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780" tabRatio="838" firstSheet="58" activeTab="58"/>
  </bookViews>
  <sheets>
    <sheet name="各科目减值准备及风险损失汇总表" sheetId="123" state="hidden" r:id="rId1"/>
    <sheet name="资产基础法贴数用表" sheetId="119" state="hidden" r:id="rId2"/>
    <sheet name="基本信息输入表" sheetId="120" state="hidden" r:id="rId3"/>
    <sheet name="申报表封面" sheetId="1" state="hidden" r:id="rId4"/>
    <sheet name="资产基础法评估明表工作流程图" sheetId="2" state="hidden" r:id="rId5"/>
    <sheet name="索引目录" sheetId="121" state="hidden" r:id="rId6"/>
    <sheet name="企业基本情况表" sheetId="5" state="hidden" r:id="rId7"/>
    <sheet name="填表说明" sheetId="6" state="hidden" r:id="rId8"/>
    <sheet name="报告说明用表" sheetId="124" state="hidden" r:id="rId9"/>
    <sheet name="资产负债表" sheetId="7" state="hidden" r:id="rId10"/>
    <sheet name="3-流动汇总" sheetId="12" state="hidden" r:id="rId11"/>
    <sheet name="表3-1货币汇总表" sheetId="13" state="hidden" r:id="rId12"/>
    <sheet name="3-1-1现金" sheetId="14" state="hidden" r:id="rId13"/>
    <sheet name="3-1-2银行存款" sheetId="15" state="hidden" r:id="rId14"/>
    <sheet name="3-1-3其他货币资金" sheetId="16" state="hidden" r:id="rId15"/>
    <sheet name="3-2交易性金融资产汇总" sheetId="17" state="hidden" r:id="rId16"/>
    <sheet name="3-2-1交易性-股票" sheetId="18" state="hidden" r:id="rId17"/>
    <sheet name="3-2-2交易性-债券" sheetId="19" state="hidden" r:id="rId18"/>
    <sheet name="3-2-3交易性-基金" sheetId="20" state="hidden" r:id="rId19"/>
    <sheet name="3-2-4交易性-其他" sheetId="118" state="hidden" r:id="rId20"/>
    <sheet name="3-3衍生金融资产" sheetId="105" state="hidden" r:id="rId21"/>
    <sheet name="3-4应收票据" sheetId="21" state="hidden" r:id="rId22"/>
    <sheet name="3-5应收账款" sheetId="22" state="hidden" r:id="rId23"/>
    <sheet name="3-6应收账款融资" sheetId="24" state="hidden" r:id="rId24"/>
    <sheet name="3-7预付款项" sheetId="23" state="hidden" r:id="rId25"/>
    <sheet name="3-8其他应收款" sheetId="26" state="hidden" r:id="rId26"/>
    <sheet name="3-9存货汇总" sheetId="27" state="hidden" r:id="rId27"/>
    <sheet name="3-9-1材料采购（在途物资）" sheetId="28" state="hidden" r:id="rId28"/>
    <sheet name="3-9-2原材料" sheetId="29" state="hidden" r:id="rId29"/>
    <sheet name="3-9-3在库周转材料" sheetId="30" state="hidden" r:id="rId30"/>
    <sheet name="3-9-4委托加工物资" sheetId="31" state="hidden" r:id="rId31"/>
    <sheet name="3-9-5产成品（库存商品）" sheetId="32" state="hidden" r:id="rId32"/>
    <sheet name="3-9-6在产品（自制半成品）" sheetId="33" state="hidden" r:id="rId33"/>
    <sheet name="3-9-7发出商品" sheetId="34" state="hidden" r:id="rId34"/>
    <sheet name="3-9-8在用周转材料" sheetId="35" state="hidden" r:id="rId35"/>
    <sheet name="3-9-9开发产品" sheetId="36" state="hidden" r:id="rId36"/>
    <sheet name="3-9-10开发成本" sheetId="37" state="hidden" r:id="rId37"/>
    <sheet name="3-9-11消耗性生物资产" sheetId="38" state="hidden" r:id="rId38"/>
    <sheet name="3-9-12工程施工" sheetId="39" state="hidden" r:id="rId39"/>
    <sheet name="3-10合同资产" sheetId="42" state="hidden" r:id="rId40"/>
    <sheet name="3-11持有待售资产" sheetId="107" state="hidden" r:id="rId41"/>
    <sheet name="3-12一年到期非流动资产" sheetId="40" state="hidden" r:id="rId42"/>
    <sheet name="3-13其他流动资产" sheetId="41" state="hidden" r:id="rId43"/>
    <sheet name="4-1债权投资" sheetId="46" state="hidden" r:id="rId44"/>
    <sheet name="4-2其他债权投资" sheetId="108" state="hidden" r:id="rId45"/>
    <sheet name="4-3长期应收" sheetId="49" state="hidden" r:id="rId46"/>
    <sheet name="4-4长期股权投资" sheetId="50" state="hidden" r:id="rId47"/>
    <sheet name="4-5其他权益工具投资" sheetId="47" state="hidden" r:id="rId48"/>
    <sheet name="4-6其他非流动金融资产" sheetId="45" state="hidden" r:id="rId49"/>
    <sheet name="4-7投资性房地产汇总" sheetId="51" state="hidden" r:id="rId50"/>
    <sheet name="4-7-1投资性房地产（成本计量）" sheetId="52" state="hidden" r:id="rId51"/>
    <sheet name="4-7-2投资性房地产（公允计量）" sheetId="53" state="hidden" r:id="rId52"/>
    <sheet name="4-7-3投资性地产（成本计量）" sheetId="54" state="hidden" r:id="rId53"/>
    <sheet name="4-7-4投资性地产（公允计量）" sheetId="55" state="hidden" r:id="rId54"/>
    <sheet name="4-8-1房屋建筑物" sheetId="57" state="hidden" r:id="rId55"/>
    <sheet name="4-8-2构筑物" sheetId="58" state="hidden" r:id="rId56"/>
    <sheet name="4-8-3管道沟槽" sheetId="59" state="hidden" r:id="rId57"/>
    <sheet name="4-8-4井巷工程" sheetId="60" state="hidden" r:id="rId58"/>
    <sheet name="原材料---5030项" sheetId="61" r:id="rId59"/>
    <sheet name="4-8-6车辆" sheetId="62" state="hidden" r:id="rId60"/>
    <sheet name="4-8-7电子设备" sheetId="63" state="hidden" r:id="rId61"/>
    <sheet name="4-8-8土地" sheetId="64" state="hidden" r:id="rId62"/>
    <sheet name="4-8-9船舶" sheetId="65" state="hidden" r:id="rId63"/>
    <sheet name="4-9在建工程汇总" sheetId="66" state="hidden" r:id="rId64"/>
    <sheet name="4-9-1在建（土建）" sheetId="67" state="hidden" r:id="rId65"/>
    <sheet name="4-9-2在建（设备）" sheetId="68" state="hidden" r:id="rId66"/>
    <sheet name="4-9-3在建（待摊投资）" sheetId="69" state="hidden" r:id="rId67"/>
    <sheet name="4-9-4在建（工程物资）" sheetId="70" state="hidden" r:id="rId68"/>
    <sheet name="4-10生产性生物资产" sheetId="72" state="hidden" r:id="rId69"/>
    <sheet name="4-11油气资产" sheetId="73" state="hidden" r:id="rId70"/>
    <sheet name="4-12使用权资产" sheetId="71" state="hidden" r:id="rId71"/>
    <sheet name="4-13无形资产汇总" sheetId="74" state="hidden" r:id="rId72"/>
    <sheet name="4-13-1无形-土地" sheetId="75" state="hidden" r:id="rId73"/>
    <sheet name="4-13-2无形-矿业权" sheetId="76" state="hidden" r:id="rId74"/>
    <sheet name="4-13-3无形-其他" sheetId="77" state="hidden" r:id="rId75"/>
    <sheet name="4-14开发支出" sheetId="78" state="hidden" r:id="rId76"/>
    <sheet name="4-15商誉" sheetId="79" state="hidden" r:id="rId77"/>
    <sheet name="4-16长期待摊费用" sheetId="80" state="hidden" r:id="rId78"/>
    <sheet name="4-17递延所得税资产" sheetId="81" state="hidden" r:id="rId79"/>
    <sheet name="4-18其他非流动资产" sheetId="82" state="hidden" r:id="rId80"/>
    <sheet name="5-流动负债汇总" sheetId="83" state="hidden" r:id="rId81"/>
    <sheet name="5-1短期借款" sheetId="84" state="hidden" r:id="rId82"/>
    <sheet name="5-2交易性金融负债" sheetId="85" state="hidden" r:id="rId83"/>
    <sheet name="5-3衍生金融负债" sheetId="91" state="hidden" r:id="rId84"/>
    <sheet name="5-4应付票据" sheetId="86" state="hidden" r:id="rId85"/>
    <sheet name="5-5应付账款" sheetId="87" state="hidden" r:id="rId86"/>
    <sheet name="5-6预收款项" sheetId="88" state="hidden" r:id="rId87"/>
    <sheet name="5-7合同负债" sheetId="96" state="hidden" r:id="rId88"/>
    <sheet name="5-8应付职工薪酬" sheetId="89" state="hidden" r:id="rId89"/>
    <sheet name="5-9应交税费" sheetId="90" state="hidden" r:id="rId90"/>
    <sheet name="5-10其他应付款" sheetId="93" state="hidden" r:id="rId91"/>
    <sheet name="5-11持有待售负债" sheetId="92" state="hidden" r:id="rId92"/>
    <sheet name="5-12一年内到期非流动负债" sheetId="94" state="hidden" r:id="rId93"/>
    <sheet name="5-13其他流动负债" sheetId="95" state="hidden" r:id="rId94"/>
    <sheet name="6-非流动负债汇总" sheetId="97" state="hidden" r:id="rId95"/>
    <sheet name="6-1长期借款" sheetId="98" state="hidden" r:id="rId96"/>
    <sheet name="6-2应付债券" sheetId="99" state="hidden" r:id="rId97"/>
    <sheet name="6-3租赁负债" sheetId="117" state="hidden" r:id="rId98"/>
    <sheet name="6-4长期应付款" sheetId="100" state="hidden" r:id="rId99"/>
    <sheet name="6-5预计负债" sheetId="102" state="hidden" r:id="rId100"/>
    <sheet name="6-6递延收益" sheetId="101" state="hidden" r:id="rId101"/>
    <sheet name="6-7递延所得税负债" sheetId="103" state="hidden" r:id="rId102"/>
    <sheet name="6-8其他非流动负债" sheetId="104" state="hidden" r:id="rId103"/>
    <sheet name="数值格式检测结果-App-1" sheetId="125" state="hidden" r:id="rId104"/>
    <sheet name="检测结果-App-1" sheetId="126" state="hidden" r:id="rId105"/>
    <sheet name="关联检测结果-1" sheetId="127" state="hidden" r:id="rId106"/>
    <sheet name="数值格式检测结果-App-2" sheetId="128" state="hidden" r:id="rId107"/>
    <sheet name="检测结果-App-2" sheetId="129" state="hidden" r:id="rId108"/>
    <sheet name="关联检测结果-2" sheetId="130" state="hidden" r:id="rId109"/>
    <sheet name="数值格式检测结果-App" sheetId="131" state="hidden" r:id="rId110"/>
    <sheet name="检测结果-App" sheetId="132" state="hidden" r:id="rId111"/>
    <sheet name="关联检测结果" sheetId="133" state="hidden" r:id="rId112"/>
  </sheets>
  <definedNames>
    <definedName name="_xlnm._FilterDatabase" localSheetId="58" hidden="1">'原材料---5030项'!$A$4:$F$4</definedName>
    <definedName name="_xlnm._FilterDatabase" localSheetId="8" hidden="1">报告说明用表!$A$1:$A$356</definedName>
    <definedName name="_xlnm.Print_Area" localSheetId="39">'3-10合同资产'!$A$2:$M$29</definedName>
    <definedName name="_xlnm.Print_Area" localSheetId="40">'3-11持有待售资产'!$A$2:$M$29</definedName>
    <definedName name="_xlnm.Print_Area" localSheetId="12">'3-1-1现金'!$A$2:$I$24</definedName>
    <definedName name="_xlnm.Print_Area" localSheetId="41">'3-12一年到期非流动资产'!$A$2:$H$29</definedName>
    <definedName name="_xlnm.Print_Area" localSheetId="13">'3-1-2银行存款'!$A$2:$J$29</definedName>
    <definedName name="_xlnm.Print_Area" localSheetId="14">'3-1-3其他货币资金'!$A$2:$J$29</definedName>
    <definedName name="_xlnm.Print_Area" localSheetId="42">'3-13其他流动资产'!$A$2:$I$30</definedName>
    <definedName name="_xlnm.Print_Area" localSheetId="16">'3-2-1交易性-股票'!$A$2:$L$29</definedName>
    <definedName name="_xlnm.Print_Area" localSheetId="17">'3-2-2交易性-债券'!$A$2:$L$29</definedName>
    <definedName name="_xlnm.Print_Area" localSheetId="18">'3-2-3交易性-基金'!$A$2:$L$29</definedName>
    <definedName name="_xlnm.Print_Area" localSheetId="19">'3-2-4交易性-其他'!$A$2:$L$29</definedName>
    <definedName name="_xlnm.Print_Area" localSheetId="15">'3-2交易性金融资产汇总'!$A$2:$F$28</definedName>
    <definedName name="_xlnm.Print_Area" localSheetId="20">'3-3衍生金融资产'!$A$2:$L$29</definedName>
    <definedName name="_xlnm.Print_Area" localSheetId="21">'3-4应收票据'!$A$2:$J$30</definedName>
    <definedName name="_xlnm.Print_Area" localSheetId="22">'3-5应收账款'!$A$2:$L$30</definedName>
    <definedName name="_xlnm.Print_Area" localSheetId="23">'3-6应收账款融资'!$A$2:$M$31</definedName>
    <definedName name="_xlnm.Print_Area" localSheetId="24">'3-7预付款项'!$A$2:$M$31</definedName>
    <definedName name="_xlnm.Print_Area" localSheetId="25">'3-8其他应收款'!$A$2:$L$30</definedName>
    <definedName name="_xlnm.Print_Area" localSheetId="36">'3-9-10开发成本'!$A$2:$Z$29</definedName>
    <definedName name="_xlnm.Print_Area" localSheetId="37">'3-9-11消耗性生物资产'!$A$2:$O$30</definedName>
    <definedName name="_xlnm.Print_Area" localSheetId="38">'3-9-12工程施工'!$A$2:$AD$27</definedName>
    <definedName name="_xlnm.Print_Area" localSheetId="27">'3-9-1材料采购（在途物资）'!$A$2:$L$30</definedName>
    <definedName name="_xlnm.Print_Area" localSheetId="28">'3-9-2原材料'!$A$2:$O$29</definedName>
    <definedName name="_xlnm.Print_Area" localSheetId="29">'3-9-3在库周转材料'!$A$2:$O$30</definedName>
    <definedName name="_xlnm.Print_Area" localSheetId="30">'3-9-4委托加工物资'!$A$2:$M$30</definedName>
    <definedName name="_xlnm.Print_Area" localSheetId="31">'3-9-5产成品（库存商品）'!$A$2:$O$30</definedName>
    <definedName name="_xlnm.Print_Area" localSheetId="32">'3-9-6在产品（自制半成品）'!$A$2:$M$30</definedName>
    <definedName name="_xlnm.Print_Area" localSheetId="33">'3-9-7发出商品'!$A$2:$M$30</definedName>
    <definedName name="_xlnm.Print_Area" localSheetId="34">'3-9-8在用周转材料'!$A$2:$N$30</definedName>
    <definedName name="_xlnm.Print_Area" localSheetId="35">'3-9-9开发产品'!$A$2:$Y$30</definedName>
    <definedName name="_xlnm.Print_Area" localSheetId="26">'3-9存货汇总'!$A$2:$G$28</definedName>
    <definedName name="_xlnm.Print_Area" localSheetId="10">'3-流动汇总'!$A$2:$F$24</definedName>
    <definedName name="_xlnm.Print_Area" localSheetId="68">'4-10生产性生物资产'!$A$2:$N$29</definedName>
    <definedName name="_xlnm.Print_Area" localSheetId="69">'4-11油气资产'!$A$2:$P$29</definedName>
    <definedName name="_xlnm.Print_Area" localSheetId="70">'4-12使用权资产'!$A$2:$K$29</definedName>
    <definedName name="_xlnm.Print_Area" localSheetId="72">'4-13-1无形-土地'!$A$2:$T$34</definedName>
    <definedName name="_xlnm.Print_Area" localSheetId="73">'4-13-2无形-矿业权'!$A$2:$Q$32</definedName>
    <definedName name="_xlnm.Print_Area" localSheetId="74">'4-13-3无形-其他'!$A$2:$O$29</definedName>
    <definedName name="_xlnm.Print_Area" localSheetId="71">'4-13无形资产汇总'!$A$2:$G$28</definedName>
    <definedName name="_xlnm.Print_Area" localSheetId="75">'4-14开发支出'!$A$2:$M$29</definedName>
    <definedName name="_xlnm.Print_Area" localSheetId="76">'4-15商誉'!$A$2:$H$29</definedName>
    <definedName name="_xlnm.Print_Area" localSheetId="77">'4-16长期待摊费用'!$A$2:$K$29</definedName>
    <definedName name="_xlnm.Print_Area" localSheetId="78">'4-17递延所得税资产'!$A$2:$H$29</definedName>
    <definedName name="_xlnm.Print_Area" localSheetId="79">'4-18其他非流动资产'!$A$2:$H$29</definedName>
    <definedName name="_xlnm.Print_Area" localSheetId="43">'4-1债权投资'!$A$2:$J$29</definedName>
    <definedName name="_xlnm.Print_Area" localSheetId="44">'4-2其他债权投资'!$A$2:$I$29</definedName>
    <definedName name="_xlnm.Print_Area" localSheetId="45">'4-3长期应收'!$A$2:$I$29</definedName>
    <definedName name="_xlnm.Print_Area" localSheetId="46">'4-4长期股权投资'!$A$2:$M$29</definedName>
    <definedName name="_xlnm.Print_Area" localSheetId="47">'4-5其他权益工具投资'!$A$2:$N$29</definedName>
    <definedName name="_xlnm.Print_Area" localSheetId="48">'4-6其他非流动金融资产'!$A$2:$N$29</definedName>
    <definedName name="_xlnm.Print_Area" localSheetId="50">'4-7-1投资性房地产（成本计量）'!$A$2:$Z$29</definedName>
    <definedName name="_xlnm.Print_Area" localSheetId="51">'4-7-2投资性房地产（公允计量）'!$A$2:$V$29</definedName>
    <definedName name="_xlnm.Print_Area" localSheetId="52">'4-7-3投资性地产（成本计量）'!$A$2:$R$35</definedName>
    <definedName name="_xlnm.Print_Area" localSheetId="53">'4-7-4投资性地产（公允计量）'!$A$2:$Q$29</definedName>
    <definedName name="_xlnm.Print_Area" localSheetId="49">'4-7投资性房地产汇总'!$A$2:$G$28</definedName>
    <definedName name="_xlnm.Print_Area" localSheetId="54">'4-8-1房屋建筑物'!$A$2:$AC$29</definedName>
    <definedName name="_xlnm.Print_Area" localSheetId="55">'4-8-2构筑物'!$A$2:$T$29</definedName>
    <definedName name="_xlnm.Print_Area" localSheetId="56">'4-8-3管道沟槽'!$A$2:$T$29</definedName>
    <definedName name="_xlnm.Print_Area" localSheetId="57">'4-8-4井巷工程'!$A$2:$Z$29</definedName>
    <definedName name="_xlnm.Print_Area" localSheetId="58">'原材料---5030项'!$A$1:$F$20</definedName>
    <definedName name="_xlnm.Print_Area" localSheetId="59">'4-8-6车辆'!$A$2:$W$29</definedName>
    <definedName name="_xlnm.Print_Area" localSheetId="60">'4-8-7电子设备'!$A$2:$U$170</definedName>
    <definedName name="_xlnm.Print_Area" localSheetId="61">'4-8-8土地'!$A$2:$R$29</definedName>
    <definedName name="_xlnm.Print_Area" localSheetId="62">'4-8-9船舶'!$A$2:$AS$29</definedName>
    <definedName name="_xlnm.Print_Area" localSheetId="64">'4-9-1在建（土建）'!$A$2:$R$29</definedName>
    <definedName name="_xlnm.Print_Area" localSheetId="65">'4-9-2在建（设备）'!$A$2:$V$29</definedName>
    <definedName name="_xlnm.Print_Area" localSheetId="66">'4-9-3在建（待摊投资）'!$A$2:$H$29</definedName>
    <definedName name="_xlnm.Print_Area" localSheetId="67">'4-9-4在建（工程物资）'!$A$2:$M$29</definedName>
    <definedName name="_xlnm.Print_Area" localSheetId="63">'4-9在建工程汇总'!$A$2:$F$28</definedName>
    <definedName name="_xlnm.Print_Area" localSheetId="90">'5-10其他应付款'!$A$2:$I$29</definedName>
    <definedName name="_xlnm.Print_Area" localSheetId="91">'5-11持有待售负债'!$A$2:$G$29</definedName>
    <definedName name="_xlnm.Print_Area" localSheetId="92">'5-12一年内到期非流动负债'!$A$2:$H$29</definedName>
    <definedName name="_xlnm.Print_Area" localSheetId="93">'5-13其他流动负债'!$A$2:$G$29</definedName>
    <definedName name="_xlnm.Print_Area" localSheetId="81">'5-1短期借款'!$A$2:$L$29</definedName>
    <definedName name="_xlnm.Print_Area" localSheetId="82">'5-2交易性金融负债'!$A$2:$I$29</definedName>
    <definedName name="_xlnm.Print_Area" localSheetId="83">'5-3衍生金融负债'!$A$2:$AE$30</definedName>
    <definedName name="_xlnm.Print_Area" localSheetId="84">'5-4应付票据'!$A$2:$H$29</definedName>
    <definedName name="_xlnm.Print_Area" localSheetId="85">'5-5应付账款'!$A$2:$I$29</definedName>
    <definedName name="_xlnm.Print_Area" localSheetId="86">'5-6预收款项'!$A$2:$I$29</definedName>
    <definedName name="_xlnm.Print_Area" localSheetId="87">'5-7合同负债'!$A$2:$J$29</definedName>
    <definedName name="_xlnm.Print_Area" localSheetId="88">'5-8应付职工薪酬'!$A$2:$F$29</definedName>
    <definedName name="_xlnm.Print_Area" localSheetId="89">'5-9应交税费'!$A$2:$G$29</definedName>
    <definedName name="_xlnm.Print_Area" localSheetId="80">'5-流动负债汇总'!$A$2:$F$30</definedName>
    <definedName name="_xlnm.Print_Area" localSheetId="95">'6-1长期借款'!$A$2:$L$29</definedName>
    <definedName name="_xlnm.Print_Area" localSheetId="96">'6-2应付债券'!$A$2:$I$29</definedName>
    <definedName name="_xlnm.Print_Area" localSheetId="97">'6-3租赁负债'!$A$2:$G$29</definedName>
    <definedName name="_xlnm.Print_Area" localSheetId="98">'6-4长期应付款'!$A$2:$G$29</definedName>
    <definedName name="_xlnm.Print_Area" localSheetId="99">'6-5预计负债'!$A$2:$G$29</definedName>
    <definedName name="_xlnm.Print_Area" localSheetId="100">'6-6递延收益'!$A$2:$I$29</definedName>
    <definedName name="_xlnm.Print_Area" localSheetId="101">'6-7递延所得税负债'!$A$2:$F$29</definedName>
    <definedName name="_xlnm.Print_Area" localSheetId="102">'6-8其他非流动负债'!$A$2:$G$29</definedName>
    <definedName name="_xlnm.Print_Area" localSheetId="94">'6-非流动负债汇总'!$A$2:$F$28</definedName>
    <definedName name="_xlnm.Print_Area" localSheetId="11">'表3-1货币汇总表'!$A$2:$G$28</definedName>
    <definedName name="_xlnm.Print_Area" localSheetId="0">各科目减值准备及风险损失汇总表!$A$2:$J$203</definedName>
    <definedName name="_xlnm.Print_Area" localSheetId="2">基本信息输入表!$A$4:$R$106</definedName>
    <definedName name="_xlnm.Print_Area" localSheetId="7">填表说明!$B$1:$B$196</definedName>
    <definedName name="_xlnm.Print_Area" localSheetId="9">资产负债表!$A$2:$L$44</definedName>
    <definedName name="_xlnm.Print_Area" localSheetId="1">资产基础法贴数用表!$A$2:$Q$27</definedName>
    <definedName name="_xlnm.Print_Titles" localSheetId="39">'3-10合同资产'!$2:$7</definedName>
    <definedName name="_xlnm.Print_Titles" localSheetId="40">'3-11持有待售资产'!$2:$6</definedName>
    <definedName name="_xlnm.Print_Titles" localSheetId="12">'3-1-1现金'!$2:$6</definedName>
    <definedName name="_xlnm.Print_Titles" localSheetId="41">'3-12一年到期非流动资产'!$2:$6</definedName>
    <definedName name="_xlnm.Print_Titles" localSheetId="13">'3-1-2银行存款'!$2:$6</definedName>
    <definedName name="_xlnm.Print_Titles" localSheetId="14">'3-1-3其他货币资金'!$2:$6</definedName>
    <definedName name="_xlnm.Print_Titles" localSheetId="42">'3-13其他流动资产'!$2:$6</definedName>
    <definedName name="_xlnm.Print_Titles" localSheetId="16">'3-2-1交易性-股票'!$2:$6</definedName>
    <definedName name="_xlnm.Print_Titles" localSheetId="17">'3-2-2交易性-债券'!$2:$6</definedName>
    <definedName name="_xlnm.Print_Titles" localSheetId="18">'3-2-3交易性-基金'!$2:$6</definedName>
    <definedName name="_xlnm.Print_Titles" localSheetId="20">'3-3衍生金融资产'!$2:$7</definedName>
    <definedName name="_xlnm.Print_Titles" localSheetId="21">'3-4应收票据'!$2:$7</definedName>
    <definedName name="_xlnm.Print_Titles" localSheetId="22">'3-5应收账款'!$2:$6</definedName>
    <definedName name="_xlnm.Print_Titles" localSheetId="23">'3-6应收账款融资'!$2:$6</definedName>
    <definedName name="_xlnm.Print_Titles" localSheetId="24">'3-7预付款项'!$2:$7</definedName>
    <definedName name="_xlnm.Print_Titles" localSheetId="25">'3-8其他应收款'!$2:$7</definedName>
    <definedName name="_xlnm.Print_Titles" localSheetId="36">'3-9-10开发成本'!$2:$7</definedName>
    <definedName name="_xlnm.Print_Titles" localSheetId="37">'3-9-11消耗性生物资产'!$2:$7</definedName>
    <definedName name="_xlnm.Print_Titles" localSheetId="38">'3-9-12工程施工'!$2:$7</definedName>
    <definedName name="_xlnm.Print_Titles" localSheetId="27">'3-9-1材料采购（在途物资）'!$2:$7</definedName>
    <definedName name="_xlnm.Print_Titles" localSheetId="28">'3-9-2原材料'!$2:$7</definedName>
    <definedName name="_xlnm.Print_Titles" localSheetId="29">'3-9-3在库周转材料'!$2:$7</definedName>
    <definedName name="_xlnm.Print_Titles" localSheetId="30">'3-9-4委托加工物资'!$2:$7</definedName>
    <definedName name="_xlnm.Print_Titles" localSheetId="31">'3-9-5产成品（库存商品）'!$2:$7</definedName>
    <definedName name="_xlnm.Print_Titles" localSheetId="32">'3-9-6在产品（自制半成品）'!$2:$7</definedName>
    <definedName name="_xlnm.Print_Titles" localSheetId="33">'3-9-7发出商品'!$2:$7</definedName>
    <definedName name="_xlnm.Print_Titles" localSheetId="34">'3-9-8在用周转材料'!$2:$7</definedName>
    <definedName name="_xlnm.Print_Titles" localSheetId="35">'3-9-9开发产品'!$2:$7</definedName>
    <definedName name="_xlnm.Print_Titles" localSheetId="26">'3-9存货汇总'!$2:$6</definedName>
    <definedName name="_xlnm.Print_Titles" localSheetId="68">'4-10生产性生物资产'!$2:$7</definedName>
    <definedName name="_xlnm.Print_Titles" localSheetId="69">'4-11油气资产'!$2:$7</definedName>
    <definedName name="_xlnm.Print_Titles" localSheetId="70">'4-12使用权资产'!$2:$6</definedName>
    <definedName name="_xlnm.Print_Titles" localSheetId="72">'4-13-1无形-土地'!$2:$6</definedName>
    <definedName name="_xlnm.Print_Titles" localSheetId="73">'4-13-2无形-矿业权'!$2:$6</definedName>
    <definedName name="_xlnm.Print_Titles" localSheetId="74">'4-13-3无形-其他'!$2:$6</definedName>
    <definedName name="_xlnm.Print_Titles" localSheetId="71">'4-13无形资产汇总'!$2:$6</definedName>
    <definedName name="_xlnm.Print_Titles" localSheetId="75">'4-14开发支出'!$2:$6</definedName>
    <definedName name="_xlnm.Print_Titles" localSheetId="76">'4-15商誉'!$2:$6</definedName>
    <definedName name="_xlnm.Print_Titles" localSheetId="77">'4-16长期待摊费用'!$2:$6</definedName>
    <definedName name="_xlnm.Print_Titles" localSheetId="78">'4-17递延所得税资产'!$2:$6</definedName>
    <definedName name="_xlnm.Print_Titles" localSheetId="79">'4-18其他非流动资产'!$2:$6</definedName>
    <definedName name="_xlnm.Print_Titles" localSheetId="43">'4-1债权投资'!$2:$7</definedName>
    <definedName name="_xlnm.Print_Titles" localSheetId="44">'4-2其他债权投资'!$2:$6</definedName>
    <definedName name="_xlnm.Print_Titles" localSheetId="45">'4-3长期应收'!$2:$7</definedName>
    <definedName name="_xlnm.Print_Titles" localSheetId="46">'4-4长期股权投资'!$2:$7</definedName>
    <definedName name="_xlnm.Print_Titles" localSheetId="47">'4-5其他权益工具投资'!$2:$7</definedName>
    <definedName name="_xlnm.Print_Titles" localSheetId="48">'4-6其他非流动金融资产'!$2:$7</definedName>
    <definedName name="_xlnm.Print_Titles" localSheetId="50">'4-7-1投资性房地产（成本计量）'!$2:$7</definedName>
    <definedName name="_xlnm.Print_Titles" localSheetId="51">'4-7-2投资性房地产（公允计量）'!$2:$7</definedName>
    <definedName name="_xlnm.Print_Titles" localSheetId="52">'4-7-3投资性地产（成本计量）'!$2:$7</definedName>
    <definedName name="_xlnm.Print_Titles" localSheetId="53">'4-7-4投资性地产（公允计量）'!$2:$6</definedName>
    <definedName name="_xlnm.Print_Titles" localSheetId="49">'4-7投资性房地产汇总'!$2:$6</definedName>
    <definedName name="_xlnm.Print_Titles" localSheetId="54">'4-8-1房屋建筑物'!$2:$7</definedName>
    <definedName name="_xlnm.Print_Titles" localSheetId="55">'4-8-2构筑物'!$2:$7</definedName>
    <definedName name="_xlnm.Print_Titles" localSheetId="56">'4-8-3管道沟槽'!$2:$7</definedName>
    <definedName name="_xlnm.Print_Titles" localSheetId="57">'4-8-4井巷工程'!$2:$7</definedName>
    <definedName name="_xlnm.Print_Titles" localSheetId="58">'原材料---5030项'!$1:$4</definedName>
    <definedName name="_xlnm.Print_Titles" localSheetId="59">'4-8-6车辆'!$2:$7</definedName>
    <definedName name="_xlnm.Print_Titles" localSheetId="60">'4-8-7电子设备'!$2:$7</definedName>
    <definedName name="_xlnm.Print_Titles" localSheetId="61">'4-8-8土地'!$2:$7</definedName>
    <definedName name="_xlnm.Print_Titles" localSheetId="62">'4-8-9船舶'!$2:$7</definedName>
    <definedName name="_xlnm.Print_Titles" localSheetId="64">'4-9-1在建（土建）'!$2:$7</definedName>
    <definedName name="_xlnm.Print_Titles" localSheetId="65">'4-9-2在建（设备）'!$2:$7</definedName>
    <definedName name="_xlnm.Print_Titles" localSheetId="66">'4-9-3在建（待摊投资）'!$2:$6</definedName>
    <definedName name="_xlnm.Print_Titles" localSheetId="67">'4-9-4在建（工程物资）'!$2:$7</definedName>
    <definedName name="_xlnm.Print_Titles" localSheetId="63">'4-9在建工程汇总'!$2:$6</definedName>
    <definedName name="_xlnm.Print_Titles" localSheetId="90">'5-10其他应付款'!$2:$6</definedName>
    <definedName name="_xlnm.Print_Titles" localSheetId="91">'5-11持有待售负债'!$2:$6</definedName>
    <definedName name="_xlnm.Print_Titles" localSheetId="92">'5-12一年内到期非流动负债'!$2:$6</definedName>
    <definedName name="_xlnm.Print_Titles" localSheetId="93">'5-13其他流动负债'!$2:$6</definedName>
    <definedName name="_xlnm.Print_Titles" localSheetId="81">'5-1短期借款'!$2:$6</definedName>
    <definedName name="_xlnm.Print_Titles" localSheetId="82">'5-2交易性金融负债'!$2:$6</definedName>
    <definedName name="_xlnm.Print_Titles" localSheetId="83">'5-3衍生金融负债'!$2:$7</definedName>
    <definedName name="_xlnm.Print_Titles" localSheetId="84">'5-4应付票据'!$2:$6</definedName>
    <definedName name="_xlnm.Print_Titles" localSheetId="85">'5-5应付账款'!$2:$6</definedName>
    <definedName name="_xlnm.Print_Titles" localSheetId="86">'5-6预收款项'!$2:$6</definedName>
    <definedName name="_xlnm.Print_Titles" localSheetId="87">'5-7合同负债'!$2:$6</definedName>
    <definedName name="_xlnm.Print_Titles" localSheetId="88">'5-8应付职工薪酬'!$2:$6</definedName>
    <definedName name="_xlnm.Print_Titles" localSheetId="89">'5-9应交税费'!$2:$6</definedName>
    <definedName name="_xlnm.Print_Titles" localSheetId="80">'5-流动负债汇总'!$2:$6</definedName>
    <definedName name="_xlnm.Print_Titles" localSheetId="95">'6-1长期借款'!$2:$6</definedName>
    <definedName name="_xlnm.Print_Titles" localSheetId="96">'6-2应付债券'!$2:$6</definedName>
    <definedName name="_xlnm.Print_Titles" localSheetId="97">'6-3租赁负债'!$2:$6</definedName>
    <definedName name="_xlnm.Print_Titles" localSheetId="98">'6-4长期应付款'!$2:$6</definedName>
    <definedName name="_xlnm.Print_Titles" localSheetId="99">'6-5预计负债'!$2:$6</definedName>
    <definedName name="_xlnm.Print_Titles" localSheetId="100">'6-6递延收益'!$2:$6</definedName>
    <definedName name="_xlnm.Print_Titles" localSheetId="101">'6-7递延所得税负债'!$2:$6</definedName>
    <definedName name="_xlnm.Print_Titles" localSheetId="102">'6-8其他非流动负债'!$2:$6</definedName>
    <definedName name="_xlnm.Print_Titles" localSheetId="94">'6-非流动负债汇总'!$2:$6</definedName>
    <definedName name="_xlnm.Print_Titles" localSheetId="0">各科目减值准备及风险损失汇总表!$2:$7</definedName>
    <definedName name="sheet100_1" localSheetId="96">'6-2应付债券'!$G$27</definedName>
    <definedName name="sheet100_10" localSheetId="96">'6-2应付债券'!$H$28</definedName>
    <definedName name="sheet100_11" localSheetId="96">'6-2应付债券'!$A$29</definedName>
    <definedName name="sheet100_13" localSheetId="96">'6-2应付债券'!$F$27</definedName>
    <definedName name="sheet100_2" localSheetId="96">'6-2应付债券'!$H$27</definedName>
    <definedName name="sheet100_3" localSheetId="96">'6-2应付债券'!$A$3</definedName>
    <definedName name="sheet100_4" localSheetId="96">'6-2应付债券'!$A$5</definedName>
    <definedName name="sheet100_7" localSheetId="96">'6-2应付债券'!$G$26</definedName>
    <definedName name="sheet100_8" localSheetId="96">'6-2应付债券'!$H$26</definedName>
    <definedName name="sheet100_9" localSheetId="96">'6-2应付债券'!$A$28</definedName>
    <definedName name="sheet100000">报告说明用表!$C$4</definedName>
    <definedName name="sheet100001">报告说明用表!$C$5</definedName>
    <definedName name="sheet100002">报告说明用表!$C$6</definedName>
    <definedName name="sheet100003">报告说明用表!$C$7</definedName>
    <definedName name="sheet100004">报告说明用表!$C$8</definedName>
    <definedName name="sheet100005">报告说明用表!$C$10</definedName>
    <definedName name="sheet100006">报告说明用表!$C$11</definedName>
    <definedName name="sheet100007">报告说明用表!$C$12</definedName>
    <definedName name="sheet100008">报告说明用表!$G$42</definedName>
    <definedName name="sheet100009">报告说明用表!$G$44</definedName>
    <definedName name="sheet100010">报告说明用表!$G$45</definedName>
    <definedName name="sheet100011">报告说明用表!$G$46</definedName>
    <definedName name="sheet100012">报告说明用表!$G$47</definedName>
    <definedName name="sheet100013">报告说明用表!$G$48</definedName>
    <definedName name="sheet100014">报告说明用表!$G$49</definedName>
    <definedName name="sheet100015">报告说明用表!$G$51</definedName>
    <definedName name="sheet100016">报告说明用表!$G$53</definedName>
    <definedName name="sheet100017">报告说明用表!$G$54</definedName>
    <definedName name="sheet100018">报告说明用表!$C$14</definedName>
    <definedName name="sheet100019">报告说明用表!$C$15</definedName>
    <definedName name="sheet100020">报告说明用表!$B$40</definedName>
    <definedName name="sheet100021">报告说明用表!$F$56</definedName>
    <definedName name="sheet100022">报告说明用表!$C$52</definedName>
    <definedName name="sheet100023">报告说明用表!$D$52</definedName>
    <definedName name="sheet100024">报告说明用表!$E$52</definedName>
    <definedName name="sheet100025">报告说明用表!$F$52</definedName>
    <definedName name="sheet100026">报告说明用表!$C$55</definedName>
    <definedName name="sheet100027">报告说明用表!$D$55</definedName>
    <definedName name="sheet100028">报告说明用表!$E$55</definedName>
    <definedName name="sheet100029">报告说明用表!$F$55</definedName>
    <definedName name="sheet100030">报告说明用表!$C$56</definedName>
    <definedName name="sheet100031">报告说明用表!$D$56</definedName>
    <definedName name="sheet100032">报告说明用表!$E$56</definedName>
    <definedName name="sheet100033">报告说明用表!$B$59</definedName>
    <definedName name="sheet100034">报告说明用表!$E$62</definedName>
    <definedName name="sheet100035">报告说明用表!$G$73</definedName>
    <definedName name="sheet100036">报告说明用表!$G$74</definedName>
    <definedName name="sheet100037">报告说明用表!$G$75</definedName>
    <definedName name="sheet100038">报告说明用表!$G$76</definedName>
    <definedName name="sheet100039">报告说明用表!$G$77</definedName>
    <definedName name="sheet100040">报告说明用表!$G$78</definedName>
    <definedName name="sheet100041">报告说明用表!$G$79</definedName>
    <definedName name="sheet100042">报告说明用表!$G$80</definedName>
    <definedName name="sheet100043">报告说明用表!$G$81</definedName>
    <definedName name="sheet100044">报告说明用表!$G$82</definedName>
    <definedName name="sheet100045">报告说明用表!$G$83</definedName>
    <definedName name="sheet100046">报告说明用表!$G$84</definedName>
    <definedName name="sheet100047">报告说明用表!$G$85</definedName>
    <definedName name="sheet100048">报告说明用表!$G$86</definedName>
    <definedName name="sheet100049">报告说明用表!$B$72</definedName>
    <definedName name="sheet100050">报告说明用表!$F$86</definedName>
    <definedName name="sheet100051">报告说明用表!$C$86</definedName>
    <definedName name="sheet100052">报告说明用表!$C$90</definedName>
    <definedName name="sheet100053">报告说明用表!$D$90</definedName>
    <definedName name="sheet100054">报告说明用表!$C$91</definedName>
    <definedName name="sheet100055">报告说明用表!$D$91</definedName>
    <definedName name="sheet100056">报告说明用表!$C$92</definedName>
    <definedName name="sheet100057">报告说明用表!$D$92</definedName>
    <definedName name="sheet100058">报告说明用表!$C$73</definedName>
    <definedName name="sheet100059">报告说明用表!$C$74</definedName>
    <definedName name="sheet100060">报告说明用表!$D$74</definedName>
    <definedName name="sheet100061">报告说明用表!$D$73</definedName>
    <definedName name="sheet100062">报告说明用表!$C$75</definedName>
    <definedName name="sheet100063">报告说明用表!$D$75</definedName>
    <definedName name="sheet100064">报告说明用表!$C$76</definedName>
    <definedName name="sheet100065">报告说明用表!$D$76</definedName>
    <definedName name="sheet100066">报告说明用表!$C$77</definedName>
    <definedName name="sheet100067">报告说明用表!$D$77</definedName>
    <definedName name="sheet100068">报告说明用表!$C$78</definedName>
    <definedName name="sheet100069">报告说明用表!$D$78</definedName>
    <definedName name="sheet100070">报告说明用表!$C$79</definedName>
    <definedName name="sheet100071">报告说明用表!$D$79</definedName>
    <definedName name="sheet100072">报告说明用表!$C$80</definedName>
    <definedName name="sheet100073">报告说明用表!$D$80</definedName>
    <definedName name="sheet100074">报告说明用表!$C$81</definedName>
    <definedName name="sheet100075">报告说明用表!$D$81</definedName>
    <definedName name="sheet100076">报告说明用表!$C$82</definedName>
    <definedName name="sheet100077">报告说明用表!$D$82</definedName>
    <definedName name="sheet100078">报告说明用表!$C$83</definedName>
    <definedName name="sheet100079">报告说明用表!$D$83</definedName>
    <definedName name="sheet100080">报告说明用表!$C$84</definedName>
    <definedName name="sheet100081">报告说明用表!$D$84</definedName>
    <definedName name="sheet100082">报告说明用表!$C$85</definedName>
    <definedName name="sheet100083">报告说明用表!$D$85</definedName>
    <definedName name="sheet100084">报告说明用表!$D$86</definedName>
    <definedName name="sheet100086">报告说明用表!$C$96</definedName>
    <definedName name="sheet100087">报告说明用表!$D$96</definedName>
    <definedName name="sheet100088">报告说明用表!$C$97</definedName>
    <definedName name="sheet100089">报告说明用表!$D$97</definedName>
    <definedName name="sheet100090">报告说明用表!$C$98</definedName>
    <definedName name="sheet100091">报告说明用表!$D$98</definedName>
    <definedName name="sheet100092">报告说明用表!$E$77</definedName>
    <definedName name="sheet100093">报告说明用表!$F$77</definedName>
    <definedName name="sheet100094">报告说明用表!$C$102</definedName>
    <definedName name="sheet100095">报告说明用表!$D$102</definedName>
    <definedName name="sheet100096">报告说明用表!$C$103</definedName>
    <definedName name="sheet100097">报告说明用表!$D$103</definedName>
    <definedName name="sheet100098">报告说明用表!$C$104</definedName>
    <definedName name="sheet100099">报告说明用表!$D$104</definedName>
    <definedName name="sheet100100">报告说明用表!$E$80</definedName>
    <definedName name="sheet100101">报告说明用表!$F$80</definedName>
    <definedName name="sheet100102">报告说明用表!$C$120</definedName>
    <definedName name="sheet100103">报告说明用表!$D$120</definedName>
    <definedName name="sheet100104">报告说明用表!$E$120</definedName>
    <definedName name="sheet100105">报告说明用表!$C$109</definedName>
    <definedName name="sheet100106">报告说明用表!$D$109</definedName>
    <definedName name="sheet100107">报告说明用表!$E$109</definedName>
    <definedName name="sheet100108">报告说明用表!$F$109</definedName>
    <definedName name="sheet100109">报告说明用表!$G$109</definedName>
    <definedName name="sheet100110">报告说明用表!$H$109</definedName>
    <definedName name="sheet100111">报告说明用表!$C$112</definedName>
    <definedName name="sheet100112">报告说明用表!$D$112</definedName>
    <definedName name="sheet100113">报告说明用表!$E$112</definedName>
    <definedName name="sheet100114">报告说明用表!$F$112</definedName>
    <definedName name="sheet100115">报告说明用表!$G$112</definedName>
    <definedName name="sheet100116">报告说明用表!$H$112</definedName>
    <definedName name="sheet100117">报告说明用表!$C$113</definedName>
    <definedName name="sheet100118">报告说明用表!$D$113</definedName>
    <definedName name="sheet100119">报告说明用表!$E$113</definedName>
    <definedName name="sheet100120">报告说明用表!$F$113</definedName>
    <definedName name="sheet100121">报告说明用表!$G$113</definedName>
    <definedName name="sheet100122">报告说明用表!$H$113</definedName>
    <definedName name="sheet100123">报告说明用表!$C$124</definedName>
    <definedName name="sheet100124">报告说明用表!$D$124</definedName>
    <definedName name="sheet100125">报告说明用表!$C$125</definedName>
    <definedName name="sheet100126">报告说明用表!$D$125</definedName>
    <definedName name="sheet100127">报告说明用表!$C$126</definedName>
    <definedName name="sheet100128">报告说明用表!$D$126</definedName>
    <definedName name="sheet100129">报告说明用表!$E$82</definedName>
    <definedName name="sheet100130">报告说明用表!$F$82</definedName>
    <definedName name="sheet100131">报告说明用表!$E$83</definedName>
    <definedName name="sheet100132">报告说明用表!$F$83</definedName>
    <definedName name="sheet100133">报告说明用表!$E$86</definedName>
    <definedName name="sheet100134">报告说明用表!$C$130</definedName>
    <definedName name="sheet100135">报告说明用表!$D$130</definedName>
    <definedName name="sheet100136">报告说明用表!$E$130</definedName>
    <definedName name="sheet100137">报告说明用表!$F$130</definedName>
    <definedName name="sheet100138">报告说明用表!$C$131</definedName>
    <definedName name="sheet100139">报告说明用表!$D$131</definedName>
    <definedName name="sheet100140">报告说明用表!$E$131</definedName>
    <definedName name="sheet100141">报告说明用表!$F$131</definedName>
    <definedName name="sheet100142">报告说明用表!$C$132</definedName>
    <definedName name="sheet100143">报告说明用表!$D$132</definedName>
    <definedName name="sheet100144">报告说明用表!$E$132</definedName>
    <definedName name="sheet100145">报告说明用表!$F$132</definedName>
    <definedName name="sheet100146">报告说明用表!$C$133</definedName>
    <definedName name="sheet100147">报告说明用表!$D$133</definedName>
    <definedName name="sheet100148">报告说明用表!$E$133</definedName>
    <definedName name="sheet100149">报告说明用表!$F$133</definedName>
    <definedName name="sheet100150">报告说明用表!$C$134</definedName>
    <definedName name="sheet100151">报告说明用表!$D$134</definedName>
    <definedName name="sheet100152">报告说明用表!$E$134</definedName>
    <definedName name="sheet100153">报告说明用表!$F$134</definedName>
    <definedName name="sheet100154">报告说明用表!$C$136</definedName>
    <definedName name="sheet100155">报告说明用表!$D$136</definedName>
    <definedName name="sheet100156">报告说明用表!$E$136</definedName>
    <definedName name="sheet100157">报告说明用表!$F$136</definedName>
    <definedName name="sheet100158">报告说明用表!$C$137</definedName>
    <definedName name="sheet100159">报告说明用表!$D$137</definedName>
    <definedName name="sheet100160">报告说明用表!$E$137</definedName>
    <definedName name="sheet100161">报告说明用表!$F$137</definedName>
    <definedName name="sheet100162">报告说明用表!$C$138</definedName>
    <definedName name="sheet100163">报告说明用表!$D$138</definedName>
    <definedName name="sheet100164">报告说明用表!$E$138</definedName>
    <definedName name="sheet100165">报告说明用表!$F$138</definedName>
    <definedName name="sheet100166">报告说明用表!$C$139</definedName>
    <definedName name="sheet100167">报告说明用表!$D$139</definedName>
    <definedName name="sheet100168">报告说明用表!$E$139</definedName>
    <definedName name="sheet100169">报告说明用表!$F$139</definedName>
    <definedName name="sheet100170">报告说明用表!$C$140</definedName>
    <definedName name="sheet100171">报告说明用表!$D$140</definedName>
    <definedName name="sheet100172">报告说明用表!$E$140</definedName>
    <definedName name="sheet100173">报告说明用表!$F$140</definedName>
    <definedName name="sheet100174">报告说明用表!$C$141</definedName>
    <definedName name="sheet100175">报告说明用表!$D$141</definedName>
    <definedName name="sheet100176">报告说明用表!$E$141</definedName>
    <definedName name="sheet100177">报告说明用表!$F$141</definedName>
    <definedName name="sheet100178">报告说明用表!$C$142</definedName>
    <definedName name="sheet100179">报告说明用表!$D$142</definedName>
    <definedName name="sheet100180">报告说明用表!$E$142</definedName>
    <definedName name="sheet100181">报告说明用表!$F$142</definedName>
    <definedName name="sheet100182">报告说明用表!$C$143</definedName>
    <definedName name="sheet100183">报告说明用表!$D$143</definedName>
    <definedName name="sheet100184">报告说明用表!$E$143</definedName>
    <definedName name="sheet100185">报告说明用表!$F$143</definedName>
    <definedName name="sheet100186">报告说明用表!$C$144</definedName>
    <definedName name="sheet100187">报告说明用表!$D$144</definedName>
    <definedName name="sheet100188">报告说明用表!$E$144</definedName>
    <definedName name="sheet100189">报告说明用表!$F$144</definedName>
    <definedName name="sheet100190">报告说明用表!$C$148</definedName>
    <definedName name="sheet100191">报告说明用表!$D$148</definedName>
    <definedName name="sheet100192">报告说明用表!$C$149</definedName>
    <definedName name="sheet100193">报告说明用表!$D$149</definedName>
    <definedName name="sheet100194">报告说明用表!$C$150</definedName>
    <definedName name="sheet100195">报告说明用表!$D$150</definedName>
    <definedName name="sheet100196">报告说明用表!#REF!</definedName>
    <definedName name="sheet100197">报告说明用表!$E$166</definedName>
    <definedName name="sheet100198">报告说明用表!$B$169</definedName>
    <definedName name="sheet100199">报告说明用表!$F$183</definedName>
    <definedName name="sheet100200">报告说明用表!$C$187</definedName>
    <definedName name="sheet100201">报告说明用表!$D$187</definedName>
    <definedName name="sheet100202">报告说明用表!$C$188</definedName>
    <definedName name="sheet100203">报告说明用表!$D$188</definedName>
    <definedName name="sheet100204">报告说明用表!$C$189</definedName>
    <definedName name="sheet100205">报告说明用表!$D$189</definedName>
    <definedName name="sheet100206">报告说明用表!$C$190</definedName>
    <definedName name="sheet100207">报告说明用表!$D$190</definedName>
    <definedName name="sheet100208">报告说明用表!$C$191</definedName>
    <definedName name="sheet100209">报告说明用表!$D$191</definedName>
    <definedName name="sheet100210">报告说明用表!$C$192</definedName>
    <definedName name="sheet100211">报告说明用表!$D$192</definedName>
    <definedName name="sheet100212">报告说明用表!$C$197</definedName>
    <definedName name="sheet100213">报告说明用表!$D$197</definedName>
    <definedName name="sheet100214">报告说明用表!$E$197</definedName>
    <definedName name="sheet100215">报告说明用表!$F$197</definedName>
    <definedName name="sheet100216">报告说明用表!$G$197</definedName>
    <definedName name="sheet100217">报告说明用表!$H$197</definedName>
    <definedName name="sheet100218">报告说明用表!$I$197</definedName>
    <definedName name="sheet100219">报告说明用表!$J$197</definedName>
    <definedName name="sheet100220">报告说明用表!$C$198</definedName>
    <definedName name="sheet100221">报告说明用表!$D$198</definedName>
    <definedName name="sheet100222">报告说明用表!$E$198</definedName>
    <definedName name="sheet100223">报告说明用表!$F$198</definedName>
    <definedName name="sheet100224">报告说明用表!$G$198</definedName>
    <definedName name="sheet100225">报告说明用表!$H$198</definedName>
    <definedName name="sheet100226">报告说明用表!$I$198</definedName>
    <definedName name="sheet100227">报告说明用表!$J$198</definedName>
    <definedName name="sheet100228">报告说明用表!$C$199</definedName>
    <definedName name="sheet100229">报告说明用表!$D$199</definedName>
    <definedName name="sheet100230">报告说明用表!$E$199</definedName>
    <definedName name="sheet100231">报告说明用表!$F$199</definedName>
    <definedName name="sheet100232">报告说明用表!$G$199</definedName>
    <definedName name="sheet100233">报告说明用表!$H$199</definedName>
    <definedName name="sheet100234">报告说明用表!$I$199</definedName>
    <definedName name="sheet100235">报告说明用表!$J$199</definedName>
    <definedName name="sheet100236">报告说明用表!$C$200</definedName>
    <definedName name="sheet100237">报告说明用表!$D$200</definedName>
    <definedName name="sheet100238">报告说明用表!$E$200</definedName>
    <definedName name="sheet100239">报告说明用表!$F$200</definedName>
    <definedName name="sheet100240">报告说明用表!$G$200</definedName>
    <definedName name="sheet100241">报告说明用表!$H$200</definedName>
    <definedName name="sheet100242">报告说明用表!$I$200</definedName>
    <definedName name="sheet100243">报告说明用表!$J$200</definedName>
    <definedName name="sheet100244">报告说明用表!$C$201</definedName>
    <definedName name="sheet100245">报告说明用表!$D$201</definedName>
    <definedName name="sheet100246">报告说明用表!$E$201</definedName>
    <definedName name="sheet100247">报告说明用表!$F$201</definedName>
    <definedName name="sheet100248">报告说明用表!$G$201</definedName>
    <definedName name="sheet100249">报告说明用表!$H$201</definedName>
    <definedName name="sheet100250">报告说明用表!$I$201</definedName>
    <definedName name="sheet100251">报告说明用表!$J$201</definedName>
    <definedName name="sheet100252">报告说明用表!$C$205</definedName>
    <definedName name="sheet100253">报告说明用表!$D$205</definedName>
    <definedName name="sheet100254">报告说明用表!$C$206</definedName>
    <definedName name="sheet100255">报告说明用表!$D$206</definedName>
    <definedName name="sheet100256">报告说明用表!$C$207</definedName>
    <definedName name="sheet100257">报告说明用表!$D$207</definedName>
    <definedName name="sheet100258">报告说明用表!$C$208</definedName>
    <definedName name="sheet100259">报告说明用表!$D$208</definedName>
    <definedName name="sheet100260">报告说明用表!$C$209</definedName>
    <definedName name="sheet100261">报告说明用表!$D$209</definedName>
    <definedName name="sheet100262">报告说明用表!$C$214</definedName>
    <definedName name="sheet100263">报告说明用表!$D$214</definedName>
    <definedName name="sheet100264">报告说明用表!$E$214</definedName>
    <definedName name="sheet100265">报告说明用表!$F$214</definedName>
    <definedName name="sheet100266">报告说明用表!$G$214</definedName>
    <definedName name="sheet100267">报告说明用表!$H$214</definedName>
    <definedName name="sheet100268">报告说明用表!$I$214</definedName>
    <definedName name="sheet100269">报告说明用表!$J$214</definedName>
    <definedName name="sheet100270">报告说明用表!$C$215</definedName>
    <definedName name="sheet100271">报告说明用表!$D$215</definedName>
    <definedName name="sheet100272">报告说明用表!$E$215</definedName>
    <definedName name="sheet100273">报告说明用表!$F$215</definedName>
    <definedName name="sheet100274">报告说明用表!$G$215</definedName>
    <definedName name="sheet100275">报告说明用表!$H$215</definedName>
    <definedName name="sheet100276">报告说明用表!$I$215</definedName>
    <definedName name="sheet100277">报告说明用表!$J$215</definedName>
    <definedName name="sheet100278">报告说明用表!$C$216</definedName>
    <definedName name="sheet100279">报告说明用表!$D$216</definedName>
    <definedName name="sheet100280">报告说明用表!$E$216</definedName>
    <definedName name="sheet100281">报告说明用表!$F$216</definedName>
    <definedName name="sheet100282">报告说明用表!$G$216</definedName>
    <definedName name="sheet100283">报告说明用表!$H$216</definedName>
    <definedName name="sheet100284">报告说明用表!$I$216</definedName>
    <definedName name="sheet100285">报告说明用表!$J$216</definedName>
    <definedName name="sheet100286">报告说明用表!$C$217</definedName>
    <definedName name="sheet100287">报告说明用表!$D$217</definedName>
    <definedName name="sheet100288">报告说明用表!$E$217</definedName>
    <definedName name="sheet100289">报告说明用表!$F$217</definedName>
    <definedName name="sheet100290">报告说明用表!$G$217</definedName>
    <definedName name="sheet100291">报告说明用表!$H$217</definedName>
    <definedName name="sheet100292">报告说明用表!$I$217</definedName>
    <definedName name="sheet100293">报告说明用表!$J$217</definedName>
    <definedName name="sheet100294">报告说明用表!$C$221</definedName>
    <definedName name="sheet100295">报告说明用表!$D$221</definedName>
    <definedName name="sheet100296">报告说明用表!$E$221</definedName>
    <definedName name="sheet100297">报告说明用表!$F$221</definedName>
    <definedName name="sheet100298">报告说明用表!$C$222</definedName>
    <definedName name="sheet100299">报告说明用表!$D$222</definedName>
    <definedName name="sheet100300">报告说明用表!$E$222</definedName>
    <definedName name="sheet100301">报告说明用表!$F$222</definedName>
    <definedName name="sheet100302">报告说明用表!$C$223</definedName>
    <definedName name="sheet100303">报告说明用表!$D$223</definedName>
    <definedName name="sheet100304">报告说明用表!$E$223</definedName>
    <definedName name="sheet100305">报告说明用表!$F$223</definedName>
    <definedName name="sheet100306">报告说明用表!$C$224</definedName>
    <definedName name="sheet100307">报告说明用表!$D$224</definedName>
    <definedName name="sheet100308">报告说明用表!$E$224</definedName>
    <definedName name="sheet100309">报告说明用表!$F$224</definedName>
    <definedName name="sheet100310">报告说明用表!$C$225</definedName>
    <definedName name="sheet100311">报告说明用表!$D$225</definedName>
    <definedName name="sheet100312">报告说明用表!$E$225</definedName>
    <definedName name="sheet100313">报告说明用表!$F$225</definedName>
    <definedName name="sheet100314">报告说明用表!$C$226</definedName>
    <definedName name="sheet100315">报告说明用表!$D$226</definedName>
    <definedName name="sheet100316">报告说明用表!$E$226</definedName>
    <definedName name="sheet100317">报告说明用表!$F$226</definedName>
    <definedName name="sheet100318">报告说明用表!$C$230</definedName>
    <definedName name="sheet100319">报告说明用表!$D$230</definedName>
    <definedName name="sheet100320">报告说明用表!$E$230</definedName>
    <definedName name="sheet100321">报告说明用表!$F$230</definedName>
    <definedName name="sheet100322">报告说明用表!$C$231</definedName>
    <definedName name="sheet100323">报告说明用表!$D$231</definedName>
    <definedName name="sheet100324">报告说明用表!$E$231</definedName>
    <definedName name="sheet100325">报告说明用表!$F$231</definedName>
    <definedName name="sheet100326">报告说明用表!$C$232</definedName>
    <definedName name="sheet100327">报告说明用表!$D$232</definedName>
    <definedName name="sheet100328">报告说明用表!$E$232</definedName>
    <definedName name="sheet100329">报告说明用表!$F$232</definedName>
    <definedName name="sheet100330">报告说明用表!$C$233</definedName>
    <definedName name="sheet100331">报告说明用表!$D$233</definedName>
    <definedName name="sheet100332">报告说明用表!$E$233</definedName>
    <definedName name="sheet100333">报告说明用表!$F$233</definedName>
    <definedName name="sheet100334">报告说明用表!$C$234</definedName>
    <definedName name="sheet100335">报告说明用表!$D$234</definedName>
    <definedName name="sheet100336">报告说明用表!$E$234</definedName>
    <definedName name="sheet100337">报告说明用表!$F$234</definedName>
    <definedName name="sheet100338">报告说明用表!$C$235</definedName>
    <definedName name="sheet100339">报告说明用表!$D$235</definedName>
    <definedName name="sheet100340">报告说明用表!$E$235</definedName>
    <definedName name="sheet100341">报告说明用表!$F$235</definedName>
    <definedName name="sheet100342">报告说明用表!$C$236</definedName>
    <definedName name="sheet100343">报告说明用表!$D$236</definedName>
    <definedName name="sheet100344">报告说明用表!$E$236</definedName>
    <definedName name="sheet100345">报告说明用表!$F$236</definedName>
    <definedName name="sheet100346">报告说明用表!$C$237</definedName>
    <definedName name="sheet100347">报告说明用表!$D$237</definedName>
    <definedName name="sheet100348">报告说明用表!$E$237</definedName>
    <definedName name="sheet100349">报告说明用表!$F$237</definedName>
    <definedName name="sheet100350">报告说明用表!$C$238</definedName>
    <definedName name="sheet100351">报告说明用表!$D$238</definedName>
    <definedName name="sheet100352">报告说明用表!$E$238</definedName>
    <definedName name="sheet100353">报告说明用表!$F$238</definedName>
    <definedName name="sheet100354">报告说明用表!$C$239</definedName>
    <definedName name="sheet100355">报告说明用表!$D$239</definedName>
    <definedName name="sheet100356">报告说明用表!$E$239</definedName>
    <definedName name="sheet100357">报告说明用表!$F$239</definedName>
    <definedName name="sheet100358">报告说明用表!$C$240</definedName>
    <definedName name="sheet100359">报告说明用表!$D$240</definedName>
    <definedName name="sheet100360">报告说明用表!$E$240</definedName>
    <definedName name="sheet100361">报告说明用表!$F$240</definedName>
    <definedName name="sheet100362">报告说明用表!$C$241</definedName>
    <definedName name="sheet100363">报告说明用表!$D$241</definedName>
    <definedName name="sheet100364">报告说明用表!$E$241</definedName>
    <definedName name="sheet100365">报告说明用表!$F$241</definedName>
    <definedName name="sheet100366">报告说明用表!$C$242</definedName>
    <definedName name="sheet100367">报告说明用表!$D$242</definedName>
    <definedName name="sheet100368">报告说明用表!$E$242</definedName>
    <definedName name="sheet100369">报告说明用表!$F$242</definedName>
    <definedName name="sheet100370">报告说明用表!$C$243</definedName>
    <definedName name="sheet100371">报告说明用表!$D$243</definedName>
    <definedName name="sheet100372">报告说明用表!$E$243</definedName>
    <definedName name="sheet100373">报告说明用表!$F$243</definedName>
    <definedName name="sheet100374">报告说明用表!$G$230</definedName>
    <definedName name="sheet100375">报告说明用表!$G$231</definedName>
    <definedName name="sheet100376">报告说明用表!$G$232</definedName>
    <definedName name="sheet100377">报告说明用表!$G$233</definedName>
    <definedName name="sheet100378">报告说明用表!$G$234</definedName>
    <definedName name="sheet100379">报告说明用表!$G$235</definedName>
    <definedName name="sheet100380">报告说明用表!$G$236</definedName>
    <definedName name="sheet100381">报告说明用表!$G$237</definedName>
    <definedName name="sheet100382">报告说明用表!$G$238</definedName>
    <definedName name="sheet100383">报告说明用表!$G$239</definedName>
    <definedName name="sheet100384">报告说明用表!$G$240</definedName>
    <definedName name="sheet100385">报告说明用表!$G$241</definedName>
    <definedName name="sheet100386">报告说明用表!$G$242</definedName>
    <definedName name="sheet100387">报告说明用表!$G$243</definedName>
    <definedName name="sheet100388">报告说明用表!$C$247</definedName>
    <definedName name="sheet100389">报告说明用表!$D$247</definedName>
    <definedName name="sheet100390">报告说明用表!$E$247</definedName>
    <definedName name="sheet100391">报告说明用表!$F$247</definedName>
    <definedName name="sheet100392">报告说明用表!$C$248</definedName>
    <definedName name="sheet100393">报告说明用表!$D$248</definedName>
    <definedName name="sheet100394">报告说明用表!$E$248</definedName>
    <definedName name="sheet100395">报告说明用表!$F$248</definedName>
    <definedName name="sheet100396">报告说明用表!$C$249</definedName>
    <definedName name="sheet100397">报告说明用表!$D$249</definedName>
    <definedName name="sheet100398">报告说明用表!$E$249</definedName>
    <definedName name="sheet100399">报告说明用表!$F$249</definedName>
    <definedName name="sheet1004">报告说明用表!$I$112</definedName>
    <definedName name="sheet100400">报告说明用表!$C$250</definedName>
    <definedName name="sheet100401">报告说明用表!$D$250</definedName>
    <definedName name="sheet100402">报告说明用表!$E$250</definedName>
    <definedName name="sheet100403">报告说明用表!$F$250</definedName>
    <definedName name="sheet100404">报告说明用表!$C$251</definedName>
    <definedName name="sheet100405">报告说明用表!$D$251</definedName>
    <definedName name="sheet100406">报告说明用表!$E$251</definedName>
    <definedName name="sheet100407">报告说明用表!$F$251</definedName>
    <definedName name="sheet100408">报告说明用表!$C$252</definedName>
    <definedName name="sheet100409">报告说明用表!$D$252</definedName>
    <definedName name="sheet100410">报告说明用表!$E$252</definedName>
    <definedName name="sheet100411">报告说明用表!$F$252</definedName>
    <definedName name="sheet100412">报告说明用表!$C$253</definedName>
    <definedName name="sheet100413">报告说明用表!$D$253</definedName>
    <definedName name="sheet100414">报告说明用表!$E$253</definedName>
    <definedName name="sheet100415">报告说明用表!$F$253</definedName>
    <definedName name="sheet100416">报告说明用表!$C$254</definedName>
    <definedName name="sheet100417">报告说明用表!$D$254</definedName>
    <definedName name="sheet100418">报告说明用表!$E$254</definedName>
    <definedName name="sheet100419">报告说明用表!$F$254</definedName>
    <definedName name="sheet100420">报告说明用表!$C$255</definedName>
    <definedName name="sheet100421">报告说明用表!$D$255</definedName>
    <definedName name="sheet100422">报告说明用表!$E$255</definedName>
    <definedName name="sheet100423">报告说明用表!$F$255</definedName>
    <definedName name="sheet100424">报告说明用表!$G$247</definedName>
    <definedName name="sheet100425">报告说明用表!$G$248</definedName>
    <definedName name="sheet100426">报告说明用表!$G$249</definedName>
    <definedName name="sheet100427">报告说明用表!$G$250</definedName>
    <definedName name="sheet100428">报告说明用表!$G$251</definedName>
    <definedName name="sheet100429">报告说明用表!$G$252</definedName>
    <definedName name="sheet100430">报告说明用表!$G$253</definedName>
    <definedName name="sheet100431">报告说明用表!$G$254</definedName>
    <definedName name="sheet100432">报告说明用表!$G$255</definedName>
    <definedName name="sheet100433">报告说明用表!$C$183</definedName>
    <definedName name="sheet100434">报告说明用表!$D$183</definedName>
    <definedName name="sheet100435">报告说明用表!$E$183</definedName>
    <definedName name="sheet100436">报告说明用表!$B$186</definedName>
    <definedName name="sheet100437">报告说明用表!$B$195</definedName>
    <definedName name="sheet100438">报告说明用表!$B$204</definedName>
    <definedName name="sheet100439">报告说明用表!$B$212</definedName>
    <definedName name="sheet100440">报告说明用表!$B$220</definedName>
    <definedName name="sheet100441">报告说明用表!$B$229</definedName>
    <definedName name="sheet100442">报告说明用表!$C$13</definedName>
    <definedName name="sheet1005">报告说明用表!$I$113</definedName>
    <definedName name="sheet100500">报告说明用表!#REF!</definedName>
    <definedName name="sheet100510">报告说明用表!$B$65</definedName>
    <definedName name="sheet100511">报告说明用表!$E$69</definedName>
    <definedName name="sheet100579">报告说明用表!$B$153</definedName>
    <definedName name="sheet100591">报告说明用表!$H$250</definedName>
    <definedName name="sheet1006">报告说明用表!$I$114</definedName>
    <definedName name="sheet100600">报告说明用表!$C$16</definedName>
    <definedName name="sheet100601">报告说明用表!$C$17</definedName>
    <definedName name="sheet100602">报告说明用表!$C$18</definedName>
    <definedName name="sheet100603">报告说明用表!$B$246</definedName>
    <definedName name="sheet1007">报告说明用表!$I$115</definedName>
    <definedName name="sheet10070">报告说明用表!$H$73</definedName>
    <definedName name="sheet10071">报告说明用表!$H$74</definedName>
    <definedName name="sheet10072">报告说明用表!$H$75</definedName>
    <definedName name="sheet10073">报告说明用表!$H$76</definedName>
    <definedName name="sheet10074">报告说明用表!$H$77</definedName>
    <definedName name="sheet10075">报告说明用表!$H$78</definedName>
    <definedName name="sheet10076">报告说明用表!$H$79</definedName>
    <definedName name="sheet10077">报告说明用表!$H$80</definedName>
    <definedName name="sheet10078">报告说明用表!$H$81</definedName>
    <definedName name="sheet10079">报告说明用表!$H$82</definedName>
    <definedName name="sheet1008">报告说明用表!$I$116</definedName>
    <definedName name="sheet10080">报告说明用表!$H$83</definedName>
    <definedName name="sheet10081">报告说明用表!$H$84</definedName>
    <definedName name="sheet10082">报告说明用表!$H$85</definedName>
    <definedName name="sheet10083">报告说明用表!$H$86</definedName>
    <definedName name="sheet10084">报告说明用表!$G$130</definedName>
    <definedName name="sheet10085">报告说明用表!$G$131</definedName>
    <definedName name="sheet10086">报告说明用表!$G$132</definedName>
    <definedName name="sheet10087">报告说明用表!$G$133</definedName>
    <definedName name="sheet10088">报告说明用表!$G$134</definedName>
    <definedName name="sheet10089">报告说明用表!$G$136</definedName>
    <definedName name="sheet1009">报告说明用表!$I$117</definedName>
    <definedName name="sheet10090">报告说明用表!$G$137</definedName>
    <definedName name="sheet10091">报告说明用表!$G$138</definedName>
    <definedName name="sheet10092">报告说明用表!$G$139</definedName>
    <definedName name="sheet10093">报告说明用表!$G$140</definedName>
    <definedName name="sheet10094">报告说明用表!$G$141</definedName>
    <definedName name="sheet10095">报告说明用表!$G$142</definedName>
    <definedName name="sheet10096">报告说明用表!$G$143</definedName>
    <definedName name="sheet10097">报告说明用表!$G$144</definedName>
    <definedName name="sheet10098">报告说明用表!$H$230</definedName>
    <definedName name="sheet10099">报告说明用表!$H$231</definedName>
    <definedName name="sheet101_1" localSheetId="97">'6-3租赁负债'!$E$27</definedName>
    <definedName name="sheet101_10" localSheetId="97">'6-3租赁负债'!$F$28</definedName>
    <definedName name="sheet101_11" localSheetId="97">'6-3租赁负债'!$A$29</definedName>
    <definedName name="sheet101_2" localSheetId="97">'6-3租赁负债'!$F$27</definedName>
    <definedName name="sheet101_3" localSheetId="97">'6-3租赁负债'!$A$3</definedName>
    <definedName name="sheet101_4" localSheetId="97">'6-3租赁负债'!$A$5</definedName>
    <definedName name="sheet101_7" localSheetId="97">'6-3租赁负债'!$E$26</definedName>
    <definedName name="sheet101_8" localSheetId="97">'6-3租赁负债'!$F$26</definedName>
    <definedName name="sheet101_9" localSheetId="97">'6-3租赁负债'!$A$28</definedName>
    <definedName name="sheet1010">报告说明用表!$I$118</definedName>
    <definedName name="sheet10100">报告说明用表!$H$232</definedName>
    <definedName name="sheet10101">报告说明用表!$H$233</definedName>
    <definedName name="sheet10102">报告说明用表!$H$234</definedName>
    <definedName name="sheet10103">报告说明用表!$H$235</definedName>
    <definedName name="sheet10104">报告说明用表!$H$236</definedName>
    <definedName name="sheet10105">报告说明用表!$H$237</definedName>
    <definedName name="sheet10106">报告说明用表!$H$238</definedName>
    <definedName name="sheet10107">报告说明用表!$H$239</definedName>
    <definedName name="sheet10108">报告说明用表!$H$240</definedName>
    <definedName name="sheet10109">报告说明用表!$H$241</definedName>
    <definedName name="sheet1011">报告说明用表!$I$119</definedName>
    <definedName name="sheet10110">报告说明用表!$H$242</definedName>
    <definedName name="sheet10111">报告说明用表!$H$247</definedName>
    <definedName name="sheet10112">报告说明用表!$H$248</definedName>
    <definedName name="sheet10113">报告说明用表!$H$249</definedName>
    <definedName name="sheet10114">报告说明用表!$H$250</definedName>
    <definedName name="sheet10115">报告说明用表!$H$251</definedName>
    <definedName name="sheet10116">报告说明用表!$H$252</definedName>
    <definedName name="sheet10117">报告说明用表!$H$253</definedName>
    <definedName name="sheet10118">报告说明用表!$H$254</definedName>
    <definedName name="sheet102_1" localSheetId="98">'6-4长期应付款'!$E$27</definedName>
    <definedName name="sheet102_10" localSheetId="98">'6-4长期应付款'!$F$28</definedName>
    <definedName name="sheet102_11" localSheetId="98">'6-4长期应付款'!$A$29</definedName>
    <definedName name="sheet102_2" localSheetId="98">'6-4长期应付款'!$F$27</definedName>
    <definedName name="sheet102_3" localSheetId="98">'6-4长期应付款'!$A$3</definedName>
    <definedName name="sheet102_4" localSheetId="98">'6-4长期应付款'!$A$5</definedName>
    <definedName name="sheet102_7" localSheetId="98">'6-4长期应付款'!$E$26</definedName>
    <definedName name="sheet102_8" localSheetId="98">'6-4长期应付款'!$F$26</definedName>
    <definedName name="sheet102_9" localSheetId="98">'6-4长期应付款'!$A$28</definedName>
    <definedName name="sheet10200">报告说明用表!$G$183</definedName>
    <definedName name="sheet10201">报告说明用表!$K$197</definedName>
    <definedName name="sheet10202">报告说明用表!$K$198</definedName>
    <definedName name="sheet10203">报告说明用表!$K$199</definedName>
    <definedName name="sheet10204">报告说明用表!$K$200</definedName>
    <definedName name="sheet10205">报告说明用表!$K$201</definedName>
    <definedName name="sheet10206">报告说明用表!$K$214</definedName>
    <definedName name="sheet10207">报告说明用表!$K$215</definedName>
    <definedName name="sheet10208">报告说明用表!$K$216</definedName>
    <definedName name="sheet10209">报告说明用表!$K$217</definedName>
    <definedName name="sheet10210">报告说明用表!$G$221</definedName>
    <definedName name="sheet10211">报告说明用表!$G$222</definedName>
    <definedName name="sheet10212">报告说明用表!$G$223</definedName>
    <definedName name="sheet10213">报告说明用表!$G$224</definedName>
    <definedName name="sheet10214">报告说明用表!$G$225</definedName>
    <definedName name="sheet10215">报告说明用表!$G$226</definedName>
    <definedName name="sheet10216">报告说明用表!$H$243</definedName>
    <definedName name="sheet10217">报告说明用表!$H$255</definedName>
    <definedName name="sheet10219">报告说明用表!$K$217</definedName>
    <definedName name="sheet103_1" localSheetId="99">'6-5预计负债'!$E$27</definedName>
    <definedName name="sheet103_10" localSheetId="99">'6-5预计负债'!$F$28</definedName>
    <definedName name="sheet103_11" localSheetId="99">'6-5预计负债'!$A$29</definedName>
    <definedName name="sheet103_2" localSheetId="99">'6-5预计负债'!$F$27</definedName>
    <definedName name="sheet103_3" localSheetId="99">'6-5预计负债'!$A$3</definedName>
    <definedName name="sheet103_4" localSheetId="99">'6-5预计负债'!$A$5</definedName>
    <definedName name="sheet103_7" localSheetId="99">'6-5预计负债'!$E$26</definedName>
    <definedName name="sheet103_8" localSheetId="99">'6-5预计负债'!$F$26</definedName>
    <definedName name="sheet103_9" localSheetId="99">'6-5预计负债'!$A$28</definedName>
    <definedName name="sheet10300">报告说明用表!$G$135</definedName>
    <definedName name="sheet10301">报告说明用表!$C$135</definedName>
    <definedName name="sheet10302">报告说明用表!$D$135</definedName>
    <definedName name="sheet10311">报告说明用表!$O$217</definedName>
    <definedName name="sheet10371">报告说明用表!$H$255</definedName>
    <definedName name="sheet104_1" localSheetId="100">'6-6递延收益'!$G$27</definedName>
    <definedName name="sheet104_10" localSheetId="100">'6-6递延收益'!$H$28</definedName>
    <definedName name="sheet104_11" localSheetId="100">'6-6递延收益'!$A$29</definedName>
    <definedName name="sheet104_2" localSheetId="100">'6-6递延收益'!$H$27</definedName>
    <definedName name="sheet104_3" localSheetId="100">'6-6递延收益'!$A$3</definedName>
    <definedName name="sheet104_4" localSheetId="100">'6-6递延收益'!$A$5</definedName>
    <definedName name="sheet104_7" localSheetId="100">'6-6递延收益'!$G$26</definedName>
    <definedName name="sheet104_8" localSheetId="100">'6-6递延收益'!$H$26</definedName>
    <definedName name="sheet104_9" localSheetId="100">'6-6递延收益'!$A$28</definedName>
    <definedName name="sheet105_1" localSheetId="101">'6-7递延所得税负债'!$D$27</definedName>
    <definedName name="sheet105_10" localSheetId="101">'6-7递延所得税负债'!$E$28</definedName>
    <definedName name="sheet105_11" localSheetId="101">'6-7递延所得税负债'!$A$29</definedName>
    <definedName name="sheet105_2" localSheetId="101">'6-7递延所得税负债'!$E$27</definedName>
    <definedName name="sheet105_3" localSheetId="101">'6-7递延所得税负债'!$A$3</definedName>
    <definedName name="sheet105_4" localSheetId="101">'6-7递延所得税负债'!$A$5</definedName>
    <definedName name="sheet105_7" localSheetId="101">'6-7递延所得税负债'!$D$26</definedName>
    <definedName name="sheet105_8" localSheetId="101">'6-7递延所得税负债'!$E$26</definedName>
    <definedName name="sheet105_9" localSheetId="101">'6-7递延所得税负债'!$A$28</definedName>
    <definedName name="sheet106_1" localSheetId="102">'6-8其他非流动负债'!$E$27</definedName>
    <definedName name="sheet106_10" localSheetId="102">'6-8其他非流动负债'!$F$28</definedName>
    <definedName name="sheet106_11" localSheetId="102">'6-8其他非流动负债'!$A$29</definedName>
    <definedName name="sheet106_2" localSheetId="102">'6-8其他非流动负债'!$F$27</definedName>
    <definedName name="sheet106_3" localSheetId="102">'6-8其他非流动负债'!$A$3</definedName>
    <definedName name="sheet106_4" localSheetId="102">'6-8其他非流动负债'!$A$5</definedName>
    <definedName name="sheet106_7" localSheetId="102">'6-8其他非流动负债'!$E$26</definedName>
    <definedName name="sheet106_8" localSheetId="102">'6-8其他非流动负债'!$F$26</definedName>
    <definedName name="sheet106_9" localSheetId="102">'6-8其他非流动负债'!$A$28</definedName>
    <definedName name="sheet11000">报告说明用表!$I$108</definedName>
    <definedName name="sheet11001">报告说明用表!$I$109</definedName>
    <definedName name="sheet11002">报告说明用表!$I$110</definedName>
    <definedName name="sheet11003">报告说明用表!$I$111</definedName>
    <definedName name="sheet11004">报告说明用表!$I$112</definedName>
    <definedName name="sheet11005">报告说明用表!#REF!</definedName>
    <definedName name="sheet11006">报告说明用表!#REF!</definedName>
    <definedName name="sheet11007">报告说明用表!#REF!</definedName>
    <definedName name="sheet11008">报告说明用表!#REF!</definedName>
    <definedName name="sheet11009">报告说明用表!#REF!</definedName>
    <definedName name="sheet11010">报告说明用表!$I$118</definedName>
    <definedName name="sheet11011">报告说明用表!$I$119</definedName>
    <definedName name="sheet11111">报告说明用表!$C$9</definedName>
    <definedName name="sheet11112">报告说明用表!$B$258</definedName>
    <definedName name="sheet11113">报告说明用表!$F$328</definedName>
    <definedName name="sheet11114">报告说明用表!$H$52</definedName>
    <definedName name="sheet12_1" localSheetId="10">'3-流动汇总'!$C$23</definedName>
    <definedName name="sheet12_10" localSheetId="10">'3-流动汇总'!$D$10</definedName>
    <definedName name="sheet12_11" localSheetId="10">'3-流动汇总'!$C$11</definedName>
    <definedName name="sheet12_12" localSheetId="10">'3-流动汇总'!$D$11</definedName>
    <definedName name="sheet12_13" localSheetId="10">'3-流动汇总'!$C$12</definedName>
    <definedName name="sheet12_14" localSheetId="10">'3-流动汇总'!$D$12</definedName>
    <definedName name="sheet12_15" localSheetId="10">'3-流动汇总'!$C$13</definedName>
    <definedName name="sheet12_16" localSheetId="10">'3-流动汇总'!$D$13</definedName>
    <definedName name="sheet12_17" localSheetId="10">'3-流动汇总'!$C$14</definedName>
    <definedName name="sheet12_18" localSheetId="10">'3-流动汇总'!$D$14</definedName>
    <definedName name="sheet12_19" localSheetId="10">'3-流动汇总'!$C$15</definedName>
    <definedName name="sheet12_2" localSheetId="10">'3-流动汇总'!$D$23</definedName>
    <definedName name="sheet12_20" localSheetId="10">'3-流动汇总'!$D$15</definedName>
    <definedName name="sheet12_21" localSheetId="10">'3-流动汇总'!$C$16</definedName>
    <definedName name="sheet12_22" localSheetId="10">'3-流动汇总'!$D$16</definedName>
    <definedName name="sheet12_23" localSheetId="10">'3-流动汇总'!$C$17</definedName>
    <definedName name="sheet12_24" localSheetId="10">'3-流动汇总'!$D$17</definedName>
    <definedName name="sheet12_25" localSheetId="10">'3-流动汇总'!$C$18</definedName>
    <definedName name="sheet12_26" localSheetId="10">'3-流动汇总'!$D$18</definedName>
    <definedName name="sheet12_27" localSheetId="10">'3-流动汇总'!$C$19</definedName>
    <definedName name="sheet12_28" localSheetId="10">'3-流动汇总'!$D$19</definedName>
    <definedName name="sheet12_29" localSheetId="10">'3-流动汇总'!$A$3</definedName>
    <definedName name="sheet12_3" localSheetId="10">'3-流动汇总'!$C$7</definedName>
    <definedName name="sheet12_30" localSheetId="10">'3-流动汇总'!$A$5</definedName>
    <definedName name="sheet12_31" localSheetId="10">'3-流动汇总'!$E$7</definedName>
    <definedName name="sheet12_32" localSheetId="10">'3-流动汇总'!$F$7</definedName>
    <definedName name="sheet12_33" localSheetId="10">'3-流动汇总'!$E$8</definedName>
    <definedName name="sheet12_34" localSheetId="10">'3-流动汇总'!$F$8</definedName>
    <definedName name="sheet12_35" localSheetId="10">'3-流动汇总'!$E$9</definedName>
    <definedName name="sheet12_36" localSheetId="10">'3-流动汇总'!$F$9</definedName>
    <definedName name="sheet12_37" localSheetId="10">'3-流动汇总'!$E$10</definedName>
    <definedName name="sheet12_38" localSheetId="10">'3-流动汇总'!$F$10</definedName>
    <definedName name="sheet12_39" localSheetId="10">'3-流动汇总'!$E$11</definedName>
    <definedName name="sheet12_4" localSheetId="10">'3-流动汇总'!$D$7</definedName>
    <definedName name="sheet12_40" localSheetId="10">'3-流动汇总'!$F$11</definedName>
    <definedName name="sheet12_41" localSheetId="10">'3-流动汇总'!$E$12</definedName>
    <definedName name="sheet12_42" localSheetId="10">'3-流动汇总'!$F$12</definedName>
    <definedName name="sheet12_43" localSheetId="10">'3-流动汇总'!$E$13</definedName>
    <definedName name="sheet12_44" localSheetId="10">'3-流动汇总'!$F$13</definedName>
    <definedName name="sheet12_45" localSheetId="10">'3-流动汇总'!$E$14</definedName>
    <definedName name="sheet12_46" localSheetId="10">'3-流动汇总'!$F$14</definedName>
    <definedName name="sheet12_47" localSheetId="10">'3-流动汇总'!$E$15</definedName>
    <definedName name="sheet12_48" localSheetId="10">'3-流动汇总'!$F$15</definedName>
    <definedName name="sheet12_49" localSheetId="10">'3-流动汇总'!$E$16</definedName>
    <definedName name="sheet12_5" localSheetId="10">'3-流动汇总'!$C$8</definedName>
    <definedName name="sheet12_50" localSheetId="10">'3-流动汇总'!$F$16</definedName>
    <definedName name="sheet12_51" localSheetId="10">'3-流动汇总'!$E$17</definedName>
    <definedName name="sheet12_52" localSheetId="10">'3-流动汇总'!$F$17</definedName>
    <definedName name="sheet12_53" localSheetId="10">'3-流动汇总'!$E$18</definedName>
    <definedName name="sheet12_54" localSheetId="10">'3-流动汇总'!$F$18</definedName>
    <definedName name="sheet12_55" localSheetId="10">'3-流动汇总'!$E$19</definedName>
    <definedName name="sheet12_56" localSheetId="10">'3-流动汇总'!$F$19</definedName>
    <definedName name="sheet12_57" localSheetId="10">'3-流动汇总'!$C$22</definedName>
    <definedName name="sheet12_58" localSheetId="10">'3-流动汇总'!$D$22</definedName>
    <definedName name="sheet12_59" localSheetId="10">'3-流动汇总'!$E$23</definedName>
    <definedName name="sheet12_6" localSheetId="10">'3-流动汇总'!$D$8</definedName>
    <definedName name="sheet12_60" localSheetId="10">'3-流动汇总'!$F$23</definedName>
    <definedName name="sheet12_61" localSheetId="10">'3-流动汇总'!$E$24</definedName>
    <definedName name="sheet12_7" localSheetId="10">'3-流动汇总'!$C$9</definedName>
    <definedName name="sheet12_8" localSheetId="10">'3-流动汇总'!$D$9</definedName>
    <definedName name="sheet12_9" localSheetId="10">'3-流动汇总'!$C$10</definedName>
    <definedName name="sheet13_1" localSheetId="11">'表3-1货币汇总表'!$C$27</definedName>
    <definedName name="sheet13_10" localSheetId="11">'表3-1货币汇总表'!$D$8</definedName>
    <definedName name="sheet13_11" localSheetId="11">'表3-1货币汇总表'!$E$8</definedName>
    <definedName name="sheet13_12" localSheetId="11">'表3-1货币汇总表'!$F$8</definedName>
    <definedName name="sheet13_13" localSheetId="11">'表3-1货币汇总表'!$C$9</definedName>
    <definedName name="sheet13_14" localSheetId="11">'表3-1货币汇总表'!$D$9</definedName>
    <definedName name="sheet13_15" localSheetId="11">'表3-1货币汇总表'!$E$9</definedName>
    <definedName name="sheet13_16" localSheetId="11">'表3-1货币汇总表'!$F$9</definedName>
    <definedName name="sheet13_17" localSheetId="11">'表3-1货币汇总表'!$C$26</definedName>
    <definedName name="sheet13_18" localSheetId="11">'表3-1货币汇总表'!$D$26</definedName>
    <definedName name="sheet13_19" localSheetId="11">'表3-1货币汇总表'!$E$27</definedName>
    <definedName name="sheet13_2" localSheetId="11">'表3-1货币汇总表'!$D$27</definedName>
    <definedName name="sheet13_20" localSheetId="11">'表3-1货币汇总表'!$F$27</definedName>
    <definedName name="sheet13_21" localSheetId="11">'表3-1货币汇总表'!$E$28</definedName>
    <definedName name="sheet13_3" localSheetId="11">'表3-1货币汇总表'!$A$3</definedName>
    <definedName name="sheet13_4" localSheetId="11">'表3-1货币汇总表'!$A$5</definedName>
    <definedName name="sheet13_5" localSheetId="11">'表3-1货币汇总表'!$C$7</definedName>
    <definedName name="sheet13_6" localSheetId="11">'表3-1货币汇总表'!$D$7</definedName>
    <definedName name="sheet13_7" localSheetId="11">'表3-1货币汇总表'!$E$7</definedName>
    <definedName name="sheet13_8" localSheetId="11">'表3-1货币汇总表'!$F$7</definedName>
    <definedName name="sheet13_9" localSheetId="11">'表3-1货币汇总表'!$C$8</definedName>
    <definedName name="sheet14_1" localSheetId="12">'3-1-1现金'!$F$22</definedName>
    <definedName name="sheet14_10" localSheetId="12">'3-1-1现金'!$G$23</definedName>
    <definedName name="sheet14_11" localSheetId="12">'3-1-1现金'!$A$24</definedName>
    <definedName name="sheet14_13" localSheetId="12">'3-1-1现金'!$D$22</definedName>
    <definedName name="sheet14_15" localSheetId="12">'3-1-1现金'!$H$22</definedName>
    <definedName name="sheet14_2" localSheetId="12">'3-1-1现金'!$G$22</definedName>
    <definedName name="sheet14_3" localSheetId="12">'3-1-1现金'!$A$3</definedName>
    <definedName name="sheet14_4" localSheetId="12">'3-1-1现金'!$A$5</definedName>
    <definedName name="sheet14_7" localSheetId="12">'3-1-1现金'!$F$21</definedName>
    <definedName name="sheet14_8" localSheetId="12">'3-1-1现金'!$G$21</definedName>
    <definedName name="sheet14_9" localSheetId="12">'3-1-1现金'!$A$23</definedName>
    <definedName name="sheet15_1" localSheetId="13">'3-1-2银行存款'!$G$27</definedName>
    <definedName name="sheet15_10" localSheetId="13">'3-1-2银行存款'!$H$28</definedName>
    <definedName name="sheet15_11" localSheetId="13">'3-1-2银行存款'!$A$29</definedName>
    <definedName name="sheet15_13" localSheetId="13">'3-1-2银行存款'!$E$27</definedName>
    <definedName name="sheet15_15" localSheetId="13">'3-1-2银行存款'!$I$27</definedName>
    <definedName name="sheet15_2" localSheetId="13">'3-1-2银行存款'!$H$27</definedName>
    <definedName name="sheet15_3" localSheetId="13">'3-1-2银行存款'!$A$3</definedName>
    <definedName name="sheet15_4" localSheetId="13">'3-1-2银行存款'!$A$5</definedName>
    <definedName name="sheet15_7" localSheetId="13">'3-1-2银行存款'!$G$26</definedName>
    <definedName name="sheet15_8" localSheetId="13">'3-1-2银行存款'!$H$26</definedName>
    <definedName name="sheet15_9" localSheetId="13">'3-1-2银行存款'!$A$28</definedName>
    <definedName name="sheet16_1" localSheetId="14">'3-1-3其他货币资金'!$G$27</definedName>
    <definedName name="sheet16_10" localSheetId="14">'3-1-3其他货币资金'!$H$28</definedName>
    <definedName name="sheet16_11" localSheetId="14">'3-1-3其他货币资金'!$A$29</definedName>
    <definedName name="sheet16_13" localSheetId="14">'3-1-3其他货币资金'!$E$27</definedName>
    <definedName name="sheet16_15" localSheetId="14">'3-1-3其他货币资金'!$I$27</definedName>
    <definedName name="sheet16_2" localSheetId="14">'3-1-3其他货币资金'!$H$27</definedName>
    <definedName name="sheet16_3" localSheetId="14">'3-1-3其他货币资金'!$A$3</definedName>
    <definedName name="sheet16_4" localSheetId="14">'3-1-3其他货币资金'!$A$5</definedName>
    <definedName name="sheet16_7" localSheetId="14">'3-1-3其他货币资金'!$G$26</definedName>
    <definedName name="sheet16_8" localSheetId="14">'3-1-3其他货币资金'!$H$26</definedName>
    <definedName name="sheet16_9" localSheetId="14">'3-1-3其他货币资金'!$A$28</definedName>
    <definedName name="sheet17_1" localSheetId="15">'3-2交易性金融资产汇总'!$C$27</definedName>
    <definedName name="sheet17_10" localSheetId="15">'3-2交易性金融资产汇总'!$D$8</definedName>
    <definedName name="sheet17_11" localSheetId="15">'3-2交易性金融资产汇总'!$E$8</definedName>
    <definedName name="sheet17_12" localSheetId="15">'3-2交易性金融资产汇总'!$F$8</definedName>
    <definedName name="sheet17_13" localSheetId="15">'3-2交易性金融资产汇总'!$C$9</definedName>
    <definedName name="sheet17_14" localSheetId="15">'3-2交易性金融资产汇总'!$D$9</definedName>
    <definedName name="sheet17_15" localSheetId="15">'3-2交易性金融资产汇总'!$E$9</definedName>
    <definedName name="sheet17_16" localSheetId="15">'3-2交易性金融资产汇总'!$F$9</definedName>
    <definedName name="sheet17_17" localSheetId="15">'3-2交易性金融资产汇总'!$C$10</definedName>
    <definedName name="sheet17_18" localSheetId="15">'3-2交易性金融资产汇总'!$D$10</definedName>
    <definedName name="sheet17_19" localSheetId="15">'3-2交易性金融资产汇总'!$E$10</definedName>
    <definedName name="sheet17_2" localSheetId="15">'3-2交易性金融资产汇总'!$D$27</definedName>
    <definedName name="sheet17_20" localSheetId="15">'3-2交易性金融资产汇总'!$F$10</definedName>
    <definedName name="sheet17_21" localSheetId="15">'3-2交易性金融资产汇总'!$C$11</definedName>
    <definedName name="sheet17_22" localSheetId="15">'3-2交易性金融资产汇总'!$E$11</definedName>
    <definedName name="sheet17_23" localSheetId="15">'3-2交易性金融资产汇总'!$F$11</definedName>
    <definedName name="sheet17_24" localSheetId="15">'3-2交易性金融资产汇总'!$C$26</definedName>
    <definedName name="sheet17_25" localSheetId="15">'3-2交易性金融资产汇总'!$D$26</definedName>
    <definedName name="sheet17_26" localSheetId="15">'3-2交易性金融资产汇总'!$E$27</definedName>
    <definedName name="sheet17_27" localSheetId="15">'3-2交易性金融资产汇总'!$F$27</definedName>
    <definedName name="sheet17_28" localSheetId="15">'3-2交易性金融资产汇总'!$D$28</definedName>
    <definedName name="sheet17_3" localSheetId="15">'3-2交易性金融资产汇总'!$A$3</definedName>
    <definedName name="sheet17_4" localSheetId="15">'3-2交易性金融资产汇总'!$A$5</definedName>
    <definedName name="sheet17_5" localSheetId="15">'3-2交易性金融资产汇总'!$C$7</definedName>
    <definedName name="sheet17_6" localSheetId="15">'3-2交易性金融资产汇总'!$D$7</definedName>
    <definedName name="sheet17_7" localSheetId="15">'3-2交易性金融资产汇总'!$E$7</definedName>
    <definedName name="sheet17_8" localSheetId="15">'3-2交易性金融资产汇总'!$F$7</definedName>
    <definedName name="sheet17_9" localSheetId="15">'3-2交易性金融资产汇总'!$C$8</definedName>
    <definedName name="sheet18_1" localSheetId="16">'3-2-1交易性-股票'!$I$27</definedName>
    <definedName name="sheet18_11" localSheetId="16">'3-2-1交易性-股票'!$I$26</definedName>
    <definedName name="sheet18_12" localSheetId="16">'3-2-1交易性-股票'!$J$26</definedName>
    <definedName name="sheet18_13" localSheetId="16">'3-2-1交易性-股票'!$A$28</definedName>
    <definedName name="sheet18_14" localSheetId="16">'3-2-1交易性-股票'!$J$28</definedName>
    <definedName name="sheet18_15" localSheetId="16">'3-2-1交易性-股票'!$A$29</definedName>
    <definedName name="sheet18_17" localSheetId="16">'3-2-1交易性-股票'!$F$27</definedName>
    <definedName name="sheet18_19" localSheetId="16">'3-2-1交易性-股票'!$G$27</definedName>
    <definedName name="sheet18_2" localSheetId="16">'3-2-1交易性-股票'!$J$27</definedName>
    <definedName name="sheet18_21" localSheetId="16">'3-2-1交易性-股票'!$H$27</definedName>
    <definedName name="sheet18_23" localSheetId="16">'3-2-1交易性-股票'!$K$27</definedName>
    <definedName name="sheet18_3" localSheetId="16">'3-2-1交易性-股票'!$A$3</definedName>
    <definedName name="sheet18_4" localSheetId="16">'3-2-1交易性-股票'!$A$5</definedName>
    <definedName name="sheet19_1" localSheetId="17">'3-2-2交易性-债券'!$I$27</definedName>
    <definedName name="sheet19_11" localSheetId="17">'3-2-2交易性-债券'!$G$27</definedName>
    <definedName name="sheet19_13" localSheetId="17">'3-2-2交易性-债券'!$H$27</definedName>
    <definedName name="sheet19_15" localSheetId="17">'3-2-2交易性-债券'!$K$27</definedName>
    <definedName name="sheet19_2" localSheetId="17">'3-2-2交易性-债券'!$J$27</definedName>
    <definedName name="sheet19_3" localSheetId="17">'3-2-2交易性-债券'!$A$3</definedName>
    <definedName name="sheet19_4" localSheetId="17">'3-2-2交易性-债券'!$A$5</definedName>
    <definedName name="sheet19_7" localSheetId="17">'3-2-2交易性-债券'!$I$26</definedName>
    <definedName name="sheet19_8" localSheetId="17">'3-2-2交易性-债券'!$J$26</definedName>
    <definedName name="sheet19_9" localSheetId="17">'3-2-2交易性-债券'!$J$28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18">'3-2-3交易性-基金'!$I$27</definedName>
    <definedName name="sheet20_10" localSheetId="18">'3-2-3交易性-基金'!$J$28</definedName>
    <definedName name="sheet20_11" localSheetId="18">'3-2-3交易性-基金'!$A$29</definedName>
    <definedName name="sheet20_13" localSheetId="18">'3-2-3交易性-基金'!$G$27</definedName>
    <definedName name="sheet20_15" localSheetId="18">'3-2-3交易性-基金'!$H$27</definedName>
    <definedName name="sheet20_17" localSheetId="18">'3-2-3交易性-基金'!$K$27</definedName>
    <definedName name="sheet20_2" localSheetId="18">'3-2-3交易性-基金'!$J$27</definedName>
    <definedName name="sheet20_3" localSheetId="18">'3-2-3交易性-基金'!$A$3</definedName>
    <definedName name="sheet20_4" localSheetId="18">'3-2-3交易性-基金'!$A$5</definedName>
    <definedName name="sheet20_7" localSheetId="18">'3-2-3交易性-基金'!$I$26</definedName>
    <definedName name="sheet20_8" localSheetId="18">'3-2-3交易性-基金'!$J$26</definedName>
    <definedName name="sheet20_9" localSheetId="18">'3-2-3交易性-基金'!$A$28</definedName>
    <definedName name="sheet21_1" localSheetId="19">'3-2-4交易性-其他'!$I$27</definedName>
    <definedName name="sheet21_10" localSheetId="19">'3-2-4交易性-其他'!$J$28</definedName>
    <definedName name="sheet21_11" localSheetId="19">'3-2-4交易性-其他'!$A$29</definedName>
    <definedName name="sheet21_13" localSheetId="19">'3-2-4交易性-其他'!$G$27</definedName>
    <definedName name="sheet21_15" localSheetId="19">'3-2-4交易性-其他'!$H$27</definedName>
    <definedName name="sheet21_17" localSheetId="19">'3-2-4交易性-其他'!$K$27</definedName>
    <definedName name="sheet21_2" localSheetId="19">'3-2-4交易性-其他'!$J$27</definedName>
    <definedName name="sheet21_3" localSheetId="19">'3-2-4交易性-其他'!$A$3</definedName>
    <definedName name="sheet21_4" localSheetId="19">'3-2-4交易性-其他'!$A$5</definedName>
    <definedName name="sheet21_7" localSheetId="19">'3-2-4交易性-其他'!$I$26</definedName>
    <definedName name="sheet21_8" localSheetId="19">'3-2-4交易性-其他'!$J$26</definedName>
    <definedName name="sheet21_9" localSheetId="19">'3-2-4交易性-其他'!$A$28</definedName>
    <definedName name="sheet22_1" localSheetId="20">'3-3衍生金融资产'!$I$27</definedName>
    <definedName name="sheet22_10" localSheetId="20">'3-3衍生金融资产'!$J$28</definedName>
    <definedName name="sheet22_11" localSheetId="20">'3-3衍生金融资产'!$A$29</definedName>
    <definedName name="sheet22_13" localSheetId="20">'3-3衍生金融资产'!$G$27</definedName>
    <definedName name="sheet22_15" localSheetId="20">'3-3衍生金融资产'!$H$27</definedName>
    <definedName name="sheet22_17" localSheetId="20">'3-3衍生金融资产'!$K$27</definedName>
    <definedName name="sheet22_2" localSheetId="20">'3-3衍生金融资产'!$J$27</definedName>
    <definedName name="sheet22_3" localSheetId="20">'3-3衍生金融资产'!$A$3</definedName>
    <definedName name="sheet22_4" localSheetId="20">'3-3衍生金融资产'!$A$5</definedName>
    <definedName name="sheet22_7" localSheetId="20">'3-3衍生金融资产'!$I$26</definedName>
    <definedName name="sheet22_8" localSheetId="20">'3-3衍生金融资产'!$J$26</definedName>
    <definedName name="sheet22_9" localSheetId="20">'3-3衍生金融资产'!$A$28</definedName>
    <definedName name="sheet23_1" localSheetId="21">'3-4应收票据'!$A$2</definedName>
    <definedName name="sheet23_10" localSheetId="21">'3-4应收票据'!$A$5</definedName>
    <definedName name="sheet23_12" localSheetId="21">'3-4应收票据'!$F$25</definedName>
    <definedName name="sheet23_14" localSheetId="21">'3-4应收票据'!$G$25</definedName>
    <definedName name="sheet23_15" localSheetId="21">'3-4应收票据'!$G$26</definedName>
    <definedName name="sheet23_17" localSheetId="21">'3-4应收票据'!$H$25</definedName>
    <definedName name="sheet23_18" localSheetId="21">'3-4应收票据'!$A$29</definedName>
    <definedName name="sheet23_19" localSheetId="21">'3-4应收票据'!$H$29</definedName>
    <definedName name="sheet23_2" localSheetId="21">'3-4应收票据'!$J$2</definedName>
    <definedName name="sheet23_20" localSheetId="21">'3-4应收票据'!$A$30</definedName>
    <definedName name="sheet23_22" localSheetId="21">'3-4应收票据'!$E$28</definedName>
    <definedName name="sheet23_23" localSheetId="21">'3-4应收票据'!$G$28</definedName>
    <definedName name="sheet23_25" localSheetId="21">'3-4应收票据'!$I$28</definedName>
    <definedName name="sheet23_3" localSheetId="21">'3-4应收票据'!$F$26</definedName>
    <definedName name="sheet23_4" localSheetId="21">'3-4应收票据'!$H$26</definedName>
    <definedName name="sheet23_5" localSheetId="21">'3-4应收票据'!$F$27</definedName>
    <definedName name="sheet23_6" localSheetId="21">'3-4应收票据'!$H$27</definedName>
    <definedName name="sheet23_7" localSheetId="21">'3-4应收票据'!$F$28</definedName>
    <definedName name="sheet23_8" localSheetId="21">'3-4应收票据'!$H$28</definedName>
    <definedName name="sheet23_9" localSheetId="21">'3-4应收票据'!$A$3</definedName>
    <definedName name="sheet24_1" localSheetId="22">'3-5应收账款'!$A$2</definedName>
    <definedName name="sheet24_10" localSheetId="22">'3-5应收账款'!$J$28</definedName>
    <definedName name="sheet24_11" localSheetId="22">'3-5应收账款'!$A$3</definedName>
    <definedName name="sheet24_12" localSheetId="22">'3-5应收账款'!$A$5</definedName>
    <definedName name="sheet24_14" localSheetId="22">'3-5应收账款'!$H$24</definedName>
    <definedName name="sheet24_16" localSheetId="22">'3-5应收账款'!$I$24</definedName>
    <definedName name="sheet24_17" localSheetId="22">'3-5应收账款'!$I$25</definedName>
    <definedName name="sheet24_19" localSheetId="22">'3-5应收账款'!$J$24</definedName>
    <definedName name="sheet24_2" localSheetId="22">'3-5应收账款'!$L$2</definedName>
    <definedName name="sheet24_20" localSheetId="22">'3-5应收账款'!$A$29</definedName>
    <definedName name="sheet24_21" localSheetId="22">'3-5应收账款'!$J$29</definedName>
    <definedName name="sheet24_22" localSheetId="22">'3-5应收账款'!$A$30</definedName>
    <definedName name="sheet24_24" localSheetId="22">'3-5应收账款'!$E$28</definedName>
    <definedName name="sheet24_26" localSheetId="22">'3-5应收账款'!$G$28</definedName>
    <definedName name="sheet24_27" localSheetId="22">'3-5应收账款'!$I$28</definedName>
    <definedName name="sheet24_29" localSheetId="22">'3-5应收账款'!$K$28</definedName>
    <definedName name="sheet24_3" localSheetId="22">'3-5应收账款'!$H$25</definedName>
    <definedName name="sheet24_4" localSheetId="22">'3-5应收账款'!$J$25</definedName>
    <definedName name="sheet24_5" localSheetId="22">'3-5应收账款'!$H$26</definedName>
    <definedName name="sheet24_6" localSheetId="22">'3-5应收账款'!$J$26</definedName>
    <definedName name="sheet24_7" localSheetId="22">'3-5应收账款'!$H$27</definedName>
    <definedName name="sheet24_8" localSheetId="22">'3-5应收账款'!$J$27</definedName>
    <definedName name="sheet24_9" localSheetId="22">'3-5应收账款'!$H$28</definedName>
    <definedName name="sheet25_1" localSheetId="23">'3-6应收账款融资'!$A$2</definedName>
    <definedName name="sheet25_10" localSheetId="23">'3-6应收账款融资'!$I$29</definedName>
    <definedName name="sheet25_11" localSheetId="23">'3-6应收账款融资'!$K$29</definedName>
    <definedName name="sheet25_12" localSheetId="23">'3-6应收账款融资'!$A$3</definedName>
    <definedName name="sheet25_13" localSheetId="23">'3-6应收账款融资'!$A$5</definedName>
    <definedName name="sheet25_15" localSheetId="23">'3-6应收账款融资'!$I$26</definedName>
    <definedName name="sheet25_17" localSheetId="23">'3-6应收账款融资'!$J$26</definedName>
    <definedName name="sheet25_18" localSheetId="23">'3-6应收账款融资'!$J$27</definedName>
    <definedName name="sheet25_2" localSheetId="23">'3-6应收账款融资'!$M$2</definedName>
    <definedName name="sheet25_20" localSheetId="23">'3-6应收账款融资'!$K$26</definedName>
    <definedName name="sheet25_21" localSheetId="23">'3-6应收账款融资'!$J$28</definedName>
    <definedName name="sheet25_22" localSheetId="23">'3-6应收账款融资'!$J$29</definedName>
    <definedName name="sheet25_23" localSheetId="23">'3-6应收账款融资'!$A$30</definedName>
    <definedName name="sheet25_24" localSheetId="23">'3-6应收账款融资'!$K$30</definedName>
    <definedName name="sheet25_25" localSheetId="23">'3-6应收账款融资'!$A$31</definedName>
    <definedName name="sheet25_27" localSheetId="23">'3-6应收账款融资'!$G$29</definedName>
    <definedName name="sheet25_29" localSheetId="23">'3-6应收账款融资'!$H$29</definedName>
    <definedName name="sheet25_3" localSheetId="23">'3-6应收账款融资'!$A$27</definedName>
    <definedName name="sheet25_31" localSheetId="23">'3-6应收账款融资'!$L$29</definedName>
    <definedName name="sheet25_4" localSheetId="23">'3-6应收账款融资'!$I$27</definedName>
    <definedName name="sheet25_5" localSheetId="23">'3-6应收账款融资'!$K$27</definedName>
    <definedName name="sheet25_6" localSheetId="23">'3-6应收账款融资'!$A$28</definedName>
    <definedName name="sheet25_7" localSheetId="23">'3-6应收账款融资'!$I$28</definedName>
    <definedName name="sheet25_8" localSheetId="23">'3-6应收账款融资'!$K$28</definedName>
    <definedName name="sheet25_9" localSheetId="23">'3-6应收账款融资'!$A$29</definedName>
    <definedName name="sheet26_1" localSheetId="24">'3-7预付款项'!$A$2</definedName>
    <definedName name="sheet26_10" localSheetId="24">'3-7预付款项'!$A$5</definedName>
    <definedName name="sheet26_12" localSheetId="24">'3-7预付款项'!$I$26</definedName>
    <definedName name="sheet26_14" localSheetId="24">'3-7预付款项'!$J$26</definedName>
    <definedName name="sheet26_15" localSheetId="24">'3-7预付款项'!$J$27</definedName>
    <definedName name="sheet26_17" localSheetId="24">'3-7预付款项'!$K$26</definedName>
    <definedName name="sheet26_18" localSheetId="24">'3-7预付款项'!$A$30</definedName>
    <definedName name="sheet26_19" localSheetId="24">'3-7预付款项'!$K$30</definedName>
    <definedName name="sheet26_2" localSheetId="24">'3-7预付款项'!$M$2</definedName>
    <definedName name="sheet26_20" localSheetId="24">'3-7预付款项'!$A$31</definedName>
    <definedName name="sheet26_22" localSheetId="24">'3-7预付款项'!$E$29</definedName>
    <definedName name="sheet26_24" localSheetId="24">'3-7预付款项'!$G$29</definedName>
    <definedName name="sheet26_25" localSheetId="24">'3-7预付款项'!$J$29</definedName>
    <definedName name="sheet26_27" localSheetId="24">'3-7预付款项'!$L$29</definedName>
    <definedName name="sheet26_3" localSheetId="24">'3-7预付款项'!$I$27</definedName>
    <definedName name="sheet26_4" localSheetId="24">'3-7预付款项'!$K$27</definedName>
    <definedName name="sheet26_5" localSheetId="24">'3-7预付款项'!$I$28</definedName>
    <definedName name="sheet26_6" localSheetId="24">'3-7预付款项'!$K$28</definedName>
    <definedName name="sheet26_7" localSheetId="24">'3-7预付款项'!$I$29</definedName>
    <definedName name="sheet26_8" localSheetId="24">'3-7预付款项'!$K$29</definedName>
    <definedName name="sheet26_9" localSheetId="24">'3-7预付款项'!$A$3</definedName>
    <definedName name="sheet27_1" localSheetId="25">'3-8其他应收款'!$A$2</definedName>
    <definedName name="sheet27_10" localSheetId="25">'3-8其他应收款'!$J$28</definedName>
    <definedName name="sheet27_11" localSheetId="25">'3-8其他应收款'!$A$3</definedName>
    <definedName name="sheet27_12" localSheetId="25">'3-8其他应收款'!$A$5</definedName>
    <definedName name="sheet27_14" localSheetId="25">'3-8其他应收款'!$H$24</definedName>
    <definedName name="sheet27_16" localSheetId="25">'3-8其他应收款'!$I$24</definedName>
    <definedName name="sheet27_17" localSheetId="25">'3-8其他应收款'!$I$25</definedName>
    <definedName name="sheet27_19" localSheetId="25">'3-8其他应收款'!$J$24</definedName>
    <definedName name="sheet27_2" localSheetId="25">'3-8其他应收款'!$L$2</definedName>
    <definedName name="sheet27_20" localSheetId="25">'3-8其他应收款'!$A$29</definedName>
    <definedName name="sheet27_21" localSheetId="25">'3-8其他应收款'!$J$29</definedName>
    <definedName name="sheet27_22" localSheetId="25">'3-8其他应收款'!$A$30</definedName>
    <definedName name="sheet27_24" localSheetId="25">'3-8其他应收款'!$E$28</definedName>
    <definedName name="sheet27_26" localSheetId="25">'3-8其他应收款'!$G$28</definedName>
    <definedName name="sheet27_27" localSheetId="25">'3-8其他应收款'!$I$28</definedName>
    <definedName name="sheet27_29" localSheetId="25">'3-8其他应收款'!$K$28</definedName>
    <definedName name="sheet27_3" localSheetId="25">'3-8其他应收款'!$H$25</definedName>
    <definedName name="sheet27_4" localSheetId="25">'3-8其他应收款'!$J$25</definedName>
    <definedName name="sheet27_5" localSheetId="25">'3-8其他应收款'!$H$26</definedName>
    <definedName name="sheet27_6" localSheetId="25">'3-8其他应收款'!$J$26</definedName>
    <definedName name="sheet27_7" localSheetId="25">'3-8其他应收款'!$H$27</definedName>
    <definedName name="sheet27_8" localSheetId="25">'3-8其他应收款'!$J$27</definedName>
    <definedName name="sheet27_9" localSheetId="25">'3-8其他应收款'!$H$28</definedName>
    <definedName name="sheet28_1" localSheetId="26">'3-9存货汇总'!$C$27</definedName>
    <definedName name="sheet28_10" localSheetId="26">'3-9存货汇总'!$C$8</definedName>
    <definedName name="sheet28_11" localSheetId="26">'3-9存货汇总'!$D$8</definedName>
    <definedName name="sheet28_12" localSheetId="26">'3-9存货汇总'!$E$8</definedName>
    <definedName name="sheet28_13" localSheetId="26">'3-9存货汇总'!$F$8</definedName>
    <definedName name="sheet28_14" localSheetId="26">'3-9存货汇总'!$G$8</definedName>
    <definedName name="sheet28_15" localSheetId="26">'3-9存货汇总'!$C$9</definedName>
    <definedName name="sheet28_16" localSheetId="26">'3-9存货汇总'!$D$9</definedName>
    <definedName name="sheet28_17" localSheetId="26">'3-9存货汇总'!$E$9</definedName>
    <definedName name="sheet28_18" localSheetId="26">'3-9存货汇总'!$F$9</definedName>
    <definedName name="sheet28_19" localSheetId="26">'3-9存货汇总'!$G$9</definedName>
    <definedName name="sheet28_2" localSheetId="26">'3-9存货汇总'!$E$27</definedName>
    <definedName name="sheet28_20" localSheetId="26">'3-9存货汇总'!$C$10</definedName>
    <definedName name="sheet28_21" localSheetId="26">'3-9存货汇总'!$D$10</definedName>
    <definedName name="sheet28_22" localSheetId="26">'3-9存货汇总'!$E$10</definedName>
    <definedName name="sheet28_23" localSheetId="26">'3-9存货汇总'!$F$10</definedName>
    <definedName name="sheet28_24" localSheetId="26">'3-9存货汇总'!$G$10</definedName>
    <definedName name="sheet28_25" localSheetId="26">'3-9存货汇总'!$C$11</definedName>
    <definedName name="sheet28_26" localSheetId="26">'3-9存货汇总'!$D$11</definedName>
    <definedName name="sheet28_27" localSheetId="26">'3-9存货汇总'!$E$11</definedName>
    <definedName name="sheet28_28" localSheetId="26">'3-9存货汇总'!$F$11</definedName>
    <definedName name="sheet28_29" localSheetId="26">'3-9存货汇总'!$G$11</definedName>
    <definedName name="sheet28_3" localSheetId="26">'3-9存货汇总'!$A$3</definedName>
    <definedName name="sheet28_30" localSheetId="26">'3-9存货汇总'!$C$12</definedName>
    <definedName name="sheet28_31" localSheetId="26">'3-9存货汇总'!$D$12</definedName>
    <definedName name="sheet28_32" localSheetId="26">'3-9存货汇总'!$E$12</definedName>
    <definedName name="sheet28_33" localSheetId="26">'3-9存货汇总'!$F$12</definedName>
    <definedName name="sheet28_34" localSheetId="26">'3-9存货汇总'!$G$12</definedName>
    <definedName name="sheet28_35" localSheetId="26">'3-9存货汇总'!$C$13</definedName>
    <definedName name="sheet28_36" localSheetId="26">'3-9存货汇总'!$D$13</definedName>
    <definedName name="sheet28_37" localSheetId="26">'3-9存货汇总'!$E$13</definedName>
    <definedName name="sheet28_38" localSheetId="26">'3-9存货汇总'!$F$13</definedName>
    <definedName name="sheet28_39" localSheetId="26">'3-9存货汇总'!$G$13</definedName>
    <definedName name="sheet28_4" localSheetId="26">'3-9存货汇总'!$A$5</definedName>
    <definedName name="sheet28_40" localSheetId="26">'3-9存货汇总'!$C$14</definedName>
    <definedName name="sheet28_41" localSheetId="26">'3-9存货汇总'!$D$14</definedName>
    <definedName name="sheet28_42" localSheetId="26">'3-9存货汇总'!$E$14</definedName>
    <definedName name="sheet28_43" localSheetId="26">'3-9存货汇总'!$F$14</definedName>
    <definedName name="sheet28_44" localSheetId="26">'3-9存货汇总'!$G$14</definedName>
    <definedName name="sheet28_45" localSheetId="26">'3-9存货汇总'!$C$15</definedName>
    <definedName name="sheet28_46" localSheetId="26">'3-9存货汇总'!$D$15</definedName>
    <definedName name="sheet28_47" localSheetId="26">'3-9存货汇总'!$E$15</definedName>
    <definedName name="sheet28_48" localSheetId="26">'3-9存货汇总'!$F$15</definedName>
    <definedName name="sheet28_49" localSheetId="26">'3-9存货汇总'!$G$15</definedName>
    <definedName name="sheet28_5" localSheetId="26">'3-9存货汇总'!$C$7</definedName>
    <definedName name="sheet28_50" localSheetId="26">'3-9存货汇总'!$C$16</definedName>
    <definedName name="sheet28_51" localSheetId="26">'3-9存货汇总'!$D$16</definedName>
    <definedName name="sheet28_52" localSheetId="26">'3-9存货汇总'!$E$16</definedName>
    <definedName name="sheet28_53" localSheetId="26">'3-9存货汇总'!$F$16</definedName>
    <definedName name="sheet28_54" localSheetId="26">'3-9存货汇总'!$G$16</definedName>
    <definedName name="sheet28_55" localSheetId="26">'3-9存货汇总'!$C$17</definedName>
    <definedName name="sheet28_56" localSheetId="26">'3-9存货汇总'!$D$17</definedName>
    <definedName name="sheet28_57" localSheetId="26">'3-9存货汇总'!$E$17</definedName>
    <definedName name="sheet28_58" localSheetId="26">'3-9存货汇总'!$F$17</definedName>
    <definedName name="sheet28_59" localSheetId="26">'3-9存货汇总'!$G$17</definedName>
    <definedName name="sheet28_6" localSheetId="26">'3-9存货汇总'!$D$7</definedName>
    <definedName name="sheet28_60" localSheetId="26">'3-9存货汇总'!$C$18</definedName>
    <definedName name="sheet28_61" localSheetId="26">'3-9存货汇总'!$E$18</definedName>
    <definedName name="sheet28_62" localSheetId="26">'3-9存货汇总'!$D$18</definedName>
    <definedName name="sheet28_63" localSheetId="26">'3-9存货汇总'!$F$18</definedName>
    <definedName name="sheet28_64" localSheetId="26">'3-9存货汇总'!$G$18</definedName>
    <definedName name="sheet28_65" localSheetId="26">'3-9存货汇总'!$C$24</definedName>
    <definedName name="sheet28_66" localSheetId="26">'3-9存货汇总'!$C$25</definedName>
    <definedName name="sheet28_67" localSheetId="26">'3-9存货汇总'!$D$24</definedName>
    <definedName name="sheet28_68" localSheetId="26">'3-9存货汇总'!$D$25</definedName>
    <definedName name="sheet28_69" localSheetId="26">'3-9存货汇总'!$E$24</definedName>
    <definedName name="sheet28_7" localSheetId="26">'3-9存货汇总'!$E$7</definedName>
    <definedName name="sheet28_70" localSheetId="26">'3-9存货汇总'!$E$25</definedName>
    <definedName name="sheet28_71" localSheetId="26">'3-9存货汇总'!$F$25</definedName>
    <definedName name="sheet28_72" localSheetId="26">'3-9存货汇总'!$G$25</definedName>
    <definedName name="sheet28_73" localSheetId="26">'3-9存货汇总'!$C$26</definedName>
    <definedName name="sheet28_74" localSheetId="26">'3-9存货汇总'!$F$27</definedName>
    <definedName name="sheet28_75" localSheetId="26">'3-9存货汇总'!$D$27</definedName>
    <definedName name="sheet28_76" localSheetId="26">'3-9存货汇总'!$G$27</definedName>
    <definedName name="sheet28_77" localSheetId="26">'3-9存货汇总'!$E$28</definedName>
    <definedName name="sheet28_8" localSheetId="26">'3-9存货汇总'!$F$7</definedName>
    <definedName name="sheet28_9" localSheetId="26">'3-9存货汇总'!$G$7</definedName>
    <definedName name="sheet29_1" localSheetId="27">'3-9-1材料采购（在途物资）'!$A$2</definedName>
    <definedName name="sheet29_10" localSheetId="27">'3-9-1材料采购（在途物资）'!$A$3</definedName>
    <definedName name="sheet29_11" localSheetId="27">'3-9-1材料采购（在途物资）'!$A$5</definedName>
    <definedName name="sheet29_18" localSheetId="27">'3-9-1材料采购（在途物资）'!$E$25</definedName>
    <definedName name="sheet29_19" localSheetId="27">'3-9-1材料采购（在途物资）'!$D$25</definedName>
    <definedName name="sheet29_2" localSheetId="27">'3-9-1材料采购（在途物资）'!$L$2</definedName>
    <definedName name="sheet29_20" localSheetId="27">'3-9-1材料采购（在途物资）'!$F$25</definedName>
    <definedName name="sheet29_21" localSheetId="27">'3-9-1材料采购（在途物资）'!$I$25</definedName>
    <definedName name="sheet29_22" localSheetId="27">'3-9-1材料采购（在途物资）'!$H$25</definedName>
    <definedName name="sheet29_23" localSheetId="27">'3-9-1材料采购（在途物资）'!$J$25</definedName>
    <definedName name="sheet29_25" localSheetId="27">'3-9-1材料采购（在途物资）'!$G$25</definedName>
    <definedName name="sheet29_26" localSheetId="27">'3-9-1材料采购（在途物资）'!$A$29</definedName>
    <definedName name="sheet29_27" localSheetId="27">'3-9-1材料采购（在途物资）'!$J$29</definedName>
    <definedName name="sheet29_28" localSheetId="27">'3-9-1材料采购（在途物资）'!$A$30</definedName>
    <definedName name="sheet29_29" localSheetId="27">'3-9-1材料采购（在途物资）'!$D$28</definedName>
    <definedName name="sheet29_3" localSheetId="27">'3-9-1材料采购（在途物资）'!$F$26</definedName>
    <definedName name="sheet29_30" localSheetId="27">'3-9-1材料采购（在途物资）'!$E$28</definedName>
    <definedName name="sheet29_31" localSheetId="27">'3-9-1材料采购（在途物资）'!$G$28</definedName>
    <definedName name="sheet29_32" localSheetId="27">'3-9-1材料采购（在途物资）'!$H$28</definedName>
    <definedName name="sheet29_33" localSheetId="27">'3-9-1材料采购（在途物资）'!$I$28</definedName>
    <definedName name="sheet29_35" localSheetId="27">'3-9-1材料采购（在途物资）'!$K$28</definedName>
    <definedName name="sheet29_4" localSheetId="27">'3-9-1材料采购（在途物资）'!$J$26</definedName>
    <definedName name="sheet29_5" localSheetId="27">'3-9-1材料采购（在途物资）'!$F$27</definedName>
    <definedName name="sheet29_6" localSheetId="27">'3-9-1材料采购（在途物资）'!$J$27</definedName>
    <definedName name="sheet29_7" localSheetId="27">'3-9-1材料采购（在途物资）'!$F$28</definedName>
    <definedName name="sheet29_8" localSheetId="27">'3-9-1材料采购（在途物资）'!$J$28</definedName>
    <definedName name="sheet29_9" localSheetId="27">'3-9-1材料采购（在途物资）'!$G$26</definedName>
    <definedName name="sheet3_1" localSheetId="3">申报表封面!$A$10</definedName>
    <definedName name="sheet3_2" localSheetId="3">申报表封面!$C$13</definedName>
    <definedName name="sheet30_1" localSheetId="28">'3-9-2原材料'!$A$2</definedName>
    <definedName name="sheet30_10" localSheetId="28">'3-9-2原材料'!$A$3</definedName>
    <definedName name="sheet30_11" localSheetId="28">'3-9-2原材料'!$A$5</definedName>
    <definedName name="sheet30_18" localSheetId="28">'3-9-2原材料'!$F$24</definedName>
    <definedName name="sheet30_19" localSheetId="28">'3-9-2原材料'!$E$24</definedName>
    <definedName name="sheet30_2" localSheetId="28">'3-9-2原材料'!$O$2</definedName>
    <definedName name="sheet30_20" localSheetId="28">'3-9-2原材料'!$G$24</definedName>
    <definedName name="sheet30_21" localSheetId="28">'3-9-2原材料'!$L$24</definedName>
    <definedName name="sheet30_22" localSheetId="28">'3-9-2原材料'!$K$24</definedName>
    <definedName name="sheet30_23" localSheetId="28">'3-9-2原材料'!$M$24</definedName>
    <definedName name="sheet30_25" localSheetId="28">'3-9-2原材料'!$H$24</definedName>
    <definedName name="sheet30_26" localSheetId="28">'3-9-2原材料'!$A$28</definedName>
    <definedName name="sheet30_27" localSheetId="28">'3-9-2原材料'!$M$28</definedName>
    <definedName name="sheet30_28" localSheetId="28">'3-9-2原材料'!$A$29</definedName>
    <definedName name="sheet30_29" localSheetId="28">'3-9-2原材料'!$E$27</definedName>
    <definedName name="sheet30_3" localSheetId="28">'3-9-2原材料'!$G$25</definedName>
    <definedName name="sheet30_30" localSheetId="28">'3-9-2原材料'!$F$27</definedName>
    <definedName name="sheet30_31" localSheetId="28">'3-9-2原材料'!$H$27</definedName>
    <definedName name="sheet30_33" localSheetId="28">'3-9-2原材料'!$J$27</definedName>
    <definedName name="sheet30_34" localSheetId="28">'3-9-2原材料'!$K$27</definedName>
    <definedName name="sheet30_35" localSheetId="28">'3-9-2原材料'!$L$27</definedName>
    <definedName name="sheet30_37" localSheetId="28">'3-9-2原材料'!$N$27</definedName>
    <definedName name="sheet30_4" localSheetId="28">'3-9-2原材料'!$M$25</definedName>
    <definedName name="sheet30_5" localSheetId="28">'3-9-2原材料'!$G$26</definedName>
    <definedName name="sheet30_6" localSheetId="28">'3-9-2原材料'!$M$26</definedName>
    <definedName name="sheet30_7" localSheetId="28">'3-9-2原材料'!$G$27</definedName>
    <definedName name="sheet30_8" localSheetId="28">'3-9-2原材料'!$M$27</definedName>
    <definedName name="sheet30_9" localSheetId="28">'3-9-2原材料'!$H$25</definedName>
    <definedName name="sheet31_1" localSheetId="29">'3-9-3在库周转材料'!$A$2</definedName>
    <definedName name="sheet31_10" localSheetId="29">'3-9-3在库周转材料'!$A$3</definedName>
    <definedName name="sheet31_11" localSheetId="29">'3-9-3在库周转材料'!$A$5</definedName>
    <definedName name="sheet31_18" localSheetId="29">'3-9-3在库周转材料'!$F$25</definedName>
    <definedName name="sheet31_19" localSheetId="29">'3-9-3在库周转材料'!$E$25</definedName>
    <definedName name="sheet31_2" localSheetId="29">'3-9-3在库周转材料'!$O$2</definedName>
    <definedName name="sheet31_20" localSheetId="29">'3-9-3在库周转材料'!$G$25</definedName>
    <definedName name="sheet31_21" localSheetId="29">'3-9-3在库周转材料'!$L$25</definedName>
    <definedName name="sheet31_22" localSheetId="29">'3-9-3在库周转材料'!$K$25</definedName>
    <definedName name="sheet31_23" localSheetId="29">'3-9-3在库周转材料'!$M$25</definedName>
    <definedName name="sheet31_25" localSheetId="29">'3-9-3在库周转材料'!$H$25</definedName>
    <definedName name="sheet31_26" localSheetId="29">'3-9-3在库周转材料'!$A$29</definedName>
    <definedName name="sheet31_27" localSheetId="29">'3-9-3在库周转材料'!$M$29</definedName>
    <definedName name="sheet31_28" localSheetId="29">'3-9-3在库周转材料'!$A$30</definedName>
    <definedName name="sheet31_29" localSheetId="29">'3-9-3在库周转材料'!$E$28</definedName>
    <definedName name="sheet31_3" localSheetId="29">'3-9-3在库周转材料'!$G$26</definedName>
    <definedName name="sheet31_30" localSheetId="29">'3-9-3在库周转材料'!$F$28</definedName>
    <definedName name="sheet31_31" localSheetId="29">'3-9-3在库周转材料'!$H$28</definedName>
    <definedName name="sheet31_33" localSheetId="29">'3-9-3在库周转材料'!$J$28</definedName>
    <definedName name="sheet31_34" localSheetId="29">'3-9-3在库周转材料'!$K$28</definedName>
    <definedName name="sheet31_35" localSheetId="29">'3-9-3在库周转材料'!$L$28</definedName>
    <definedName name="sheet31_37" localSheetId="29">'3-9-3在库周转材料'!$N$28</definedName>
    <definedName name="sheet31_4" localSheetId="29">'3-9-3在库周转材料'!$M$26</definedName>
    <definedName name="sheet31_5" localSheetId="29">'3-9-3在库周转材料'!$G$27</definedName>
    <definedName name="sheet31_6" localSheetId="29">'3-9-3在库周转材料'!$M$27</definedName>
    <definedName name="sheet31_7" localSheetId="29">'3-9-3在库周转材料'!$G$28</definedName>
    <definedName name="sheet31_8" localSheetId="29">'3-9-3在库周转材料'!$M$28</definedName>
    <definedName name="sheet31_9" localSheetId="29">'3-9-3在库周转材料'!$H$26</definedName>
    <definedName name="sheet32_1" localSheetId="30">'3-9-4委托加工物资'!$A$2</definedName>
    <definedName name="sheet32_10" localSheetId="30">'3-9-4委托加工物资'!$A$3</definedName>
    <definedName name="sheet32_11" localSheetId="30">'3-9-4委托加工物资'!$A$5</definedName>
    <definedName name="sheet32_18" localSheetId="30">'3-9-4委托加工物资'!$F$25</definedName>
    <definedName name="sheet32_19" localSheetId="30">'3-9-4委托加工物资'!$E$25</definedName>
    <definedName name="sheet32_2" localSheetId="30">'3-9-4委托加工物资'!$M$2</definedName>
    <definedName name="sheet32_20" localSheetId="30">'3-9-4委托加工物资'!$G$25</definedName>
    <definedName name="sheet32_21" localSheetId="30">'3-9-4委托加工物资'!$J$25</definedName>
    <definedName name="sheet32_22" localSheetId="30">'3-9-4委托加工物资'!$I$25</definedName>
    <definedName name="sheet32_23" localSheetId="30">'3-9-4委托加工物资'!$K$25</definedName>
    <definedName name="sheet32_25" localSheetId="30">'3-9-4委托加工物资'!$H$25</definedName>
    <definedName name="sheet32_26" localSheetId="30">'3-9-4委托加工物资'!$A$29</definedName>
    <definedName name="sheet32_27" localSheetId="30">'3-9-4委托加工物资'!$K$29</definedName>
    <definedName name="sheet32_28" localSheetId="30">'3-9-4委托加工物资'!$A$30</definedName>
    <definedName name="sheet32_29" localSheetId="30">'3-9-4委托加工物资'!$E$28</definedName>
    <definedName name="sheet32_3" localSheetId="30">'3-9-4委托加工物资'!$G$26</definedName>
    <definedName name="sheet32_30" localSheetId="30">'3-9-4委托加工物资'!$F$28</definedName>
    <definedName name="sheet32_31" localSheetId="30">'3-9-4委托加工物资'!$H$28</definedName>
    <definedName name="sheet32_32" localSheetId="30">'3-9-4委托加工物资'!$I$28</definedName>
    <definedName name="sheet32_33" localSheetId="30">'3-9-4委托加工物资'!$J$28</definedName>
    <definedName name="sheet32_35" localSheetId="30">'3-9-4委托加工物资'!$L$28</definedName>
    <definedName name="sheet32_4" localSheetId="30">'3-9-4委托加工物资'!$K$26</definedName>
    <definedName name="sheet32_5" localSheetId="30">'3-9-4委托加工物资'!$G$27</definedName>
    <definedName name="sheet32_6" localSheetId="30">'3-9-4委托加工物资'!$K$27</definedName>
    <definedName name="sheet32_7" localSheetId="30">'3-9-4委托加工物资'!$G$28</definedName>
    <definedName name="sheet32_8" localSheetId="30">'3-9-4委托加工物资'!$K$28</definedName>
    <definedName name="sheet32_9" localSheetId="30">'3-9-4委托加工物资'!$H$26</definedName>
    <definedName name="sheet33_1" localSheetId="31">'3-9-5产成品（库存商品）'!$A$2</definedName>
    <definedName name="sheet33_10" localSheetId="31">'3-9-5产成品（库存商品）'!$A$3</definedName>
    <definedName name="sheet33_11" localSheetId="31">'3-9-5产成品（库存商品）'!$A$5</definedName>
    <definedName name="sheet33_18" localSheetId="31">'3-9-5产成品（库存商品）'!$H$25</definedName>
    <definedName name="sheet33_19" localSheetId="31">'3-9-5产成品（库存商品）'!$G$25</definedName>
    <definedName name="sheet33_2" localSheetId="31">'3-9-5产成品（库存商品）'!$O$2</definedName>
    <definedName name="sheet33_20" localSheetId="31">'3-9-5产成品（库存商品）'!$I$25</definedName>
    <definedName name="sheet33_21" localSheetId="31">'3-9-5产成品（库存商品）'!$L$25</definedName>
    <definedName name="sheet33_22" localSheetId="31">'3-9-5产成品（库存商品）'!$K$25</definedName>
    <definedName name="sheet33_23" localSheetId="31">'3-9-5产成品（库存商品）'!$M$25</definedName>
    <definedName name="sheet33_25" localSheetId="31">'3-9-5产成品（库存商品）'!$J$25</definedName>
    <definedName name="sheet33_26" localSheetId="31">'3-9-5产成品（库存商品）'!$A$29</definedName>
    <definedName name="sheet33_27" localSheetId="31">'3-9-5产成品（库存商品）'!$M$29</definedName>
    <definedName name="sheet33_28" localSheetId="31">'3-9-5产成品（库存商品）'!$A$30</definedName>
    <definedName name="sheet33_29" localSheetId="31">'3-9-5产成品（库存商品）'!$G$28</definedName>
    <definedName name="sheet33_3" localSheetId="31">'3-9-5产成品（库存商品）'!$I$26</definedName>
    <definedName name="sheet33_30" localSheetId="31">'3-9-5产成品（库存商品）'!$H$28</definedName>
    <definedName name="sheet33_31" localSheetId="31">'3-9-5产成品（库存商品）'!$J$28</definedName>
    <definedName name="sheet33_32" localSheetId="31">'3-9-5产成品（库存商品）'!$K$28</definedName>
    <definedName name="sheet33_33" localSheetId="31">'3-9-5产成品（库存商品）'!$L$28</definedName>
    <definedName name="sheet33_35" localSheetId="31">'3-9-5产成品（库存商品）'!$N$28</definedName>
    <definedName name="sheet33_4" localSheetId="31">'3-9-5产成品（库存商品）'!$M$26</definedName>
    <definedName name="sheet33_5" localSheetId="31">'3-9-5产成品（库存商品）'!$I$27</definedName>
    <definedName name="sheet33_6" localSheetId="31">'3-9-5产成品（库存商品）'!$M$27</definedName>
    <definedName name="sheet33_7" localSheetId="31">'3-9-5产成品（库存商品）'!$I$28</definedName>
    <definedName name="sheet33_8" localSheetId="31">'3-9-5产成品（库存商品）'!$M$28</definedName>
    <definedName name="sheet33_9" localSheetId="31">'3-9-5产成品（库存商品）'!$J$26</definedName>
    <definedName name="sheet34_1" localSheetId="32">'3-9-6在产品（自制半成品）'!$A$2</definedName>
    <definedName name="sheet34_10" localSheetId="32">'3-9-6在产品（自制半成品）'!$A$3</definedName>
    <definedName name="sheet34_11" localSheetId="32">'3-9-6在产品（自制半成品）'!$A$5</definedName>
    <definedName name="sheet34_18" localSheetId="32">'3-9-6在产品（自制半成品）'!$E$25</definedName>
    <definedName name="sheet34_19" localSheetId="32">'3-9-6在产品（自制半成品）'!$D$25</definedName>
    <definedName name="sheet34_2" localSheetId="32">'3-9-6在产品（自制半成品）'!$M$2</definedName>
    <definedName name="sheet34_20" localSheetId="32">'3-9-6在产品（自制半成品）'!$F$25</definedName>
    <definedName name="sheet34_21" localSheetId="32">'3-9-6在产品（自制半成品）'!$J$25</definedName>
    <definedName name="sheet34_22" localSheetId="32">'3-9-6在产品（自制半成品）'!$I$25</definedName>
    <definedName name="sheet34_23" localSheetId="32">'3-9-6在产品（自制半成品）'!$K$25</definedName>
    <definedName name="sheet34_25" localSheetId="32">'3-9-6在产品（自制半成品）'!$G$25</definedName>
    <definedName name="sheet34_26" localSheetId="32">'3-9-6在产品（自制半成品）'!$A$29</definedName>
    <definedName name="sheet34_27" localSheetId="32">'3-9-6在产品（自制半成品）'!$K$29</definedName>
    <definedName name="sheet34_28" localSheetId="32">'3-9-6在产品（自制半成品）'!$A$30</definedName>
    <definedName name="sheet34_29" localSheetId="32">'3-9-6在产品（自制半成品）'!$D$28</definedName>
    <definedName name="sheet34_3" localSheetId="32">'3-9-6在产品（自制半成品）'!$F$26</definedName>
    <definedName name="sheet34_30" localSheetId="32">'3-9-6在产品（自制半成品）'!$E$28</definedName>
    <definedName name="sheet34_31" localSheetId="32">'3-9-6在产品（自制半成品）'!$G$28</definedName>
    <definedName name="sheet34_32" localSheetId="32">'3-9-6在产品（自制半成品）'!$I$28</definedName>
    <definedName name="sheet34_33" localSheetId="32">'3-9-6在产品（自制半成品）'!$J$28</definedName>
    <definedName name="sheet34_35" localSheetId="32">'3-9-6在产品（自制半成品）'!$L$28</definedName>
    <definedName name="sheet34_4" localSheetId="32">'3-9-6在产品（自制半成品）'!$K$26</definedName>
    <definedName name="sheet34_5" localSheetId="32">'3-9-6在产品（自制半成品）'!$F$27</definedName>
    <definedName name="sheet34_6" localSheetId="32">'3-9-6在产品（自制半成品）'!$K$27</definedName>
    <definedName name="sheet34_7" localSheetId="32">'3-9-6在产品（自制半成品）'!$F$28</definedName>
    <definedName name="sheet34_8" localSheetId="32">'3-9-6在产品（自制半成品）'!$K$28</definedName>
    <definedName name="sheet34_9" localSheetId="32">'3-9-6在产品（自制半成品）'!$G$26</definedName>
    <definedName name="sheet35_1" localSheetId="33">'3-9-7发出商品'!$A$2</definedName>
    <definedName name="sheet35_10" localSheetId="33">'3-9-7发出商品'!$A$3</definedName>
    <definedName name="sheet35_11" localSheetId="33">'3-9-7发出商品'!$A$5</definedName>
    <definedName name="sheet35_18" localSheetId="33">'3-9-7发出商品'!$F$25</definedName>
    <definedName name="sheet35_19" localSheetId="33">'3-9-7发出商品'!$E$25</definedName>
    <definedName name="sheet35_2" localSheetId="33">'3-9-7发出商品'!$M$2</definedName>
    <definedName name="sheet35_20" localSheetId="33">'3-9-7发出商品'!$G$25</definedName>
    <definedName name="sheet35_21" localSheetId="33">'3-9-7发出商品'!$J$25</definedName>
    <definedName name="sheet35_22" localSheetId="33">'3-9-7发出商品'!$I$25</definedName>
    <definedName name="sheet35_23" localSheetId="33">'3-9-7发出商品'!$K$25</definedName>
    <definedName name="sheet35_25" localSheetId="33">'3-9-7发出商品'!$H$25</definedName>
    <definedName name="sheet35_26" localSheetId="33">'3-9-7发出商品'!$A$29</definedName>
    <definedName name="sheet35_27" localSheetId="33">'3-9-7发出商品'!$K$29</definedName>
    <definedName name="sheet35_28" localSheetId="33">'3-9-7发出商品'!$A$30</definedName>
    <definedName name="sheet35_29" localSheetId="33">'3-9-7发出商品'!$E$28</definedName>
    <definedName name="sheet35_3" localSheetId="33">'3-9-7发出商品'!$G$26</definedName>
    <definedName name="sheet35_30" localSheetId="33">'3-9-7发出商品'!$F$28</definedName>
    <definedName name="sheet35_31" localSheetId="33">'3-9-7发出商品'!$H$28</definedName>
    <definedName name="sheet35_32" localSheetId="33">'3-9-7发出商品'!$I$28</definedName>
    <definedName name="sheet35_33" localSheetId="33">'3-9-7发出商品'!$J$28</definedName>
    <definedName name="sheet35_35" localSheetId="33">'3-9-7发出商品'!$L$28</definedName>
    <definedName name="sheet35_4" localSheetId="33">'3-9-7发出商品'!$K$26</definedName>
    <definedName name="sheet35_5" localSheetId="33">'3-9-7发出商品'!$G$27</definedName>
    <definedName name="sheet35_6" localSheetId="33">'3-9-7发出商品'!$K$27</definedName>
    <definedName name="sheet35_7" localSheetId="33">'3-9-7发出商品'!$G$28</definedName>
    <definedName name="sheet35_8" localSheetId="33">'3-9-7发出商品'!$K$28</definedName>
    <definedName name="sheet35_9" localSheetId="33">'3-9-7发出商品'!$H$26</definedName>
    <definedName name="sheet36_1" localSheetId="34">'3-9-8在用周转材料'!$A$2</definedName>
    <definedName name="sheet36_10" localSheetId="34">'3-9-8在用周转材料'!$A$3</definedName>
    <definedName name="sheet36_11" localSheetId="34">'3-9-8在用周转材料'!$A$5</definedName>
    <definedName name="sheet36_15" localSheetId="34">'3-9-8在用周转材料'!$J$25</definedName>
    <definedName name="sheet36_16" localSheetId="34">'3-9-8在用周转材料'!$K$25</definedName>
    <definedName name="sheet36_17" localSheetId="34">'3-9-8在用周转材料'!$L$25</definedName>
    <definedName name="sheet36_19" localSheetId="34">'3-9-8在用周转材料'!$G$25</definedName>
    <definedName name="sheet36_2" localSheetId="34">'3-9-8在用周转材料'!$N$2</definedName>
    <definedName name="sheet36_21" localSheetId="34">'3-9-8在用周转材料'!$H$25</definedName>
    <definedName name="sheet36_22" localSheetId="34">'3-9-8在用周转材料'!$A$29</definedName>
    <definedName name="sheet36_23" localSheetId="34">'3-9-8在用周转材料'!$L$29</definedName>
    <definedName name="sheet36_24" localSheetId="34">'3-9-8在用周转材料'!$A$30</definedName>
    <definedName name="sheet36_26" localSheetId="34">'3-9-8在用周转材料'!$E$28</definedName>
    <definedName name="sheet36_28" localSheetId="34">'3-9-8在用周转材料'!$F$28</definedName>
    <definedName name="sheet36_29" localSheetId="34">'3-9-8在用周转材料'!$H$28</definedName>
    <definedName name="sheet36_3" localSheetId="34">'3-9-8在用周转材料'!$G$26</definedName>
    <definedName name="sheet36_31" localSheetId="34">'3-9-8在用周转材料'!$I$28</definedName>
    <definedName name="sheet36_32" localSheetId="34">'3-9-8在用周转材料'!$J$28</definedName>
    <definedName name="sheet36_33" localSheetId="34">'3-9-8在用周转材料'!$K$28</definedName>
    <definedName name="sheet36_35" localSheetId="34">'3-9-8在用周转材料'!$M$28</definedName>
    <definedName name="sheet36_4" localSheetId="34">'3-9-8在用周转材料'!$L$26</definedName>
    <definedName name="sheet36_5" localSheetId="34">'3-9-8在用周转材料'!$G$27</definedName>
    <definedName name="sheet36_6" localSheetId="34">'3-9-8在用周转材料'!$L$27</definedName>
    <definedName name="sheet36_7" localSheetId="34">'3-9-8在用周转材料'!$G$28</definedName>
    <definedName name="sheet36_8" localSheetId="34">'3-9-8在用周转材料'!$L$28</definedName>
    <definedName name="sheet36_9" localSheetId="34">'3-9-8在用周转材料'!$H$26</definedName>
    <definedName name="sheet37_1" localSheetId="35">'3-9-9开发产品'!$A$2</definedName>
    <definedName name="sheet37_10" localSheetId="35">'3-9-9开发产品'!$V$28</definedName>
    <definedName name="sheet37_11" localSheetId="35">'3-9-9开发产品'!$A$3</definedName>
    <definedName name="sheet37_12" localSheetId="35">'3-9-9开发产品'!$A$5</definedName>
    <definedName name="sheet37_16" localSheetId="35">'3-9-9开发产品'!$U$25</definedName>
    <definedName name="sheet37_17" localSheetId="35">'3-9-9开发产品'!$T$25</definedName>
    <definedName name="sheet37_18" localSheetId="35">'3-9-9开发产品'!$V$25</definedName>
    <definedName name="sheet37_19" localSheetId="35">'3-9-9开发产品'!$V$26</definedName>
    <definedName name="sheet37_2" localSheetId="35">'3-9-9开发产品'!$Y$2</definedName>
    <definedName name="sheet37_21" localSheetId="35">'3-9-9开发产品'!$W$25</definedName>
    <definedName name="sheet37_22" localSheetId="35">'3-9-9开发产品'!$A$29</definedName>
    <definedName name="sheet37_23" localSheetId="35">'3-9-9开发产品'!$W$29</definedName>
    <definedName name="sheet37_24" localSheetId="35">'3-9-9开发产品'!$A$30</definedName>
    <definedName name="sheet37_26" localSheetId="35">'3-9-9开发产品'!$N$28</definedName>
    <definedName name="sheet37_28" localSheetId="35">'3-9-9开发产品'!$O$28</definedName>
    <definedName name="sheet37_3" localSheetId="35">'3-9-9开发产品'!$T$26</definedName>
    <definedName name="sheet37_30" localSheetId="35">'3-9-9开发产品'!$P$28</definedName>
    <definedName name="sheet37_32" localSheetId="35">'3-9-9开发产品'!$Q$28</definedName>
    <definedName name="sheet37_34" localSheetId="35">'3-9-9开发产品'!$R$28</definedName>
    <definedName name="sheet37_36" localSheetId="35">'3-9-9开发产品'!$S$28</definedName>
    <definedName name="sheet37_37" localSheetId="35">'3-9-9开发产品'!$U$28</definedName>
    <definedName name="sheet37_39" localSheetId="35">'3-9-9开发产品'!$X$28</definedName>
    <definedName name="sheet37_4" localSheetId="35">'3-9-9开发产品'!$W$26</definedName>
    <definedName name="sheet37_5" localSheetId="35">'3-9-9开发产品'!$T$27</definedName>
    <definedName name="sheet37_6" localSheetId="35">'3-9-9开发产品'!$W$27</definedName>
    <definedName name="sheet37_7" localSheetId="35">'3-9-9开发产品'!$T$28</definedName>
    <definedName name="sheet37_8" localSheetId="35">'3-9-9开发产品'!$W$28</definedName>
    <definedName name="sheet37_9" localSheetId="35">'3-9-9开发产品'!$U$26</definedName>
    <definedName name="sheet38_1" localSheetId="36">'3-9-10开发成本'!$A$2</definedName>
    <definedName name="sheet38_10" localSheetId="36">'3-9-10开发成本'!$W$27</definedName>
    <definedName name="sheet38_11" localSheetId="36">'3-9-10开发成本'!$A$3</definedName>
    <definedName name="sheet38_12" localSheetId="36">'3-9-10开发成本'!$A$5</definedName>
    <definedName name="sheet38_16" localSheetId="36">'3-9-10开发成本'!$V$24</definedName>
    <definedName name="sheet38_17" localSheetId="36">'3-9-10开发成本'!$U$24</definedName>
    <definedName name="sheet38_18" localSheetId="36">'3-9-10开发成本'!$W$24</definedName>
    <definedName name="sheet38_19" localSheetId="36">'3-9-10开发成本'!$W$25</definedName>
    <definedName name="sheet38_2" localSheetId="36">'3-9-10开发成本'!$Z$2</definedName>
    <definedName name="sheet38_21" localSheetId="36">'3-9-10开发成本'!$X$24</definedName>
    <definedName name="sheet38_22" localSheetId="36">'3-9-10开发成本'!$W$26</definedName>
    <definedName name="sheet38_23" localSheetId="36">'3-9-10开发成本'!$A$28</definedName>
    <definedName name="sheet38_24" localSheetId="36">'3-9-10开发成本'!$X$28</definedName>
    <definedName name="sheet38_25" localSheetId="36">'3-9-10开发成本'!$A$29</definedName>
    <definedName name="sheet38_27" localSheetId="36">'3-9-10开发成本'!$O$27</definedName>
    <definedName name="sheet38_29" localSheetId="36">'3-9-10开发成本'!$P$27</definedName>
    <definedName name="sheet38_3" localSheetId="36">'3-9-10开发成本'!$U$25</definedName>
    <definedName name="sheet38_31" localSheetId="36">'3-9-10开发成本'!$Q$27</definedName>
    <definedName name="sheet38_33" localSheetId="36">'3-9-10开发成本'!$R$27</definedName>
    <definedName name="sheet38_35" localSheetId="36">'3-9-10开发成本'!$S$27</definedName>
    <definedName name="sheet38_37" localSheetId="36">'3-9-10开发成本'!$T$27</definedName>
    <definedName name="sheet38_38" localSheetId="36">'3-9-10开发成本'!$V$27</definedName>
    <definedName name="sheet38_4" localSheetId="36">'3-9-10开发成本'!$X$25</definedName>
    <definedName name="sheet38_40" localSheetId="36">'3-9-10开发成本'!$Y$27</definedName>
    <definedName name="sheet38_5" localSheetId="36">'3-9-10开发成本'!$U$26</definedName>
    <definedName name="sheet38_6" localSheetId="36">'3-9-10开发成本'!$X$26</definedName>
    <definedName name="sheet38_7" localSheetId="36">'3-9-10开发成本'!$U$27</definedName>
    <definedName name="sheet38_8" localSheetId="36">'3-9-10开发成本'!$X$27</definedName>
    <definedName name="sheet38_9" localSheetId="36">'3-9-10开发成本'!$V$25</definedName>
    <definedName name="sheet39_1" localSheetId="37">'3-9-11消耗性生物资产'!$I$26</definedName>
    <definedName name="sheet39_13" localSheetId="37">'3-9-11消耗性生物资产'!$H$25</definedName>
    <definedName name="sheet39_14" localSheetId="37">'3-9-11消耗性生物资产'!$G$25</definedName>
    <definedName name="sheet39_15" localSheetId="37">'3-9-11消耗性生物资产'!$I$25</definedName>
    <definedName name="sheet39_16" localSheetId="37">'3-9-11消耗性生物资产'!$L$25</definedName>
    <definedName name="sheet39_17" localSheetId="37">'3-9-11消耗性生物资产'!$K$25</definedName>
    <definedName name="sheet39_18" localSheetId="37">'3-9-11消耗性生物资产'!$M$25</definedName>
    <definedName name="sheet39_2" localSheetId="37">'3-9-11消耗性生物资产'!$J$26</definedName>
    <definedName name="sheet39_20" localSheetId="37">'3-9-11消耗性生物资产'!$J$25</definedName>
    <definedName name="sheet39_21" localSheetId="37">'3-9-11消耗性生物资产'!$M$26</definedName>
    <definedName name="sheet39_22" localSheetId="37">'3-9-11消耗性生物资产'!$I$27</definedName>
    <definedName name="sheet39_23" localSheetId="37">'3-9-11消耗性生物资产'!$A$29</definedName>
    <definedName name="sheet39_24" localSheetId="37">'3-9-11消耗性生物资产'!$M$29</definedName>
    <definedName name="sheet39_25" localSheetId="37">'3-9-11消耗性生物资产'!$A$30</definedName>
    <definedName name="sheet39_27" localSheetId="37">'3-9-11消耗性生物资产'!$E$28</definedName>
    <definedName name="sheet39_28" localSheetId="37">'3-9-11消耗性生物资产'!$G$28</definedName>
    <definedName name="sheet39_29" localSheetId="37">'3-9-11消耗性生物资产'!$H$28</definedName>
    <definedName name="sheet39_3" localSheetId="37">'3-9-11消耗性生物资产'!$M$28</definedName>
    <definedName name="sheet39_30" localSheetId="37">'3-9-11消耗性生物资产'!$J$28</definedName>
    <definedName name="sheet39_31" localSheetId="37">'3-9-11消耗性生物资产'!$K$28</definedName>
    <definedName name="sheet39_32" localSheetId="37">'3-9-11消耗性生物资产'!$L$28</definedName>
    <definedName name="sheet39_34" localSheetId="37">'3-9-11消耗性生物资产'!$N$28</definedName>
    <definedName name="sheet39_4" localSheetId="37">'3-9-11消耗性生物资产'!$I$28</definedName>
    <definedName name="sheet39_5" localSheetId="37">'3-9-11消耗性生物资产'!$A$3</definedName>
    <definedName name="sheet39_6" localSheetId="37">'3-9-11消耗性生物资产'!$A$5</definedName>
    <definedName name="sheet40_1" localSheetId="38">'3-9-12工程施工'!$X$25</definedName>
    <definedName name="sheet40_11" localSheetId="38">'3-9-12工程施工'!$K$24</definedName>
    <definedName name="sheet40_12" localSheetId="38">'3-9-12工程施工'!$T$24</definedName>
    <definedName name="sheet40_13" localSheetId="38">'3-9-12工程施工'!$U$24</definedName>
    <definedName name="sheet40_14" localSheetId="38">'3-9-12工程施工'!$W$24</definedName>
    <definedName name="sheet40_15" localSheetId="38">'3-9-12工程施工'!$V$24</definedName>
    <definedName name="sheet40_16" localSheetId="38">'3-9-12工程施工'!$X$24</definedName>
    <definedName name="sheet40_18" localSheetId="38">'3-9-12工程施工'!$D$24</definedName>
    <definedName name="sheet40_19" localSheetId="38">'3-9-12工程施工'!$D$25</definedName>
    <definedName name="sheet40_2" localSheetId="38">'3-9-12工程施工'!$AA$25</definedName>
    <definedName name="sheet40_21" localSheetId="38">'3-9-12工程施工'!$H$24</definedName>
    <definedName name="sheet40_22" localSheetId="38">'3-9-12工程施工'!$H$25</definedName>
    <definedName name="sheet40_24" localSheetId="38">'3-9-12工程施工'!$I$24</definedName>
    <definedName name="sheet40_25" localSheetId="38">'3-9-12工程施工'!$I$25</definedName>
    <definedName name="sheet40_27" localSheetId="38">'3-9-12工程施工'!$J$24</definedName>
    <definedName name="sheet40_28" localSheetId="38">'3-9-12工程施工'!$J$25</definedName>
    <definedName name="sheet40_29" localSheetId="38">'3-9-12工程施工'!$K$25</definedName>
    <definedName name="sheet40_3" localSheetId="38">'3-9-12工程施工'!$A$3</definedName>
    <definedName name="sheet40_31" localSheetId="38">'3-9-12工程施工'!$L$24</definedName>
    <definedName name="sheet40_32" localSheetId="38">'3-9-12工程施工'!$L$25</definedName>
    <definedName name="sheet40_34" localSheetId="38">'3-9-12工程施工'!$M$24</definedName>
    <definedName name="sheet40_35" localSheetId="38">'3-9-12工程施工'!$M$25</definedName>
    <definedName name="sheet40_37" localSheetId="38">'3-9-12工程施工'!$N$24</definedName>
    <definedName name="sheet40_38" localSheetId="38">'3-9-12工程施工'!$N$25</definedName>
    <definedName name="sheet40_4" localSheetId="38">'3-9-12工程施工'!$A$5</definedName>
    <definedName name="sheet40_40" localSheetId="38">'3-9-12工程施工'!$O$24</definedName>
    <definedName name="sheet40_41" localSheetId="38">'3-9-12工程施工'!$O$25</definedName>
    <definedName name="sheet40_43" localSheetId="38">'3-9-12工程施工'!$P$24</definedName>
    <definedName name="sheet40_44" localSheetId="38">'3-9-12工程施工'!$P$25</definedName>
    <definedName name="sheet40_46" localSheetId="38">'3-9-12工程施工'!$Q$24</definedName>
    <definedName name="sheet40_47" localSheetId="38">'3-9-12工程施工'!$Q$25</definedName>
    <definedName name="sheet40_49" localSheetId="38">'3-9-12工程施工'!$R$24</definedName>
    <definedName name="sheet40_50" localSheetId="38">'3-9-12工程施工'!$R$25</definedName>
    <definedName name="sheet40_52" localSheetId="38">'3-9-12工程施工'!$S$24</definedName>
    <definedName name="sheet40_53" localSheetId="38">'3-9-12工程施工'!$S$25</definedName>
    <definedName name="sheet40_54" localSheetId="38">'3-9-12工程施工'!$T$25</definedName>
    <definedName name="sheet40_55" localSheetId="38">'3-9-12工程施工'!$U$25</definedName>
    <definedName name="sheet40_56" localSheetId="38">'3-9-12工程施工'!$V$25</definedName>
    <definedName name="sheet40_57" localSheetId="38">'3-9-12工程施工'!$W$25</definedName>
    <definedName name="sheet40_59" localSheetId="38">'3-9-12工程施工'!$Y$24</definedName>
    <definedName name="sheet40_60" localSheetId="38">'3-9-12工程施工'!$Y$25</definedName>
    <definedName name="sheet40_62" localSheetId="38">'3-9-12工程施工'!$Z$24</definedName>
    <definedName name="sheet40_63" localSheetId="38">'3-9-12工程施工'!$Z$25</definedName>
    <definedName name="sheet40_65" localSheetId="38">'3-9-12工程施工'!$AA$24</definedName>
    <definedName name="sheet40_66" localSheetId="38">'3-9-12工程施工'!$A$26</definedName>
    <definedName name="sheet40_67" localSheetId="38">'3-9-12工程施工'!$AA$26</definedName>
    <definedName name="sheet40_68" localSheetId="38">'3-9-12工程施工'!$A$27</definedName>
    <definedName name="sheet40_70" localSheetId="38">'3-9-12工程施工'!$G$25</definedName>
    <definedName name="sheet40_72" localSheetId="38">'3-9-12工程施工'!$AB$25</definedName>
    <definedName name="sheet40_74" localSheetId="38">'3-9-12工程施工'!$AC$25</definedName>
    <definedName name="sheet41_1" localSheetId="39">'3-10合同资产'!$I$27</definedName>
    <definedName name="sheet41_10" localSheetId="39">'3-10合同资产'!$J$24</definedName>
    <definedName name="sheet41_12" localSheetId="39">'3-10合同资产'!$K$23</definedName>
    <definedName name="sheet41_13" localSheetId="39">'3-10合同资产'!$K$24</definedName>
    <definedName name="sheet41_14" localSheetId="39">'3-10合同资产'!$I$25</definedName>
    <definedName name="sheet41_15" localSheetId="39">'3-10合同资产'!$K$26</definedName>
    <definedName name="sheet41_16" localSheetId="39">'3-10合同资产'!$A$28</definedName>
    <definedName name="sheet41_17" localSheetId="39">'3-10合同资产'!$K$28</definedName>
    <definedName name="sheet41_18" localSheetId="39">'3-10合同资产'!$A$29</definedName>
    <definedName name="sheet41_2" localSheetId="39">'3-10合同资产'!$K$27</definedName>
    <definedName name="sheet41_20" localSheetId="39">'3-10合同资产'!$F$27</definedName>
    <definedName name="sheet41_22" localSheetId="39">'3-10合同资产'!$H$27</definedName>
    <definedName name="sheet41_23" localSheetId="39">'3-10合同资产'!$J$27</definedName>
    <definedName name="sheet41_25" localSheetId="39">'3-10合同资产'!$L$27</definedName>
    <definedName name="sheet41_3" localSheetId="39">'3-10合同资产'!$A$3</definedName>
    <definedName name="sheet41_4" localSheetId="39">'3-10合同资产'!$A$5</definedName>
    <definedName name="sheet41_6" localSheetId="39">'3-10合同资产'!$I$23</definedName>
    <definedName name="sheet41_7" localSheetId="39">'3-10合同资产'!$I$24</definedName>
    <definedName name="sheet41_9" localSheetId="39">'3-10合同资产'!$J$23</definedName>
    <definedName name="sheet42_1" localSheetId="40">'3-11持有待售资产'!$F$27</definedName>
    <definedName name="sheet42_10" localSheetId="40">'3-11持有待售资产'!$K$28</definedName>
    <definedName name="sheet42_11" localSheetId="40">'3-11持有待售资产'!$A$29</definedName>
    <definedName name="sheet42_13" localSheetId="40">'3-11持有待售资产'!$G$27</definedName>
    <definedName name="sheet42_15" localSheetId="40">'3-11持有待售资产'!$H$27</definedName>
    <definedName name="sheet42_17" localSheetId="40">'3-11持有待售资产'!$L$27</definedName>
    <definedName name="sheet42_2" localSheetId="40">'3-11持有待售资产'!$K$27</definedName>
    <definedName name="sheet42_3" localSheetId="40">'3-11持有待售资产'!$A$3</definedName>
    <definedName name="sheet42_4" localSheetId="40">'3-11持有待售资产'!$A$5</definedName>
    <definedName name="sheet42_6" localSheetId="40">'3-11持有待售资产'!$F$26</definedName>
    <definedName name="sheet42_8" localSheetId="40">'3-11持有待售资产'!$K$26</definedName>
    <definedName name="sheet42_9" localSheetId="40">'3-11持有待售资产'!$A$28</definedName>
    <definedName name="sheet43_1" localSheetId="41">'3-12一年到期非流动资产'!$E$27</definedName>
    <definedName name="sheet43_10" localSheetId="41">'3-12一年到期非流动资产'!$F$28</definedName>
    <definedName name="sheet43_11" localSheetId="41">'3-12一年到期非流动资产'!$A$29</definedName>
    <definedName name="sheet43_13" localSheetId="41">'3-12一年到期非流动资产'!$G$27</definedName>
    <definedName name="sheet43_2" localSheetId="41">'3-12一年到期非流动资产'!$F$27</definedName>
    <definedName name="sheet43_3" localSheetId="41">'3-12一年到期非流动资产'!$A$3</definedName>
    <definedName name="sheet43_4" localSheetId="41">'3-12一年到期非流动资产'!$A$5</definedName>
    <definedName name="sheet43_7" localSheetId="41">'3-12一年到期非流动资产'!$E$26</definedName>
    <definedName name="sheet43_8" localSheetId="41">'3-12一年到期非流动资产'!$F$26</definedName>
    <definedName name="sheet43_9" localSheetId="41">'3-12一年到期非流动资产'!$A$28</definedName>
    <definedName name="sheet44_1" localSheetId="42">'3-13其他流动资产'!$F$28</definedName>
    <definedName name="sheet44_10" localSheetId="42">'3-13其他流动资产'!$E$27</definedName>
    <definedName name="sheet44_11" localSheetId="42">'3-13其他流动资产'!$E$28</definedName>
    <definedName name="sheet44_12" localSheetId="42">'3-13其他流动资产'!$A$29</definedName>
    <definedName name="sheet44_13" localSheetId="42">'3-13其他流动资产'!$G$29</definedName>
    <definedName name="sheet44_14" localSheetId="42">'3-13其他流动资产'!$A$30</definedName>
    <definedName name="sheet44_16" localSheetId="42">'3-13其他流动资产'!$H$28</definedName>
    <definedName name="sheet44_2" localSheetId="42">'3-13其他流动资产'!$G$28</definedName>
    <definedName name="sheet44_3" localSheetId="42">'3-13其他流动资产'!$A$3</definedName>
    <definedName name="sheet44_4" localSheetId="42">'3-13其他流动资产'!$A$5</definedName>
    <definedName name="sheet44_7" localSheetId="42">'3-13其他流动资产'!$F$27</definedName>
    <definedName name="sheet44_8" localSheetId="42">'3-13其他流动资产'!$G$27</definedName>
    <definedName name="sheet46_1" localSheetId="43">'4-1债权投资'!$F$27</definedName>
    <definedName name="sheet46_10" localSheetId="43">'4-1债权投资'!$G$25</definedName>
    <definedName name="sheet46_12" localSheetId="43">'4-1债权投资'!$H$24</definedName>
    <definedName name="sheet46_13" localSheetId="43">'4-1债权投资'!$H$25</definedName>
    <definedName name="sheet46_14" localSheetId="43">'4-1债权投资'!$F$26</definedName>
    <definedName name="sheet46_15" localSheetId="43">'4-1债权投资'!$A$28</definedName>
    <definedName name="sheet46_16" localSheetId="43">'4-1债权投资'!$H$28</definedName>
    <definedName name="sheet46_17" localSheetId="43">'4-1债权投资'!$A$29</definedName>
    <definedName name="sheet46_19" localSheetId="43">'4-1债权投资'!$D$27</definedName>
    <definedName name="sheet46_2" localSheetId="43">'4-1债权投资'!$H$27</definedName>
    <definedName name="sheet46_21" localSheetId="43">'4-1债权投资'!$E$27</definedName>
    <definedName name="sheet46_22" localSheetId="43">'4-1债权投资'!$G$27</definedName>
    <definedName name="sheet46_24" localSheetId="43">'4-1债权投资'!$I$27</definedName>
    <definedName name="sheet46_3" localSheetId="43">'4-1债权投资'!$A$3</definedName>
    <definedName name="sheet46_4" localSheetId="43">'4-1债权投资'!$A$5</definedName>
    <definedName name="sheet46_6" localSheetId="43">'4-1债权投资'!$F$24</definedName>
    <definedName name="sheet46_7" localSheetId="43">'4-1债权投资'!$F$25</definedName>
    <definedName name="sheet46_9" localSheetId="43">'4-1债权投资'!$G$24</definedName>
    <definedName name="sheet47_1" localSheetId="44">'4-2其他债权投资'!$F$27</definedName>
    <definedName name="sheet47_10" localSheetId="44">'4-2其他债权投资'!$G$28</definedName>
    <definedName name="sheet47_11" localSheetId="44">'4-2其他债权投资'!$A$29</definedName>
    <definedName name="sheet47_13" localSheetId="44">'4-2其他债权投资'!$D$27</definedName>
    <definedName name="sheet47_15" localSheetId="44">'4-2其他债权投资'!$E$27</definedName>
    <definedName name="sheet47_17" localSheetId="44">'4-2其他债权投资'!$H$27</definedName>
    <definedName name="sheet47_2" localSheetId="44">'4-2其他债权投资'!$G$27</definedName>
    <definedName name="sheet47_3" localSheetId="44">'4-2其他债权投资'!$A$3</definedName>
    <definedName name="sheet47_4" localSheetId="44">'4-2其他债权投资'!$A$5</definedName>
    <definedName name="sheet47_6" localSheetId="44">'4-2其他债权投资'!$F$26</definedName>
    <definedName name="sheet47_8" localSheetId="44">'4-2其他债权投资'!$G$26</definedName>
    <definedName name="sheet47_9" localSheetId="44">'4-2其他债权投资'!$A$28</definedName>
    <definedName name="sheet48_1" localSheetId="45">'4-3长期应收'!$A$2</definedName>
    <definedName name="sheet48_10" localSheetId="45">'4-3长期应收'!$A$5</definedName>
    <definedName name="sheet48_12" localSheetId="45">'4-3长期应收'!$E$24</definedName>
    <definedName name="sheet48_14" localSheetId="45">'4-3长期应收'!$F$24</definedName>
    <definedName name="sheet48_15" localSheetId="45">'4-3长期应收'!$F$25</definedName>
    <definedName name="sheet48_17" localSheetId="45">'4-3长期应收'!$G$24</definedName>
    <definedName name="sheet48_18" localSheetId="45">'4-3长期应收'!$A$28</definedName>
    <definedName name="sheet48_19" localSheetId="45">'4-3长期应收'!$G$28</definedName>
    <definedName name="sheet48_2" localSheetId="45">'4-3长期应收'!$I$2</definedName>
    <definedName name="sheet48_20" localSheetId="45">'4-3长期应收'!$A$29</definedName>
    <definedName name="sheet48_21" localSheetId="45">'4-3长期应收'!$F$27</definedName>
    <definedName name="sheet48_23" localSheetId="45">'4-3长期应收'!$H$27</definedName>
    <definedName name="sheet48_3" localSheetId="45">'4-3长期应收'!$E$25</definedName>
    <definedName name="sheet48_4" localSheetId="45">'4-3长期应收'!$G$25</definedName>
    <definedName name="sheet48_5" localSheetId="45">'4-3长期应收'!$E$26</definedName>
    <definedName name="sheet48_6" localSheetId="45">'4-3长期应收'!$G$26</definedName>
    <definedName name="sheet48_7" localSheetId="45">'4-3长期应收'!$E$27</definedName>
    <definedName name="sheet48_8" localSheetId="45">'4-3长期应收'!$G$27</definedName>
    <definedName name="sheet48_9" localSheetId="45">'4-3长期应收'!$A$3</definedName>
    <definedName name="sheet49_1" localSheetId="46">'4-4长期股权投资'!$A$2</definedName>
    <definedName name="sheet49_10" localSheetId="46">'4-4长期股权投资'!$I$24</definedName>
    <definedName name="sheet49_12" localSheetId="46">'4-4长期股权投资'!$P$24</definedName>
    <definedName name="sheet49_14" localSheetId="46">'4-4长期股权投资'!$K$24</definedName>
    <definedName name="sheet49_15" localSheetId="46">'4-4长期股权投资'!$A$3</definedName>
    <definedName name="sheet49_16" localSheetId="46">'4-4长期股权投资'!$A$5</definedName>
    <definedName name="sheet49_17" localSheetId="46">'4-4长期股权投资'!$I$7</definedName>
    <definedName name="sheet49_19" localSheetId="46">'4-4长期股权投资'!$J$24</definedName>
    <definedName name="sheet49_2" localSheetId="46">'4-4长期股权投资'!$M$2</definedName>
    <definedName name="sheet49_20" localSheetId="46">'4-4长期股权投资'!$J$25</definedName>
    <definedName name="sheet49_21" localSheetId="46">'4-4长期股权投资'!$K$7</definedName>
    <definedName name="sheet49_22" localSheetId="46">'4-4长期股权投资'!$A$28</definedName>
    <definedName name="sheet49_23" localSheetId="46">'4-4长期股权投资'!$K$28</definedName>
    <definedName name="sheet49_24" localSheetId="46">'4-4长期股权投资'!$A$29</definedName>
    <definedName name="sheet49_26" localSheetId="46">'4-4长期股权投资'!$H$27</definedName>
    <definedName name="sheet49_27" localSheetId="46">'4-4长期股权投资'!$J$27</definedName>
    <definedName name="sheet49_29" localSheetId="46">'4-4长期股权投资'!$L$27</definedName>
    <definedName name="sheet49_3" localSheetId="46">'4-4长期股权投资'!$I$25</definedName>
    <definedName name="sheet49_4" localSheetId="46">'4-4长期股权投资'!$K$25</definedName>
    <definedName name="sheet49_5" localSheetId="46">'4-4长期股权投资'!$I$26</definedName>
    <definedName name="sheet49_6" localSheetId="46">'4-4长期股权投资'!$K$26</definedName>
    <definedName name="sheet49_7" localSheetId="46">'4-4长期股权投资'!$I$27</definedName>
    <definedName name="sheet49_8" localSheetId="46">'4-4长期股权投资'!$K$27</definedName>
    <definedName name="sheet50_1" localSheetId="47">'4-5其他权益工具投资'!$A$2</definedName>
    <definedName name="sheet50_10" localSheetId="47">'4-5其他权益工具投资'!$A$5</definedName>
    <definedName name="sheet50_12" localSheetId="47">'4-5其他权益工具投资'!$J$24</definedName>
    <definedName name="sheet50_14" localSheetId="47">'4-5其他权益工具投资'!$K$24</definedName>
    <definedName name="sheet50_15" localSheetId="47">'4-5其他权益工具投资'!$K$25</definedName>
    <definedName name="sheet50_17" localSheetId="47">'4-5其他权益工具投资'!$L$24</definedName>
    <definedName name="sheet50_18" localSheetId="47">'4-5其他权益工具投资'!$A$28</definedName>
    <definedName name="sheet50_19" localSheetId="47">'4-5其他权益工具投资'!$L$28</definedName>
    <definedName name="sheet50_2" localSheetId="47">'4-5其他权益工具投资'!$N$2</definedName>
    <definedName name="sheet50_20" localSheetId="47">'4-5其他权益工具投资'!$A$29</definedName>
    <definedName name="sheet50_22" localSheetId="47">'4-5其他权益工具投资'!$G$27</definedName>
    <definedName name="sheet50_24" localSheetId="47">'4-5其他权益工具投资'!$H$27</definedName>
    <definedName name="sheet50_26" localSheetId="47">'4-5其他权益工具投资'!$I$27</definedName>
    <definedName name="sheet50_27" localSheetId="47">'4-5其他权益工具投资'!$K$27</definedName>
    <definedName name="sheet50_29" localSheetId="47">'4-5其他权益工具投资'!$M$27</definedName>
    <definedName name="sheet50_3" localSheetId="47">'4-5其他权益工具投资'!$J$25</definedName>
    <definedName name="sheet50_4" localSheetId="47">'4-5其他权益工具投资'!$L$25</definedName>
    <definedName name="sheet50_5" localSheetId="47">'4-5其他权益工具投资'!$J$26</definedName>
    <definedName name="sheet50_6" localSheetId="47">'4-5其他权益工具投资'!$L$26</definedName>
    <definedName name="sheet50_7" localSheetId="47">'4-5其他权益工具投资'!$J$27</definedName>
    <definedName name="sheet50_8" localSheetId="47">'4-5其他权益工具投资'!$L$27</definedName>
    <definedName name="sheet50_9" localSheetId="47">'4-5其他权益工具投资'!$A$3</definedName>
    <definedName name="sheet51_1" localSheetId="48">'4-6其他非流动金融资产'!$A$2</definedName>
    <definedName name="sheet51_10" localSheetId="48">'4-6其他非流动金融资产'!$A$5</definedName>
    <definedName name="sheet51_16" localSheetId="48">'4-6其他非流动金融资产'!$J$24</definedName>
    <definedName name="sheet51_18" localSheetId="48">'4-6其他非流动金融资产'!$K$24</definedName>
    <definedName name="sheet51_19" localSheetId="48">'4-6其他非流动金融资产'!$K$25</definedName>
    <definedName name="sheet51_2" localSheetId="48">'4-6其他非流动金融资产'!$N$2</definedName>
    <definedName name="sheet51_21" localSheetId="48">'4-6其他非流动金融资产'!$L$24</definedName>
    <definedName name="sheet51_22" localSheetId="48">'4-6其他非流动金融资产'!$A$28</definedName>
    <definedName name="sheet51_23" localSheetId="48">'4-6其他非流动金融资产'!$L$28</definedName>
    <definedName name="sheet51_24" localSheetId="48">'4-6其他非流动金融资产'!$A$29</definedName>
    <definedName name="sheet51_26" localSheetId="48">'4-6其他非流动金融资产'!$F$27</definedName>
    <definedName name="sheet51_28" localSheetId="48">'4-6其他非流动金融资产'!$G$27</definedName>
    <definedName name="sheet51_3" localSheetId="48">'4-6其他非流动金融资产'!$J$25</definedName>
    <definedName name="sheet51_30" localSheetId="48">'4-6其他非流动金融资产'!$H$27</definedName>
    <definedName name="sheet51_32" localSheetId="48">'4-6其他非流动金融资产'!$I$27</definedName>
    <definedName name="sheet51_33" localSheetId="48">'4-6其他非流动金融资产'!$K$27</definedName>
    <definedName name="sheet51_35" localSheetId="48">'4-6其他非流动金融资产'!$M$27</definedName>
    <definedName name="sheet51_4" localSheetId="48">'4-6其他非流动金融资产'!$L$25</definedName>
    <definedName name="sheet51_5" localSheetId="48">'4-6其他非流动金融资产'!$J$26</definedName>
    <definedName name="sheet51_6" localSheetId="48">'4-6其他非流动金融资产'!$L$26</definedName>
    <definedName name="sheet51_7" localSheetId="48">'4-6其他非流动金融资产'!$J$27</definedName>
    <definedName name="sheet51_8" localSheetId="48">'4-6其他非流动金融资产'!$L$27</definedName>
    <definedName name="sheet51_9" localSheetId="48">'4-6其他非流动金融资产'!$A$3</definedName>
    <definedName name="sheet52_1" localSheetId="49">'4-7投资性房地产汇总'!$C$27</definedName>
    <definedName name="sheet52_10" localSheetId="49">'4-7投资性房地产汇总'!$C$8</definedName>
    <definedName name="sheet52_11" localSheetId="49">'4-7投资性房地产汇总'!$E$8</definedName>
    <definedName name="sheet52_12" localSheetId="49">'4-7投资性房地产汇总'!$F$8</definedName>
    <definedName name="sheet52_13" localSheetId="49">'4-7投资性房地产汇总'!$G$8</definedName>
    <definedName name="sheet52_14" localSheetId="49">'4-7投资性房地产汇总'!$C$9</definedName>
    <definedName name="sheet52_15" localSheetId="49">'4-7投资性房地产汇总'!$D$9</definedName>
    <definedName name="sheet52_16" localSheetId="49">'4-7投资性房地产汇总'!$E$9</definedName>
    <definedName name="sheet52_17" localSheetId="49">'4-7投资性房地产汇总'!$F$9</definedName>
    <definedName name="sheet52_18" localSheetId="49">'4-7投资性房地产汇总'!$G$9</definedName>
    <definedName name="sheet52_19" localSheetId="49">'4-7投资性房地产汇总'!$C$10</definedName>
    <definedName name="sheet52_2" localSheetId="49">'4-7投资性房地产汇总'!$E$27</definedName>
    <definedName name="sheet52_20" localSheetId="49">'4-7投资性房地产汇总'!$E$10</definedName>
    <definedName name="sheet52_21" localSheetId="49">'4-7投资性房地产汇总'!$F$10</definedName>
    <definedName name="sheet52_22" localSheetId="49">'4-7投资性房地产汇总'!$G$10</definedName>
    <definedName name="sheet52_23" localSheetId="49">'4-7投资性房地产汇总'!$C$24</definedName>
    <definedName name="sheet52_24" localSheetId="49">'4-7投资性房地产汇总'!$C$25</definedName>
    <definedName name="sheet52_25" localSheetId="49">'4-7投资性房地产汇总'!$D$24</definedName>
    <definedName name="sheet52_26" localSheetId="49">'4-7投资性房地产汇总'!$D$25</definedName>
    <definedName name="sheet52_27" localSheetId="49">'4-7投资性房地产汇总'!$E$24</definedName>
    <definedName name="sheet52_28" localSheetId="49">'4-7投资性房地产汇总'!$E$25</definedName>
    <definedName name="sheet52_29" localSheetId="49">'4-7投资性房地产汇总'!$F$25</definedName>
    <definedName name="sheet52_3" localSheetId="49">'4-7投资性房地产汇总'!$A$3</definedName>
    <definedName name="sheet52_30" localSheetId="49">'4-7投资性房地产汇总'!$G$25</definedName>
    <definedName name="sheet52_31" localSheetId="49">'4-7投资性房地产汇总'!$C$26</definedName>
    <definedName name="sheet52_32" localSheetId="49">'4-7投资性房地产汇总'!$E$26</definedName>
    <definedName name="sheet52_33" localSheetId="49">'4-7投资性房地产汇总'!$F$27</definedName>
    <definedName name="sheet52_34" localSheetId="49">'4-7投资性房地产汇总'!$G$27</definedName>
    <definedName name="sheet52_35" localSheetId="49">'4-7投资性房地产汇总'!$A$28</definedName>
    <definedName name="sheet52_36" localSheetId="49">'4-7投资性房地产汇总'!$E$28</definedName>
    <definedName name="sheet52_37" localSheetId="49">'4-7投资性房地产汇总'!$A$29</definedName>
    <definedName name="sheet52_4" localSheetId="49">'4-7投资性房地产汇总'!$A$5</definedName>
    <definedName name="sheet52_5" localSheetId="49">'4-7投资性房地产汇总'!$C$7</definedName>
    <definedName name="sheet52_6" localSheetId="49">'4-7投资性房地产汇总'!$D$7</definedName>
    <definedName name="sheet52_7" localSheetId="49">'4-7投资性房地产汇总'!$E$7</definedName>
    <definedName name="sheet52_8" localSheetId="49">'4-7投资性房地产汇总'!$F$7</definedName>
    <definedName name="sheet52_9" localSheetId="49">'4-7投资性房地产汇总'!$G$7</definedName>
    <definedName name="sheet53_1" localSheetId="50">'4-7-1投资性房地产（成本计量）'!$A$2</definedName>
    <definedName name="sheet53_10" localSheetId="50">'4-7-1投资性房地产（成本计量）'!$U$26</definedName>
    <definedName name="sheet53_11" localSheetId="50">'4-7-1投资性房地产（成本计量）'!$W$26</definedName>
    <definedName name="sheet53_12" localSheetId="50">'4-7-1投资性房地产（成本计量）'!$A$27</definedName>
    <definedName name="sheet53_13" localSheetId="50">'4-7-1投资性房地产（成本计量）'!$R$27</definedName>
    <definedName name="sheet53_14" localSheetId="50">'4-7-1投资性房地产（成本计量）'!$S$27</definedName>
    <definedName name="sheet53_15" localSheetId="50">'4-7-1投资性房地产（成本计量）'!$U$27</definedName>
    <definedName name="sheet53_16" localSheetId="50">'4-7-1投资性房地产（成本计量）'!$W$27</definedName>
    <definedName name="sheet53_17" localSheetId="50">'4-7-1投资性房地产（成本计量）'!$T$25</definedName>
    <definedName name="sheet53_18" localSheetId="50">'4-7-1投资性房地产（成本计量）'!$A$3</definedName>
    <definedName name="sheet53_19" localSheetId="50">'4-7-1投资性房地产（成本计量）'!$A$5</definedName>
    <definedName name="sheet53_2" localSheetId="50">'4-7-1投资性房地产（成本计量）'!$A$25</definedName>
    <definedName name="sheet53_23" localSheetId="50">'4-7-1投资性房地产（成本计量）'!$U$24</definedName>
    <definedName name="sheet53_24" localSheetId="50">'4-7-1投资性房地产（成本计量）'!$V$24</definedName>
    <definedName name="sheet53_25" localSheetId="50">'4-7-1投资性房地产（成本计量）'!$W$24</definedName>
    <definedName name="sheet53_27" localSheetId="50">'4-7-1投资性房地产（成本计量）'!$R$24</definedName>
    <definedName name="sheet53_29" localSheetId="50">'4-7-1投资性房地产（成本计量）'!$S$24</definedName>
    <definedName name="sheet53_3" localSheetId="50">'4-7-1投资性房地产（成本计量）'!$R$25</definedName>
    <definedName name="sheet53_31" localSheetId="50">'4-7-1投资性房地产（成本计量）'!$T$24</definedName>
    <definedName name="sheet53_32" localSheetId="50">'4-7-1投资性房地产（成本计量）'!$A$28</definedName>
    <definedName name="sheet53_33" localSheetId="50">'4-7-1投资性房地产（成本计量）'!$X$28</definedName>
    <definedName name="sheet53_34" localSheetId="50">'4-7-1投资性房地产（成本计量）'!$A$29</definedName>
    <definedName name="sheet53_36" localSheetId="50">'4-7-1投资性房地产（成本计量）'!$P$27</definedName>
    <definedName name="sheet53_38" localSheetId="50">'4-7-1投资性房地产（成本计量）'!$Q$27</definedName>
    <definedName name="sheet53_39" localSheetId="50">'4-7-1投资性房地产（成本计量）'!$T$27</definedName>
    <definedName name="sheet53_4" localSheetId="50">'4-7-1投资性房地产（成本计量）'!$S$25</definedName>
    <definedName name="sheet53_40" localSheetId="50">'4-7-1投资性房地产（成本计量）'!$V$27</definedName>
    <definedName name="sheet53_42" localSheetId="50">'4-7-1投资性房地产（成本计量）'!$X$27</definedName>
    <definedName name="sheet53_44" localSheetId="50">'4-7-1投资性房地产（成本计量）'!$Y$27</definedName>
    <definedName name="sheet53_5" localSheetId="50">'4-7-1投资性房地产（成本计量）'!$U$25</definedName>
    <definedName name="sheet53_6" localSheetId="50">'4-7-1投资性房地产（成本计量）'!$W$25</definedName>
    <definedName name="sheet53_7" localSheetId="50">'4-7-1投资性房地产（成本计量）'!$A$26</definedName>
    <definedName name="sheet53_8" localSheetId="50">'4-7-1投资性房地产（成本计量）'!$R$26</definedName>
    <definedName name="sheet53_9" localSheetId="50">'4-7-1投资性房地产（成本计量）'!$S$26</definedName>
    <definedName name="sheet54_1" localSheetId="51">'4-7-2投资性房地产（公允计量）'!$S$27</definedName>
    <definedName name="sheet54_10" localSheetId="51">'4-7-2投资性房地产（公允计量）'!$T$28</definedName>
    <definedName name="sheet54_11" localSheetId="51">'4-7-2投资性房地产（公允计量）'!$A$29</definedName>
    <definedName name="sheet54_13" localSheetId="51">'4-7-2投资性房地产（公允计量）'!$P$27</definedName>
    <definedName name="sheet54_15" localSheetId="51">'4-7-2投资性房地产（公允计量）'!$Q$27</definedName>
    <definedName name="sheet54_17" localSheetId="51">'4-7-2投资性房地产（公允计量）'!$R$27</definedName>
    <definedName name="sheet54_19" localSheetId="51">'4-7-2投资性房地产（公允计量）'!$U$27</definedName>
    <definedName name="sheet54_2" localSheetId="51">'4-7-2投资性房地产（公允计量）'!$T$27</definedName>
    <definedName name="sheet54_3" localSheetId="51">'4-7-2投资性房地产（公允计量）'!$A$3</definedName>
    <definedName name="sheet54_4" localSheetId="51">'4-7-2投资性房地产（公允计量）'!$A$5</definedName>
    <definedName name="sheet54_6" localSheetId="51">'4-7-2投资性房地产（公允计量）'!$S$26</definedName>
    <definedName name="sheet54_8" localSheetId="51">'4-7-2投资性房地产（公允计量）'!$T$26</definedName>
    <definedName name="sheet54_9" localSheetId="51">'4-7-2投资性房地产（公允计量）'!$A$28</definedName>
    <definedName name="sheet55_1" localSheetId="52">'4-7-3投资性地产（成本计量）'!$A$2</definedName>
    <definedName name="sheet55_10" localSheetId="52">'4-7-3投资性地产（成本计量）'!$A$5</definedName>
    <definedName name="sheet55_12" localSheetId="52">'4-7-3投资性地产（成本计量）'!$N$30</definedName>
    <definedName name="sheet55_14" localSheetId="52">'4-7-3投资性地产（成本计量）'!$O$30</definedName>
    <definedName name="sheet55_16" localSheetId="52">'4-7-3投资性地产（成本计量）'!$P$30</definedName>
    <definedName name="sheet55_17" localSheetId="52">'4-7-3投资性地产（成本计量）'!$A$34</definedName>
    <definedName name="sheet55_18" localSheetId="52">'4-7-3投资性地产（成本计量）'!$P$34</definedName>
    <definedName name="sheet55_19" localSheetId="52">'4-7-3投资性地产（成本计量）'!$A$35</definedName>
    <definedName name="sheet55_2" localSheetId="52">'4-7-3投资性地产（成本计量）'!$N$31</definedName>
    <definedName name="sheet55_21" localSheetId="52">'4-7-3投资性地产（成本计量）'!$L$33</definedName>
    <definedName name="sheet55_23" localSheetId="52">'4-7-3投资性地产（成本计量）'!$M$33</definedName>
    <definedName name="sheet55_24" localSheetId="52">'4-7-3投资性地产（成本计量）'!$O$33</definedName>
    <definedName name="sheet55_26" localSheetId="52">'4-7-3投资性地产（成本计量）'!$Q$33</definedName>
    <definedName name="sheet55_3" localSheetId="52">'4-7-3投资性地产（成本计量）'!$P$31</definedName>
    <definedName name="sheet55_4" localSheetId="52">'4-7-3投资性地产（成本计量）'!$N$32</definedName>
    <definedName name="sheet55_5" localSheetId="52">'4-7-3投资性地产（成本计量）'!$P$32</definedName>
    <definedName name="sheet55_6" localSheetId="52">'4-7-3投资性地产（成本计量）'!$N$33</definedName>
    <definedName name="sheet55_7" localSheetId="52">'4-7-3投资性地产（成本计量）'!$P$33</definedName>
    <definedName name="sheet55_8" localSheetId="52">'4-7-3投资性地产（成本计量）'!$O$31</definedName>
    <definedName name="sheet55_9" localSheetId="52">'4-7-3投资性地产（成本计量）'!$A$3</definedName>
    <definedName name="sheet56_1" localSheetId="53">'4-7-4投资性地产（公允计量）'!$N$27</definedName>
    <definedName name="sheet56_10" localSheetId="53">'4-7-4投资性地产（公允计量）'!$O$28</definedName>
    <definedName name="sheet56_11" localSheetId="53">'4-7-4投资性地产（公允计量）'!$A$29</definedName>
    <definedName name="sheet56_13" localSheetId="53">'4-7-4投资性地产（公允计量）'!$J$27</definedName>
    <definedName name="sheet56_15" localSheetId="53">'4-7-4投资性地产（公允计量）'!$L$27</definedName>
    <definedName name="sheet56_17" localSheetId="53">'4-7-4投资性地产（公允计量）'!$M$27</definedName>
    <definedName name="sheet56_19" localSheetId="53">'4-7-4投资性地产（公允计量）'!$P$27</definedName>
    <definedName name="sheet56_2" localSheetId="53">'4-7-4投资性地产（公允计量）'!$O$27</definedName>
    <definedName name="sheet56_3" localSheetId="53">'4-7-4投资性地产（公允计量）'!$A$3</definedName>
    <definedName name="sheet56_4" localSheetId="53">'4-7-4投资性地产（公允计量）'!$A$5</definedName>
    <definedName name="sheet56_6" localSheetId="53">'4-7-4投资性地产（公允计量）'!$N$26</definedName>
    <definedName name="sheet56_8" localSheetId="53">'4-7-4投资性地产（公允计量）'!$O$26</definedName>
    <definedName name="sheet56_9" localSheetId="53">'4-7-4投资性地产（公允计量）'!$A$28</definedName>
    <definedName name="sheet58_1" localSheetId="54">'4-8-1房屋建筑物'!$A$2</definedName>
    <definedName name="sheet58_10" localSheetId="54">'4-8-1房屋建筑物'!$U$27</definedName>
    <definedName name="sheet58_100">'4-8-1房屋建筑物'!$AB$24</definedName>
    <definedName name="sheet58_101">'4-8-1房屋建筑物'!$Q$24</definedName>
    <definedName name="sheet58_11" localSheetId="54">'4-8-1房屋建筑物'!$V$27</definedName>
    <definedName name="sheet58_12" localSheetId="54">'4-8-1房屋建筑物'!$X$27</definedName>
    <definedName name="sheet58_13" localSheetId="54">'4-8-1房屋建筑物'!$Z$27</definedName>
    <definedName name="sheet58_14" localSheetId="54">'4-8-1房屋建筑物'!$W$25</definedName>
    <definedName name="sheet58_15" localSheetId="54">'4-8-1房屋建筑物'!$A$3</definedName>
    <definedName name="sheet58_16" localSheetId="54">'4-8-1房屋建筑物'!$A$5</definedName>
    <definedName name="sheet58_2" localSheetId="54">'4-8-1房屋建筑物'!$U$25</definedName>
    <definedName name="sheet58_20" localSheetId="54">'4-8-1房屋建筑物'!$X$24</definedName>
    <definedName name="sheet58_21" localSheetId="54">'4-8-1房屋建筑物'!$Y$24</definedName>
    <definedName name="sheet58_22" localSheetId="54">'4-8-1房屋建筑物'!$Z$24</definedName>
    <definedName name="sheet58_24" localSheetId="54">'4-8-1房屋建筑物'!$U$24</definedName>
    <definedName name="sheet58_26" localSheetId="54">'4-8-1房屋建筑物'!$V$24</definedName>
    <definedName name="sheet58_28" localSheetId="54">'4-8-1房屋建筑物'!$W$24</definedName>
    <definedName name="sheet58_29" localSheetId="54">'4-8-1房屋建筑物'!$A$28</definedName>
    <definedName name="sheet58_3" localSheetId="54">'4-8-1房屋建筑物'!$V$25</definedName>
    <definedName name="sheet58_30" localSheetId="54">'4-8-1房屋建筑物'!$AA$28</definedName>
    <definedName name="sheet58_31" localSheetId="54">'4-8-1房屋建筑物'!$A$29</definedName>
    <definedName name="sheet58_33" localSheetId="54">'4-8-1房屋建筑物'!$M$27</definedName>
    <definedName name="sheet58_35" localSheetId="54">'4-8-1房屋建筑物'!$N$27</definedName>
    <definedName name="sheet58_37" localSheetId="54">'4-8-1房屋建筑物'!$O$27</definedName>
    <definedName name="sheet58_39" localSheetId="54">'4-8-1房屋建筑物'!$Q$27</definedName>
    <definedName name="sheet58_4" localSheetId="54">'4-8-1房屋建筑物'!$X$25</definedName>
    <definedName name="sheet58_41" localSheetId="54">'4-8-1房屋建筑物'!$S$27</definedName>
    <definedName name="sheet58_43" localSheetId="54">'4-8-1房屋建筑物'!$T$27</definedName>
    <definedName name="sheet58_44" localSheetId="54">'4-8-1房屋建筑物'!$W$27</definedName>
    <definedName name="sheet58_45" localSheetId="54">'4-8-1房屋建筑物'!$Y$27</definedName>
    <definedName name="sheet58_47" localSheetId="54">'4-8-1房屋建筑物'!$AA$27</definedName>
    <definedName name="sheet58_49" localSheetId="54">'4-8-1房屋建筑物'!$AB$27</definedName>
    <definedName name="sheet58_5" localSheetId="54">'4-8-1房屋建筑物'!$Z$25</definedName>
    <definedName name="sheet58_6" localSheetId="54">'4-8-1房屋建筑物'!$U$26</definedName>
    <definedName name="sheet58_7" localSheetId="54">'4-8-1房屋建筑物'!$V$26</definedName>
    <definedName name="sheet58_8" localSheetId="54">'4-8-1房屋建筑物'!$X$26</definedName>
    <definedName name="sheet58_9" localSheetId="54">'4-8-1房屋建筑物'!$Z$26</definedName>
    <definedName name="sheet59_1" localSheetId="55">'4-8-2构筑物'!$A$2</definedName>
    <definedName name="sheet59_10" localSheetId="55">'4-8-2构筑物'!$L$27</definedName>
    <definedName name="sheet59_100">'4-8-2构筑物'!$S$24</definedName>
    <definedName name="sheet59_101">'4-8-2构筑物'!$H$24</definedName>
    <definedName name="sheet59_11" localSheetId="55">'4-8-2构筑物'!$M$27</definedName>
    <definedName name="sheet59_12" localSheetId="55">'4-8-2构筑物'!$O$27</definedName>
    <definedName name="sheet59_13" localSheetId="55">'4-8-2构筑物'!$Q$27</definedName>
    <definedName name="sheet59_14" localSheetId="55">'4-8-2构筑物'!$N$25</definedName>
    <definedName name="sheet59_15" localSheetId="55">'4-8-2构筑物'!$A$3</definedName>
    <definedName name="sheet59_16" localSheetId="55">'4-8-2构筑物'!$A$5</definedName>
    <definedName name="sheet59_2" localSheetId="55">'4-8-2构筑物'!$L$25</definedName>
    <definedName name="sheet59_20" localSheetId="55">'4-8-2构筑物'!$O$24</definedName>
    <definedName name="sheet59_21" localSheetId="55">'4-8-2构筑物'!$P$24</definedName>
    <definedName name="sheet59_22" localSheetId="55">'4-8-2构筑物'!$Q$24</definedName>
    <definedName name="sheet59_24" localSheetId="55">'4-8-2构筑物'!$L$24</definedName>
    <definedName name="sheet59_26" localSheetId="55">'4-8-2构筑物'!$M$24</definedName>
    <definedName name="sheet59_28" localSheetId="55">'4-8-2构筑物'!$N$24</definedName>
    <definedName name="sheet59_29" localSheetId="55">'4-8-2构筑物'!$A$28</definedName>
    <definedName name="sheet59_3" localSheetId="55">'4-8-2构筑物'!$M$25</definedName>
    <definedName name="sheet59_30" localSheetId="55">'4-8-2构筑物'!$Q$28</definedName>
    <definedName name="sheet59_31" localSheetId="55">'4-8-2构筑物'!$A$29</definedName>
    <definedName name="sheet59_33" localSheetId="55">'4-8-2构筑物'!$K$27</definedName>
    <definedName name="sheet59_34" localSheetId="55">'4-8-2构筑物'!$N$27</definedName>
    <definedName name="sheet59_35" localSheetId="55">'4-8-2构筑物'!$P$27</definedName>
    <definedName name="sheet59_37" localSheetId="55">'4-8-2构筑物'!$R$27</definedName>
    <definedName name="sheet59_39" localSheetId="55">'4-8-2构筑物'!$S$27</definedName>
    <definedName name="sheet59_4" localSheetId="55">'4-8-2构筑物'!$O$25</definedName>
    <definedName name="sheet59_5" localSheetId="55">'4-8-2构筑物'!$Q$25</definedName>
    <definedName name="sheet59_6" localSheetId="55">'4-8-2构筑物'!$L$26</definedName>
    <definedName name="sheet59_7" localSheetId="55">'4-8-2构筑物'!$M$26</definedName>
    <definedName name="sheet59_8" localSheetId="55">'4-8-2构筑物'!$O$26</definedName>
    <definedName name="sheet59_9" localSheetId="55">'4-8-2构筑物'!$Q$26</definedName>
    <definedName name="sheet6_1" localSheetId="2">基本信息输入表!$M$7</definedName>
    <definedName name="sheet6_10" localSheetId="2">基本信息输入表!$Q$15</definedName>
    <definedName name="sheet6_100" localSheetId="2">基本信息输入表!$M$47</definedName>
    <definedName name="sheet6_101" localSheetId="2">基本信息输入表!$Q$47</definedName>
    <definedName name="sheet6_102" localSheetId="2">基本信息输入表!$O$47</definedName>
    <definedName name="sheet6_103" localSheetId="2">基本信息输入表!$M$48</definedName>
    <definedName name="sheet6_104" localSheetId="2">基本信息输入表!$Q$48</definedName>
    <definedName name="sheet6_105" localSheetId="2">基本信息输入表!$O$48</definedName>
    <definedName name="sheet6_106" localSheetId="2">基本信息输入表!$M$49</definedName>
    <definedName name="sheet6_107" localSheetId="2">基本信息输入表!$Q$49</definedName>
    <definedName name="sheet6_108" localSheetId="2">基本信息输入表!$O$49</definedName>
    <definedName name="sheet6_109" localSheetId="2">基本信息输入表!$M$50</definedName>
    <definedName name="sheet6_11" localSheetId="2">基本信息输入表!$O$15</definedName>
    <definedName name="sheet6_110" localSheetId="2">基本信息输入表!$Q$50</definedName>
    <definedName name="sheet6_111" localSheetId="2">基本信息输入表!$O$50</definedName>
    <definedName name="sheet6_112" localSheetId="2">基本信息输入表!$M$51</definedName>
    <definedName name="sheet6_113" localSheetId="2">基本信息输入表!$Q$51</definedName>
    <definedName name="sheet6_114" localSheetId="2">基本信息输入表!$O$51</definedName>
    <definedName name="sheet6_115" localSheetId="2">基本信息输入表!$M$52</definedName>
    <definedName name="sheet6_116" localSheetId="2">基本信息输入表!$Q$52</definedName>
    <definedName name="sheet6_117" localSheetId="2">基本信息输入表!$O$52</definedName>
    <definedName name="sheet6_118" localSheetId="2">基本信息输入表!$M$53</definedName>
    <definedName name="sheet6_119" localSheetId="2">基本信息输入表!$Q$53</definedName>
    <definedName name="sheet6_12" localSheetId="2">基本信息输入表!$M$16</definedName>
    <definedName name="sheet6_120" localSheetId="2">基本信息输入表!$O$53</definedName>
    <definedName name="sheet6_121" localSheetId="2">基本信息输入表!$M$54</definedName>
    <definedName name="sheet6_122" localSheetId="2">基本信息输入表!$Q$54</definedName>
    <definedName name="sheet6_123" localSheetId="2">基本信息输入表!$O$54</definedName>
    <definedName name="sheet6_124" localSheetId="2">基本信息输入表!$M$55</definedName>
    <definedName name="sheet6_125" localSheetId="2">基本信息输入表!$Q$55</definedName>
    <definedName name="sheet6_126" localSheetId="2">基本信息输入表!$O$55</definedName>
    <definedName name="sheet6_127" localSheetId="2">基本信息输入表!$M$56</definedName>
    <definedName name="sheet6_128" localSheetId="2">基本信息输入表!$Q$56</definedName>
    <definedName name="sheet6_129" localSheetId="2">基本信息输入表!$O$56</definedName>
    <definedName name="sheet6_13" localSheetId="2">基本信息输入表!$Q$16</definedName>
    <definedName name="sheet6_130" localSheetId="2">基本信息输入表!$M$57</definedName>
    <definedName name="sheet6_131" localSheetId="2">基本信息输入表!$Q$57</definedName>
    <definedName name="sheet6_132" localSheetId="2">基本信息输入表!$O$57</definedName>
    <definedName name="sheet6_133" localSheetId="2">基本信息输入表!$M$58</definedName>
    <definedName name="sheet6_134" localSheetId="2">基本信息输入表!$Q$58</definedName>
    <definedName name="sheet6_135" localSheetId="2">基本信息输入表!$O$58</definedName>
    <definedName name="sheet6_136" localSheetId="2">基本信息输入表!$M$59</definedName>
    <definedName name="sheet6_137" localSheetId="2">基本信息输入表!$Q$59</definedName>
    <definedName name="sheet6_138" localSheetId="2">基本信息输入表!$O$59</definedName>
    <definedName name="sheet6_139" localSheetId="2">基本信息输入表!$M$60</definedName>
    <definedName name="sheet6_14" localSheetId="2">基本信息输入表!$O$16</definedName>
    <definedName name="sheet6_140" localSheetId="2">基本信息输入表!$Q$60</definedName>
    <definedName name="sheet6_141" localSheetId="2">基本信息输入表!$O$60</definedName>
    <definedName name="sheet6_142" localSheetId="2">基本信息输入表!$M$61</definedName>
    <definedName name="sheet6_143" localSheetId="2">基本信息输入表!$Q$61</definedName>
    <definedName name="sheet6_144" localSheetId="2">基本信息输入表!$O$61</definedName>
    <definedName name="sheet6_145" localSheetId="2">基本信息输入表!$M$62</definedName>
    <definedName name="sheet6_146" localSheetId="2">基本信息输入表!$Q$62</definedName>
    <definedName name="sheet6_147" localSheetId="2">基本信息输入表!$O$62</definedName>
    <definedName name="sheet6_148" localSheetId="2">基本信息输入表!$M$63</definedName>
    <definedName name="sheet6_149" localSheetId="2">基本信息输入表!$Q$63</definedName>
    <definedName name="sheet6_15" localSheetId="2">基本信息输入表!$Q$17</definedName>
    <definedName name="sheet6_150" localSheetId="2">基本信息输入表!$O$63</definedName>
    <definedName name="sheet6_151" localSheetId="2">基本信息输入表!$M$64</definedName>
    <definedName name="sheet6_152" localSheetId="2">基本信息输入表!$Q$64</definedName>
    <definedName name="sheet6_153" localSheetId="2">基本信息输入表!$O$64</definedName>
    <definedName name="sheet6_154" localSheetId="2">基本信息输入表!$M$65</definedName>
    <definedName name="sheet6_155" localSheetId="2">基本信息输入表!$Q$65</definedName>
    <definedName name="sheet6_156" localSheetId="2">基本信息输入表!$O$65</definedName>
    <definedName name="sheet6_157" localSheetId="2">基本信息输入表!$M$70</definedName>
    <definedName name="sheet6_158" localSheetId="2">基本信息输入表!$Q$70</definedName>
    <definedName name="sheet6_159" localSheetId="2">基本信息输入表!$O$70</definedName>
    <definedName name="sheet6_16" localSheetId="2">基本信息输入表!$M$18</definedName>
    <definedName name="sheet6_160" localSheetId="2">基本信息输入表!$M$66</definedName>
    <definedName name="sheet6_161" localSheetId="2">基本信息输入表!$Q$66</definedName>
    <definedName name="sheet6_162" localSheetId="2">基本信息输入表!$O$66</definedName>
    <definedName name="sheet6_163" localSheetId="2">基本信息输入表!$M$67</definedName>
    <definedName name="sheet6_164" localSheetId="2">基本信息输入表!$Q$67</definedName>
    <definedName name="sheet6_165" localSheetId="2">基本信息输入表!$O$67</definedName>
    <definedName name="sheet6_166" localSheetId="2">基本信息输入表!$M$68</definedName>
    <definedName name="sheet6_167" localSheetId="2">基本信息输入表!$Q$68</definedName>
    <definedName name="sheet6_168" localSheetId="2">基本信息输入表!$O$68</definedName>
    <definedName name="sheet6_169" localSheetId="2">基本信息输入表!$M$69</definedName>
    <definedName name="sheet6_17" localSheetId="2">基本信息输入表!$Q$18</definedName>
    <definedName name="sheet6_170" localSheetId="2">基本信息输入表!$Q$69</definedName>
    <definedName name="sheet6_171" localSheetId="2">基本信息输入表!$O$69</definedName>
    <definedName name="sheet6_172" localSheetId="2">基本信息输入表!$M$71</definedName>
    <definedName name="sheet6_173" localSheetId="2">基本信息输入表!$Q$71</definedName>
    <definedName name="sheet6_174" localSheetId="2">基本信息输入表!$O$71</definedName>
    <definedName name="sheet6_175" localSheetId="2">基本信息输入表!$M$72</definedName>
    <definedName name="sheet6_176" localSheetId="2">基本信息输入表!$Q$72</definedName>
    <definedName name="sheet6_177" localSheetId="2">基本信息输入表!$O$72</definedName>
    <definedName name="sheet6_178" localSheetId="2">基本信息输入表!$M$73</definedName>
    <definedName name="sheet6_179" localSheetId="2">基本信息输入表!$Q$73</definedName>
    <definedName name="sheet6_18" localSheetId="2">基本信息输入表!$O$18</definedName>
    <definedName name="sheet6_180" localSheetId="2">基本信息输入表!$O$73</definedName>
    <definedName name="sheet6_181" localSheetId="2">基本信息输入表!$M$74</definedName>
    <definedName name="sheet6_182" localSheetId="2">基本信息输入表!$Q$74</definedName>
    <definedName name="sheet6_183" localSheetId="2">基本信息输入表!$O$74</definedName>
    <definedName name="sheet6_184" localSheetId="2">基本信息输入表!$M$75</definedName>
    <definedName name="sheet6_185" localSheetId="2">基本信息输入表!$Q$75</definedName>
    <definedName name="sheet6_186" localSheetId="2">基本信息输入表!$O$75</definedName>
    <definedName name="sheet6_187" localSheetId="2">基本信息输入表!$M$76</definedName>
    <definedName name="sheet6_188" localSheetId="2">基本信息输入表!$Q$76</definedName>
    <definedName name="sheet6_189" localSheetId="2">基本信息输入表!$O$76</definedName>
    <definedName name="sheet6_19" localSheetId="2">基本信息输入表!$Q$19</definedName>
    <definedName name="sheet6_190" localSheetId="2">基本信息输入表!$M$77</definedName>
    <definedName name="sheet6_191" localSheetId="2">基本信息输入表!$Q$77</definedName>
    <definedName name="sheet6_192" localSheetId="2">基本信息输入表!$O$77</definedName>
    <definedName name="sheet6_193" localSheetId="2">基本信息输入表!$M$78</definedName>
    <definedName name="sheet6_194" localSheetId="2">基本信息输入表!$Q$78</definedName>
    <definedName name="sheet6_195" localSheetId="2">基本信息输入表!$O$78</definedName>
    <definedName name="sheet6_196" localSheetId="2">基本信息输入表!$M$79</definedName>
    <definedName name="sheet6_197" localSheetId="2">基本信息输入表!$Q$79</definedName>
    <definedName name="sheet6_198" localSheetId="2">基本信息输入表!$O$79</definedName>
    <definedName name="sheet6_199" localSheetId="2">基本信息输入表!$M$80</definedName>
    <definedName name="sheet6_2" localSheetId="2">基本信息输入表!$M$6</definedName>
    <definedName name="sheet6_20" localSheetId="2">基本信息输入表!$M$20</definedName>
    <definedName name="sheet6_200" localSheetId="2">基本信息输入表!$Q$80</definedName>
    <definedName name="sheet6_201" localSheetId="2">基本信息输入表!$O$80</definedName>
    <definedName name="sheet6_202" localSheetId="2">基本信息输入表!$M$82</definedName>
    <definedName name="sheet6_203" localSheetId="2">基本信息输入表!$Q$82</definedName>
    <definedName name="sheet6_204" localSheetId="2">基本信息输入表!$O$82</definedName>
    <definedName name="sheet6_205" localSheetId="2">基本信息输入表!$M$83</definedName>
    <definedName name="sheet6_206" localSheetId="2">基本信息输入表!$Q$83</definedName>
    <definedName name="sheet6_207" localSheetId="2">基本信息输入表!$O$83</definedName>
    <definedName name="sheet6_208" localSheetId="2">基本信息输入表!$M$84</definedName>
    <definedName name="sheet6_209" localSheetId="2">基本信息输入表!$Q$84</definedName>
    <definedName name="sheet6_21" localSheetId="2">基本信息输入表!$Q$20</definedName>
    <definedName name="sheet6_210" localSheetId="2">基本信息输入表!$O$84</definedName>
    <definedName name="sheet6_211" localSheetId="2">基本信息输入表!$M$85</definedName>
    <definedName name="sheet6_212" localSheetId="2">基本信息输入表!$Q$85</definedName>
    <definedName name="sheet6_213" localSheetId="2">基本信息输入表!$O$85</definedName>
    <definedName name="sheet6_214" localSheetId="2">基本信息输入表!$M$86</definedName>
    <definedName name="sheet6_215" localSheetId="2">基本信息输入表!$Q$86</definedName>
    <definedName name="sheet6_216" localSheetId="2">基本信息输入表!$O$86</definedName>
    <definedName name="sheet6_217" localSheetId="2">基本信息输入表!$M$87</definedName>
    <definedName name="sheet6_218" localSheetId="2">基本信息输入表!$Q$87</definedName>
    <definedName name="sheet6_219" localSheetId="2">基本信息输入表!$O$87</definedName>
    <definedName name="sheet6_22" localSheetId="2">基本信息输入表!$O$20</definedName>
    <definedName name="sheet6_220" localSheetId="2">基本信息输入表!$M$88</definedName>
    <definedName name="sheet6_221" localSheetId="2">基本信息输入表!$Q$88</definedName>
    <definedName name="sheet6_222" localSheetId="2">基本信息输入表!$O$88</definedName>
    <definedName name="sheet6_223" localSheetId="2">基本信息输入表!$M$89</definedName>
    <definedName name="sheet6_224" localSheetId="2">基本信息输入表!$Q$89</definedName>
    <definedName name="sheet6_225" localSheetId="2">基本信息输入表!$O$89</definedName>
    <definedName name="sheet6_226" localSheetId="2">基本信息输入表!$M$90</definedName>
    <definedName name="sheet6_227" localSheetId="2">基本信息输入表!$Q$90</definedName>
    <definedName name="sheet6_228" localSheetId="2">基本信息输入表!$O$90</definedName>
    <definedName name="sheet6_229" localSheetId="2">基本信息输入表!$M$91</definedName>
    <definedName name="sheet6_23" localSheetId="2">基本信息输入表!$M$21</definedName>
    <definedName name="sheet6_230" localSheetId="2">基本信息输入表!$Q$91</definedName>
    <definedName name="sheet6_231" localSheetId="2">基本信息输入表!$O$91</definedName>
    <definedName name="sheet6_232" localSheetId="2">基本信息输入表!$M$92</definedName>
    <definedName name="sheet6_233" localSheetId="2">基本信息输入表!$Q$92</definedName>
    <definedName name="sheet6_234" localSheetId="2">基本信息输入表!$O$92</definedName>
    <definedName name="sheet6_235" localSheetId="2">基本信息输入表!$M$93</definedName>
    <definedName name="sheet6_236" localSheetId="2">基本信息输入表!$Q$93</definedName>
    <definedName name="sheet6_237" localSheetId="2">基本信息输入表!$O$93</definedName>
    <definedName name="sheet6_238" localSheetId="2">基本信息输入表!$M$94</definedName>
    <definedName name="sheet6_239" localSheetId="2">基本信息输入表!$Q$94</definedName>
    <definedName name="sheet6_24" localSheetId="2">基本信息输入表!$Q$21</definedName>
    <definedName name="sheet6_240" localSheetId="2">基本信息输入表!$O$94</definedName>
    <definedName name="sheet6_241" localSheetId="2">基本信息输入表!$M$95</definedName>
    <definedName name="sheet6_242" localSheetId="2">基本信息输入表!$Q$95</definedName>
    <definedName name="sheet6_243" localSheetId="2">基本信息输入表!$O$95</definedName>
    <definedName name="sheet6_244" localSheetId="2">基本信息输入表!$M$96</definedName>
    <definedName name="sheet6_245" localSheetId="2">基本信息输入表!$Q$96</definedName>
    <definedName name="sheet6_246" localSheetId="2">基本信息输入表!$O$96</definedName>
    <definedName name="sheet6_247" localSheetId="2">基本信息输入表!$M$97</definedName>
    <definedName name="sheet6_248" localSheetId="2">基本信息输入表!$Q$97</definedName>
    <definedName name="sheet6_249" localSheetId="2">基本信息输入表!$O$97</definedName>
    <definedName name="sheet6_25" localSheetId="2">基本信息输入表!$O$21</definedName>
    <definedName name="sheet6_250" localSheetId="2">基本信息输入表!$M$98</definedName>
    <definedName name="sheet6_251" localSheetId="2">基本信息输入表!$Q$98</definedName>
    <definedName name="sheet6_252" localSheetId="2">基本信息输入表!$O$98</definedName>
    <definedName name="sheet6_253" localSheetId="2">基本信息输入表!$M$99</definedName>
    <definedName name="sheet6_254" localSheetId="2">基本信息输入表!$Q$99</definedName>
    <definedName name="sheet6_255" localSheetId="2">基本信息输入表!$O$99</definedName>
    <definedName name="sheet6_256" localSheetId="2">基本信息输入表!$M$100</definedName>
    <definedName name="sheet6_257" localSheetId="2">基本信息输入表!$Q$100</definedName>
    <definedName name="sheet6_258" localSheetId="2">基本信息输入表!$O$100</definedName>
    <definedName name="sheet6_259" localSheetId="2">基本信息输入表!$M$101</definedName>
    <definedName name="sheet6_26" localSheetId="2">基本信息输入表!$M$22</definedName>
    <definedName name="sheet6_260" localSheetId="2">基本信息输入表!$Q$101</definedName>
    <definedName name="sheet6_261" localSheetId="2">基本信息输入表!$O$101</definedName>
    <definedName name="sheet6_262" localSheetId="2">基本信息输入表!$M$102</definedName>
    <definedName name="sheet6_263" localSheetId="2">基本信息输入表!$Q$102</definedName>
    <definedName name="sheet6_264" localSheetId="2">基本信息输入表!$O$102</definedName>
    <definedName name="sheet6_265" localSheetId="2">基本信息输入表!$M$103</definedName>
    <definedName name="sheet6_266" localSheetId="2">基本信息输入表!$Q$103</definedName>
    <definedName name="sheet6_267" localSheetId="2">基本信息输入表!$O$103</definedName>
    <definedName name="sheet6_268" localSheetId="2">基本信息输入表!$M$104</definedName>
    <definedName name="sheet6_269" localSheetId="2">基本信息输入表!$Q$104</definedName>
    <definedName name="sheet6_27" localSheetId="2">基本信息输入表!$Q$22</definedName>
    <definedName name="sheet6_270" localSheetId="2">基本信息输入表!$O$104</definedName>
    <definedName name="sheet6_271" localSheetId="2">基本信息输入表!$M$105</definedName>
    <definedName name="sheet6_272" localSheetId="2">基本信息输入表!$Q$105</definedName>
    <definedName name="sheet6_273" localSheetId="2">基本信息输入表!$O$105</definedName>
    <definedName name="sheet6_274" localSheetId="2">基本信息输入表!$M$106</definedName>
    <definedName name="sheet6_275" localSheetId="2">基本信息输入表!$Q$106</definedName>
    <definedName name="sheet6_276" localSheetId="2">基本信息输入表!$O$106</definedName>
    <definedName name="sheet6_28" localSheetId="2">基本信息输入表!$O$22</definedName>
    <definedName name="sheet6_29" localSheetId="2">基本信息输入表!$M$23</definedName>
    <definedName name="sheet6_3" localSheetId="2">基本信息输入表!$K$6</definedName>
    <definedName name="sheet6_30" localSheetId="2">基本信息输入表!$Q$23</definedName>
    <definedName name="sheet6_31" localSheetId="2">基本信息输入表!$O$23</definedName>
    <definedName name="sheet6_32" localSheetId="2">基本信息输入表!$M$24</definedName>
    <definedName name="sheet6_33" localSheetId="2">基本信息输入表!$Q$24</definedName>
    <definedName name="sheet6_34" localSheetId="2">基本信息输入表!$O$24</definedName>
    <definedName name="sheet6_35" localSheetId="2">基本信息输入表!$M$25</definedName>
    <definedName name="sheet6_36" localSheetId="2">基本信息输入表!$Q$25</definedName>
    <definedName name="sheet6_37" localSheetId="2">基本信息输入表!$O$25</definedName>
    <definedName name="sheet6_38" localSheetId="2">基本信息输入表!$M$26</definedName>
    <definedName name="sheet6_39" localSheetId="2">基本信息输入表!$Q$26</definedName>
    <definedName name="sheet6_4" localSheetId="2">基本信息输入表!$Q$12</definedName>
    <definedName name="sheet6_40" localSheetId="2">基本信息输入表!$O$26</definedName>
    <definedName name="sheet6_41" localSheetId="2">基本信息输入表!$M$27</definedName>
    <definedName name="sheet6_42" localSheetId="2">基本信息输入表!$Q$27</definedName>
    <definedName name="sheet6_43" localSheetId="2">基本信息输入表!$O$27</definedName>
    <definedName name="sheet6_44" localSheetId="2">基本信息输入表!$Q$28</definedName>
    <definedName name="sheet6_45" localSheetId="2">基本信息输入表!$M$29</definedName>
    <definedName name="sheet6_46" localSheetId="2">基本信息输入表!$Q$29</definedName>
    <definedName name="sheet6_47" localSheetId="2">基本信息输入表!$O$29</definedName>
    <definedName name="sheet6_48" localSheetId="2">基本信息输入表!$M$30</definedName>
    <definedName name="sheet6_49" localSheetId="2">基本信息输入表!$Q$30</definedName>
    <definedName name="sheet6_5" localSheetId="2">基本信息输入表!$Q$13</definedName>
    <definedName name="sheet6_50" localSheetId="2">基本信息输入表!$O$30</definedName>
    <definedName name="sheet6_51" localSheetId="2">基本信息输入表!$M$31</definedName>
    <definedName name="sheet6_52" localSheetId="2">基本信息输入表!$Q$31</definedName>
    <definedName name="sheet6_53" localSheetId="2">基本信息输入表!$O$31</definedName>
    <definedName name="sheet6_54" localSheetId="2">基本信息输入表!$M$32</definedName>
    <definedName name="sheet6_55" localSheetId="2">基本信息输入表!$Q$32</definedName>
    <definedName name="sheet6_56" localSheetId="2">基本信息输入表!$O$32</definedName>
    <definedName name="sheet6_57" localSheetId="2">基本信息输入表!$M$33</definedName>
    <definedName name="sheet6_58" localSheetId="2">基本信息输入表!$Q$33</definedName>
    <definedName name="sheet6_59" localSheetId="2">基本信息输入表!$O$33</definedName>
    <definedName name="sheet6_6" localSheetId="2">基本信息输入表!$M$14</definedName>
    <definedName name="sheet6_60" localSheetId="2">基本信息输入表!$M$34</definedName>
    <definedName name="sheet6_61" localSheetId="2">基本信息输入表!$Q$34</definedName>
    <definedName name="sheet6_62" localSheetId="2">基本信息输入表!$O$34</definedName>
    <definedName name="sheet6_63" localSheetId="2">基本信息输入表!$M$35</definedName>
    <definedName name="sheet6_64" localSheetId="2">基本信息输入表!$Q$35</definedName>
    <definedName name="sheet6_65" localSheetId="2">基本信息输入表!$O$35</definedName>
    <definedName name="sheet6_66" localSheetId="2">基本信息输入表!$M$36</definedName>
    <definedName name="sheet6_67" localSheetId="2">基本信息输入表!$Q$36</definedName>
    <definedName name="sheet6_68" localSheetId="2">基本信息输入表!$O$36</definedName>
    <definedName name="sheet6_69" localSheetId="2">基本信息输入表!$M$37</definedName>
    <definedName name="sheet6_7" localSheetId="2">基本信息输入表!$Q$14</definedName>
    <definedName name="sheet6_70" localSheetId="2">基本信息输入表!$Q$37</definedName>
    <definedName name="sheet6_71" localSheetId="2">基本信息输入表!$O$37</definedName>
    <definedName name="sheet6_72" localSheetId="2">基本信息输入表!$M$38</definedName>
    <definedName name="sheet6_73" localSheetId="2">基本信息输入表!$Q$38</definedName>
    <definedName name="sheet6_74" localSheetId="2">基本信息输入表!$O$38</definedName>
    <definedName name="sheet6_75" localSheetId="2">基本信息输入表!$M$39</definedName>
    <definedName name="sheet6_76" localSheetId="2">基本信息输入表!$Q$39</definedName>
    <definedName name="sheet6_77" localSheetId="2">基本信息输入表!$O$39</definedName>
    <definedName name="sheet6_78" localSheetId="2">基本信息输入表!$M$40</definedName>
    <definedName name="sheet6_79" localSheetId="2">基本信息输入表!$Q$40</definedName>
    <definedName name="sheet6_8" localSheetId="2">基本信息输入表!$O$14</definedName>
    <definedName name="sheet6_80" localSheetId="2">基本信息输入表!$O$40</definedName>
    <definedName name="sheet6_81" localSheetId="2">基本信息输入表!$M$41</definedName>
    <definedName name="sheet6_82" localSheetId="2">基本信息输入表!$Q$41</definedName>
    <definedName name="sheet6_83" localSheetId="2">基本信息输入表!$O$41</definedName>
    <definedName name="sheet6_84" localSheetId="2">基本信息输入表!$M$42</definedName>
    <definedName name="sheet6_85" localSheetId="2">基本信息输入表!$Q$42</definedName>
    <definedName name="sheet6_86" localSheetId="2">基本信息输入表!$O$42</definedName>
    <definedName name="sheet6_87" localSheetId="2">基本信息输入表!$M$43</definedName>
    <definedName name="sheet6_88" localSheetId="2">基本信息输入表!$Q$43</definedName>
    <definedName name="sheet6_89" localSheetId="2">基本信息输入表!$O$43</definedName>
    <definedName name="sheet6_9" localSheetId="2">基本信息输入表!$M$15</definedName>
    <definedName name="sheet6_90" localSheetId="2">基本信息输入表!$M$44</definedName>
    <definedName name="sheet6_91" localSheetId="2">基本信息输入表!$Q$44</definedName>
    <definedName name="sheet6_92" localSheetId="2">基本信息输入表!$O$44</definedName>
    <definedName name="sheet6_93" localSheetId="2">基本信息输入表!$Q$81</definedName>
    <definedName name="sheet6_94" localSheetId="2">基本信息输入表!$M$45</definedName>
    <definedName name="sheet6_95" localSheetId="2">基本信息输入表!$Q$45</definedName>
    <definedName name="sheet6_96" localSheetId="2">基本信息输入表!$O$45</definedName>
    <definedName name="sheet6_97" localSheetId="2">基本信息输入表!$M$46</definedName>
    <definedName name="sheet6_98" localSheetId="2">基本信息输入表!$Q$46</definedName>
    <definedName name="sheet6_99" localSheetId="2">基本信息输入表!$O$46</definedName>
    <definedName name="sheet60_1" localSheetId="56">'4-8-3管道沟槽'!$A$2</definedName>
    <definedName name="sheet60_10" localSheetId="56">'4-8-3管道沟槽'!$M$27</definedName>
    <definedName name="sheet60_11" localSheetId="56">'4-8-3管道沟槽'!$N$27</definedName>
    <definedName name="sheet60_12" localSheetId="56">'4-8-3管道沟槽'!$P$27</definedName>
    <definedName name="sheet60_13" localSheetId="56">'4-8-3管道沟槽'!$R$27</definedName>
    <definedName name="sheet60_14" localSheetId="56">'4-8-3管道沟槽'!$O$25</definedName>
    <definedName name="sheet60_15" localSheetId="56">'4-8-3管道沟槽'!$A$3</definedName>
    <definedName name="sheet60_16" localSheetId="56">'4-8-3管道沟槽'!$A$5</definedName>
    <definedName name="sheet60_2" localSheetId="56">'4-8-3管道沟槽'!$M$25</definedName>
    <definedName name="sheet60_20" localSheetId="56">'4-8-3管道沟槽'!$P$24</definedName>
    <definedName name="sheet60_21" localSheetId="56">'4-8-3管道沟槽'!$Q$24</definedName>
    <definedName name="sheet60_22" localSheetId="56">'4-8-3管道沟槽'!$R$24</definedName>
    <definedName name="sheet60_24" localSheetId="56">'4-8-3管道沟槽'!$M$24</definedName>
    <definedName name="sheet60_26" localSheetId="56">'4-8-3管道沟槽'!$N$24</definedName>
    <definedName name="sheet60_28" localSheetId="56">'4-8-3管道沟槽'!$O$24</definedName>
    <definedName name="sheet60_29" localSheetId="56">'4-8-3管道沟槽'!$A$28</definedName>
    <definedName name="sheet60_3" localSheetId="56">'4-8-3管道沟槽'!$N$25</definedName>
    <definedName name="sheet60_30" localSheetId="56">'4-8-3管道沟槽'!$R$28</definedName>
    <definedName name="sheet60_31" localSheetId="56">'4-8-3管道沟槽'!$A$29</definedName>
    <definedName name="sheet60_33" localSheetId="56">'4-8-3管道沟槽'!$E$24</definedName>
    <definedName name="sheet60_35" localSheetId="56">'4-8-3管道沟槽'!$F$27</definedName>
    <definedName name="sheet60_37" localSheetId="56">'4-8-3管道沟槽'!$G$27</definedName>
    <definedName name="sheet60_39" localSheetId="56">'4-8-3管道沟槽'!$L$27</definedName>
    <definedName name="sheet60_4" localSheetId="56">'4-8-3管道沟槽'!$P$25</definedName>
    <definedName name="sheet60_40" localSheetId="56">'4-8-3管道沟槽'!$O$27</definedName>
    <definedName name="sheet60_41" localSheetId="56">'4-8-3管道沟槽'!$Q$27</definedName>
    <definedName name="sheet60_43" localSheetId="56">'4-8-3管道沟槽'!$S$27</definedName>
    <definedName name="sheet60_5" localSheetId="56">'4-8-3管道沟槽'!$R$25</definedName>
    <definedName name="sheet60_6" localSheetId="56">'4-8-3管道沟槽'!$M$26</definedName>
    <definedName name="sheet60_7" localSheetId="56">'4-8-3管道沟槽'!$N$26</definedName>
    <definedName name="sheet60_8" localSheetId="56">'4-8-3管道沟槽'!$P$26</definedName>
    <definedName name="sheet60_9" localSheetId="56">'4-8-3管道沟槽'!$R$26</definedName>
    <definedName name="sheet61_1" localSheetId="57">'4-8-4井巷工程'!$A$2</definedName>
    <definedName name="sheet61_10" localSheetId="57">'4-8-4井巷工程'!$S$27</definedName>
    <definedName name="sheet61_11" localSheetId="57">'4-8-4井巷工程'!$T$27</definedName>
    <definedName name="sheet61_12" localSheetId="57">'4-8-4井巷工程'!$V$27</definedName>
    <definedName name="sheet61_13" localSheetId="57">'4-8-4井巷工程'!$X$27</definedName>
    <definedName name="sheet61_14" localSheetId="57">'4-8-4井巷工程'!$U$25</definedName>
    <definedName name="sheet61_15" localSheetId="57">'4-8-4井巷工程'!$A$3</definedName>
    <definedName name="sheet61_16" localSheetId="57">'4-8-4井巷工程'!$A$5</definedName>
    <definedName name="sheet61_2" localSheetId="57">'4-8-4井巷工程'!$S$25</definedName>
    <definedName name="sheet61_20" localSheetId="57">'4-8-4井巷工程'!$V$24</definedName>
    <definedName name="sheet61_21" localSheetId="57">'4-8-4井巷工程'!$W$24</definedName>
    <definedName name="sheet61_22" localSheetId="57">'4-8-4井巷工程'!$X$24</definedName>
    <definedName name="sheet61_24" localSheetId="57">'4-8-4井巷工程'!$S$24</definedName>
    <definedName name="sheet61_26" localSheetId="57">'4-8-4井巷工程'!$T$24</definedName>
    <definedName name="sheet61_28" localSheetId="57">'4-8-4井巷工程'!$U$24</definedName>
    <definedName name="sheet61_29" localSheetId="57">'4-8-4井巷工程'!$A$28</definedName>
    <definedName name="sheet61_3" localSheetId="57">'4-8-4井巷工程'!$T$25</definedName>
    <definedName name="sheet61_30" localSheetId="57">'4-8-4井巷工程'!$X$28</definedName>
    <definedName name="sheet61_31" localSheetId="57">'4-8-4井巷工程'!$A$29</definedName>
    <definedName name="sheet61_33" localSheetId="57">'4-8-4井巷工程'!$F$27</definedName>
    <definedName name="sheet61_35" localSheetId="57">'4-8-4井巷工程'!$G$27</definedName>
    <definedName name="sheet61_37" localSheetId="57">'4-8-4井巷工程'!$H$27</definedName>
    <definedName name="sheet61_39" localSheetId="57">'4-8-4井巷工程'!$I$27</definedName>
    <definedName name="sheet61_4" localSheetId="57">'4-8-4井巷工程'!$V$25</definedName>
    <definedName name="sheet61_41" localSheetId="57">'4-8-4井巷工程'!$K$27</definedName>
    <definedName name="sheet61_43" localSheetId="57">'4-8-4井巷工程'!$L$27</definedName>
    <definedName name="sheet61_45" localSheetId="57">'4-8-4井巷工程'!$M$27</definedName>
    <definedName name="sheet61_47" localSheetId="57">'4-8-4井巷工程'!$N$27</definedName>
    <definedName name="sheet61_49" localSheetId="57">'4-8-4井巷工程'!$O$27</definedName>
    <definedName name="sheet61_5" localSheetId="57">'4-8-4井巷工程'!$X$25</definedName>
    <definedName name="sheet61_51" localSheetId="57">'4-8-4井巷工程'!$Q$27</definedName>
    <definedName name="sheet61_53" localSheetId="57">'4-8-4井巷工程'!$R$27</definedName>
    <definedName name="sheet61_54" localSheetId="57">'4-8-4井巷工程'!$U$27</definedName>
    <definedName name="sheet61_55" localSheetId="57">'4-8-4井巷工程'!$W$27</definedName>
    <definedName name="sheet61_57" localSheetId="57">'4-8-4井巷工程'!$Y$27</definedName>
    <definedName name="sheet61_6" localSheetId="57">'4-8-4井巷工程'!$S$26</definedName>
    <definedName name="sheet61_7" localSheetId="57">'4-8-4井巷工程'!$T$26</definedName>
    <definedName name="sheet61_8" localSheetId="57">'4-8-4井巷工程'!$V$26</definedName>
    <definedName name="sheet61_9" localSheetId="57">'4-8-4井巷工程'!$X$26</definedName>
    <definedName name="sheet62_1" localSheetId="58">'原材料---5030项'!$A$1</definedName>
    <definedName name="sheet62_10" localSheetId="58">'原材料---5030项'!#REF!</definedName>
    <definedName name="sheet62_11" localSheetId="58">'原材料---5030项'!#REF!</definedName>
    <definedName name="sheet62_12" localSheetId="58">'原材料---5030项'!#REF!</definedName>
    <definedName name="sheet62_13" localSheetId="58">'原材料---5030项'!#REF!</definedName>
    <definedName name="sheet62_14" localSheetId="58">'原材料---5030项'!#REF!</definedName>
    <definedName name="sheet62_15" localSheetId="58">'原材料---5030项'!#REF!</definedName>
    <definedName name="sheet62_16" localSheetId="58">'原材料---5030项'!$A$2</definedName>
    <definedName name="sheet62_2" localSheetId="58">'原材料---5030项'!#REF!</definedName>
    <definedName name="sheet62_20" localSheetId="58">'原材料---5030项'!#REF!</definedName>
    <definedName name="sheet62_21" localSheetId="58">'原材料---5030项'!#REF!</definedName>
    <definedName name="sheet62_22" localSheetId="58">'原材料---5030项'!#REF!</definedName>
    <definedName name="sheet62_24" localSheetId="58">'原材料---5030项'!#REF!</definedName>
    <definedName name="sheet62_26" localSheetId="58">'原材料---5030项'!#REF!</definedName>
    <definedName name="sheet62_28" localSheetId="58">'原材料---5030项'!#REF!</definedName>
    <definedName name="sheet62_29" localSheetId="58">'原材料---5030项'!#REF!</definedName>
    <definedName name="sheet62_3" localSheetId="58">'原材料---5030项'!#REF!</definedName>
    <definedName name="sheet62_30" localSheetId="58">'原材料---5030项'!#REF!</definedName>
    <definedName name="sheet62_31" localSheetId="58">'原材料---5030项'!#REF!</definedName>
    <definedName name="sheet62_33" localSheetId="58">'原材料---5030项'!#REF!</definedName>
    <definedName name="sheet62_35" localSheetId="58">'原材料---5030项'!#REF!</definedName>
    <definedName name="sheet62_37" localSheetId="58">'原材料---5030项'!#REF!</definedName>
    <definedName name="sheet62_39" localSheetId="58">'原材料---5030项'!#REF!</definedName>
    <definedName name="sheet62_4" localSheetId="58">'原材料---5030项'!#REF!</definedName>
    <definedName name="sheet62_40" localSheetId="58">'原材料---5030项'!#REF!</definedName>
    <definedName name="sheet62_41" localSheetId="58">'原材料---5030项'!#REF!</definedName>
    <definedName name="sheet62_43" localSheetId="58">'原材料---5030项'!#REF!</definedName>
    <definedName name="sheet62_5" localSheetId="58">'原材料---5030项'!#REF!</definedName>
    <definedName name="sheet62_6" localSheetId="58">'原材料---5030项'!#REF!</definedName>
    <definedName name="sheet62_7" localSheetId="58">'原材料---5030项'!#REF!</definedName>
    <definedName name="sheet62_8" localSheetId="58">'原材料---5030项'!#REF!</definedName>
    <definedName name="sheet62_9" localSheetId="58">'原材料---5030项'!#REF!</definedName>
    <definedName name="sheet63_1" localSheetId="59">'4-8-6车辆'!$A$2</definedName>
    <definedName name="sheet63_10" localSheetId="59">'4-8-6车辆'!$U$26</definedName>
    <definedName name="sheet63_11" localSheetId="59">'4-8-6车辆'!$P$27</definedName>
    <definedName name="sheet63_12" localSheetId="59">'4-8-6车辆'!$Q$27</definedName>
    <definedName name="sheet63_13" localSheetId="59">'4-8-6车辆'!$S$27</definedName>
    <definedName name="sheet63_14" localSheetId="59">'4-8-6车辆'!$U$27</definedName>
    <definedName name="sheet63_15" localSheetId="59">'4-8-6车辆'!$R$25</definedName>
    <definedName name="sheet63_16" localSheetId="59">'4-8-6车辆'!$A$3</definedName>
    <definedName name="sheet63_17" localSheetId="59">'4-8-6车辆'!$A$5</definedName>
    <definedName name="sheet63_2" localSheetId="59">'4-8-6车辆'!$W$2</definedName>
    <definedName name="sheet63_21" localSheetId="59">'4-8-6车辆'!$S$24</definedName>
    <definedName name="sheet63_22" localSheetId="59">'4-8-6车辆'!$T$24</definedName>
    <definedName name="sheet63_23" localSheetId="59">'4-8-6车辆'!$U$24</definedName>
    <definedName name="sheet63_25" localSheetId="59">'4-8-6车辆'!$P$24</definedName>
    <definedName name="sheet63_27" localSheetId="59">'4-8-6车辆'!$Q$24</definedName>
    <definedName name="sheet63_29" localSheetId="59">'4-8-6车辆'!$R$24</definedName>
    <definedName name="sheet63_3" localSheetId="59">'4-8-6车辆'!$P$25</definedName>
    <definedName name="sheet63_30" localSheetId="59">'4-8-6车辆'!$A$28</definedName>
    <definedName name="sheet63_31" localSheetId="59">'4-8-6车辆'!$U$28</definedName>
    <definedName name="sheet63_32" localSheetId="59">'4-8-6车辆'!$A$29</definedName>
    <definedName name="sheet63_34" localSheetId="59">'4-8-6车辆'!$I$27</definedName>
    <definedName name="sheet63_36" localSheetId="59">'4-8-6车辆'!$M$27</definedName>
    <definedName name="sheet63_38" localSheetId="59">'4-8-6车辆'!$N$27</definedName>
    <definedName name="sheet63_39" localSheetId="59">'4-8-6车辆'!$R$27</definedName>
    <definedName name="sheet63_4" localSheetId="59">'4-8-6车辆'!$Q$25</definedName>
    <definedName name="sheet63_40" localSheetId="59">'4-8-6车辆'!$T$27</definedName>
    <definedName name="sheet63_42" localSheetId="59">'4-8-6车辆'!$V$27</definedName>
    <definedName name="sheet63_5" localSheetId="59">'4-8-6车辆'!$S$25</definedName>
    <definedName name="sheet63_6" localSheetId="59">'4-8-6车辆'!$U$25</definedName>
    <definedName name="sheet63_7" localSheetId="59">'4-8-6车辆'!$P$26</definedName>
    <definedName name="sheet63_8" localSheetId="59">'4-8-6车辆'!$Q$26</definedName>
    <definedName name="sheet63_9" localSheetId="59">'4-8-6车辆'!$S$26</definedName>
    <definedName name="sheet64_1" localSheetId="60">'4-8-7电子设备'!$A$2</definedName>
    <definedName name="sheet64_10" localSheetId="60">'4-8-7电子设备'!$S$167</definedName>
    <definedName name="sheet64_11" localSheetId="60">'4-8-7电子设备'!$M$168</definedName>
    <definedName name="sheet64_12" localSheetId="60">'4-8-7电子设备'!$N$168</definedName>
    <definedName name="sheet64_13" localSheetId="60">'4-8-7电子设备'!$Q$168</definedName>
    <definedName name="sheet64_14" localSheetId="60">'4-8-7电子设备'!$S$168</definedName>
    <definedName name="sheet64_15" localSheetId="60">'4-8-7电子设备'!$O$166</definedName>
    <definedName name="sheet64_16" localSheetId="60">'4-8-7电子设备'!$A$3</definedName>
    <definedName name="sheet64_17" localSheetId="60">'4-8-7电子设备'!$A$5</definedName>
    <definedName name="sheet64_2" localSheetId="60">'4-8-7电子设备'!$U$2</definedName>
    <definedName name="sheet64_21" localSheetId="60">'4-8-7电子设备'!$Q$165</definedName>
    <definedName name="sheet64_22" localSheetId="60">'4-8-7电子设备'!$R$165</definedName>
    <definedName name="sheet64_23" localSheetId="60">'4-8-7电子设备'!$S$165</definedName>
    <definedName name="sheet64_25" localSheetId="60">'4-8-7电子设备'!$M$165</definedName>
    <definedName name="sheet64_27" localSheetId="60">'4-8-7电子设备'!$N$165</definedName>
    <definedName name="sheet64_29" localSheetId="60">'4-8-7电子设备'!$O$165</definedName>
    <definedName name="sheet64_3" localSheetId="60">'4-8-7电子设备'!$M$166</definedName>
    <definedName name="sheet64_30" localSheetId="60">'4-8-7电子设备'!$A$169</definedName>
    <definedName name="sheet64_31" localSheetId="60">'4-8-7电子设备'!$S$169</definedName>
    <definedName name="sheet64_32" localSheetId="60">'4-8-7电子设备'!$A$170</definedName>
    <definedName name="sheet64_34" localSheetId="60">'4-8-7电子设备'!$K$168</definedName>
    <definedName name="sheet64_35" localSheetId="60">'4-8-7电子设备'!$O$168</definedName>
    <definedName name="sheet64_36" localSheetId="60">'4-8-7电子设备'!$R$168</definedName>
    <definedName name="sheet64_38" localSheetId="60">'4-8-7电子设备'!$T$168</definedName>
    <definedName name="sheet64_4" localSheetId="60">'4-8-7电子设备'!$N$166</definedName>
    <definedName name="sheet64_5" localSheetId="60">'4-8-7电子设备'!$Q$166</definedName>
    <definedName name="sheet64_6" localSheetId="60">'4-8-7电子设备'!$S$166</definedName>
    <definedName name="sheet64_7" localSheetId="60">'4-8-7电子设备'!$M$167</definedName>
    <definedName name="sheet64_8" localSheetId="60">'4-8-7电子设备'!$N$167</definedName>
    <definedName name="sheet64_9" localSheetId="60">'4-8-7电子设备'!$Q$167</definedName>
    <definedName name="sheet65_1" localSheetId="61">'4-8-8土地'!$O$27</definedName>
    <definedName name="sheet65_10" localSheetId="61">'4-8-8土地'!$N$26</definedName>
    <definedName name="sheet65_11" localSheetId="61">'4-8-8土地'!$N$27</definedName>
    <definedName name="sheet65_13" localSheetId="61">'4-8-8土地'!$O$26</definedName>
    <definedName name="sheet65_15" localSheetId="61">'4-8-8土地'!$P$26</definedName>
    <definedName name="sheet65_16" localSheetId="61">'4-8-8土地'!$A$28</definedName>
    <definedName name="sheet65_17" localSheetId="61">'4-8-8土地'!$P$28</definedName>
    <definedName name="sheet65_18" localSheetId="61">'4-8-8土地'!$A$29</definedName>
    <definedName name="sheet65_2" localSheetId="61">'4-8-8土地'!$P$27</definedName>
    <definedName name="sheet65_20" localSheetId="61">'4-8-8土地'!$K$27</definedName>
    <definedName name="sheet65_22" localSheetId="61">'4-8-8土地'!$M$27</definedName>
    <definedName name="sheet65_24" localSheetId="61">'4-8-8土地'!$Q$27</definedName>
    <definedName name="sheet65_3" localSheetId="61">'4-8-8土地'!$A$3</definedName>
    <definedName name="sheet65_4" localSheetId="61">'4-8-8土地'!$A$5</definedName>
    <definedName name="sheet66_1" localSheetId="62">'4-8-9船舶'!$AL$25</definedName>
    <definedName name="sheet66_10" localSheetId="62">'4-8-9船舶'!$AM$27</definedName>
    <definedName name="sheet66_11" localSheetId="62">'4-8-9船舶'!$AO$27</definedName>
    <definedName name="sheet66_12" localSheetId="62">'4-8-9船舶'!$AQ$27</definedName>
    <definedName name="sheet66_13" localSheetId="62">'4-8-9船舶'!$AN$25</definedName>
    <definedName name="sheet66_14" localSheetId="62">'4-8-9船舶'!$H$3</definedName>
    <definedName name="sheet66_15" localSheetId="62">'4-8-9船舶'!$A$5</definedName>
    <definedName name="sheet66_19" localSheetId="62">'4-8-9船舶'!$AO$24</definedName>
    <definedName name="sheet66_2" localSheetId="62">'4-8-9船舶'!$AM$25</definedName>
    <definedName name="sheet66_20" localSheetId="62">'4-8-9船舶'!$AP$24</definedName>
    <definedName name="sheet66_21" localSheetId="62">'4-8-9船舶'!$AQ$24</definedName>
    <definedName name="sheet66_23" localSheetId="62">'4-8-9船舶'!$AL$24</definedName>
    <definedName name="sheet66_25" localSheetId="62">'4-8-9船舶'!$AM$24</definedName>
    <definedName name="sheet66_27" localSheetId="62">'4-8-9船舶'!$AN$24</definedName>
    <definedName name="sheet66_28" localSheetId="62">'4-8-9船舶'!$A$28</definedName>
    <definedName name="sheet66_29" localSheetId="62">'4-8-9船舶'!$AO$28</definedName>
    <definedName name="sheet66_3" localSheetId="62">'4-8-9船舶'!$AO$25</definedName>
    <definedName name="sheet66_30" localSheetId="62">'4-8-9船舶'!$A$29</definedName>
    <definedName name="sheet66_32" localSheetId="62">'4-8-9船舶'!$F$27</definedName>
    <definedName name="sheet66_34" localSheetId="62">'4-8-9船舶'!$G$27</definedName>
    <definedName name="sheet66_36" localSheetId="62">'4-8-9船舶'!$H$27</definedName>
    <definedName name="sheet66_38" localSheetId="62">'4-8-9船舶'!$I$27</definedName>
    <definedName name="sheet66_39" localSheetId="62">'4-8-9船舶'!$AN$27</definedName>
    <definedName name="sheet66_4" localSheetId="62">'4-8-9船舶'!$AQ$25</definedName>
    <definedName name="sheet66_40" localSheetId="62">'4-8-9船舶'!$AP$27</definedName>
    <definedName name="sheet66_42" localSheetId="62">'4-8-9船舶'!$AR$27</definedName>
    <definedName name="sheet66_5" localSheetId="62">'4-8-9船舶'!$AL$26</definedName>
    <definedName name="sheet66_6" localSheetId="62">'4-8-9船舶'!$AM$26</definedName>
    <definedName name="sheet66_7" localSheetId="62">'4-8-9船舶'!$AO$26</definedName>
    <definedName name="sheet66_8" localSheetId="62">'4-8-9船舶'!$AQ$26</definedName>
    <definedName name="sheet66_9" localSheetId="62">'4-8-9船舶'!$AL$27</definedName>
    <definedName name="sheet67_1" localSheetId="63">'4-9在建工程汇总'!$C$27</definedName>
    <definedName name="sheet67_10" localSheetId="63">'4-9在建工程汇总'!$D$8</definedName>
    <definedName name="sheet67_11" localSheetId="63">'4-9在建工程汇总'!$E$8</definedName>
    <definedName name="sheet67_12" localSheetId="63">'4-9在建工程汇总'!$F$8</definedName>
    <definedName name="sheet67_13" localSheetId="63">'4-9在建工程汇总'!$C$9</definedName>
    <definedName name="sheet67_14" localSheetId="63">'4-9在建工程汇总'!$D$9</definedName>
    <definedName name="sheet67_15" localSheetId="63">'4-9在建工程汇总'!$E$9</definedName>
    <definedName name="sheet67_16" localSheetId="63">'4-9在建工程汇总'!$F$9</definedName>
    <definedName name="sheet67_17" localSheetId="63">'4-9在建工程汇总'!$C$10</definedName>
    <definedName name="sheet67_18" localSheetId="63">'4-9在建工程汇总'!$D$10</definedName>
    <definedName name="sheet67_19" localSheetId="63">'4-9在建工程汇总'!$E$10</definedName>
    <definedName name="sheet67_2" localSheetId="63">'4-9在建工程汇总'!$D$27</definedName>
    <definedName name="sheet67_20" localSheetId="63">'4-9在建工程汇总'!$F$10</definedName>
    <definedName name="sheet67_21" localSheetId="63">'4-9在建工程汇总'!$C$24</definedName>
    <definedName name="sheet67_22" localSheetId="63">'4-9在建工程汇总'!$C$25</definedName>
    <definedName name="sheet67_23" localSheetId="63">'4-9在建工程汇总'!$D$24</definedName>
    <definedName name="sheet67_24" localSheetId="63">'4-9在建工程汇总'!$D$25</definedName>
    <definedName name="sheet67_25" localSheetId="63">'4-9在建工程汇总'!$E$25</definedName>
    <definedName name="sheet67_26" localSheetId="63">'4-9在建工程汇总'!$F$25</definedName>
    <definedName name="sheet67_27" localSheetId="63">'4-9在建工程汇总'!$C$26</definedName>
    <definedName name="sheet67_28" localSheetId="63">'4-9在建工程汇总'!$E$27</definedName>
    <definedName name="sheet67_29" localSheetId="63">'4-9在建工程汇总'!$F$27</definedName>
    <definedName name="sheet67_3" localSheetId="63">'4-9在建工程汇总'!$A$3</definedName>
    <definedName name="sheet67_30" localSheetId="63">'4-9在建工程汇总'!$A$28</definedName>
    <definedName name="sheet67_31" localSheetId="63">'4-9在建工程汇总'!$D$28</definedName>
    <definedName name="sheet67_32" localSheetId="63">'4-9在建工程汇总'!$A$29</definedName>
    <definedName name="sheet67_4" localSheetId="63">'4-9在建工程汇总'!$A$5</definedName>
    <definedName name="sheet67_5" localSheetId="63">'4-9在建工程汇总'!$C$7</definedName>
    <definedName name="sheet67_6" localSheetId="63">'4-9在建工程汇总'!$D$7</definedName>
    <definedName name="sheet67_7" localSheetId="63">'4-9在建工程汇总'!$E$7</definedName>
    <definedName name="sheet67_8" localSheetId="63">'4-9在建工程汇总'!$F$7</definedName>
    <definedName name="sheet67_9" localSheetId="63">'4-9在建工程汇总'!$C$8</definedName>
    <definedName name="sheet68_1" localSheetId="64">'4-9-1在建（土建）'!$A$2</definedName>
    <definedName name="sheet68_10" localSheetId="64">'4-9-1在建（土建）'!$A$5</definedName>
    <definedName name="sheet68_100">'4-9-1在建（土建）'!$I$27</definedName>
    <definedName name="sheet68_12" localSheetId="64">'4-9-1在建（土建）'!$N$24</definedName>
    <definedName name="sheet68_14" localSheetId="64">'4-9-1在建（土建）'!$O$24</definedName>
    <definedName name="sheet68_15" localSheetId="64">'4-9-1在建（土建）'!$O$25</definedName>
    <definedName name="sheet68_17" localSheetId="64">'4-9-1在建（土建）'!$P$24</definedName>
    <definedName name="sheet68_18" localSheetId="64">'4-9-1在建（土建）'!$A$28</definedName>
    <definedName name="sheet68_19" localSheetId="64">'4-9-1在建（土建）'!$P$28</definedName>
    <definedName name="sheet68_2" localSheetId="64">'4-9-1在建（土建）'!$R$2</definedName>
    <definedName name="sheet68_20" localSheetId="64">'4-9-1在建（土建）'!$A$29</definedName>
    <definedName name="sheet68_21" localSheetId="64">'4-9-1在建（土建）'!$O$27</definedName>
    <definedName name="sheet68_23" localSheetId="64">'4-9-1在建（土建）'!$Q$27</definedName>
    <definedName name="sheet68_3" localSheetId="64">'4-9-1在建（土建）'!$N$25</definedName>
    <definedName name="sheet68_4" localSheetId="64">'4-9-1在建（土建）'!$P$25</definedName>
    <definedName name="sheet68_5" localSheetId="64">'4-9-1在建（土建）'!$N$26</definedName>
    <definedName name="sheet68_6" localSheetId="64">'4-9-1在建（土建）'!$P$26</definedName>
    <definedName name="sheet68_7" localSheetId="64">'4-9-1在建（土建）'!$N$27</definedName>
    <definedName name="sheet68_8" localSheetId="64">'4-9-1在建（土建）'!$P$27</definedName>
    <definedName name="sheet68_9" localSheetId="64">'4-9-1在建（土建）'!$A$3</definedName>
    <definedName name="sheet69_1" localSheetId="65">'4-9-2在建（设备）'!$A$2</definedName>
    <definedName name="sheet69_10" localSheetId="65">'4-9-2在建（设备）'!$A$5</definedName>
    <definedName name="sheet69_17" localSheetId="65">'4-9-2在建（设备）'!$L$24</definedName>
    <definedName name="sheet69_18" localSheetId="65">'4-9-2在建（设备）'!$N$24</definedName>
    <definedName name="sheet69_19" localSheetId="65">'4-9-2在建（设备）'!$O$24</definedName>
    <definedName name="sheet69_2" localSheetId="65">'4-9-2在建（设备）'!$V$2</definedName>
    <definedName name="sheet69_20" localSheetId="65">'4-9-2在建（设备）'!$Q$24</definedName>
    <definedName name="sheet69_21" localSheetId="65">'4-9-2在建（设备）'!$S$24</definedName>
    <definedName name="sheet69_22" localSheetId="65">'4-9-2在建（设备）'!$T$24</definedName>
    <definedName name="sheet69_24" localSheetId="65">'4-9-2在建（设备）'!$P$24</definedName>
    <definedName name="sheet69_25" localSheetId="65">'4-9-2在建（设备）'!$P$25</definedName>
    <definedName name="sheet69_26" localSheetId="65">'4-9-2在建（设备）'!$A$28</definedName>
    <definedName name="sheet69_27" localSheetId="65">'4-9-2在建（设备）'!$T$28</definedName>
    <definedName name="sheet69_28" localSheetId="65">'4-9-2在建（设备）'!$A$29</definedName>
    <definedName name="sheet69_3" localSheetId="65">'4-9-2在建（设备）'!$O$25</definedName>
    <definedName name="sheet69_30" localSheetId="65">'4-9-2在建（设备）'!$E$27</definedName>
    <definedName name="sheet69_32" localSheetId="65">'4-9-2在建（设备）'!$J$27</definedName>
    <definedName name="sheet69_33" localSheetId="65">'4-9-2在建（设备）'!$L$27</definedName>
    <definedName name="sheet69_35" localSheetId="65">'4-9-2在建（设备）'!$M$27</definedName>
    <definedName name="sheet69_36" localSheetId="65">'4-9-2在建（设备）'!$N$27</definedName>
    <definedName name="sheet69_37" localSheetId="65">'4-9-2在建（设备）'!$P$27</definedName>
    <definedName name="sheet69_38" localSheetId="65">'4-9-2在建（设备）'!$Q$27</definedName>
    <definedName name="sheet69_4" localSheetId="65">'4-9-2在建（设备）'!$T$25</definedName>
    <definedName name="sheet69_40" localSheetId="65">'4-9-2在建（设备）'!$R$27</definedName>
    <definedName name="sheet69_41" localSheetId="65">'4-9-2在建（设备）'!$S$27</definedName>
    <definedName name="sheet69_43" localSheetId="65">'4-9-2在建（设备）'!$U$27</definedName>
    <definedName name="sheet69_5" localSheetId="65">'4-9-2在建（设备）'!$O$26</definedName>
    <definedName name="sheet69_6" localSheetId="65">'4-9-2在建（设备）'!$T$26</definedName>
    <definedName name="sheet69_7" localSheetId="65">'4-9-2在建（设备）'!$O$27</definedName>
    <definedName name="sheet69_8" localSheetId="65">'4-9-2在建（设备）'!$T$27</definedName>
    <definedName name="sheet69_9" localSheetId="65">'4-9-2在建（设备）'!$A$3</definedName>
    <definedName name="sheet7_1" localSheetId="6">企业基本情况表!$A$2</definedName>
    <definedName name="sheet70_1" localSheetId="66">'4-9-3在建（待摊投资）'!$E$27</definedName>
    <definedName name="sheet70_10" localSheetId="66">'4-9-3在建（待摊投资）'!$F$28</definedName>
    <definedName name="sheet70_11" localSheetId="66">'4-9-3在建（待摊投资）'!$A$29</definedName>
    <definedName name="sheet70_13" localSheetId="66">'4-9-3在建（待摊投资）'!$G$27</definedName>
    <definedName name="sheet70_2" localSheetId="66">'4-9-3在建（待摊投资）'!$F$27</definedName>
    <definedName name="sheet70_3" localSheetId="66">'4-9-3在建（待摊投资）'!$A$3</definedName>
    <definedName name="sheet70_4" localSheetId="66">'4-9-3在建（待摊投资）'!$A$5</definedName>
    <definedName name="sheet70_6" localSheetId="66">'4-9-3在建（待摊投资）'!$E$26</definedName>
    <definedName name="sheet70_8" localSheetId="66">'4-9-3在建（待摊投资）'!$F$26</definedName>
    <definedName name="sheet70_9" localSheetId="66">'4-9-3在建（待摊投资）'!$A$28</definedName>
    <definedName name="sheet71_1" localSheetId="67">'4-9-4在建（工程物资）'!$A$2</definedName>
    <definedName name="sheet71_10" localSheetId="67">'4-9-4在建（工程物资）'!$A$5</definedName>
    <definedName name="sheet71_12" localSheetId="67">'4-9-4在建（工程物资）'!$E$24</definedName>
    <definedName name="sheet71_13" localSheetId="67">'4-9-4在建（工程物资）'!$E$25</definedName>
    <definedName name="sheet71_15" localSheetId="67">'4-9-4在建（工程物资）'!$G$24</definedName>
    <definedName name="sheet71_17" localSheetId="67">'4-9-4在建（工程物资）'!$H$24</definedName>
    <definedName name="sheet71_18" localSheetId="67">'4-9-4在建（工程物资）'!$H$25</definedName>
    <definedName name="sheet71_2" localSheetId="67">'4-9-4在建（工程物资）'!$M$2</definedName>
    <definedName name="sheet71_20" localSheetId="67">'4-9-4在建（工程物资）'!$K$24</definedName>
    <definedName name="sheet71_21" localSheetId="67">'4-9-4在建（工程物资）'!$A$28</definedName>
    <definedName name="sheet71_22" localSheetId="67">'4-9-4在建（工程物资）'!$K$28</definedName>
    <definedName name="sheet71_23" localSheetId="67">'4-9-4在建（工程物资）'!$A$29</definedName>
    <definedName name="sheet71_24" localSheetId="67">'4-9-4在建（工程物资）'!$E$27</definedName>
    <definedName name="sheet71_26" localSheetId="67">'4-9-4在建（工程物资）'!$F$27</definedName>
    <definedName name="sheet71_27" localSheetId="67">'4-9-4在建（工程物资）'!$H$27</definedName>
    <definedName name="sheet71_29" localSheetId="67">'4-9-4在建（工程物资）'!$I$27</definedName>
    <definedName name="sheet71_3" localSheetId="67">'4-9-4在建（工程物资）'!$G$25</definedName>
    <definedName name="sheet71_31" localSheetId="67">'4-9-4在建（工程物资）'!$J$27</definedName>
    <definedName name="sheet71_33" localSheetId="67">'4-9-4在建（工程物资）'!$L$27</definedName>
    <definedName name="sheet71_4" localSheetId="67">'4-9-4在建（工程物资）'!$K$25</definedName>
    <definedName name="sheet71_5" localSheetId="67">'4-9-4在建（工程物资）'!$G$26</definedName>
    <definedName name="sheet71_6" localSheetId="67">'4-9-4在建（工程物资）'!$K$26</definedName>
    <definedName name="sheet71_7" localSheetId="67">'4-9-4在建（工程物资）'!$G$27</definedName>
    <definedName name="sheet71_8" localSheetId="67">'4-9-4在建（工程物资）'!$K$27</definedName>
    <definedName name="sheet71_9" localSheetId="67">'4-9-4在建（工程物资）'!$A$3</definedName>
    <definedName name="sheet72_1" localSheetId="68">'4-10生产性生物资产'!$A$2</definedName>
    <definedName name="sheet72_10" localSheetId="68">'4-10生产性生物资产'!$L$26</definedName>
    <definedName name="sheet72_11" localSheetId="68">'4-10生产性生物资产'!$G$27</definedName>
    <definedName name="sheet72_12" localSheetId="68">'4-10生产性生物资产'!$H$27</definedName>
    <definedName name="sheet72_13" localSheetId="68">'4-10生产性生物资产'!$J$27</definedName>
    <definedName name="sheet72_14" localSheetId="68">'4-10生产性生物资产'!$L$27</definedName>
    <definedName name="sheet72_15" localSheetId="68">'4-10生产性生物资产'!$A$3</definedName>
    <definedName name="sheet72_16" localSheetId="68">'4-10生产性生物资产'!$A$5</definedName>
    <definedName name="sheet72_2" localSheetId="68">'4-10生产性生物资产'!$N$2</definedName>
    <definedName name="sheet72_20" localSheetId="68">'4-10生产性生物资产'!$J$24</definedName>
    <definedName name="sheet72_21" localSheetId="68">'4-10生产性生物资产'!$K$24</definedName>
    <definedName name="sheet72_22" localSheetId="68">'4-10生产性生物资产'!$L$24</definedName>
    <definedName name="sheet72_24" localSheetId="68">'4-10生产性生物资产'!$G$24</definedName>
    <definedName name="sheet72_26" localSheetId="68">'4-10生产性生物资产'!$H$24</definedName>
    <definedName name="sheet72_28" localSheetId="68">'4-10生产性生物资产'!$I$24</definedName>
    <definedName name="sheet72_29" localSheetId="68">'4-10生产性生物资产'!$I$25</definedName>
    <definedName name="sheet72_3" localSheetId="68">'4-10生产性生物资产'!$G$25</definedName>
    <definedName name="sheet72_30" localSheetId="68">'4-10生产性生物资产'!$A$28</definedName>
    <definedName name="sheet72_31" localSheetId="68">'4-10生产性生物资产'!$L$28</definedName>
    <definedName name="sheet72_32" localSheetId="68">'4-10生产性生物资产'!$A$29</definedName>
    <definedName name="sheet72_34" localSheetId="68">'4-10生产性生物资产'!$E$27</definedName>
    <definedName name="sheet72_35" localSheetId="68">'4-10生产性生物资产'!$I$27</definedName>
    <definedName name="sheet72_36" localSheetId="68">'4-10生产性生物资产'!$K$27</definedName>
    <definedName name="sheet72_38" localSheetId="68">'4-10生产性生物资产'!$M$27</definedName>
    <definedName name="sheet72_4" localSheetId="68">'4-10生产性生物资产'!$H$25</definedName>
    <definedName name="sheet72_5" localSheetId="68">'4-10生产性生物资产'!$J$25</definedName>
    <definedName name="sheet72_6" localSheetId="68">'4-10生产性生物资产'!$L$25</definedName>
    <definedName name="sheet72_7" localSheetId="68">'4-10生产性生物资产'!$G$26</definedName>
    <definedName name="sheet72_8" localSheetId="68">'4-10生产性生物资产'!$H$26</definedName>
    <definedName name="sheet72_9" localSheetId="68">'4-10生产性生物资产'!$J$26</definedName>
    <definedName name="sheet73_1" localSheetId="69">'4-11油气资产'!$A$2</definedName>
    <definedName name="sheet73_10" localSheetId="69">'4-11油气资产'!$N$26</definedName>
    <definedName name="sheet73_11" localSheetId="69">'4-11油气资产'!$I$27</definedName>
    <definedName name="sheet73_12" localSheetId="69">'4-11油气资产'!$J$27</definedName>
    <definedName name="sheet73_13" localSheetId="69">'4-11油气资产'!$L$27</definedName>
    <definedName name="sheet73_14" localSheetId="69">'4-11油气资产'!$N$27</definedName>
    <definedName name="sheet73_15" localSheetId="69">'4-11油气资产'!$A$3</definedName>
    <definedName name="sheet73_16" localSheetId="69">'4-11油气资产'!$A$5</definedName>
    <definedName name="sheet73_2" localSheetId="69">'4-11油气资产'!$P$2</definedName>
    <definedName name="sheet73_20" localSheetId="69">'4-11油气资产'!$L$24</definedName>
    <definedName name="sheet73_21" localSheetId="69">'4-11油气资产'!$M$24</definedName>
    <definedName name="sheet73_22" localSheetId="69">'4-11油气资产'!$N$24</definedName>
    <definedName name="sheet73_24" localSheetId="69">'4-11油气资产'!$I$24</definedName>
    <definedName name="sheet73_26" localSheetId="69">'4-11油气资产'!$J$24</definedName>
    <definedName name="sheet73_28" localSheetId="69">'4-11油气资产'!$K$24</definedName>
    <definedName name="sheet73_29" localSheetId="69">'4-11油气资产'!$K$25</definedName>
    <definedName name="sheet73_3" localSheetId="69">'4-11油气资产'!$I$25</definedName>
    <definedName name="sheet73_31" localSheetId="69">'4-11油气资产'!$F$24</definedName>
    <definedName name="sheet73_32" localSheetId="69">'4-11油气资产'!$F$27</definedName>
    <definedName name="sheet73_33" localSheetId="69">'4-11油气资产'!$A$28</definedName>
    <definedName name="sheet73_34" localSheetId="69">'4-11油气资产'!$N$28</definedName>
    <definedName name="sheet73_35" localSheetId="69">'4-11油气资产'!$A$29</definedName>
    <definedName name="sheet73_36" localSheetId="69">'4-11油气资产'!$K$27</definedName>
    <definedName name="sheet73_37" localSheetId="69">'4-11油气资产'!$M$27</definedName>
    <definedName name="sheet73_39" localSheetId="69">'4-11油气资产'!$O$27</definedName>
    <definedName name="sheet73_4" localSheetId="69">'4-11油气资产'!$J$25</definedName>
    <definedName name="sheet73_5" localSheetId="69">'4-11油气资产'!$L$25</definedName>
    <definedName name="sheet73_6" localSheetId="69">'4-11油气资产'!$N$25</definedName>
    <definedName name="sheet73_7" localSheetId="69">'4-11油气资产'!$I$26</definedName>
    <definedName name="sheet73_8" localSheetId="69">'4-11油气资产'!$J$26</definedName>
    <definedName name="sheet73_9" localSheetId="69">'4-11油气资产'!$L$26</definedName>
    <definedName name="sheet74_1" localSheetId="70">'4-12使用权资产'!$A$2</definedName>
    <definedName name="sheet74_10" localSheetId="70">'4-12使用权资产'!$A$5</definedName>
    <definedName name="sheet74_12" localSheetId="70">'4-12使用权资产'!$G$24</definedName>
    <definedName name="sheet74_14" localSheetId="70">'4-12使用权资产'!$H$24</definedName>
    <definedName name="sheet74_15" localSheetId="70">'4-12使用权资产'!$H$25</definedName>
    <definedName name="sheet74_17" localSheetId="70">'4-12使用权资产'!$I$24</definedName>
    <definedName name="sheet74_18" localSheetId="70">'4-12使用权资产'!$A$28</definedName>
    <definedName name="sheet74_19" localSheetId="70">'4-12使用权资产'!$I$28</definedName>
    <definedName name="sheet74_2" localSheetId="70">'4-12使用权资产'!$K$2</definedName>
    <definedName name="sheet74_20" localSheetId="70">'4-12使用权资产'!$A$29</definedName>
    <definedName name="sheet74_21" localSheetId="70">'4-12使用权资产'!$H$27</definedName>
    <definedName name="sheet74_23" localSheetId="70">'4-12使用权资产'!$J$27</definedName>
    <definedName name="sheet74_3" localSheetId="70">'4-12使用权资产'!$G$25</definedName>
    <definedName name="sheet74_4" localSheetId="70">'4-12使用权资产'!$I$25</definedName>
    <definedName name="sheet74_5" localSheetId="70">'4-12使用权资产'!$G$26</definedName>
    <definedName name="sheet74_6" localSheetId="70">'4-12使用权资产'!$I$26</definedName>
    <definedName name="sheet74_7" localSheetId="70">'4-12使用权资产'!$G$27</definedName>
    <definedName name="sheet74_8" localSheetId="70">'4-12使用权资产'!$I$27</definedName>
    <definedName name="sheet74_9" localSheetId="70">'4-12使用权资产'!$A$3</definedName>
    <definedName name="sheet75_1" localSheetId="71">'4-13无形资产汇总'!$C$27</definedName>
    <definedName name="sheet75_10" localSheetId="71">'4-13无形资产汇总'!$C$8</definedName>
    <definedName name="sheet75_11" localSheetId="71">'4-13无形资产汇总'!$D$8</definedName>
    <definedName name="sheet75_12" localSheetId="71">'4-13无形资产汇总'!$E$8</definedName>
    <definedName name="sheet75_13" localSheetId="71">'4-13无形资产汇总'!$F$8</definedName>
    <definedName name="sheet75_14" localSheetId="71">'4-13无形资产汇总'!$G$8</definedName>
    <definedName name="sheet75_15" localSheetId="71">'4-13无形资产汇总'!$C$9</definedName>
    <definedName name="sheet75_16" localSheetId="71">'4-13无形资产汇总'!$D$9</definedName>
    <definedName name="sheet75_17" localSheetId="71">'4-13无形资产汇总'!$E$9</definedName>
    <definedName name="sheet75_18" localSheetId="71">'4-13无形资产汇总'!$F$9</definedName>
    <definedName name="sheet75_19" localSheetId="71">'4-13无形资产汇总'!$G$9</definedName>
    <definedName name="sheet75_2" localSheetId="71">'4-13无形资产汇总'!$E$27</definedName>
    <definedName name="sheet75_20" localSheetId="71">'4-13无形资产汇总'!$C$23</definedName>
    <definedName name="sheet75_21" localSheetId="71">'4-13无形资产汇总'!$C$24</definedName>
    <definedName name="sheet75_22" localSheetId="71">'4-13无形资产汇总'!$D$23</definedName>
    <definedName name="sheet75_23" localSheetId="71">'4-13无形资产汇总'!$D$24</definedName>
    <definedName name="sheet75_24" localSheetId="71">'4-13无形资产汇总'!$E$23</definedName>
    <definedName name="sheet75_25" localSheetId="71">'4-13无形资产汇总'!$E$24</definedName>
    <definedName name="sheet75_26" localSheetId="71">'4-13无形资产汇总'!$F$23</definedName>
    <definedName name="sheet75_27" localSheetId="71">'4-13无形资产汇总'!$F$24</definedName>
    <definedName name="sheet75_28" localSheetId="71">'4-13无形资产汇总'!$G$24</definedName>
    <definedName name="sheet75_29" localSheetId="71">'4-13无形资产汇总'!$C$25</definedName>
    <definedName name="sheet75_3" localSheetId="71">'4-13无形资产汇总'!$C$7</definedName>
    <definedName name="sheet75_30" localSheetId="71">'4-13无形资产汇总'!$E$25</definedName>
    <definedName name="sheet75_31" localSheetId="71">'4-13无形资产汇总'!$C$26</definedName>
    <definedName name="sheet75_32" localSheetId="71">'4-13无形资产汇总'!$E$26</definedName>
    <definedName name="sheet75_33" localSheetId="71">'4-13无形资产汇总'!$F$27</definedName>
    <definedName name="sheet75_34" localSheetId="71">'4-13无形资产汇总'!$G$27</definedName>
    <definedName name="sheet75_35" localSheetId="71">'4-13无形资产汇总'!$A$28</definedName>
    <definedName name="sheet75_36" localSheetId="71">'4-13无形资产汇总'!$E$28</definedName>
    <definedName name="sheet75_37" localSheetId="71">'4-13无形资产汇总'!$A$29</definedName>
    <definedName name="sheet75_4" localSheetId="71">'4-13无形资产汇总'!$E$7</definedName>
    <definedName name="sheet75_5" localSheetId="71">'4-13无形资产汇总'!$A$3</definedName>
    <definedName name="sheet75_6" localSheetId="71">'4-13无形资产汇总'!$A$5</definedName>
    <definedName name="sheet75_7" localSheetId="71">'4-13无形资产汇总'!$D$7</definedName>
    <definedName name="sheet75_8" localSheetId="71">'4-13无形资产汇总'!$F$7</definedName>
    <definedName name="sheet75_9" localSheetId="71">'4-13无形资产汇总'!$G$7</definedName>
    <definedName name="sheet76_1" localSheetId="72">'4-13-1无形-土地'!$A$2</definedName>
    <definedName name="sheet76_10" localSheetId="72">'4-13-1无形-土地'!$A$3</definedName>
    <definedName name="sheet76_11" localSheetId="72">'4-13-1无形-土地'!$A$5</definedName>
    <definedName name="sheet76_13" localSheetId="72">'4-13-1无形-土地'!$O$29</definedName>
    <definedName name="sheet76_14" localSheetId="72">'4-13-1无形-土地'!$O$30</definedName>
    <definedName name="sheet76_16" localSheetId="72">'4-13-1无形-土地'!$P$29</definedName>
    <definedName name="sheet76_18" localSheetId="72">'4-13-1无形-土地'!$Q$29</definedName>
    <definedName name="sheet76_2" localSheetId="72">'4-13-1无形-土地'!$T$2</definedName>
    <definedName name="sheet76_20" localSheetId="72">'4-13-1无形-土地'!$R$29</definedName>
    <definedName name="sheet76_21" localSheetId="72">'4-13-1无形-土地'!$A$33</definedName>
    <definedName name="sheet76_22" localSheetId="72">'4-13-1无形-土地'!$R$33</definedName>
    <definedName name="sheet76_23" localSheetId="72">'4-13-1无形-土地'!$A$34</definedName>
    <definedName name="sheet76_25" localSheetId="72">'4-13-1无形-土地'!$L$32</definedName>
    <definedName name="sheet76_27" localSheetId="72">'4-13-1无形-土地'!$N$32</definedName>
    <definedName name="sheet76_28" localSheetId="72">'4-13-1无形-土地'!$O$32</definedName>
    <definedName name="sheet76_29" localSheetId="72">'4-13-1无形-土地'!$Q$32</definedName>
    <definedName name="sheet76_3" localSheetId="72">'4-13-1无形-土地'!$P$30</definedName>
    <definedName name="sheet76_31" localSheetId="72">'4-13-1无形-土地'!$S$32</definedName>
    <definedName name="sheet76_4" localSheetId="72">'4-13-1无形-土地'!$R$30</definedName>
    <definedName name="sheet76_5" localSheetId="72">'4-13-1无形-土地'!$P$31</definedName>
    <definedName name="sheet76_6" localSheetId="72">'4-13-1无形-土地'!$R$31</definedName>
    <definedName name="sheet76_7" localSheetId="72">'4-13-1无形-土地'!$P$32</definedName>
    <definedName name="sheet76_8" localSheetId="72">'4-13-1无形-土地'!$R$32</definedName>
    <definedName name="sheet76_9" localSheetId="72">'4-13-1无形-土地'!$Q$30</definedName>
    <definedName name="sheet77_1" localSheetId="73">'4-13-2无形-矿业权'!$A$2</definedName>
    <definedName name="sheet77_10" localSheetId="73">'4-13-2无形-矿业权'!$A$3</definedName>
    <definedName name="sheet77_11" localSheetId="73">'4-13-2无形-矿业权'!$A$5</definedName>
    <definedName name="sheet77_13" localSheetId="73">'4-13-2无形-矿业权'!$K$27</definedName>
    <definedName name="sheet77_14" localSheetId="73">'4-13-2无形-矿业权'!$K$28</definedName>
    <definedName name="sheet77_16" localSheetId="73">'4-13-2无形-矿业权'!$L$27</definedName>
    <definedName name="sheet77_18" localSheetId="73">'4-13-2无形-矿业权'!$M$27</definedName>
    <definedName name="sheet77_2" localSheetId="73">'4-13-2无形-矿业权'!$Q$2</definedName>
    <definedName name="sheet77_20" localSheetId="73">'4-13-2无形-矿业权'!$N$27</definedName>
    <definedName name="sheet77_21" localSheetId="73">'4-13-2无形-矿业权'!$A$31</definedName>
    <definedName name="sheet77_22" localSheetId="73">'4-13-2无形-矿业权'!$O$31</definedName>
    <definedName name="sheet77_23" localSheetId="73">'4-13-2无形-矿业权'!$A$32</definedName>
    <definedName name="sheet77_25" localSheetId="73">'4-13-2无形-矿业权'!$H$30</definedName>
    <definedName name="sheet77_26" localSheetId="73">'4-13-2无形-矿业权'!$K$30</definedName>
    <definedName name="sheet77_27" localSheetId="73">'4-13-2无形-矿业权'!$M$30</definedName>
    <definedName name="sheet77_29" localSheetId="73">'4-13-2无形-矿业权'!$O$30</definedName>
    <definedName name="sheet77_3" localSheetId="73">'4-13-2无形-矿业权'!$L$28</definedName>
    <definedName name="sheet77_31" localSheetId="73">'4-13-2无形-矿业权'!$P$30</definedName>
    <definedName name="sheet77_4" localSheetId="73">'4-13-2无形-矿业权'!$N$28</definedName>
    <definedName name="sheet77_5" localSheetId="73">'4-13-2无形-矿业权'!$L$29</definedName>
    <definedName name="sheet77_6" localSheetId="73">'4-13-2无形-矿业权'!$N$29</definedName>
    <definedName name="sheet77_7" localSheetId="73">'4-13-2无形-矿业权'!$L$30</definedName>
    <definedName name="sheet77_8" localSheetId="73">'4-13-2无形-矿业权'!$N$30</definedName>
    <definedName name="sheet77_9" localSheetId="73">'4-13-2无形-矿业权'!$M$28</definedName>
    <definedName name="sheet78_1" localSheetId="74">'4-13-3无形-其他'!$A$2</definedName>
    <definedName name="sheet78_10" localSheetId="74">'4-13-3无形-其他'!$A$3</definedName>
    <definedName name="sheet78_11" localSheetId="74">'4-13-3无形-其他'!$A$5</definedName>
    <definedName name="sheet78_13" localSheetId="74">'4-13-3无形-其他'!$I$24</definedName>
    <definedName name="sheet78_14" localSheetId="74">'4-13-3无形-其他'!$I$25</definedName>
    <definedName name="sheet78_16" localSheetId="74">'4-13-3无形-其他'!$J$24</definedName>
    <definedName name="sheet78_18" localSheetId="74">'4-13-3无形-其他'!$K$24</definedName>
    <definedName name="sheet78_2" localSheetId="74">'4-13-3无形-其他'!$O$2</definedName>
    <definedName name="sheet78_20" localSheetId="74">'4-13-3无形-其他'!$L$24</definedName>
    <definedName name="sheet78_21" localSheetId="74">'4-13-3无形-其他'!$A$28</definedName>
    <definedName name="sheet78_22" localSheetId="74">'4-13-3无形-其他'!$M$28</definedName>
    <definedName name="sheet78_23" localSheetId="74">'4-13-3无形-其他'!$A$29</definedName>
    <definedName name="sheet78_25" localSheetId="74">'4-13-3无形-其他'!$G$27</definedName>
    <definedName name="sheet78_27" localSheetId="74">'4-13-3无形-其他'!$H$27</definedName>
    <definedName name="sheet78_28" localSheetId="74">'4-13-3无形-其他'!$I$27</definedName>
    <definedName name="sheet78_29" localSheetId="74">'4-13-3无形-其他'!$K$27</definedName>
    <definedName name="sheet78_3" localSheetId="74">'4-13-3无形-其他'!$J$25</definedName>
    <definedName name="sheet78_31" localSheetId="74">'4-13-3无形-其他'!$M$27</definedName>
    <definedName name="sheet78_33" localSheetId="74">'4-13-3无形-其他'!$N$27</definedName>
    <definedName name="sheet78_4" localSheetId="74">'4-13-3无形-其他'!$L$25</definedName>
    <definedName name="sheet78_5" localSheetId="74">'4-13-3无形-其他'!$J$26</definedName>
    <definedName name="sheet78_6" localSheetId="74">'4-13-3无形-其他'!$L$26</definedName>
    <definedName name="sheet78_7" localSheetId="74">'4-13-3无形-其他'!$J$27</definedName>
    <definedName name="sheet78_8" localSheetId="74">'4-13-3无形-其他'!$L$27</definedName>
    <definedName name="sheet78_9" localSheetId="74">'4-13-3无形-其他'!$K$25</definedName>
    <definedName name="sheet79_1" localSheetId="75">'4-14开发支出'!$I$27</definedName>
    <definedName name="sheet79_10" localSheetId="75">'4-14开发支出'!$K$28</definedName>
    <definedName name="sheet79_11" localSheetId="75">'4-14开发支出'!$A$29</definedName>
    <definedName name="sheet79_13" localSheetId="75">'4-14开发支出'!$H$27</definedName>
    <definedName name="sheet79_15" localSheetId="75">'4-14开发支出'!$K$27</definedName>
    <definedName name="sheet79_17" localSheetId="75">'4-14开发支出'!$L$27</definedName>
    <definedName name="sheet79_2" localSheetId="75">'4-14开发支出'!$J$27</definedName>
    <definedName name="sheet79_3" localSheetId="75">'4-14开发支出'!$A$3</definedName>
    <definedName name="sheet79_4" localSheetId="75">'4-14开发支出'!$A$5</definedName>
    <definedName name="sheet79_6" localSheetId="75">'4-14开发支出'!$I$26</definedName>
    <definedName name="sheet79_8" localSheetId="75">'4-14开发支出'!$J$26</definedName>
    <definedName name="sheet79_9" localSheetId="75">'4-14开发支出'!$A$28</definedName>
    <definedName name="sheet80_1" localSheetId="76">'4-15商誉'!$A$2</definedName>
    <definedName name="sheet80_10" localSheetId="76">'4-15商誉'!$A$5</definedName>
    <definedName name="sheet80_12" localSheetId="76">'4-15商誉'!$D$24</definedName>
    <definedName name="sheet80_14" localSheetId="76">'4-15商誉'!$E$24</definedName>
    <definedName name="sheet80_15" localSheetId="76">'4-15商誉'!$A$28</definedName>
    <definedName name="sheet80_16" localSheetId="76">'4-15商誉'!$F$28</definedName>
    <definedName name="sheet80_17" localSheetId="76">'4-15商誉'!$A$29</definedName>
    <definedName name="sheet80_19" localSheetId="76">'4-15商誉'!$F$27</definedName>
    <definedName name="sheet80_2" localSheetId="76">'4-15商誉'!$H$2</definedName>
    <definedName name="sheet80_21" localSheetId="76">'4-15商誉'!$G$27</definedName>
    <definedName name="sheet80_3" localSheetId="76">'4-15商誉'!$D$25</definedName>
    <definedName name="sheet80_4" localSheetId="76">'4-15商誉'!$E$25</definedName>
    <definedName name="sheet80_5" localSheetId="76">'4-15商誉'!$D$26</definedName>
    <definedName name="sheet80_6" localSheetId="76">'4-15商誉'!$E$26</definedName>
    <definedName name="sheet80_7" localSheetId="76">'4-15商誉'!$D$27</definedName>
    <definedName name="sheet80_8" localSheetId="76">'4-15商誉'!$E$27</definedName>
    <definedName name="sheet80_9" localSheetId="76">'4-15商誉'!$A$3</definedName>
    <definedName name="sheet81_1" localSheetId="77">'4-16长期待摊费用'!$G$27</definedName>
    <definedName name="sheet81_10" localSheetId="77">'4-16长期待摊费用'!$I$28</definedName>
    <definedName name="sheet81_11" localSheetId="77">'4-16长期待摊费用'!$A$29</definedName>
    <definedName name="sheet81_13" localSheetId="77">'4-16长期待摊费用'!$D$27</definedName>
    <definedName name="sheet81_15" localSheetId="77">'4-16长期待摊费用'!$E$27</definedName>
    <definedName name="sheet81_17" localSheetId="77">'4-16长期待摊费用'!$F$27</definedName>
    <definedName name="sheet81_19" localSheetId="77">'4-16长期待摊费用'!$I$27</definedName>
    <definedName name="sheet81_2" localSheetId="77">'4-16长期待摊费用'!$H$27</definedName>
    <definedName name="sheet81_21" localSheetId="77">'4-16长期待摊费用'!$J$27</definedName>
    <definedName name="sheet81_3" localSheetId="77">'4-16长期待摊费用'!$A$3</definedName>
    <definedName name="sheet81_4" localSheetId="77">'4-16长期待摊费用'!$A$5</definedName>
    <definedName name="sheet81_6" localSheetId="77">'4-16长期待摊费用'!$G$26</definedName>
    <definedName name="sheet81_8" localSheetId="77">'4-16长期待摊费用'!$H$26</definedName>
    <definedName name="sheet81_9" localSheetId="77">'4-16长期待摊费用'!$A$28</definedName>
    <definedName name="sheet82_1" localSheetId="78">'4-17递延所得税资产'!$D$27</definedName>
    <definedName name="sheet82_10" localSheetId="78">'4-17递延所得税资产'!$E$28</definedName>
    <definedName name="sheet82_11" localSheetId="78">'4-17递延所得税资产'!$A$29</definedName>
    <definedName name="sheet82_13" localSheetId="78">'4-17递延所得税资产'!$F$27</definedName>
    <definedName name="sheet82_15" localSheetId="78">'4-17递延所得税资产'!$G$27</definedName>
    <definedName name="sheet82_2" localSheetId="78">'4-17递延所得税资产'!$E$27</definedName>
    <definedName name="sheet82_3" localSheetId="78">'4-17递延所得税资产'!$A$3</definedName>
    <definedName name="sheet82_4" localSheetId="78">'4-17递延所得税资产'!$A$5</definedName>
    <definedName name="sheet82_6" localSheetId="78">'4-17递延所得税资产'!$D$26</definedName>
    <definedName name="sheet82_8" localSheetId="78">'4-17递延所得税资产'!$E$26</definedName>
    <definedName name="sheet82_9" localSheetId="78">'4-17递延所得税资产'!$A$28</definedName>
    <definedName name="sheet83_1" localSheetId="79">'4-18其他非流动资产'!$D$27</definedName>
    <definedName name="sheet83_10" localSheetId="79">'4-18其他非流动资产'!$E$28</definedName>
    <definedName name="sheet83_11" localSheetId="79">'4-18其他非流动资产'!$A$29</definedName>
    <definedName name="sheet83_13" localSheetId="79">'4-18其他非流动资产'!$F$27</definedName>
    <definedName name="sheet83_15" localSheetId="79">'4-18其他非流动资产'!$G$27</definedName>
    <definedName name="sheet83_2" localSheetId="79">'4-18其他非流动资产'!$E$27</definedName>
    <definedName name="sheet83_3" localSheetId="79">'4-18其他非流动资产'!$A$3</definedName>
    <definedName name="sheet83_4" localSheetId="79">'4-18其他非流动资产'!$A$5</definedName>
    <definedName name="sheet83_6" localSheetId="79">'4-18其他非流动资产'!$D$26</definedName>
    <definedName name="sheet83_8" localSheetId="79">'4-18其他非流动资产'!$E$26</definedName>
    <definedName name="sheet83_9" localSheetId="79">'4-18其他非流动资产'!$A$28</definedName>
    <definedName name="sheet84_1" localSheetId="80">'5-流动负债汇总'!$C$29</definedName>
    <definedName name="sheet84_10" localSheetId="80">'5-流动负债汇总'!$D$10</definedName>
    <definedName name="sheet84_11" localSheetId="80">'5-流动负债汇总'!$C$11</definedName>
    <definedName name="sheet84_12" localSheetId="80">'5-流动负债汇总'!$D$11</definedName>
    <definedName name="sheet84_13" localSheetId="80">'5-流动负债汇总'!$C$12</definedName>
    <definedName name="sheet84_14" localSheetId="80">'5-流动负债汇总'!$D$12</definedName>
    <definedName name="sheet84_15" localSheetId="80">'5-流动负债汇总'!$C$13</definedName>
    <definedName name="sheet84_16" localSheetId="80">'5-流动负债汇总'!$D$13</definedName>
    <definedName name="sheet84_17" localSheetId="80">'5-流动负债汇总'!$C$14</definedName>
    <definedName name="sheet84_18" localSheetId="80">'5-流动负债汇总'!$D$14</definedName>
    <definedName name="sheet84_19" localSheetId="80">'5-流动负债汇总'!$C$15</definedName>
    <definedName name="sheet84_2" localSheetId="80">'5-流动负债汇总'!$D$29</definedName>
    <definedName name="sheet84_20" localSheetId="80">'5-流动负债汇总'!$D$15</definedName>
    <definedName name="sheet84_21" localSheetId="80">'5-流动负债汇总'!$C$16</definedName>
    <definedName name="sheet84_22" localSheetId="80">'5-流动负债汇总'!$D$16</definedName>
    <definedName name="sheet84_23" localSheetId="80">'5-流动负债汇总'!$C$17</definedName>
    <definedName name="sheet84_24" localSheetId="80">'5-流动负债汇总'!$D$17</definedName>
    <definedName name="sheet84_25" localSheetId="80">'5-流动负债汇总'!$C$18</definedName>
    <definedName name="sheet84_26" localSheetId="80">'5-流动负债汇总'!$D$18</definedName>
    <definedName name="sheet84_27" localSheetId="80">'5-流动负债汇总'!$C$19</definedName>
    <definedName name="sheet84_28" localSheetId="80">'5-流动负债汇总'!$D$19</definedName>
    <definedName name="sheet84_29" localSheetId="80">'5-流动负债汇总'!$A$3</definedName>
    <definedName name="sheet84_3" localSheetId="80">'5-流动负债汇总'!$C$7</definedName>
    <definedName name="sheet84_30" localSheetId="80">'5-流动负债汇总'!$A$5</definedName>
    <definedName name="sheet84_31" localSheetId="80">'5-流动负债汇总'!$E$7</definedName>
    <definedName name="sheet84_32" localSheetId="80">'5-流动负债汇总'!$F$7</definedName>
    <definedName name="sheet84_33" localSheetId="80">'5-流动负债汇总'!$E$8</definedName>
    <definedName name="sheet84_34" localSheetId="80">'5-流动负债汇总'!$F$8</definedName>
    <definedName name="sheet84_35" localSheetId="80">'5-流动负债汇总'!$E$9</definedName>
    <definedName name="sheet84_36" localSheetId="80">'5-流动负债汇总'!$F$9</definedName>
    <definedName name="sheet84_37" localSheetId="80">'5-流动负债汇总'!$E$10</definedName>
    <definedName name="sheet84_38" localSheetId="80">'5-流动负债汇总'!$F$10</definedName>
    <definedName name="sheet84_39" localSheetId="80">'5-流动负债汇总'!$E$11</definedName>
    <definedName name="sheet84_4" localSheetId="80">'5-流动负债汇总'!$D$7</definedName>
    <definedName name="sheet84_40" localSheetId="80">'5-流动负债汇总'!$F$11</definedName>
    <definedName name="sheet84_41" localSheetId="80">'5-流动负债汇总'!$E$12</definedName>
    <definedName name="sheet84_42" localSheetId="80">'5-流动负债汇总'!$F$12</definedName>
    <definedName name="sheet84_43" localSheetId="80">'5-流动负债汇总'!$E$13</definedName>
    <definedName name="sheet84_44" localSheetId="80">'5-流动负债汇总'!$F$13</definedName>
    <definedName name="sheet84_45" localSheetId="80">'5-流动负债汇总'!$E$14</definedName>
    <definedName name="sheet84_46" localSheetId="80">'5-流动负债汇总'!$F$14</definedName>
    <definedName name="sheet84_47" localSheetId="80">'5-流动负债汇总'!$E$15</definedName>
    <definedName name="sheet84_48" localSheetId="80">'5-流动负债汇总'!$F$15</definedName>
    <definedName name="sheet84_49" localSheetId="80">'5-流动负债汇总'!$E$16</definedName>
    <definedName name="sheet84_5" localSheetId="80">'5-流动负债汇总'!$C$8</definedName>
    <definedName name="sheet84_50" localSheetId="80">'5-流动负债汇总'!$F$16</definedName>
    <definedName name="sheet84_51" localSheetId="80">'5-流动负债汇总'!$E$17</definedName>
    <definedName name="sheet84_52" localSheetId="80">'5-流动负债汇总'!$F$17</definedName>
    <definedName name="sheet84_53" localSheetId="80">'5-流动负债汇总'!$E$18</definedName>
    <definedName name="sheet84_54" localSheetId="80">'5-流动负债汇总'!$F$18</definedName>
    <definedName name="sheet84_55" localSheetId="80">'5-流动负债汇总'!$E$19</definedName>
    <definedName name="sheet84_56" localSheetId="80">'5-流动负债汇总'!$F$19</definedName>
    <definedName name="sheet84_57" localSheetId="80">'5-流动负债汇总'!$C$20</definedName>
    <definedName name="sheet84_58" localSheetId="80">'5-流动负债汇总'!$E$20</definedName>
    <definedName name="sheet84_59" localSheetId="80">'5-流动负债汇总'!$F$20</definedName>
    <definedName name="sheet84_6" localSheetId="80">'5-流动负债汇总'!$D$8</definedName>
    <definedName name="sheet84_60" localSheetId="80">'5-流动负债汇总'!$C$28</definedName>
    <definedName name="sheet84_61" localSheetId="80">'5-流动负债汇总'!$D$28</definedName>
    <definedName name="sheet84_62" localSheetId="80">'5-流动负债汇总'!$E$29</definedName>
    <definedName name="sheet84_63" localSheetId="80">'5-流动负债汇总'!$F$29</definedName>
    <definedName name="sheet84_64" localSheetId="80">'5-流动负债汇总'!$A$30</definedName>
    <definedName name="sheet84_65" localSheetId="80">'5-流动负债汇总'!$D$30</definedName>
    <definedName name="sheet84_66" localSheetId="80">'5-流动负债汇总'!$A$31</definedName>
    <definedName name="sheet84_7" localSheetId="80">'5-流动负债汇总'!$C$9</definedName>
    <definedName name="sheet84_8" localSheetId="80">'5-流动负债汇总'!$D$9</definedName>
    <definedName name="sheet84_9" localSheetId="80">'5-流动负债汇总'!$C$10</definedName>
    <definedName name="sheet85_1" localSheetId="81">'5-1短期借款'!$I$27</definedName>
    <definedName name="sheet85_10" localSheetId="81">'5-1短期借款'!$J$28</definedName>
    <definedName name="sheet85_11" localSheetId="81">'5-1短期借款'!$A$29</definedName>
    <definedName name="sheet85_13" localSheetId="81">'5-1短期借款'!$F$27</definedName>
    <definedName name="sheet85_15" localSheetId="81">'5-1短期借款'!$H$27</definedName>
    <definedName name="sheet85_17" localSheetId="81">'5-1短期借款'!$K$27</definedName>
    <definedName name="sheet85_2" localSheetId="81">'5-1短期借款'!$J$27</definedName>
    <definedName name="sheet85_3" localSheetId="81">'5-1短期借款'!$A$3</definedName>
    <definedName name="sheet85_4" localSheetId="81">'5-1短期借款'!$A$5</definedName>
    <definedName name="sheet85_7" localSheetId="81">'5-1短期借款'!$I$26</definedName>
    <definedName name="sheet85_8" localSheetId="81">'5-1短期借款'!$J$26</definedName>
    <definedName name="sheet85_9" localSheetId="81">'5-1短期借款'!$A$28</definedName>
    <definedName name="sheet86_1" localSheetId="82">'5-2交易性金融负债'!$F$27</definedName>
    <definedName name="sheet86_10" localSheetId="82">'5-2交易性金融负债'!$G$28</definedName>
    <definedName name="sheet86_11" localSheetId="82">'5-2交易性金融负债'!$A$29</definedName>
    <definedName name="sheet86_13" localSheetId="82">'5-2交易性金融负债'!$D$27</definedName>
    <definedName name="sheet86_15" localSheetId="82">'5-2交易性金融负债'!$E$27</definedName>
    <definedName name="sheet86_17" localSheetId="82">'5-2交易性金融负债'!$H$27</definedName>
    <definedName name="sheet86_2" localSheetId="82">'5-2交易性金融负债'!$G$27</definedName>
    <definedName name="sheet86_3" localSheetId="82">'5-2交易性金融负债'!$A$3</definedName>
    <definedName name="sheet86_4" localSheetId="82">'5-2交易性金融负债'!$A$5</definedName>
    <definedName name="sheet86_7" localSheetId="82">'5-2交易性金融负债'!$F$26</definedName>
    <definedName name="sheet86_8" localSheetId="82">'5-2交易性金融负债'!$G$26</definedName>
    <definedName name="sheet86_9" localSheetId="82">'5-2交易性金融负债'!$A$28</definedName>
    <definedName name="sheet87_1" localSheetId="83">'5-3衍生金融负债'!$AC$28</definedName>
    <definedName name="sheet87_10" localSheetId="83">'5-3衍生金融负债'!$AD$29</definedName>
    <definedName name="sheet87_11" localSheetId="83">'5-3衍生金融负债'!$A$30</definedName>
    <definedName name="sheet87_13" localSheetId="83">'5-3衍生金融负债'!$G$28</definedName>
    <definedName name="sheet87_15" localSheetId="83">'5-3衍生金融负债'!$H$28</definedName>
    <definedName name="sheet87_17" localSheetId="83">'5-3衍生金融负债'!$I$28</definedName>
    <definedName name="sheet87_19" localSheetId="83">'5-3衍生金融负债'!$J$28</definedName>
    <definedName name="sheet87_2" localSheetId="83">'5-3衍生金融负债'!$AD$28</definedName>
    <definedName name="sheet87_21" localSheetId="83">'5-3衍生金融负债'!$K$28</definedName>
    <definedName name="sheet87_23" localSheetId="83">'5-3衍生金融负债'!$L$28</definedName>
    <definedName name="sheet87_25" localSheetId="83">'5-3衍生金融负债'!$N$28</definedName>
    <definedName name="sheet87_27" localSheetId="83">'5-3衍生金融负债'!$O$28</definedName>
    <definedName name="sheet87_29" localSheetId="83">'5-3衍生金融负债'!$P$28</definedName>
    <definedName name="sheet87_3" localSheetId="83">'5-3衍生金融负债'!$A$3</definedName>
    <definedName name="sheet87_31" localSheetId="83">'5-3衍生金融负债'!$Q$28</definedName>
    <definedName name="sheet87_33" localSheetId="83">'5-3衍生金融负债'!$R$28</definedName>
    <definedName name="sheet87_35" localSheetId="83">'5-3衍生金融负债'!$S$28</definedName>
    <definedName name="sheet87_4" localSheetId="83">'5-3衍生金融负债'!$A$5</definedName>
    <definedName name="sheet87_7" localSheetId="83">'5-3衍生金融负债'!$AC$27</definedName>
    <definedName name="sheet87_8" localSheetId="83">'5-3衍生金融负债'!$AD$27</definedName>
    <definedName name="sheet87_9" localSheetId="83">'5-3衍生金融负债'!$A$29</definedName>
    <definedName name="sheet88_1" localSheetId="84">'5-4应付票据'!$F$27</definedName>
    <definedName name="sheet88_10" localSheetId="84">'5-4应付票据'!$G$28</definedName>
    <definedName name="sheet88_11" localSheetId="84">'5-4应付票据'!$A$29</definedName>
    <definedName name="sheet88_13" localSheetId="84">'5-4应付票据'!$E$27</definedName>
    <definedName name="sheet88_2" localSheetId="84">'5-4应付票据'!$G$27</definedName>
    <definedName name="sheet88_3" localSheetId="84">'5-4应付票据'!$A$3</definedName>
    <definedName name="sheet88_4" localSheetId="84">'5-4应付票据'!$A$5</definedName>
    <definedName name="sheet88_7" localSheetId="84">'5-4应付票据'!$F$26</definedName>
    <definedName name="sheet88_8" localSheetId="84">'5-4应付票据'!$G$26</definedName>
    <definedName name="sheet88_9" localSheetId="84">'5-4应付票据'!$A$28</definedName>
    <definedName name="sheet89_1" localSheetId="85">'5-5应付账款'!$G$27</definedName>
    <definedName name="sheet89_10" localSheetId="85">'5-5应付账款'!$H$28</definedName>
    <definedName name="sheet89_11" localSheetId="85">'5-5应付账款'!$A$29</definedName>
    <definedName name="sheet89_13" localSheetId="85">'5-5应付账款'!$F$27</definedName>
    <definedName name="sheet89_2" localSheetId="85">'5-5应付账款'!$H$27</definedName>
    <definedName name="sheet89_3" localSheetId="85">'5-5应付账款'!$A$3</definedName>
    <definedName name="sheet89_4" localSheetId="85">'5-5应付账款'!$A$5</definedName>
    <definedName name="sheet89_7" localSheetId="85">'5-5应付账款'!$G$26</definedName>
    <definedName name="sheet89_8" localSheetId="85">'5-5应付账款'!$H$26</definedName>
    <definedName name="sheet89_9" localSheetId="85">'5-5应付账款'!$A$28</definedName>
    <definedName name="sheet9_1" localSheetId="9">资产负债表!$A$3</definedName>
    <definedName name="sheet9_10" localSheetId="9">资产负债表!$C$19</definedName>
    <definedName name="sheet9_100" localSheetId="9">资产负债表!$F$15</definedName>
    <definedName name="sheet9_101" localSheetId="9">资产负债表!$F$16</definedName>
    <definedName name="sheet9_102" localSheetId="9">资产负债表!$F$17</definedName>
    <definedName name="sheet9_103" localSheetId="9">资产负债表!$F$18</definedName>
    <definedName name="sheet9_104" localSheetId="9">资产负债表!$F$23</definedName>
    <definedName name="sheet9_105" localSheetId="9">资产负债表!$F$24</definedName>
    <definedName name="sheet9_106" localSheetId="9">资产负债表!$F$26</definedName>
    <definedName name="sheet9_107" localSheetId="9">资产负债表!$F$27</definedName>
    <definedName name="sheet9_108" localSheetId="9">资产负债表!$F$28</definedName>
    <definedName name="sheet9_109" localSheetId="9">资产负债表!$F$29</definedName>
    <definedName name="sheet9_11" localSheetId="9">资产负债表!$C$20</definedName>
    <definedName name="sheet9_110" localSheetId="9">资产负债表!$F$30</definedName>
    <definedName name="sheet9_111" localSheetId="9">资产负债表!$F$31</definedName>
    <definedName name="sheet9_112" localSheetId="9">资产负债表!$F$32</definedName>
    <definedName name="sheet9_113" localSheetId="9">资产负债表!$F$33</definedName>
    <definedName name="sheet9_114" localSheetId="9">资产负债表!$F$34</definedName>
    <definedName name="sheet9_115" localSheetId="9">资产负债表!$F$35</definedName>
    <definedName name="sheet9_116" localSheetId="9">资产负债表!$F$36</definedName>
    <definedName name="sheet9_117" localSheetId="9">资产负债表!$F$37</definedName>
    <definedName name="sheet9_118" localSheetId="9">资产负债表!$F$38</definedName>
    <definedName name="sheet9_119" localSheetId="9">资产负债表!$L$8</definedName>
    <definedName name="sheet9_12" localSheetId="9">资产负债表!$D$7</definedName>
    <definedName name="sheet9_120" localSheetId="9">资产负债表!$L$9</definedName>
    <definedName name="sheet9_121" localSheetId="9">资产负债表!$L$10</definedName>
    <definedName name="sheet9_122" localSheetId="9">资产负债表!$L$11</definedName>
    <definedName name="sheet9_123" localSheetId="9">资产负债表!$L$12</definedName>
    <definedName name="sheet9_124" localSheetId="9">资产负债表!$L$13</definedName>
    <definedName name="sheet9_125" localSheetId="9">资产负债表!$L$14</definedName>
    <definedName name="sheet9_126" localSheetId="9">资产负债表!$L$15</definedName>
    <definedName name="sheet9_127" localSheetId="9">资产负债表!$L$16</definedName>
    <definedName name="sheet9_128" localSheetId="9">资产负债表!$L$17</definedName>
    <definedName name="sheet9_129" localSheetId="9">资产负债表!$L$18</definedName>
    <definedName name="sheet9_13" localSheetId="9">资产负债表!$D$19</definedName>
    <definedName name="sheet9_130" localSheetId="9">资产负债表!$L$23</definedName>
    <definedName name="sheet9_131" localSheetId="9">资产负债表!$L$24</definedName>
    <definedName name="sheet9_132" localSheetId="9">资产负债表!$L$25</definedName>
    <definedName name="sheet9_133" localSheetId="9">资产负债表!$L$26</definedName>
    <definedName name="sheet9_134" localSheetId="9">资产负债表!$L$27</definedName>
    <definedName name="sheet9_14" localSheetId="9">资产负债表!$D$20</definedName>
    <definedName name="sheet9_15" localSheetId="9">资产负债表!$E$7</definedName>
    <definedName name="sheet9_16" localSheetId="9">资产负债表!$E$19</definedName>
    <definedName name="sheet9_17" localSheetId="9">资产负债表!$E$20</definedName>
    <definedName name="sheet9_18" localSheetId="9">资产负债表!$F$7</definedName>
    <definedName name="sheet9_19" localSheetId="9">资产负债表!$F$19</definedName>
    <definedName name="sheet9_2" localSheetId="9">资产负债表!$A$4</definedName>
    <definedName name="sheet9_20" localSheetId="9">资产负债表!$F$20</definedName>
    <definedName name="sheet9_200">资产负债表!$F$25</definedName>
    <definedName name="sheet9_21" localSheetId="9">资产负债表!$I$7</definedName>
    <definedName name="sheet9_22" localSheetId="9">资产负债表!$I$19</definedName>
    <definedName name="sheet9_23" localSheetId="9">资产负债表!$I$20</definedName>
    <definedName name="sheet9_24" localSheetId="9">资产负债表!$J$7</definedName>
    <definedName name="sheet9_25" localSheetId="9">资产负债表!$J$19</definedName>
    <definedName name="sheet9_26" localSheetId="9">资产负债表!$J$20</definedName>
    <definedName name="sheet9_27" localSheetId="9">资产负债表!$K$7</definedName>
    <definedName name="sheet9_28" localSheetId="9">资产负债表!$K$19</definedName>
    <definedName name="sheet9_29" localSheetId="9">资产负债表!$K$20</definedName>
    <definedName name="sheet9_3" localSheetId="9">资产负债表!$C$5</definedName>
    <definedName name="sheet9_30" localSheetId="9">资产负债表!$L$7</definedName>
    <definedName name="sheet9_31" localSheetId="9">资产负债表!$L$19</definedName>
    <definedName name="sheet9_32" localSheetId="9">资产负债表!$L$20</definedName>
    <definedName name="sheet9_33" localSheetId="9">资产负债表!$I$22</definedName>
    <definedName name="sheet9_34" localSheetId="9">资产负债表!$I$29</definedName>
    <definedName name="sheet9_35" localSheetId="9">资产负债表!$I$30</definedName>
    <definedName name="sheet9_36" localSheetId="9">资产负债表!$J$22</definedName>
    <definedName name="sheet9_37" localSheetId="9">资产负债表!$J$29</definedName>
    <definedName name="sheet9_38" localSheetId="9">资产负债表!$J$30</definedName>
    <definedName name="sheet9_39" localSheetId="9">资产负债表!$K$22</definedName>
    <definedName name="sheet9_4" localSheetId="9">资产负债表!$D$5</definedName>
    <definedName name="sheet9_40" localSheetId="9">资产负债表!$K$29</definedName>
    <definedName name="sheet9_41" localSheetId="9">资产负债表!$K$30</definedName>
    <definedName name="sheet9_42" localSheetId="9">资产负债表!$L$22</definedName>
    <definedName name="sheet9_43" localSheetId="9">资产负债表!$L$29</definedName>
    <definedName name="sheet9_44" localSheetId="9">资产负债表!$L$30</definedName>
    <definedName name="sheet9_45" localSheetId="9">资产负债表!$I$31</definedName>
    <definedName name="sheet9_46" localSheetId="9">资产负债表!$J$31</definedName>
    <definedName name="sheet9_47" localSheetId="9">资产负债表!$K$31</definedName>
    <definedName name="sheet9_48" localSheetId="9">资产负债表!$L$31</definedName>
    <definedName name="sheet9_49" localSheetId="9">资产负债表!$C$22</definedName>
    <definedName name="sheet9_5" localSheetId="9">资产负债表!$E$5</definedName>
    <definedName name="sheet9_50" localSheetId="9">资产负债表!$C$39</definedName>
    <definedName name="sheet9_51" localSheetId="9">资产负债表!$C$40</definedName>
    <definedName name="sheet9_52" localSheetId="9">资产负债表!$D$22</definedName>
    <definedName name="sheet9_53" localSheetId="9">资产负债表!$D$39</definedName>
    <definedName name="sheet9_54" localSheetId="9">资产负债表!$D$40</definedName>
    <definedName name="sheet9_55" localSheetId="9">资产负债表!$E$22</definedName>
    <definedName name="sheet9_56" localSheetId="9">资产负债表!$E$39</definedName>
    <definedName name="sheet9_57" localSheetId="9">资产负债表!$E$40</definedName>
    <definedName name="sheet9_58" localSheetId="9">资产负债表!$F$22</definedName>
    <definedName name="sheet9_59" localSheetId="9">资产负债表!$F$39</definedName>
    <definedName name="sheet9_6" localSheetId="9">资产负债表!$I$5</definedName>
    <definedName name="sheet9_60" localSheetId="9">资产负债表!$F$40</definedName>
    <definedName name="sheet9_61" localSheetId="9">资产负债表!$I$33</definedName>
    <definedName name="sheet9_62" localSheetId="9">资产负债表!$I$42</definedName>
    <definedName name="sheet9_63" localSheetId="9">资产负债表!$I$38</definedName>
    <definedName name="sheet9_64" localSheetId="9">资产负债表!$I$36</definedName>
    <definedName name="sheet9_65" localSheetId="9">资产负债表!$I$35</definedName>
    <definedName name="sheet9_66" localSheetId="9">资产负债表!$I$43</definedName>
    <definedName name="sheet9_67" localSheetId="9">资产负债表!$J$33</definedName>
    <definedName name="sheet9_68" localSheetId="9">资产负债表!$J$42</definedName>
    <definedName name="sheet9_69" localSheetId="9">资产负债表!$J$38</definedName>
    <definedName name="sheet9_7" localSheetId="9">资产负债表!$J$5</definedName>
    <definedName name="sheet9_70" localSheetId="9">资产负债表!$J$36</definedName>
    <definedName name="sheet9_71" localSheetId="9">资产负债表!$J$35</definedName>
    <definedName name="sheet9_72" localSheetId="9">资产负债表!$J$43</definedName>
    <definedName name="sheet9_73" localSheetId="9">资产负债表!$K$33</definedName>
    <definedName name="sheet9_74" localSheetId="9">资产负债表!$K$42</definedName>
    <definedName name="sheet9_75" localSheetId="9">资产负债表!$K$38</definedName>
    <definedName name="sheet9_76" localSheetId="9">资产负债表!$K$36</definedName>
    <definedName name="sheet9_77" localSheetId="9">资产负债表!$K$35</definedName>
    <definedName name="sheet9_78" localSheetId="9">资产负债表!$K$43</definedName>
    <definedName name="sheet9_79" localSheetId="9">资产负债表!$L$33</definedName>
    <definedName name="sheet9_8" localSheetId="9">资产负债表!$K$5</definedName>
    <definedName name="sheet9_80" localSheetId="9">资产负债表!$L$42</definedName>
    <definedName name="sheet9_81" localSheetId="9">资产负债表!$L$38</definedName>
    <definedName name="sheet9_82" localSheetId="9">资产负债表!$L$36</definedName>
    <definedName name="sheet9_83" localSheetId="9">资产负债表!$L$35</definedName>
    <definedName name="sheet9_84" localSheetId="9">资产负债表!$L$43</definedName>
    <definedName name="sheet9_85" localSheetId="9">资产负债表!$C$44</definedName>
    <definedName name="sheet9_86" localSheetId="9">资产负债表!$D$44</definedName>
    <definedName name="sheet9_87" localSheetId="9">资产负债表!$E$44</definedName>
    <definedName name="sheet9_88" localSheetId="9">资产负债表!$F$44</definedName>
    <definedName name="sheet9_89" localSheetId="9">资产负债表!$I$44</definedName>
    <definedName name="sheet9_9" localSheetId="9">资产负债表!$C$7</definedName>
    <definedName name="sheet9_90" localSheetId="9">资产负债表!$J$44</definedName>
    <definedName name="sheet9_91" localSheetId="9">资产负债表!$K$44</definedName>
    <definedName name="sheet9_92" localSheetId="9">资产负债表!$L$44</definedName>
    <definedName name="sheet9_93" localSheetId="9">资产负债表!$F$8</definedName>
    <definedName name="sheet9_94" localSheetId="9">资产负债表!$F$9</definedName>
    <definedName name="sheet9_95" localSheetId="9">资产负债表!$F$10</definedName>
    <definedName name="sheet9_96" localSheetId="9">资产负债表!$F$11</definedName>
    <definedName name="sheet9_97" localSheetId="9">资产负债表!$F$12</definedName>
    <definedName name="sheet9_98" localSheetId="9">资产负债表!$F$13</definedName>
    <definedName name="sheet9_99" localSheetId="9">资产负债表!$F$14</definedName>
    <definedName name="sheet90_1" localSheetId="86">'5-6预收款项'!$G$27</definedName>
    <definedName name="sheet90_10" localSheetId="86">'5-6预收款项'!$H$28</definedName>
    <definedName name="sheet90_11" localSheetId="86">'5-6预收款项'!$A$29</definedName>
    <definedName name="sheet90_13" localSheetId="86">'5-6预收款项'!$F$27</definedName>
    <definedName name="sheet90_2" localSheetId="86">'5-6预收款项'!$H$27</definedName>
    <definedName name="sheet90_3" localSheetId="86">'5-6预收款项'!$A$3</definedName>
    <definedName name="sheet90_4" localSheetId="86">'5-6预收款项'!$A$5</definedName>
    <definedName name="sheet90_7" localSheetId="86">'5-6预收款项'!$G$26</definedName>
    <definedName name="sheet90_8" localSheetId="86">'5-6预收款项'!$H$26</definedName>
    <definedName name="sheet90_9" localSheetId="86">'5-6预收款项'!$A$28</definedName>
    <definedName name="sheet91_1" localSheetId="87">'5-7合同负债'!$H$27</definedName>
    <definedName name="sheet91_10" localSheetId="87">'5-7合同负债'!$I$28</definedName>
    <definedName name="sheet91_11" localSheetId="87">'5-7合同负债'!$A$29</definedName>
    <definedName name="sheet91_13" localSheetId="87">'5-7合同负债'!$G$27</definedName>
    <definedName name="sheet91_2" localSheetId="87">'5-7合同负债'!$I$27</definedName>
    <definedName name="sheet91_3" localSheetId="87">'5-7合同负债'!$A$3</definedName>
    <definedName name="sheet91_4" localSheetId="87">'5-7合同负债'!$A$5</definedName>
    <definedName name="sheet91_7" localSheetId="87">'5-7合同负债'!$H$26</definedName>
    <definedName name="sheet91_8" localSheetId="87">'5-7合同负债'!$I$26</definedName>
    <definedName name="sheet91_9" localSheetId="87">'5-7合同负债'!$A$28</definedName>
    <definedName name="sheet92_1" localSheetId="88">'5-8应付职工薪酬'!$D$27</definedName>
    <definedName name="sheet92_10" localSheetId="88">'5-8应付职工薪酬'!$E$28</definedName>
    <definedName name="sheet92_11" localSheetId="88">'5-8应付职工薪酬'!$A$29</definedName>
    <definedName name="sheet92_2" localSheetId="88">'5-8应付职工薪酬'!$E$27</definedName>
    <definedName name="sheet92_3" localSheetId="88">'5-8应付职工薪酬'!$A$3</definedName>
    <definedName name="sheet92_4" localSheetId="88">'5-8应付职工薪酬'!$A$5</definedName>
    <definedName name="sheet92_7" localSheetId="88">'5-8应付职工薪酬'!$D$26</definedName>
    <definedName name="sheet92_8" localSheetId="88">'5-8应付职工薪酬'!$E$26</definedName>
    <definedName name="sheet92_9" localSheetId="88">'5-8应付职工薪酬'!$A$28</definedName>
    <definedName name="sheet93_1" localSheetId="89">'5-9应交税费'!$E$27</definedName>
    <definedName name="sheet93_10" localSheetId="89">'5-9应交税费'!$F$26</definedName>
    <definedName name="sheet93_11" localSheetId="89">'5-9应交税费'!$A$28</definedName>
    <definedName name="sheet93_12" localSheetId="89">'5-9应交税费'!$F$28</definedName>
    <definedName name="sheet93_13" localSheetId="89">'5-9应交税费'!$A$29</definedName>
    <definedName name="sheet93_2" localSheetId="89">'5-9应交税费'!$F$27</definedName>
    <definedName name="sheet93_3" localSheetId="89">'5-9应交税费'!$A$3</definedName>
    <definedName name="sheet93_4" localSheetId="89">'5-9应交税费'!$A$5</definedName>
    <definedName name="sheet93_7" localSheetId="89">'5-9应交税费'!$D$26</definedName>
    <definedName name="sheet93_8" localSheetId="89">'5-9应交税费'!$A$26</definedName>
    <definedName name="sheet93_9" localSheetId="89">'5-9应交税费'!$E$26</definedName>
    <definedName name="sheet94_1" localSheetId="90">'5-10其他应付款'!$G$27</definedName>
    <definedName name="sheet94_10" localSheetId="90">'5-10其他应付款'!$H$28</definedName>
    <definedName name="sheet94_11" localSheetId="90">'5-10其他应付款'!$A$29</definedName>
    <definedName name="sheet94_13" localSheetId="90">'5-10其他应付款'!$F$27</definedName>
    <definedName name="sheet94_2" localSheetId="90">'5-10其他应付款'!$H$27</definedName>
    <definedName name="sheet94_3" localSheetId="90">'5-10其他应付款'!$A$3</definedName>
    <definedName name="sheet94_4" localSheetId="90">'5-10其他应付款'!$A$5</definedName>
    <definedName name="sheet94_7" localSheetId="90">'5-10其他应付款'!$G$26</definedName>
    <definedName name="sheet94_8" localSheetId="90">'5-10其他应付款'!$H$26</definedName>
    <definedName name="sheet94_9" localSheetId="90">'5-10其他应付款'!$A$28</definedName>
    <definedName name="sheet95_1" localSheetId="91">'5-11持有待售负债'!$E$27</definedName>
    <definedName name="sheet95_10" localSheetId="91">'5-11持有待售负债'!$F$28</definedName>
    <definedName name="sheet95_11" localSheetId="91">'5-11持有待售负债'!$A$29</definedName>
    <definedName name="sheet95_2" localSheetId="91">'5-11持有待售负债'!$F$27</definedName>
    <definedName name="sheet95_3" localSheetId="91">'5-11持有待售负债'!$A$3</definedName>
    <definedName name="sheet95_4" localSheetId="91">'5-11持有待售负债'!$A$5</definedName>
    <definedName name="sheet95_7" localSheetId="91">'5-11持有待售负债'!$E$26</definedName>
    <definedName name="sheet95_8" localSheetId="91">'5-11持有待售负债'!$F$26</definedName>
    <definedName name="sheet95_9" localSheetId="91">'5-11持有待售负债'!$A$28</definedName>
    <definedName name="sheet96_1" localSheetId="92">'5-12一年内到期非流动负债'!$F$27</definedName>
    <definedName name="sheet96_10" localSheetId="92">'5-12一年内到期非流动负债'!$G$28</definedName>
    <definedName name="sheet96_11" localSheetId="92">'5-12一年内到期非流动负债'!$A$29</definedName>
    <definedName name="sheet96_13" localSheetId="92">'5-12一年内到期非流动负债'!$E$27</definedName>
    <definedName name="sheet96_2" localSheetId="92">'5-12一年内到期非流动负债'!$G$27</definedName>
    <definedName name="sheet96_3" localSheetId="92">'5-12一年内到期非流动负债'!$A$3</definedName>
    <definedName name="sheet96_4" localSheetId="92">'5-12一年内到期非流动负债'!$A$5</definedName>
    <definedName name="sheet96_7" localSheetId="92">'5-12一年内到期非流动负债'!$F$26</definedName>
    <definedName name="sheet96_8" localSheetId="92">'5-12一年内到期非流动负债'!$G$26</definedName>
    <definedName name="sheet96_9" localSheetId="92">'5-12一年内到期非流动负债'!$A$28</definedName>
    <definedName name="sheet97_1" localSheetId="93">'5-13其他流动负债'!$E$27</definedName>
    <definedName name="sheet97_10" localSheetId="93">'5-13其他流动负债'!$F$28</definedName>
    <definedName name="sheet97_11" localSheetId="93">'5-13其他流动负债'!$A$29</definedName>
    <definedName name="sheet97_2" localSheetId="93">'5-13其他流动负债'!$F$27</definedName>
    <definedName name="sheet97_3" localSheetId="93">'5-13其他流动负债'!$A$3</definedName>
    <definedName name="sheet97_4" localSheetId="93">'5-13其他流动负债'!$A$5</definedName>
    <definedName name="sheet97_7" localSheetId="93">'5-13其他流动负债'!$E$26</definedName>
    <definedName name="sheet97_8" localSheetId="93">'5-13其他流动负债'!$F$26</definedName>
    <definedName name="sheet97_9" localSheetId="93">'5-13其他流动负债'!$A$28</definedName>
    <definedName name="sheet98_1" localSheetId="94">'6-非流动负债汇总'!$C$27</definedName>
    <definedName name="sheet98_10" localSheetId="94">'6-非流动负债汇总'!$D$10</definedName>
    <definedName name="sheet98_11" localSheetId="94">'6-非流动负债汇总'!$C$11</definedName>
    <definedName name="sheet98_12" localSheetId="94">'6-非流动负债汇总'!$D$11</definedName>
    <definedName name="sheet98_13" localSheetId="94">'6-非流动负债汇总'!$C$12</definedName>
    <definedName name="sheet98_14" localSheetId="94">'6-非流动负债汇总'!$D$12</definedName>
    <definedName name="sheet98_15" localSheetId="94">'6-非流动负债汇总'!$C$13</definedName>
    <definedName name="sheet98_16" localSheetId="94">'6-非流动负债汇总'!$D$13</definedName>
    <definedName name="sheet98_17" localSheetId="94">'6-非流动负债汇总'!$C$14</definedName>
    <definedName name="sheet98_18" localSheetId="94">'6-非流动负债汇总'!$D$14</definedName>
    <definedName name="sheet98_19" localSheetId="94">'6-非流动负债汇总'!$A$3</definedName>
    <definedName name="sheet98_2" localSheetId="94">'6-非流动负债汇总'!$D$27</definedName>
    <definedName name="sheet98_20" localSheetId="94">'6-非流动负债汇总'!$A$5</definedName>
    <definedName name="sheet98_21" localSheetId="94">'6-非流动负债汇总'!$E$7</definedName>
    <definedName name="sheet98_22" localSheetId="94">'6-非流动负债汇总'!$F$7</definedName>
    <definedName name="sheet98_23" localSheetId="94">'6-非流动负债汇总'!$E$8</definedName>
    <definedName name="sheet98_24" localSheetId="94">'6-非流动负债汇总'!$F$8</definedName>
    <definedName name="sheet98_25" localSheetId="94">'6-非流动负债汇总'!$E$9</definedName>
    <definedName name="sheet98_26" localSheetId="94">'6-非流动负债汇总'!$F$9</definedName>
    <definedName name="sheet98_27" localSheetId="94">'6-非流动负债汇总'!$E$10</definedName>
    <definedName name="sheet98_28" localSheetId="94">'6-非流动负债汇总'!$F$10</definedName>
    <definedName name="sheet98_29" localSheetId="94">'6-非流动负债汇总'!$E$11</definedName>
    <definedName name="sheet98_3" localSheetId="94">'6-非流动负债汇总'!$C$7</definedName>
    <definedName name="sheet98_30" localSheetId="94">'6-非流动负债汇总'!$F$11</definedName>
    <definedName name="sheet98_31" localSheetId="94">'6-非流动负债汇总'!$E$12</definedName>
    <definedName name="sheet98_32" localSheetId="94">'6-非流动负债汇总'!$F$12</definedName>
    <definedName name="sheet98_33" localSheetId="94">'6-非流动负债汇总'!$E$13</definedName>
    <definedName name="sheet98_34" localSheetId="94">'6-非流动负债汇总'!$F$13</definedName>
    <definedName name="sheet98_35" localSheetId="94">'6-非流动负债汇总'!$E$14</definedName>
    <definedName name="sheet98_36" localSheetId="94">'6-非流动负债汇总'!$F$14</definedName>
    <definedName name="sheet98_37" localSheetId="94">'6-非流动负债汇总'!$C$26</definedName>
    <definedName name="sheet98_38" localSheetId="94">'6-非流动负债汇总'!$D$26</definedName>
    <definedName name="sheet98_39" localSheetId="94">'6-非流动负债汇总'!$E$27</definedName>
    <definedName name="sheet98_4" localSheetId="94">'6-非流动负债汇总'!$D$7</definedName>
    <definedName name="sheet98_40" localSheetId="94">'6-非流动负债汇总'!$F$27</definedName>
    <definedName name="sheet98_41" localSheetId="94">'6-非流动负债汇总'!$A$28</definedName>
    <definedName name="sheet98_42" localSheetId="94">'6-非流动负债汇总'!$D$28</definedName>
    <definedName name="sheet98_43" localSheetId="94">'6-非流动负债汇总'!$A$29</definedName>
    <definedName name="sheet98_5" localSheetId="94">'6-非流动负债汇总'!$C$8</definedName>
    <definedName name="sheet98_6" localSheetId="94">'6-非流动负债汇总'!$D$8</definedName>
    <definedName name="sheet98_7" localSheetId="94">'6-非流动负债汇总'!$C$9</definedName>
    <definedName name="sheet98_8" localSheetId="94">'6-非流动负债汇总'!$D$9</definedName>
    <definedName name="sheet98_9" localSheetId="94">'6-非流动负债汇总'!$C$10</definedName>
    <definedName name="sheet99_1" localSheetId="95">'6-1长期借款'!$I$27</definedName>
    <definedName name="sheet99_10" localSheetId="95">'6-1长期借款'!$J$28</definedName>
    <definedName name="sheet99_11" localSheetId="95">'6-1长期借款'!$A$29</definedName>
    <definedName name="sheet99_13" localSheetId="95">'6-1长期借款'!$F$27</definedName>
    <definedName name="sheet99_15" localSheetId="95">'6-1长期借款'!$H$27</definedName>
    <definedName name="sheet99_2" localSheetId="95">'6-1长期借款'!$J$27</definedName>
    <definedName name="sheet99_3" localSheetId="95">'6-1长期借款'!$A$3</definedName>
    <definedName name="sheet99_4" localSheetId="95">'6-1长期借款'!$A$5</definedName>
    <definedName name="sheet99_7" localSheetId="95">'6-1长期借款'!$I$26</definedName>
    <definedName name="sheet99_8" localSheetId="95">'6-1长期借款'!$J$26</definedName>
    <definedName name="sheet99_9" localSheetId="95">'6-1长期借款'!$A$28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蒙平珍</author>
  </authors>
  <commentList>
    <comment ref="N7" authorId="0">
      <text>
        <r>
          <rPr>
            <sz val="12"/>
            <rFont val="Times New Roman"/>
            <charset val="134"/>
          </rPr>
          <t>蒙平珍:
安全生产费</t>
        </r>
      </text>
    </comment>
  </commentList>
</comments>
</file>

<file path=xl/comments2.xml><?xml version="1.0" encoding="utf-8"?>
<comments xmlns="http://schemas.openxmlformats.org/spreadsheetml/2006/main">
  <authors>
    <author>蒙平珍</author>
  </authors>
  <commentList>
    <comment ref="P6" authorId="0">
      <text>
        <r>
          <rPr>
            <sz val="12"/>
            <rFont val="Times New Roman"/>
            <charset val="134"/>
          </rPr>
          <t>蒙平珍:
近海还是远海</t>
        </r>
      </text>
    </comment>
  </commentList>
</comments>
</file>

<file path=xl/sharedStrings.xml><?xml version="1.0" encoding="utf-8"?>
<sst xmlns="http://schemas.openxmlformats.org/spreadsheetml/2006/main" count="23977" uniqueCount="8445">
  <si>
    <t>返回索引目录</t>
  </si>
  <si>
    <t>减值准备及风险损失汇总表</t>
  </si>
  <si>
    <t xml:space="preserve">    表9</t>
  </si>
  <si>
    <r>
      <rPr>
        <sz val="10"/>
        <rFont val="宋体"/>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</si>
  <si>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</si>
  <si>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</si>
  <si>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</si>
  <si>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</si>
  <si>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</si>
  <si>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</si>
  <si>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</si>
  <si>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</si>
  <si>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</si>
  <si>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charset val="134"/>
      </rPr>
      <t>应收票据合计</t>
    </r>
  </si>
  <si>
    <r>
      <rPr>
        <sz val="10"/>
        <color indexed="8"/>
        <rFont val="宋体"/>
        <charset val="134"/>
      </rPr>
      <t>减：应收票据坏账准备</t>
    </r>
  </si>
  <si>
    <r>
      <rPr>
        <sz val="10"/>
        <rFont val="宋体"/>
        <charset val="134"/>
      </rPr>
      <t>应收票据净额</t>
    </r>
  </si>
  <si>
    <t>应收账款评估明细表</t>
  </si>
  <si>
    <r>
      <rPr>
        <sz val="10"/>
        <color indexed="8"/>
        <rFont val="宋体"/>
        <charset val="134"/>
      </rPr>
      <t>应收账款合计</t>
    </r>
  </si>
  <si>
    <r>
      <rPr>
        <sz val="10"/>
        <color indexed="8"/>
        <rFont val="宋体"/>
        <charset val="134"/>
      </rPr>
      <t>减：坏账准备</t>
    </r>
  </si>
  <si>
    <r>
      <rPr>
        <sz val="10"/>
        <color indexed="8"/>
        <rFont val="宋体"/>
        <charset val="134"/>
      </rPr>
      <t>减：评估风险损失</t>
    </r>
  </si>
  <si>
    <r>
      <rPr>
        <sz val="10"/>
        <rFont val="宋体"/>
        <charset val="134"/>
      </rPr>
      <t>应收账款净额</t>
    </r>
  </si>
  <si>
    <t>应收账款融资评估明细表</t>
  </si>
  <si>
    <t>预付款项评估明细表</t>
  </si>
  <si>
    <r>
      <rPr>
        <sz val="10"/>
        <color indexed="8"/>
        <rFont val="宋体"/>
        <charset val="134"/>
      </rPr>
      <t>预付款项合计</t>
    </r>
  </si>
  <si>
    <r>
      <rPr>
        <sz val="10"/>
        <color indexed="8"/>
        <rFont val="宋体"/>
        <charset val="134"/>
      </rPr>
      <t>减：预付款项坏账准备</t>
    </r>
  </si>
  <si>
    <r>
      <rPr>
        <sz val="10"/>
        <rFont val="宋体"/>
        <charset val="134"/>
      </rPr>
      <t>预付款项净额</t>
    </r>
  </si>
  <si>
    <t>其他应收款评估明细表</t>
  </si>
  <si>
    <r>
      <rPr>
        <sz val="10"/>
        <color indexed="8"/>
        <rFont val="宋体"/>
        <charset val="134"/>
      </rPr>
      <t>其他应收款合计</t>
    </r>
  </si>
  <si>
    <r>
      <rPr>
        <sz val="10"/>
        <rFont val="宋体"/>
        <charset val="134"/>
      </rPr>
      <t>其他应收款净额</t>
    </r>
  </si>
  <si>
    <t>存货—材料采购（在途物资）评估明细表</t>
  </si>
  <si>
    <r>
      <rPr>
        <sz val="10"/>
        <color indexed="8"/>
        <rFont val="宋体"/>
        <charset val="134"/>
      </rPr>
      <t>材料采购（在途物资）合计</t>
    </r>
  </si>
  <si>
    <r>
      <rPr>
        <sz val="10"/>
        <color indexed="8"/>
        <rFont val="宋体"/>
        <charset val="134"/>
      </rPr>
      <t>减：材料采购（在途物资）跌价准备</t>
    </r>
  </si>
  <si>
    <r>
      <rPr>
        <sz val="10"/>
        <rFont val="宋体"/>
        <charset val="134"/>
      </rPr>
      <t>材料采购（在途物资）净额</t>
    </r>
  </si>
  <si>
    <t>存货—原材料评估明细表</t>
  </si>
  <si>
    <r>
      <rPr>
        <sz val="10"/>
        <color indexed="8"/>
        <rFont val="宋体"/>
        <charset val="134"/>
      </rPr>
      <t>原材料合计</t>
    </r>
  </si>
  <si>
    <r>
      <rPr>
        <sz val="10"/>
        <color indexed="8"/>
        <rFont val="宋体"/>
        <charset val="134"/>
      </rPr>
      <t>减：原材料跌价准备</t>
    </r>
  </si>
  <si>
    <r>
      <rPr>
        <sz val="10"/>
        <rFont val="宋体"/>
        <charset val="134"/>
      </rPr>
      <t>原材料净额</t>
    </r>
  </si>
  <si>
    <t>存货—在库周转材料评估明细表</t>
  </si>
  <si>
    <r>
      <rPr>
        <sz val="10"/>
        <color indexed="8"/>
        <rFont val="宋体"/>
        <charset val="134"/>
      </rPr>
      <t>在用周转材料合计</t>
    </r>
  </si>
  <si>
    <r>
      <rPr>
        <sz val="10"/>
        <color indexed="8"/>
        <rFont val="宋体"/>
        <charset val="134"/>
      </rPr>
      <t>减：在用周转材料跌价准备</t>
    </r>
  </si>
  <si>
    <r>
      <rPr>
        <sz val="10"/>
        <rFont val="宋体"/>
        <charset val="134"/>
      </rPr>
      <t>在用周转材料净额</t>
    </r>
  </si>
  <si>
    <t>存货—委托加工物资评估明细表</t>
  </si>
  <si>
    <r>
      <rPr>
        <sz val="10"/>
        <color indexed="8"/>
        <rFont val="宋体"/>
        <charset val="134"/>
      </rPr>
      <t>委托加工物资合计</t>
    </r>
  </si>
  <si>
    <r>
      <rPr>
        <sz val="10"/>
        <color indexed="8"/>
        <rFont val="宋体"/>
        <charset val="134"/>
      </rPr>
      <t>减：委托加工物资跌价准备</t>
    </r>
  </si>
  <si>
    <r>
      <rPr>
        <sz val="10"/>
        <rFont val="宋体"/>
        <charset val="134"/>
      </rPr>
      <t>委托加工物资净额</t>
    </r>
  </si>
  <si>
    <t>存货—产成品（库存商品、开发产品、农产品）评估明细表</t>
  </si>
  <si>
    <r>
      <rPr>
        <sz val="10"/>
        <color indexed="8"/>
        <rFont val="宋体"/>
        <charset val="134"/>
      </rPr>
      <t>产成品（库存商品）合计</t>
    </r>
  </si>
  <si>
    <r>
      <rPr>
        <sz val="10"/>
        <color indexed="8"/>
        <rFont val="宋体"/>
        <charset val="134"/>
      </rPr>
      <t>减：产成品（库存商品）跌价准备</t>
    </r>
  </si>
  <si>
    <r>
      <rPr>
        <sz val="10"/>
        <rFont val="宋体"/>
        <charset val="134"/>
      </rPr>
      <t>产成品（库存商品）净额</t>
    </r>
  </si>
  <si>
    <t>存货—在产品（自制半成品）评估明细表</t>
  </si>
  <si>
    <r>
      <rPr>
        <sz val="10"/>
        <color indexed="8"/>
        <rFont val="宋体"/>
        <charset val="134"/>
      </rPr>
      <t>在产品（自制半成品）合计</t>
    </r>
  </si>
  <si>
    <r>
      <rPr>
        <sz val="10"/>
        <color indexed="8"/>
        <rFont val="宋体"/>
        <charset val="134"/>
      </rPr>
      <t>减：在产品（自制半成品）跌价准备</t>
    </r>
  </si>
  <si>
    <r>
      <rPr>
        <sz val="10"/>
        <rFont val="宋体"/>
        <charset val="134"/>
      </rPr>
      <t>在产品（自制半成品）净额</t>
    </r>
  </si>
  <si>
    <t>存货—发出商品评估明细表</t>
  </si>
  <si>
    <r>
      <rPr>
        <sz val="10"/>
        <color indexed="8"/>
        <rFont val="宋体"/>
        <charset val="134"/>
      </rPr>
      <t>发出商品合计</t>
    </r>
  </si>
  <si>
    <r>
      <rPr>
        <sz val="10"/>
        <color indexed="8"/>
        <rFont val="宋体"/>
        <charset val="134"/>
      </rPr>
      <t>减：发出商品跌价准备</t>
    </r>
  </si>
  <si>
    <r>
      <rPr>
        <sz val="10"/>
        <rFont val="宋体"/>
        <charset val="134"/>
      </rPr>
      <t>发出商品净额</t>
    </r>
  </si>
  <si>
    <t>存货—在用周转材料评估明细表</t>
  </si>
  <si>
    <t>存货—开发产品评估明细表</t>
  </si>
  <si>
    <r>
      <rPr>
        <sz val="10"/>
        <color indexed="8"/>
        <rFont val="宋体"/>
        <charset val="134"/>
      </rPr>
      <t>开发产品合计</t>
    </r>
  </si>
  <si>
    <r>
      <rPr>
        <sz val="10"/>
        <color indexed="8"/>
        <rFont val="宋体"/>
        <charset val="134"/>
      </rPr>
      <t>减：开发产品跌价准备</t>
    </r>
  </si>
  <si>
    <r>
      <rPr>
        <sz val="10"/>
        <rFont val="宋体"/>
        <charset val="134"/>
      </rPr>
      <t>开发产品净额</t>
    </r>
  </si>
  <si>
    <t>存货—开发成本评估明细表</t>
  </si>
  <si>
    <r>
      <rPr>
        <sz val="10"/>
        <color indexed="8"/>
        <rFont val="宋体"/>
        <charset val="134"/>
      </rPr>
      <t>开发成本合计</t>
    </r>
  </si>
  <si>
    <r>
      <rPr>
        <sz val="10"/>
        <color indexed="8"/>
        <rFont val="宋体"/>
        <charset val="134"/>
      </rPr>
      <t>减：跌价准备</t>
    </r>
  </si>
  <si>
    <r>
      <rPr>
        <sz val="10"/>
        <color indexed="8"/>
        <rFont val="宋体"/>
        <charset val="134"/>
      </rPr>
      <t>开发成本净额</t>
    </r>
  </si>
  <si>
    <t>长期应收款评估明细表</t>
  </si>
  <si>
    <r>
      <rPr>
        <sz val="10"/>
        <color indexed="8"/>
        <rFont val="宋体"/>
        <charset val="134"/>
      </rPr>
      <t>长期应收款合计</t>
    </r>
  </si>
  <si>
    <r>
      <rPr>
        <sz val="10"/>
        <color indexed="8"/>
        <rFont val="宋体"/>
        <charset val="134"/>
      </rPr>
      <t>减：长期应收款坏账准备</t>
    </r>
  </si>
  <si>
    <r>
      <rPr>
        <sz val="10"/>
        <rFont val="宋体"/>
        <charset val="134"/>
      </rPr>
      <t>长期应收款净额</t>
    </r>
  </si>
  <si>
    <t>长期股权投资评估明细表</t>
  </si>
  <si>
    <r>
      <rPr>
        <sz val="10"/>
        <color indexed="8"/>
        <rFont val="宋体"/>
        <charset val="134"/>
      </rPr>
      <t>长期股权投资合计</t>
    </r>
  </si>
  <si>
    <r>
      <rPr>
        <sz val="10"/>
        <color indexed="8"/>
        <rFont val="宋体"/>
        <charset val="134"/>
      </rPr>
      <t>减：长期股权投资减值准备</t>
    </r>
  </si>
  <si>
    <r>
      <rPr>
        <sz val="10"/>
        <rFont val="宋体"/>
        <charset val="134"/>
      </rPr>
      <t>长期股权投资净额</t>
    </r>
  </si>
  <si>
    <t>其他权益工具投资评估明细表</t>
  </si>
  <si>
    <r>
      <rPr>
        <sz val="10"/>
        <color indexed="8"/>
        <rFont val="宋体"/>
        <charset val="134"/>
      </rPr>
      <t>其他权益工具投资合计</t>
    </r>
  </si>
  <si>
    <r>
      <rPr>
        <sz val="10"/>
        <color indexed="8"/>
        <rFont val="宋体"/>
        <charset val="134"/>
      </rPr>
      <t>减：其他权益工具投资减值准备</t>
    </r>
  </si>
  <si>
    <r>
      <rPr>
        <sz val="10"/>
        <rFont val="宋体"/>
        <charset val="134"/>
      </rPr>
      <t>其他权益工具投资净额</t>
    </r>
  </si>
  <si>
    <t>其他非流动金融资产评估明细表</t>
  </si>
  <si>
    <r>
      <rPr>
        <sz val="10"/>
        <color indexed="8"/>
        <rFont val="宋体"/>
        <charset val="134"/>
      </rPr>
      <t>其他非流动金融资产合计</t>
    </r>
  </si>
  <si>
    <r>
      <rPr>
        <sz val="10"/>
        <color indexed="8"/>
        <rFont val="宋体"/>
        <charset val="134"/>
      </rPr>
      <t>减：其他非流动金融资产减值准备</t>
    </r>
  </si>
  <si>
    <r>
      <rPr>
        <sz val="10"/>
        <rFont val="宋体"/>
        <charset val="134"/>
      </rPr>
      <t>其他非流动金融资产净额</t>
    </r>
  </si>
  <si>
    <t>投资性房地产——房屋评估明细表（采用成本模式计量）</t>
  </si>
  <si>
    <t>投资性房地产——土地使用权评估明细表（采用成本模式计量）</t>
  </si>
  <si>
    <r>
      <rPr>
        <sz val="10"/>
        <color indexed="8"/>
        <rFont val="宋体"/>
        <charset val="134"/>
      </rPr>
      <t>投资性地产合计</t>
    </r>
  </si>
  <si>
    <r>
      <rPr>
        <sz val="10"/>
        <color indexed="8"/>
        <rFont val="宋体"/>
        <charset val="134"/>
      </rPr>
      <t>减：投资性房地产减值准备</t>
    </r>
  </si>
  <si>
    <r>
      <rPr>
        <sz val="10"/>
        <rFont val="宋体"/>
        <charset val="134"/>
      </rPr>
      <t>投资性地产净额</t>
    </r>
  </si>
  <si>
    <t>固定资产—房屋建筑物评估明细表</t>
  </si>
  <si>
    <r>
      <rPr>
        <sz val="10"/>
        <color indexed="8"/>
        <rFont val="宋体"/>
        <charset val="134"/>
      </rPr>
      <t>房屋建筑物合计</t>
    </r>
  </si>
  <si>
    <r>
      <rPr>
        <sz val="10"/>
        <color indexed="8"/>
        <rFont val="宋体"/>
        <charset val="134"/>
      </rPr>
      <t>减：房屋建筑物减值准备</t>
    </r>
  </si>
  <si>
    <r>
      <rPr>
        <sz val="10"/>
        <rFont val="宋体"/>
        <charset val="134"/>
      </rPr>
      <t>房屋建筑物净额</t>
    </r>
  </si>
  <si>
    <t>固定资产—构筑物及其他辅助设施评估明细表</t>
  </si>
  <si>
    <r>
      <rPr>
        <sz val="10"/>
        <color indexed="8"/>
        <rFont val="宋体"/>
        <charset val="134"/>
      </rPr>
      <t>构筑物合计</t>
    </r>
  </si>
  <si>
    <r>
      <rPr>
        <sz val="10"/>
        <color indexed="8"/>
        <rFont val="宋体"/>
        <charset val="134"/>
      </rPr>
      <t>减：构筑物及其他辅助设施减值准备</t>
    </r>
  </si>
  <si>
    <r>
      <rPr>
        <sz val="10"/>
        <rFont val="宋体"/>
        <charset val="134"/>
      </rPr>
      <t>构筑物净额</t>
    </r>
  </si>
  <si>
    <t>固定资产—管道和沟槽评估明细表</t>
  </si>
  <si>
    <r>
      <rPr>
        <sz val="10"/>
        <color indexed="8"/>
        <rFont val="宋体"/>
        <charset val="134"/>
      </rPr>
      <t>管道沟槽合计</t>
    </r>
  </si>
  <si>
    <r>
      <rPr>
        <sz val="10"/>
        <color indexed="8"/>
        <rFont val="宋体"/>
        <charset val="134"/>
      </rPr>
      <t>减：管道和沟槽减值准备</t>
    </r>
  </si>
  <si>
    <r>
      <rPr>
        <sz val="10"/>
        <rFont val="宋体"/>
        <charset val="134"/>
      </rPr>
      <t>管道沟槽净额</t>
    </r>
  </si>
  <si>
    <t>固定资产——井巷工程评估明细表</t>
  </si>
  <si>
    <r>
      <rPr>
        <sz val="10"/>
        <color indexed="8"/>
        <rFont val="宋体"/>
        <charset val="134"/>
      </rPr>
      <t>井巷工程合计</t>
    </r>
  </si>
  <si>
    <r>
      <rPr>
        <sz val="10"/>
        <color indexed="8"/>
        <rFont val="宋体"/>
        <charset val="134"/>
      </rPr>
      <t>减：井巷工程减值准备</t>
    </r>
  </si>
  <si>
    <r>
      <rPr>
        <sz val="10"/>
        <rFont val="宋体"/>
        <charset val="134"/>
      </rPr>
      <t>井巷工程净额</t>
    </r>
  </si>
  <si>
    <t>固定资产—机器设备评估明细表</t>
  </si>
  <si>
    <r>
      <rPr>
        <sz val="10"/>
        <color indexed="8"/>
        <rFont val="宋体"/>
        <charset val="134"/>
      </rPr>
      <t>机器设备合计</t>
    </r>
  </si>
  <si>
    <r>
      <rPr>
        <sz val="10"/>
        <color indexed="8"/>
        <rFont val="宋体"/>
        <charset val="134"/>
      </rPr>
      <t>减：机器设备减值准备</t>
    </r>
  </si>
  <si>
    <r>
      <rPr>
        <sz val="10"/>
        <rFont val="宋体"/>
        <charset val="134"/>
      </rPr>
      <t>机器设备净额</t>
    </r>
  </si>
  <si>
    <t>固定资产—车辆评估明细表</t>
  </si>
  <si>
    <r>
      <rPr>
        <sz val="10"/>
        <color indexed="8"/>
        <rFont val="宋体"/>
        <charset val="134"/>
      </rPr>
      <t>车辆合计</t>
    </r>
  </si>
  <si>
    <r>
      <rPr>
        <sz val="10"/>
        <color indexed="8"/>
        <rFont val="宋体"/>
        <charset val="134"/>
      </rPr>
      <t>减：车辆减值准备</t>
    </r>
  </si>
  <si>
    <r>
      <rPr>
        <sz val="10"/>
        <rFont val="宋体"/>
        <charset val="134"/>
      </rPr>
      <t>车辆净额</t>
    </r>
  </si>
  <si>
    <t>固定资产—电子设备评估明细表</t>
  </si>
  <si>
    <r>
      <rPr>
        <sz val="10"/>
        <color indexed="8"/>
        <rFont val="宋体"/>
        <charset val="134"/>
      </rPr>
      <t>电子设备合计</t>
    </r>
  </si>
  <si>
    <r>
      <rPr>
        <sz val="10"/>
        <color indexed="8"/>
        <rFont val="宋体"/>
        <charset val="134"/>
      </rPr>
      <t>减：电子设备减值准备</t>
    </r>
  </si>
  <si>
    <r>
      <rPr>
        <sz val="10"/>
        <rFont val="宋体"/>
        <charset val="134"/>
      </rPr>
      <t>电子设备净额</t>
    </r>
  </si>
  <si>
    <t>固定资产－船舶清查评估明细表</t>
  </si>
  <si>
    <r>
      <rPr>
        <sz val="10"/>
        <color indexed="8"/>
        <rFont val="宋体"/>
        <charset val="134"/>
      </rPr>
      <t>船舶合计</t>
    </r>
  </si>
  <si>
    <r>
      <rPr>
        <sz val="10"/>
        <color indexed="8"/>
        <rFont val="宋体"/>
        <charset val="134"/>
      </rPr>
      <t>减：船舶减值准备</t>
    </r>
  </si>
  <si>
    <r>
      <rPr>
        <sz val="10"/>
        <rFont val="宋体"/>
        <charset val="134"/>
      </rPr>
      <t>船舶净额</t>
    </r>
  </si>
  <si>
    <t>在建工程—土建工程评估明细表</t>
  </si>
  <si>
    <r>
      <rPr>
        <sz val="10"/>
        <color indexed="8"/>
        <rFont val="宋体"/>
        <charset val="134"/>
      </rPr>
      <t>在建工程－土建工程合计</t>
    </r>
  </si>
  <si>
    <r>
      <rPr>
        <sz val="10"/>
        <color indexed="8"/>
        <rFont val="宋体"/>
        <charset val="134"/>
      </rPr>
      <t>减：在建土建工程减值准备</t>
    </r>
  </si>
  <si>
    <r>
      <rPr>
        <sz val="10"/>
        <rFont val="宋体"/>
        <charset val="134"/>
      </rPr>
      <t>在建工程－土建工程净额</t>
    </r>
  </si>
  <si>
    <t>在建工程—设备安装工程评估明细表</t>
  </si>
  <si>
    <r>
      <rPr>
        <sz val="10"/>
        <color indexed="8"/>
        <rFont val="宋体"/>
        <charset val="134"/>
      </rPr>
      <t>在建工程－设备在建工程合计</t>
    </r>
  </si>
  <si>
    <r>
      <rPr>
        <sz val="10"/>
        <color indexed="8"/>
        <rFont val="宋体"/>
        <charset val="134"/>
      </rPr>
      <t>减：在建设备安装工程减值准备</t>
    </r>
  </si>
  <si>
    <r>
      <rPr>
        <sz val="10"/>
        <rFont val="宋体"/>
        <charset val="134"/>
      </rPr>
      <t>在建工程－设备在建工程净额</t>
    </r>
  </si>
  <si>
    <t>在建工程-工程物资评估明细表</t>
  </si>
  <si>
    <r>
      <rPr>
        <sz val="10"/>
        <color indexed="8"/>
        <rFont val="宋体"/>
        <charset val="134"/>
      </rPr>
      <t>工程物资合计</t>
    </r>
  </si>
  <si>
    <r>
      <rPr>
        <sz val="10"/>
        <color indexed="8"/>
        <rFont val="宋体"/>
        <charset val="134"/>
      </rPr>
      <t>减：工程物资减值准备</t>
    </r>
  </si>
  <si>
    <r>
      <rPr>
        <sz val="10"/>
        <rFont val="宋体"/>
        <charset val="134"/>
      </rPr>
      <t>工程物资净额</t>
    </r>
  </si>
  <si>
    <t>生产性生物资产评估明细表</t>
  </si>
  <si>
    <r>
      <rPr>
        <sz val="10"/>
        <color indexed="8"/>
        <rFont val="宋体"/>
        <charset val="134"/>
      </rPr>
      <t>生产性生物资产合计</t>
    </r>
  </si>
  <si>
    <r>
      <rPr>
        <sz val="10"/>
        <color indexed="8"/>
        <rFont val="宋体"/>
        <charset val="134"/>
      </rPr>
      <t>减：生产性生物资产减值准备</t>
    </r>
  </si>
  <si>
    <r>
      <rPr>
        <sz val="10"/>
        <rFont val="宋体"/>
        <charset val="134"/>
      </rPr>
      <t>生产性生物资产净额</t>
    </r>
  </si>
  <si>
    <t>油气资产评估明细表</t>
  </si>
  <si>
    <r>
      <rPr>
        <sz val="10"/>
        <color indexed="8"/>
        <rFont val="宋体"/>
        <charset val="134"/>
      </rPr>
      <t>油气资产合计</t>
    </r>
  </si>
  <si>
    <r>
      <rPr>
        <sz val="10"/>
        <color indexed="8"/>
        <rFont val="宋体"/>
        <charset val="134"/>
      </rPr>
      <t>减：油气资产减值准备</t>
    </r>
  </si>
  <si>
    <r>
      <rPr>
        <sz val="10"/>
        <rFont val="宋体"/>
        <charset val="134"/>
      </rPr>
      <t>油气资产净额</t>
    </r>
  </si>
  <si>
    <t>使用权资产评估明细表</t>
  </si>
  <si>
    <r>
      <rPr>
        <sz val="10"/>
        <rFont val="宋体"/>
        <charset val="134"/>
      </rPr>
      <t>使用权资产合计</t>
    </r>
  </si>
  <si>
    <r>
      <rPr>
        <sz val="10"/>
        <rFont val="宋体"/>
        <charset val="134"/>
      </rPr>
      <t>减：使用权资产减值准备</t>
    </r>
  </si>
  <si>
    <r>
      <rPr>
        <sz val="10"/>
        <rFont val="宋体"/>
        <charset val="134"/>
      </rPr>
      <t>使用权资产净额</t>
    </r>
  </si>
  <si>
    <t>无形资产—土地使用权评估明细表</t>
  </si>
  <si>
    <r>
      <rPr>
        <sz val="10"/>
        <color indexed="8"/>
        <rFont val="宋体"/>
        <charset val="134"/>
      </rPr>
      <t>无形</t>
    </r>
    <r>
      <rPr>
        <sz val="10"/>
        <color indexed="8"/>
        <rFont val="Times New Roman"/>
        <charset val="134"/>
      </rPr>
      <t>-</t>
    </r>
    <r>
      <rPr>
        <sz val="10"/>
        <color indexed="8"/>
        <rFont val="宋体"/>
        <charset val="134"/>
      </rPr>
      <t>土地合计</t>
    </r>
  </si>
  <si>
    <r>
      <rPr>
        <sz val="10"/>
        <color indexed="8"/>
        <rFont val="宋体"/>
        <charset val="134"/>
      </rPr>
      <t>减：无形</t>
    </r>
    <r>
      <rPr>
        <sz val="10"/>
        <color indexed="8"/>
        <rFont val="Times New Roman"/>
        <charset val="134"/>
      </rPr>
      <t>-</t>
    </r>
    <r>
      <rPr>
        <sz val="10"/>
        <color indexed="8"/>
        <rFont val="宋体"/>
        <charset val="134"/>
      </rPr>
      <t>土地减值准备</t>
    </r>
  </si>
  <si>
    <r>
      <rPr>
        <sz val="10"/>
        <rFont val="宋体"/>
        <charset val="134"/>
      </rPr>
      <t>无形</t>
    </r>
    <r>
      <rPr>
        <sz val="10"/>
        <rFont val="Times New Roman"/>
        <charset val="134"/>
      </rPr>
      <t>-</t>
    </r>
    <r>
      <rPr>
        <sz val="10"/>
        <rFont val="宋体"/>
        <charset val="134"/>
      </rPr>
      <t>土地净额</t>
    </r>
  </si>
  <si>
    <t>无形资产—矿业权评估明细表</t>
  </si>
  <si>
    <r>
      <rPr>
        <sz val="10"/>
        <color indexed="8"/>
        <rFont val="宋体"/>
        <charset val="134"/>
      </rPr>
      <t>无形</t>
    </r>
    <r>
      <rPr>
        <sz val="10"/>
        <color indexed="8"/>
        <rFont val="Times New Roman"/>
        <charset val="134"/>
      </rPr>
      <t>-</t>
    </r>
    <r>
      <rPr>
        <sz val="10"/>
        <color indexed="8"/>
        <rFont val="宋体"/>
        <charset val="134"/>
      </rPr>
      <t>矿业权合计</t>
    </r>
  </si>
  <si>
    <r>
      <rPr>
        <sz val="10"/>
        <color indexed="8"/>
        <rFont val="宋体"/>
        <charset val="134"/>
      </rPr>
      <t>减：无形</t>
    </r>
    <r>
      <rPr>
        <sz val="10"/>
        <color indexed="8"/>
        <rFont val="Times New Roman"/>
        <charset val="134"/>
      </rPr>
      <t>-</t>
    </r>
    <r>
      <rPr>
        <sz val="10"/>
        <color indexed="8"/>
        <rFont val="宋体"/>
        <charset val="134"/>
      </rPr>
      <t>矿业权减值准备</t>
    </r>
  </si>
  <si>
    <r>
      <rPr>
        <sz val="10"/>
        <rFont val="宋体"/>
        <charset val="134"/>
      </rPr>
      <t>无形</t>
    </r>
    <r>
      <rPr>
        <sz val="10"/>
        <rFont val="Times New Roman"/>
        <charset val="134"/>
      </rPr>
      <t>-</t>
    </r>
    <r>
      <rPr>
        <sz val="10"/>
        <rFont val="宋体"/>
        <charset val="134"/>
      </rPr>
      <t>矿业权净额</t>
    </r>
  </si>
  <si>
    <t>无形资产—其他无形资产评估明细表</t>
  </si>
  <si>
    <r>
      <rPr>
        <sz val="10"/>
        <color indexed="8"/>
        <rFont val="宋体"/>
        <charset val="134"/>
      </rPr>
      <t>无形</t>
    </r>
    <r>
      <rPr>
        <sz val="10"/>
        <color indexed="8"/>
        <rFont val="Times New Roman"/>
        <charset val="134"/>
      </rPr>
      <t>-</t>
    </r>
    <r>
      <rPr>
        <sz val="10"/>
        <color indexed="8"/>
        <rFont val="宋体"/>
        <charset val="134"/>
      </rPr>
      <t>其他合计</t>
    </r>
  </si>
  <si>
    <r>
      <rPr>
        <sz val="10"/>
        <color indexed="8"/>
        <rFont val="宋体"/>
        <charset val="134"/>
      </rPr>
      <t>减：无形</t>
    </r>
    <r>
      <rPr>
        <sz val="10"/>
        <color indexed="8"/>
        <rFont val="Times New Roman"/>
        <charset val="134"/>
      </rPr>
      <t>-</t>
    </r>
    <r>
      <rPr>
        <sz val="10"/>
        <color indexed="8"/>
        <rFont val="宋体"/>
        <charset val="134"/>
      </rPr>
      <t>其他减值准备</t>
    </r>
  </si>
  <si>
    <r>
      <rPr>
        <sz val="10"/>
        <rFont val="宋体"/>
        <charset val="134"/>
      </rPr>
      <t>无形</t>
    </r>
    <r>
      <rPr>
        <sz val="10"/>
        <rFont val="Times New Roman"/>
        <charset val="134"/>
      </rPr>
      <t>-</t>
    </r>
    <r>
      <rPr>
        <sz val="10"/>
        <rFont val="宋体"/>
        <charset val="134"/>
      </rPr>
      <t>其他净额</t>
    </r>
  </si>
  <si>
    <t>商誉评估明细表</t>
  </si>
  <si>
    <r>
      <rPr>
        <sz val="10"/>
        <color indexed="8"/>
        <rFont val="宋体"/>
        <charset val="134"/>
      </rPr>
      <t>商誉合计</t>
    </r>
  </si>
  <si>
    <r>
      <rPr>
        <sz val="10"/>
        <color indexed="8"/>
        <rFont val="宋体"/>
        <charset val="134"/>
      </rPr>
      <t>减：商誉减值准备</t>
    </r>
  </si>
  <si>
    <r>
      <rPr>
        <sz val="10"/>
        <rFont val="宋体"/>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</si>
  <si>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</si>
  <si>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</si>
  <si>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</si>
  <si>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</si>
  <si>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</si>
  <si>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</si>
  <si>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</si>
  <si>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</si>
  <si>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</si>
  <si>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</si>
  <si>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</si>
  <si>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</si>
  <si>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</si>
  <si>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</si>
  <si>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</si>
  <si>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</si>
  <si>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</si>
  <si>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</si>
  <si>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</si>
  <si>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</si>
  <si>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</si>
  <si>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</si>
  <si>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b/>
        <sz val="9"/>
        <rFont val="宋体"/>
        <charset val="134"/>
      </rPr>
      <t>一、项目基本信息</t>
    </r>
  </si>
  <si>
    <r>
      <rPr>
        <sz val="9"/>
        <rFont val="Times New Roman"/>
        <charset val="134"/>
      </rPr>
      <t>1.</t>
    </r>
    <r>
      <rPr>
        <sz val="9"/>
        <rFont val="Arial Narrow"/>
        <charset val="134"/>
      </rPr>
      <t>企业名称（输入）：</t>
    </r>
  </si>
  <si>
    <t>产权持有单位</t>
  </si>
  <si>
    <t>中国石油天然气股份有限公司塔里木油田分公司塔西南勘探开发公司</t>
  </si>
  <si>
    <r>
      <rPr>
        <sz val="9"/>
        <rFont val="Times New Roman"/>
        <charset val="134"/>
      </rPr>
      <t>2.</t>
    </r>
    <r>
      <rPr>
        <sz val="9"/>
        <rFont val="Arial Narrow"/>
        <charset val="134"/>
      </rPr>
      <t>评估基准日（选择）：</t>
    </r>
  </si>
  <si>
    <r>
      <rPr>
        <sz val="9"/>
        <rFont val="Times New Roman"/>
        <charset val="134"/>
      </rPr>
      <t>3.</t>
    </r>
    <r>
      <rPr>
        <sz val="9"/>
        <rFont val="Arial Narrow"/>
        <charset val="134"/>
      </rPr>
      <t>评估机构名称：</t>
    </r>
  </si>
  <si>
    <r>
      <rPr>
        <sz val="9"/>
        <rFont val="宋体"/>
        <charset val="134"/>
      </rPr>
      <t>北京中企华资产评估有限责任公司</t>
    </r>
  </si>
  <si>
    <r>
      <rPr>
        <sz val="9"/>
        <rFont val="Times New Roman"/>
        <charset val="134"/>
      </rPr>
      <t>4.</t>
    </r>
    <r>
      <rPr>
        <sz val="9"/>
        <rFont val="Arial Narrow"/>
        <charset val="134"/>
      </rPr>
      <t>项目名称：</t>
    </r>
  </si>
  <si>
    <r>
      <rPr>
        <sz val="9"/>
        <rFont val="Times New Roman"/>
        <charset val="134"/>
      </rPr>
      <t>XXX</t>
    </r>
    <r>
      <rPr>
        <sz val="9"/>
        <rFont val="宋体"/>
        <charset val="134"/>
      </rPr>
      <t>项目</t>
    </r>
  </si>
  <si>
    <r>
      <rPr>
        <sz val="9"/>
        <rFont val="Times New Roman"/>
        <charset val="134"/>
      </rPr>
      <t>5.</t>
    </r>
    <r>
      <rPr>
        <sz val="9"/>
        <rFont val="Arial Narrow"/>
        <charset val="134"/>
      </rPr>
      <t>填表人及填表日期：</t>
    </r>
  </si>
  <si>
    <r>
      <rPr>
        <sz val="9"/>
        <rFont val="宋体"/>
        <charset val="134"/>
      </rPr>
      <t>选择</t>
    </r>
  </si>
  <si>
    <r>
      <rPr>
        <sz val="9"/>
        <rFont val="宋体"/>
        <charset val="134"/>
      </rPr>
      <t>科目</t>
    </r>
  </si>
  <si>
    <r>
      <rPr>
        <sz val="9"/>
        <rFont val="宋体"/>
        <charset val="134"/>
      </rPr>
      <t>填表人员姓名</t>
    </r>
  </si>
  <si>
    <r>
      <rPr>
        <sz val="9"/>
        <rFont val="宋体"/>
        <charset val="134"/>
      </rPr>
      <t>填表日期</t>
    </r>
  </si>
  <si>
    <r>
      <rPr>
        <sz val="9"/>
        <rFont val="宋体"/>
        <charset val="134"/>
      </rPr>
      <t>评估人员</t>
    </r>
  </si>
  <si>
    <r>
      <rPr>
        <sz val="9"/>
        <rFont val="宋体"/>
        <charset val="134"/>
      </rPr>
      <t>√</t>
    </r>
  </si>
  <si>
    <r>
      <rPr>
        <sz val="10"/>
        <color indexed="8"/>
        <rFont val="宋体"/>
        <charset val="134"/>
      </rPr>
      <t>流动资产（汇总）</t>
    </r>
  </si>
  <si>
    <t>宁国胜</t>
  </si>
  <si>
    <t>王庆国</t>
  </si>
  <si>
    <r>
      <rPr>
        <sz val="10"/>
        <color indexed="8"/>
        <rFont val="宋体"/>
        <charset val="134"/>
      </rPr>
      <t>货币资金（汇总）</t>
    </r>
  </si>
  <si>
    <r>
      <rPr>
        <sz val="10"/>
        <color indexed="8"/>
        <rFont val="宋体"/>
        <charset val="134"/>
      </rPr>
      <t>现金</t>
    </r>
  </si>
  <si>
    <r>
      <rPr>
        <sz val="10"/>
        <color indexed="8"/>
        <rFont val="宋体"/>
        <charset val="134"/>
      </rPr>
      <t>银行存款</t>
    </r>
  </si>
  <si>
    <r>
      <rPr>
        <sz val="10"/>
        <color indexed="8"/>
        <rFont val="宋体"/>
        <charset val="134"/>
      </rPr>
      <t>其他货币资金</t>
    </r>
  </si>
  <si>
    <r>
      <rPr>
        <sz val="10"/>
        <color indexed="8"/>
        <rFont val="宋体"/>
        <charset val="134"/>
      </rPr>
      <t>交易性金融资产（汇总）</t>
    </r>
  </si>
  <si>
    <r>
      <rPr>
        <sz val="10"/>
        <color indexed="8"/>
        <rFont val="宋体"/>
        <charset val="134"/>
      </rPr>
      <t>股票投资</t>
    </r>
  </si>
  <si>
    <r>
      <rPr>
        <sz val="10"/>
        <color indexed="8"/>
        <rFont val="宋体"/>
        <charset val="134"/>
      </rPr>
      <t>债券投资</t>
    </r>
  </si>
  <si>
    <r>
      <rPr>
        <sz val="10"/>
        <color indexed="8"/>
        <rFont val="宋体"/>
        <charset val="134"/>
      </rPr>
      <t>基金投资</t>
    </r>
  </si>
  <si>
    <r>
      <rPr>
        <sz val="10"/>
        <color indexed="8"/>
        <rFont val="宋体"/>
        <charset val="134"/>
      </rPr>
      <t>其他</t>
    </r>
  </si>
  <si>
    <r>
      <rPr>
        <sz val="10"/>
        <color indexed="8"/>
        <rFont val="宋体"/>
        <charset val="134"/>
      </rPr>
      <t>衍生金融资产</t>
    </r>
  </si>
  <si>
    <r>
      <rPr>
        <sz val="10"/>
        <color indexed="8"/>
        <rFont val="宋体"/>
        <charset val="134"/>
      </rPr>
      <t>应收票据</t>
    </r>
  </si>
  <si>
    <r>
      <rPr>
        <sz val="10"/>
        <color indexed="8"/>
        <rFont val="宋体"/>
        <charset val="134"/>
      </rPr>
      <t>应收账款</t>
    </r>
  </si>
  <si>
    <r>
      <rPr>
        <sz val="10"/>
        <color indexed="8"/>
        <rFont val="宋体"/>
        <charset val="134"/>
      </rPr>
      <t>应收账款融资</t>
    </r>
  </si>
  <si>
    <r>
      <rPr>
        <sz val="9"/>
        <rFont val="Arial Narrow"/>
        <charset val="134"/>
      </rPr>
      <t>预付款项</t>
    </r>
  </si>
  <si>
    <r>
      <rPr>
        <sz val="10"/>
        <color indexed="8"/>
        <rFont val="宋体"/>
        <charset val="134"/>
      </rPr>
      <t>其他应收款</t>
    </r>
  </si>
  <si>
    <r>
      <rPr>
        <sz val="10"/>
        <color indexed="8"/>
        <rFont val="宋体"/>
        <charset val="134"/>
      </rPr>
      <t>存货（汇总）</t>
    </r>
  </si>
  <si>
    <r>
      <rPr>
        <sz val="10"/>
        <color indexed="8"/>
        <rFont val="宋体"/>
        <charset val="134"/>
      </rPr>
      <t>材料采购（在途物资）</t>
    </r>
  </si>
  <si>
    <r>
      <rPr>
        <sz val="10"/>
        <color indexed="8"/>
        <rFont val="宋体"/>
        <charset val="134"/>
      </rPr>
      <t>原材料</t>
    </r>
  </si>
  <si>
    <r>
      <rPr>
        <sz val="10"/>
        <color indexed="8"/>
        <rFont val="宋体"/>
        <charset val="134"/>
      </rPr>
      <t>在库周转材料</t>
    </r>
  </si>
  <si>
    <r>
      <rPr>
        <sz val="10"/>
        <color indexed="8"/>
        <rFont val="宋体"/>
        <charset val="134"/>
      </rPr>
      <t>委托加工物资</t>
    </r>
  </si>
  <si>
    <r>
      <rPr>
        <sz val="10"/>
        <color indexed="8"/>
        <rFont val="宋体"/>
        <charset val="134"/>
      </rPr>
      <t>产成品（库存商品）</t>
    </r>
  </si>
  <si>
    <r>
      <rPr>
        <sz val="10"/>
        <color indexed="8"/>
        <rFont val="宋体"/>
        <charset val="134"/>
      </rPr>
      <t>在产品（自制半成品）</t>
    </r>
  </si>
  <si>
    <r>
      <rPr>
        <sz val="10"/>
        <color indexed="8"/>
        <rFont val="宋体"/>
        <charset val="134"/>
      </rPr>
      <t>发出商品</t>
    </r>
  </si>
  <si>
    <r>
      <rPr>
        <sz val="10"/>
        <color indexed="8"/>
        <rFont val="宋体"/>
        <charset val="134"/>
      </rPr>
      <t>在用周转材料</t>
    </r>
  </si>
  <si>
    <r>
      <rPr>
        <sz val="10"/>
        <color indexed="8"/>
        <rFont val="宋体"/>
        <charset val="134"/>
      </rPr>
      <t>开发产品</t>
    </r>
  </si>
  <si>
    <r>
      <rPr>
        <sz val="10"/>
        <color indexed="8"/>
        <rFont val="宋体"/>
        <charset val="134"/>
      </rPr>
      <t>开发成本</t>
    </r>
  </si>
  <si>
    <r>
      <rPr>
        <sz val="10"/>
        <color indexed="8"/>
        <rFont val="宋体"/>
        <charset val="134"/>
      </rPr>
      <t>消耗性生物资产</t>
    </r>
  </si>
  <si>
    <r>
      <rPr>
        <sz val="10"/>
        <color indexed="8"/>
        <rFont val="宋体"/>
        <charset val="134"/>
      </rPr>
      <t>工程施工</t>
    </r>
  </si>
  <si>
    <r>
      <rPr>
        <sz val="9"/>
        <rFont val="Arial Narrow"/>
        <charset val="134"/>
      </rPr>
      <t>合同资产</t>
    </r>
  </si>
  <si>
    <r>
      <rPr>
        <sz val="9"/>
        <rFont val="Arial Narrow"/>
        <charset val="134"/>
      </rPr>
      <t>持有待售资产</t>
    </r>
  </si>
  <si>
    <r>
      <rPr>
        <sz val="10"/>
        <color indexed="8"/>
        <rFont val="宋体"/>
        <charset val="134"/>
      </rPr>
      <t>一年到期非流动资产</t>
    </r>
  </si>
  <si>
    <r>
      <rPr>
        <sz val="10"/>
        <color indexed="8"/>
        <rFont val="宋体"/>
        <charset val="134"/>
      </rPr>
      <t>其他流动资产</t>
    </r>
  </si>
  <si>
    <r>
      <rPr>
        <sz val="10"/>
        <color indexed="8"/>
        <rFont val="宋体"/>
        <charset val="134"/>
      </rPr>
      <t>其他债权投资</t>
    </r>
  </si>
  <si>
    <r>
      <rPr>
        <sz val="10"/>
        <color indexed="8"/>
        <rFont val="宋体"/>
        <charset val="134"/>
      </rPr>
      <t>长期应收</t>
    </r>
  </si>
  <si>
    <r>
      <rPr>
        <sz val="10"/>
        <color indexed="8"/>
        <rFont val="宋体"/>
        <charset val="134"/>
      </rPr>
      <t>长期股权投资</t>
    </r>
  </si>
  <si>
    <r>
      <rPr>
        <sz val="9"/>
        <rFont val="Arial Narrow"/>
        <charset val="134"/>
      </rPr>
      <t>其他权益工具投资</t>
    </r>
  </si>
  <si>
    <r>
      <rPr>
        <sz val="10"/>
        <color indexed="8"/>
        <rFont val="宋体"/>
        <charset val="134"/>
      </rPr>
      <t>其他非流动金融资产</t>
    </r>
  </si>
  <si>
    <r>
      <rPr>
        <sz val="10"/>
        <color indexed="8"/>
        <rFont val="宋体"/>
        <charset val="134"/>
      </rPr>
      <t>投资性房地产（汇总）</t>
    </r>
  </si>
  <si>
    <r>
      <rPr>
        <sz val="10"/>
        <color indexed="8"/>
        <rFont val="宋体"/>
        <charset val="134"/>
      </rPr>
      <t>投资性房地产（成本计量）</t>
    </r>
  </si>
  <si>
    <r>
      <rPr>
        <sz val="10"/>
        <color indexed="8"/>
        <rFont val="宋体"/>
        <charset val="134"/>
      </rPr>
      <t>投资性房地产（公允计量）</t>
    </r>
  </si>
  <si>
    <r>
      <rPr>
        <sz val="10"/>
        <color indexed="8"/>
        <rFont val="宋体"/>
        <charset val="134"/>
      </rPr>
      <t>投资性地产（成本计量）</t>
    </r>
  </si>
  <si>
    <r>
      <rPr>
        <sz val="10"/>
        <color indexed="8"/>
        <rFont val="宋体"/>
        <charset val="134"/>
      </rPr>
      <t>投资性地产</t>
    </r>
    <r>
      <rPr>
        <sz val="10"/>
        <color indexed="8"/>
        <rFont val="Times New Roman"/>
        <charset val="134"/>
      </rPr>
      <t>(</t>
    </r>
    <r>
      <rPr>
        <sz val="10"/>
        <color indexed="8"/>
        <rFont val="宋体"/>
        <charset val="134"/>
      </rPr>
      <t>公允计量）</t>
    </r>
  </si>
  <si>
    <r>
      <rPr>
        <sz val="10"/>
        <color indexed="8"/>
        <rFont val="宋体"/>
        <charset val="134"/>
      </rPr>
      <t>固定资产汇总</t>
    </r>
  </si>
  <si>
    <r>
      <rPr>
        <sz val="10"/>
        <color indexed="8"/>
        <rFont val="宋体"/>
        <charset val="134"/>
      </rPr>
      <t>房屋建筑物</t>
    </r>
  </si>
  <si>
    <r>
      <rPr>
        <sz val="10"/>
        <color indexed="8"/>
        <rFont val="宋体"/>
        <charset val="134"/>
      </rPr>
      <t>构筑物及其他辅助设施</t>
    </r>
  </si>
  <si>
    <r>
      <rPr>
        <sz val="10"/>
        <color indexed="8"/>
        <rFont val="宋体"/>
        <charset val="134"/>
      </rPr>
      <t>管道及沟槽</t>
    </r>
  </si>
  <si>
    <r>
      <rPr>
        <sz val="10"/>
        <color indexed="8"/>
        <rFont val="宋体"/>
        <charset val="134"/>
      </rPr>
      <t>井巷工程</t>
    </r>
  </si>
  <si>
    <r>
      <rPr>
        <sz val="10"/>
        <color indexed="8"/>
        <rFont val="宋体"/>
        <charset val="134"/>
      </rPr>
      <t>机器设备</t>
    </r>
  </si>
  <si>
    <r>
      <rPr>
        <sz val="10"/>
        <color indexed="8"/>
        <rFont val="宋体"/>
        <charset val="134"/>
      </rPr>
      <t>车辆</t>
    </r>
  </si>
  <si>
    <r>
      <rPr>
        <sz val="10"/>
        <color indexed="8"/>
        <rFont val="宋体"/>
        <charset val="134"/>
      </rPr>
      <t>电子设备</t>
    </r>
  </si>
  <si>
    <r>
      <rPr>
        <sz val="10"/>
        <color indexed="8"/>
        <rFont val="宋体"/>
        <charset val="134"/>
      </rPr>
      <t>土地</t>
    </r>
  </si>
  <si>
    <r>
      <rPr>
        <sz val="10"/>
        <color indexed="8"/>
        <rFont val="宋体"/>
        <charset val="134"/>
      </rPr>
      <t>船舶</t>
    </r>
  </si>
  <si>
    <r>
      <rPr>
        <sz val="10"/>
        <color indexed="8"/>
        <rFont val="宋体"/>
        <charset val="134"/>
      </rPr>
      <t>在建工程</t>
    </r>
    <r>
      <rPr>
        <sz val="10"/>
        <color indexed="8"/>
        <rFont val="Times New Roman"/>
        <charset val="134"/>
      </rPr>
      <t>-</t>
    </r>
    <r>
      <rPr>
        <sz val="10"/>
        <color indexed="8"/>
        <rFont val="宋体"/>
        <charset val="134"/>
      </rPr>
      <t>土建工程</t>
    </r>
  </si>
  <si>
    <r>
      <rPr>
        <sz val="10"/>
        <color indexed="8"/>
        <rFont val="宋体"/>
        <charset val="134"/>
      </rPr>
      <t>在建工程</t>
    </r>
    <r>
      <rPr>
        <sz val="10"/>
        <color indexed="8"/>
        <rFont val="Times New Roman"/>
        <charset val="134"/>
      </rPr>
      <t>-</t>
    </r>
    <r>
      <rPr>
        <sz val="10"/>
        <color indexed="8"/>
        <rFont val="宋体"/>
        <charset val="134"/>
      </rPr>
      <t>设备安装工程</t>
    </r>
  </si>
  <si>
    <r>
      <rPr>
        <sz val="10"/>
        <color indexed="8"/>
        <rFont val="宋体"/>
        <charset val="134"/>
      </rPr>
      <t>在建工程</t>
    </r>
    <r>
      <rPr>
        <sz val="10"/>
        <color indexed="8"/>
        <rFont val="Times New Roman"/>
        <charset val="134"/>
      </rPr>
      <t>-</t>
    </r>
    <r>
      <rPr>
        <sz val="10"/>
        <color indexed="8"/>
        <rFont val="宋体"/>
        <charset val="134"/>
      </rPr>
      <t>待摊投资</t>
    </r>
  </si>
  <si>
    <r>
      <rPr>
        <sz val="10"/>
        <color indexed="8"/>
        <rFont val="宋体"/>
        <charset val="134"/>
      </rPr>
      <t>工程物资</t>
    </r>
  </si>
  <si>
    <r>
      <rPr>
        <sz val="10"/>
        <color indexed="8"/>
        <rFont val="宋体"/>
        <charset val="134"/>
      </rPr>
      <t>在建工程（汇总）</t>
    </r>
  </si>
  <si>
    <r>
      <rPr>
        <sz val="10"/>
        <color indexed="8"/>
        <rFont val="宋体"/>
        <charset val="134"/>
      </rPr>
      <t>生产性生物资产</t>
    </r>
  </si>
  <si>
    <r>
      <rPr>
        <sz val="10"/>
        <color indexed="8"/>
        <rFont val="宋体"/>
        <charset val="134"/>
      </rPr>
      <t>油气资产</t>
    </r>
  </si>
  <si>
    <r>
      <rPr>
        <sz val="10"/>
        <color indexed="8"/>
        <rFont val="宋体"/>
        <charset val="134"/>
      </rPr>
      <t>使用权资产</t>
    </r>
  </si>
  <si>
    <r>
      <rPr>
        <sz val="10"/>
        <color indexed="8"/>
        <rFont val="宋体"/>
        <charset val="134"/>
      </rPr>
      <t>无形资产（汇总）</t>
    </r>
  </si>
  <si>
    <r>
      <rPr>
        <sz val="10"/>
        <color indexed="8"/>
        <rFont val="宋体"/>
        <charset val="134"/>
      </rPr>
      <t>土地使用权</t>
    </r>
  </si>
  <si>
    <r>
      <rPr>
        <sz val="10"/>
        <color indexed="8"/>
        <rFont val="宋体"/>
        <charset val="134"/>
      </rPr>
      <t>无形</t>
    </r>
    <r>
      <rPr>
        <sz val="10"/>
        <color indexed="8"/>
        <rFont val="Times New Roman"/>
        <charset val="134"/>
      </rPr>
      <t>-</t>
    </r>
    <r>
      <rPr>
        <sz val="10"/>
        <color indexed="8"/>
        <rFont val="宋体"/>
        <charset val="134"/>
      </rPr>
      <t>矿业权</t>
    </r>
  </si>
  <si>
    <r>
      <rPr>
        <sz val="10"/>
        <color indexed="8"/>
        <rFont val="宋体"/>
        <charset val="134"/>
      </rPr>
      <t>其他无形资产</t>
    </r>
  </si>
  <si>
    <r>
      <rPr>
        <sz val="10"/>
        <color indexed="8"/>
        <rFont val="宋体"/>
        <charset val="134"/>
      </rPr>
      <t>开发支出</t>
    </r>
  </si>
  <si>
    <r>
      <rPr>
        <sz val="10"/>
        <color indexed="8"/>
        <rFont val="宋体"/>
        <charset val="134"/>
      </rPr>
      <t>商誉</t>
    </r>
  </si>
  <si>
    <r>
      <rPr>
        <sz val="10"/>
        <color indexed="8"/>
        <rFont val="宋体"/>
        <charset val="134"/>
      </rPr>
      <t>长期待摊费用</t>
    </r>
  </si>
  <si>
    <r>
      <rPr>
        <sz val="10"/>
        <color indexed="8"/>
        <rFont val="宋体"/>
        <charset val="134"/>
      </rPr>
      <t>非流动资产（汇总）</t>
    </r>
  </si>
  <si>
    <r>
      <rPr>
        <sz val="10"/>
        <color indexed="8"/>
        <rFont val="宋体"/>
        <charset val="134"/>
      </rPr>
      <t>递延所得税资产</t>
    </r>
  </si>
  <si>
    <r>
      <rPr>
        <sz val="9"/>
        <rFont val="Arial Narrow"/>
        <charset val="134"/>
      </rPr>
      <t>其他非流动资产</t>
    </r>
    <r>
      <rPr>
        <sz val="9"/>
        <rFont val="Times New Roman"/>
        <charset val="134"/>
      </rPr>
      <t xml:space="preserve"> </t>
    </r>
  </si>
  <si>
    <r>
      <rPr>
        <sz val="10"/>
        <color indexed="8"/>
        <rFont val="宋体"/>
        <charset val="134"/>
      </rPr>
      <t>流动负债（汇总）</t>
    </r>
  </si>
  <si>
    <r>
      <rPr>
        <sz val="10"/>
        <color indexed="8"/>
        <rFont val="宋体"/>
        <charset val="134"/>
      </rPr>
      <t>短期借款</t>
    </r>
  </si>
  <si>
    <r>
      <rPr>
        <sz val="10"/>
        <color indexed="8"/>
        <rFont val="宋体"/>
        <charset val="134"/>
      </rPr>
      <t>交易性金融负债</t>
    </r>
  </si>
  <si>
    <r>
      <rPr>
        <sz val="9"/>
        <rFont val="Arial Narrow"/>
        <charset val="134"/>
      </rPr>
      <t>衍生金融负债</t>
    </r>
  </si>
  <si>
    <r>
      <rPr>
        <sz val="10"/>
        <color indexed="8"/>
        <rFont val="宋体"/>
        <charset val="134"/>
      </rPr>
      <t>应付票据</t>
    </r>
  </si>
  <si>
    <r>
      <rPr>
        <sz val="10"/>
        <color indexed="8"/>
        <rFont val="宋体"/>
        <charset val="134"/>
      </rPr>
      <t>应付账款</t>
    </r>
  </si>
  <si>
    <r>
      <rPr>
        <sz val="10"/>
        <color indexed="8"/>
        <rFont val="宋体"/>
        <charset val="134"/>
      </rPr>
      <t>预收款项</t>
    </r>
  </si>
  <si>
    <r>
      <rPr>
        <sz val="9"/>
        <rFont val="Arial Narrow"/>
        <charset val="134"/>
      </rPr>
      <t>合同负债</t>
    </r>
  </si>
  <si>
    <r>
      <rPr>
        <sz val="10"/>
        <color indexed="8"/>
        <rFont val="宋体"/>
        <charset val="134"/>
      </rPr>
      <t>应付职工薪酬</t>
    </r>
  </si>
  <si>
    <r>
      <rPr>
        <sz val="10"/>
        <color indexed="8"/>
        <rFont val="宋体"/>
        <charset val="134"/>
      </rPr>
      <t>应交税费</t>
    </r>
  </si>
  <si>
    <r>
      <rPr>
        <sz val="10"/>
        <color indexed="8"/>
        <rFont val="宋体"/>
        <charset val="134"/>
      </rPr>
      <t>其他应付款</t>
    </r>
  </si>
  <si>
    <r>
      <rPr>
        <sz val="10"/>
        <color indexed="8"/>
        <rFont val="宋体"/>
        <charset val="134"/>
      </rPr>
      <t>持有待售负债</t>
    </r>
  </si>
  <si>
    <r>
      <rPr>
        <sz val="10"/>
        <color indexed="8"/>
        <rFont val="宋体"/>
        <charset val="134"/>
      </rPr>
      <t>一年内到期的非流动负债</t>
    </r>
  </si>
  <si>
    <r>
      <rPr>
        <sz val="10"/>
        <color indexed="8"/>
        <rFont val="宋体"/>
        <charset val="134"/>
      </rPr>
      <t>其他流动负债</t>
    </r>
  </si>
  <si>
    <r>
      <rPr>
        <sz val="10"/>
        <color indexed="8"/>
        <rFont val="宋体"/>
        <charset val="134"/>
      </rPr>
      <t>非流动负债（汇总）</t>
    </r>
  </si>
  <si>
    <r>
      <rPr>
        <sz val="10"/>
        <color indexed="8"/>
        <rFont val="宋体"/>
        <charset val="134"/>
      </rPr>
      <t>长期借款</t>
    </r>
  </si>
  <si>
    <r>
      <rPr>
        <sz val="10"/>
        <color indexed="8"/>
        <rFont val="宋体"/>
        <charset val="134"/>
      </rPr>
      <t>应付债券</t>
    </r>
  </si>
  <si>
    <r>
      <rPr>
        <sz val="9"/>
        <rFont val="Arial Narrow"/>
        <charset val="134"/>
      </rPr>
      <t>租赁负债</t>
    </r>
  </si>
  <si>
    <r>
      <rPr>
        <sz val="10"/>
        <color indexed="8"/>
        <rFont val="宋体"/>
        <charset val="134"/>
      </rPr>
      <t>长期应付款</t>
    </r>
  </si>
  <si>
    <r>
      <rPr>
        <sz val="10"/>
        <color indexed="8"/>
        <rFont val="宋体"/>
        <charset val="134"/>
      </rPr>
      <t>预计负债</t>
    </r>
  </si>
  <si>
    <r>
      <rPr>
        <sz val="10"/>
        <color indexed="8"/>
        <rFont val="宋体"/>
        <charset val="134"/>
      </rPr>
      <t>递延收益</t>
    </r>
  </si>
  <si>
    <r>
      <rPr>
        <sz val="9"/>
        <rFont val="Arial Narrow"/>
        <charset val="134"/>
      </rPr>
      <t>递延所得税负债</t>
    </r>
  </si>
  <si>
    <r>
      <rPr>
        <sz val="10"/>
        <color indexed="8"/>
        <rFont val="宋体"/>
        <charset val="134"/>
      </rPr>
      <t>其他非流动负债</t>
    </r>
  </si>
  <si>
    <t>XXX资产评估项目</t>
  </si>
  <si>
    <t>评估申报明细表</t>
  </si>
  <si>
    <t>企业负责人：xxx</t>
  </si>
  <si>
    <t>财务负责人：xxx</t>
  </si>
  <si>
    <t>主要填表人：xxx</t>
  </si>
  <si>
    <t>填表人电话：xxx</t>
  </si>
  <si>
    <t>资产基础法操作导航图（点击并完成各模块的任务） V1.0.0.2</t>
  </si>
  <si>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</si>
  <si>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</si>
  <si>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</si>
  <si>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</si>
  <si>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</si>
  <si>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</si>
  <si>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</si>
  <si>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</si>
  <si>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</si>
  <si>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</si>
  <si>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</si>
  <si>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</si>
  <si>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</si>
  <si>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</si>
  <si>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</si>
  <si>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</si>
  <si>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</si>
  <si>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</si>
  <si>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</si>
  <si>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</si>
  <si>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</si>
  <si>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</si>
  <si>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资产评估申报表索引目录V1.0.0.2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</si>
  <si>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</si>
  <si>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</si>
  <si>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</si>
  <si>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</si>
  <si>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</si>
  <si>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</si>
  <si>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</si>
  <si>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</si>
  <si>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</si>
  <si>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</si>
  <si>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</si>
  <si>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</si>
  <si>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</si>
  <si>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</si>
  <si>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</si>
  <si>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</si>
  <si>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</si>
  <si>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</si>
  <si>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</si>
  <si>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</si>
  <si>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</si>
  <si>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</si>
  <si>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</si>
  <si>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</si>
  <si>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</si>
  <si>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</si>
  <si>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</si>
  <si>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</si>
  <si>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</si>
  <si>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</si>
  <si>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</si>
  <si>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</si>
  <si>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</si>
  <si>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</si>
  <si>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</si>
  <si>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</si>
  <si>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</si>
  <si>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</si>
  <si>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</si>
  <si>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</si>
  <si>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</si>
  <si>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</si>
  <si>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</si>
  <si>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</si>
  <si>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</si>
  <si>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</si>
  <si>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</si>
  <si>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</si>
  <si>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</si>
  <si>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</si>
  <si>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</si>
  <si>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</si>
  <si>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</si>
  <si>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</si>
  <si>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</si>
  <si>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</si>
  <si>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</si>
  <si>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</si>
  <si>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</si>
  <si>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</si>
  <si>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</si>
  <si>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</si>
  <si>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</si>
  <si>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</si>
  <si>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</si>
  <si>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</si>
  <si>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</si>
  <si>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</si>
  <si>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</si>
  <si>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</si>
  <si>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</si>
  <si>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</si>
  <si>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</si>
  <si>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</si>
  <si>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</si>
  <si>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</si>
  <si>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</si>
  <si>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</si>
  <si>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</si>
  <si>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</si>
  <si>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</si>
  <si>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</si>
  <si>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</si>
  <si>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</si>
  <si>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</si>
  <si>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</si>
  <si>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</si>
  <si>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</si>
  <si>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</si>
  <si>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</si>
  <si>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</si>
  <si>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</si>
  <si>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</si>
  <si>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</si>
  <si>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</si>
  <si>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</si>
  <si>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</si>
  <si>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</si>
  <si>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</si>
  <si>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</si>
  <si>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</si>
  <si>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</si>
  <si>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</si>
  <si>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</si>
  <si>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</si>
  <si>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</si>
  <si>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</si>
  <si>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</si>
  <si>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</si>
  <si>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</si>
  <si>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</si>
  <si>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</si>
  <si>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</si>
  <si>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</si>
  <si>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</si>
  <si>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</si>
  <si>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</si>
  <si>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</si>
  <si>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</si>
  <si>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</si>
  <si>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</si>
  <si>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</si>
  <si>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</si>
  <si>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</si>
  <si>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</si>
  <si>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</si>
  <si>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</si>
  <si>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</si>
  <si>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</si>
  <si>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</si>
  <si>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</si>
  <si>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</si>
  <si>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</si>
  <si>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</si>
  <si>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</si>
  <si>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</si>
  <si>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</si>
  <si>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</si>
  <si>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</si>
  <si>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</si>
  <si>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</si>
  <si>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</si>
  <si>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</si>
  <si>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</si>
  <si>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</si>
  <si>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</si>
  <si>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</si>
  <si>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</si>
  <si>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</si>
  <si>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</si>
  <si>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</si>
  <si>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</si>
  <si>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</si>
  <si>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</si>
  <si>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</si>
  <si>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</si>
  <si>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</si>
  <si>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</si>
  <si>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</si>
  <si>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charset val="134"/>
      </rPr>
      <t>(4)</t>
    </r>
    <r>
      <rPr>
        <b/>
        <sz val="12"/>
        <rFont val="宋体"/>
        <charset val="134"/>
      </rPr>
      <t>表</t>
    </r>
    <r>
      <rPr>
        <b/>
        <sz val="12"/>
        <rFont val="Times New Roman"/>
        <charset val="134"/>
      </rPr>
      <t xml:space="preserve">3-2-1 </t>
    </r>
    <r>
      <rPr>
        <b/>
        <sz val="12"/>
        <rFont val="宋体"/>
        <charset val="134"/>
      </rPr>
      <t>交易性金融资产</t>
    </r>
    <r>
      <rPr>
        <b/>
        <sz val="12"/>
        <rFont val="Times New Roman"/>
        <charset val="134"/>
      </rPr>
      <t>—</t>
    </r>
    <r>
      <rPr>
        <b/>
        <sz val="12"/>
        <rFont val="宋体"/>
        <charset val="134"/>
      </rPr>
      <t>股票投资</t>
    </r>
    <r>
      <rPr>
        <b/>
        <sz val="12"/>
        <rFont val="Times New Roman"/>
        <charset val="134"/>
      </rPr>
      <t>(</t>
    </r>
    <r>
      <rPr>
        <b/>
        <sz val="12"/>
        <rFont val="宋体"/>
        <charset val="134"/>
      </rPr>
      <t>指持有不超过一年</t>
    </r>
    <r>
      <rPr>
        <b/>
        <sz val="12"/>
        <rFont val="Times New Roman"/>
        <charset val="134"/>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</si>
  <si>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</si>
  <si>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</si>
  <si>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</si>
  <si>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</si>
  <si>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</si>
  <si>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charset val="134"/>
      </rPr>
      <t>(5)</t>
    </r>
    <r>
      <rPr>
        <b/>
        <sz val="12"/>
        <rFont val="宋体"/>
        <charset val="134"/>
      </rPr>
      <t>表</t>
    </r>
    <r>
      <rPr>
        <b/>
        <sz val="12"/>
        <rFont val="Times New Roman"/>
        <charset val="134"/>
      </rPr>
      <t xml:space="preserve">3-2-2 </t>
    </r>
    <r>
      <rPr>
        <b/>
        <sz val="12"/>
        <rFont val="宋体"/>
        <charset val="134"/>
      </rPr>
      <t>交易性金融资产</t>
    </r>
    <r>
      <rPr>
        <b/>
        <sz val="12"/>
        <rFont val="Times New Roman"/>
        <charset val="134"/>
      </rPr>
      <t>—</t>
    </r>
    <r>
      <rPr>
        <b/>
        <sz val="12"/>
        <rFont val="宋体"/>
        <charset val="134"/>
      </rPr>
      <t>债券投资</t>
    </r>
  </si>
  <si>
    <t>债券种类可以按用途（分基建债券、电力债券、专项债券）填列，其他填表情况同表3-2-1。</t>
  </si>
  <si>
    <t>(6)表3-2-3 交易性金融资产－基金投资</t>
  </si>
  <si>
    <r>
      <rPr>
        <sz val="12"/>
        <rFont val="宋体"/>
        <charset val="134"/>
      </rPr>
      <t>参照表</t>
    </r>
    <r>
      <rPr>
        <sz val="12"/>
        <rFont val="Times New Roman"/>
        <charset val="134"/>
      </rPr>
      <t>3-2-2</t>
    </r>
    <r>
      <rPr>
        <sz val="12"/>
        <rFont val="宋体"/>
        <charset val="134"/>
      </rPr>
      <t>。</t>
    </r>
  </si>
  <si>
    <t>(7) 表3-2-4 交易性金融资产－其他投资</t>
  </si>
  <si>
    <r>
      <rPr>
        <sz val="12"/>
        <rFont val="宋体"/>
        <charset val="134"/>
      </rPr>
      <t>参照表</t>
    </r>
    <r>
      <rPr>
        <sz val="12"/>
        <rFont val="Times New Roman"/>
        <charset val="134"/>
      </rPr>
      <t>3-2-1</t>
    </r>
    <r>
      <rPr>
        <sz val="12"/>
        <rFont val="宋体"/>
        <charset val="134"/>
      </rPr>
      <t>。</t>
    </r>
  </si>
  <si>
    <t>(8)表3-3 衍生金融资产</t>
  </si>
  <si>
    <r>
      <rPr>
        <sz val="14"/>
        <rFont val="仿宋_GB2312"/>
        <charset val="134"/>
      </rPr>
      <t>参照表</t>
    </r>
    <r>
      <rPr>
        <b/>
        <sz val="12"/>
        <rFont val="Times New Roman"/>
        <charset val="134"/>
      </rPr>
      <t>3-2-2</t>
    </r>
    <r>
      <rPr>
        <b/>
        <sz val="12"/>
        <rFont val="宋体"/>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</si>
  <si>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</si>
  <si>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</si>
  <si>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charset val="134"/>
      </rPr>
      <t>(10)</t>
    </r>
    <r>
      <rPr>
        <b/>
        <sz val="12"/>
        <rFont val="宋体"/>
        <charset val="134"/>
      </rPr>
      <t>表</t>
    </r>
    <r>
      <rPr>
        <b/>
        <sz val="12"/>
        <rFont val="Times New Roman"/>
        <charset val="134"/>
      </rPr>
      <t xml:space="preserve">3-5 </t>
    </r>
    <r>
      <rPr>
        <b/>
        <sz val="12"/>
        <rFont val="宋体"/>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</si>
  <si>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</si>
  <si>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</si>
  <si>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</si>
  <si>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charset val="134"/>
      </rPr>
      <t>参照表</t>
    </r>
    <r>
      <rPr>
        <sz val="12"/>
        <rFont val="Times New Roman"/>
        <charset val="134"/>
      </rPr>
      <t>3-5</t>
    </r>
    <r>
      <rPr>
        <sz val="12"/>
        <rFont val="宋体"/>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</si>
  <si>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</si>
  <si>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</si>
  <si>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</si>
  <si>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</si>
  <si>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</si>
  <si>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</si>
  <si>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</si>
  <si>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</si>
  <si>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</si>
  <si>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charset val="134"/>
      </rPr>
      <t>参照表</t>
    </r>
    <r>
      <rPr>
        <sz val="12"/>
        <rFont val="Times New Roman"/>
        <charset val="134"/>
      </rPr>
      <t>3-5</t>
    </r>
    <r>
      <rPr>
        <sz val="12"/>
        <rFont val="宋体"/>
        <charset val="134"/>
      </rPr>
      <t>。</t>
    </r>
  </si>
  <si>
    <r>
      <rPr>
        <b/>
        <sz val="12"/>
        <rFont val="Times New Roman"/>
        <charset val="134"/>
      </rPr>
      <t>(16)</t>
    </r>
    <r>
      <rPr>
        <b/>
        <sz val="12"/>
        <rFont val="宋体"/>
        <charset val="134"/>
      </rPr>
      <t>表</t>
    </r>
    <r>
      <rPr>
        <b/>
        <sz val="12"/>
        <rFont val="Times New Roman"/>
        <charset val="134"/>
      </rPr>
      <t>3</t>
    </r>
    <r>
      <rPr>
        <b/>
        <sz val="12"/>
        <rFont val="宋体"/>
        <charset val="134"/>
      </rPr>
      <t>－</t>
    </r>
    <r>
      <rPr>
        <b/>
        <sz val="12"/>
        <rFont val="Times New Roman"/>
        <charset val="134"/>
      </rPr>
      <t xml:space="preserve">11 </t>
    </r>
    <r>
      <rPr>
        <b/>
        <sz val="12"/>
        <rFont val="宋体"/>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</si>
  <si>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</si>
  <si>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</si>
  <si>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</si>
  <si>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</si>
  <si>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</si>
  <si>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</si>
  <si>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</si>
  <si>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</si>
  <si>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</si>
  <si>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</si>
  <si>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</si>
  <si>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</si>
  <si>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</si>
  <si>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</si>
  <si>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</si>
  <si>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</si>
  <si>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</si>
  <si>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</si>
  <si>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</si>
  <si>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</si>
  <si>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</si>
  <si>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</si>
  <si>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</si>
  <si>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</si>
  <si>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</si>
  <si>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</si>
  <si>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</si>
  <si>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</si>
  <si>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</si>
  <si>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</si>
  <si>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</si>
  <si>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</si>
  <si>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</si>
  <si>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</si>
  <si>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</si>
  <si>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</si>
  <si>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</si>
  <si>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charset val="134"/>
      </rPr>
      <t>2)</t>
    </r>
    <r>
      <rPr>
        <b/>
        <sz val="12"/>
        <rFont val="宋体"/>
        <charset val="134"/>
      </rPr>
      <t>表</t>
    </r>
    <r>
      <rPr>
        <b/>
        <sz val="12"/>
        <rFont val="Times New Roman"/>
        <charset val="134"/>
      </rPr>
      <t>4-8-2</t>
    </r>
    <r>
      <rPr>
        <b/>
        <sz val="12"/>
        <rFont val="宋体"/>
        <charset val="134"/>
      </rPr>
      <t>，固定资产</t>
    </r>
    <r>
      <rPr>
        <b/>
        <sz val="12"/>
        <rFont val="Times New Roman"/>
        <charset val="134"/>
      </rPr>
      <t>—</t>
    </r>
    <r>
      <rPr>
        <b/>
        <sz val="12"/>
        <rFont val="宋体"/>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</si>
  <si>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</si>
  <si>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</si>
  <si>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</si>
  <si>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</si>
  <si>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</si>
  <si>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</si>
  <si>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</si>
  <si>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</si>
  <si>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</si>
  <si>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</si>
  <si>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charset val="134"/>
      </rPr>
      <t xml:space="preserve">  3)</t>
    </r>
    <r>
      <rPr>
        <b/>
        <sz val="12"/>
        <rFont val="宋体"/>
        <charset val="134"/>
      </rPr>
      <t>表</t>
    </r>
    <r>
      <rPr>
        <b/>
        <sz val="12"/>
        <rFont val="Times New Roman"/>
        <charset val="134"/>
      </rPr>
      <t>4-8-3</t>
    </r>
    <r>
      <rPr>
        <b/>
        <sz val="12"/>
        <rFont val="宋体"/>
        <charset val="134"/>
      </rPr>
      <t>，</t>
    </r>
    <r>
      <rPr>
        <b/>
        <sz val="12"/>
        <rFont val="Times New Roman"/>
        <charset val="134"/>
      </rPr>
      <t xml:space="preserve"> </t>
    </r>
    <r>
      <rPr>
        <b/>
        <sz val="12"/>
        <rFont val="宋体"/>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</si>
  <si>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</si>
  <si>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</si>
  <si>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</si>
  <si>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</si>
  <si>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</si>
  <si>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</si>
  <si>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</si>
  <si>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</si>
  <si>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</si>
  <si>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</si>
  <si>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</si>
  <si>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charset val="134"/>
      </rPr>
      <t>7)</t>
    </r>
    <r>
      <rPr>
        <b/>
        <sz val="12"/>
        <rFont val="宋体"/>
        <charset val="134"/>
      </rPr>
      <t>表</t>
    </r>
    <r>
      <rPr>
        <b/>
        <sz val="12"/>
        <rFont val="Times New Roman"/>
        <charset val="134"/>
      </rPr>
      <t>4-8-7</t>
    </r>
    <r>
      <rPr>
        <b/>
        <sz val="12"/>
        <rFont val="宋体"/>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</si>
  <si>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</si>
  <si>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</si>
  <si>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</si>
  <si>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</si>
  <si>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charset val="134"/>
      </rPr>
      <t>参照表</t>
    </r>
    <r>
      <rPr>
        <sz val="12"/>
        <rFont val="Times New Roman"/>
        <charset val="134"/>
      </rPr>
      <t>4-7-3</t>
    </r>
    <r>
      <rPr>
        <sz val="12"/>
        <rFont val="宋体"/>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</si>
  <si>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</si>
  <si>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</si>
  <si>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</si>
  <si>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</si>
  <si>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</si>
  <si>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</si>
  <si>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</si>
  <si>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</si>
  <si>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charset val="134"/>
      </rPr>
      <t xml:space="preserve"> </t>
    </r>
    <r>
      <rPr>
        <sz val="12"/>
        <rFont val="宋体"/>
        <charset val="134"/>
      </rPr>
      <t>请按照工程项目整理填列本表，不应按照财务入账时间顺序填列。</t>
    </r>
  </si>
  <si>
    <t>(11)表4-9-3 在建工程—待摊投资</t>
  </si>
  <si>
    <r>
      <rPr>
        <sz val="12"/>
        <rFont val="Times New Roman"/>
        <charset val="134"/>
      </rPr>
      <t xml:space="preserve"> </t>
    </r>
    <r>
      <rPr>
        <sz val="12"/>
        <rFont val="宋体"/>
        <charset val="134"/>
      </rPr>
      <t>请按照项目及对应的费用内容填列本表</t>
    </r>
  </si>
  <si>
    <t xml:space="preserve">(12)表4-9-4 工程物资清查评估明细表
</t>
  </si>
  <si>
    <r>
      <rPr>
        <sz val="12"/>
        <rFont val="宋体"/>
        <charset val="134"/>
      </rPr>
      <t>工程物资的填列参照存货</t>
    </r>
    <r>
      <rPr>
        <sz val="12"/>
        <rFont val="Times New Roman"/>
        <charset val="134"/>
      </rPr>
      <t>--</t>
    </r>
    <r>
      <rPr>
        <sz val="12"/>
        <rFont val="宋体"/>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</si>
  <si>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</si>
  <si>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</si>
  <si>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</si>
  <si>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</si>
  <si>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</si>
  <si>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</si>
  <si>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</si>
  <si>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charset val="134"/>
      </rPr>
      <t>参照表</t>
    </r>
    <r>
      <rPr>
        <b/>
        <sz val="12"/>
        <rFont val="Times New Roman"/>
        <charset val="134"/>
      </rPr>
      <t>4-7-3</t>
    </r>
    <r>
      <rPr>
        <b/>
        <sz val="12"/>
        <rFont val="宋体"/>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</si>
  <si>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</si>
  <si>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</si>
  <si>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</si>
  <si>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</si>
  <si>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</si>
  <si>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</si>
  <si>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</si>
  <si>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</si>
  <si>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</si>
  <si>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</si>
  <si>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</si>
  <si>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</si>
  <si>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</si>
  <si>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</si>
  <si>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</si>
  <si>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</si>
  <si>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</si>
  <si>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</si>
  <si>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</si>
  <si>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</si>
  <si>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</si>
  <si>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</si>
  <si>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</si>
  <si>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</si>
  <si>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</si>
  <si>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</si>
  <si>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</si>
  <si>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</si>
  <si>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</si>
  <si>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charset val="134"/>
      </rPr>
      <t>参照表</t>
    </r>
    <r>
      <rPr>
        <sz val="12"/>
        <rFont val="Times New Roman"/>
        <charset val="134"/>
      </rPr>
      <t>3-11</t>
    </r>
    <r>
      <rPr>
        <sz val="12"/>
        <rFont val="宋体"/>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</si>
  <si>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</si>
  <si>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</si>
  <si>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</si>
  <si>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</si>
  <si>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</si>
  <si>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</si>
  <si>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</si>
  <si>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</si>
  <si>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</si>
  <si>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</si>
  <si>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</si>
  <si>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</si>
  <si>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t>Y</t>
  </si>
  <si>
    <r>
      <rPr>
        <b/>
        <sz val="12"/>
        <rFont val="宋体"/>
        <charset val="134"/>
      </rPr>
      <t>表</t>
    </r>
    <r>
      <rPr>
        <b/>
        <sz val="12"/>
        <rFont val="Times New Roman"/>
        <charset val="134"/>
      </rPr>
      <t xml:space="preserve">1                              </t>
    </r>
    <r>
      <rPr>
        <b/>
        <sz val="12"/>
        <rFont val="宋体"/>
        <charset val="134"/>
      </rPr>
      <t>基本信息</t>
    </r>
    <r>
      <rPr>
        <b/>
        <sz val="12"/>
        <rFont val="Times New Roman"/>
        <charset val="134"/>
      </rPr>
      <t xml:space="preserve">     </t>
    </r>
  </si>
  <si>
    <t>项目</t>
  </si>
  <si>
    <t>内容</t>
  </si>
  <si>
    <t>报告名称</t>
  </si>
  <si>
    <t>中国石油天然气股份有限公司塔里木油田分公司塔西南勘探开发公司拟处置2项报废固定资产项目</t>
  </si>
  <si>
    <t>委托人全称</t>
  </si>
  <si>
    <t>被评估单位全称</t>
  </si>
  <si>
    <t>评估对象</t>
  </si>
  <si>
    <t>企业整体价值</t>
  </si>
  <si>
    <t>价值类型</t>
  </si>
  <si>
    <t>残余价值</t>
  </si>
  <si>
    <t>价值类型定义</t>
  </si>
  <si>
    <t>评估方法</t>
  </si>
  <si>
    <t>市场法</t>
  </si>
  <si>
    <t>评估基准日</t>
  </si>
  <si>
    <t>最终选取的评估方法</t>
  </si>
  <si>
    <t>最终评估结果</t>
  </si>
  <si>
    <t>资产评估范围</t>
  </si>
  <si>
    <t>负债评估范围</t>
  </si>
  <si>
    <t>流动资产评估范围</t>
  </si>
  <si>
    <t>流动负债评估范围</t>
  </si>
  <si>
    <t>非流动负债评估范围</t>
  </si>
  <si>
    <r>
      <rPr>
        <b/>
        <sz val="12"/>
        <rFont val="Times New Roman"/>
        <charset val="134"/>
      </rPr>
      <t>表2                             评估结果汇总表</t>
    </r>
  </si>
  <si>
    <t>总资产账面值</t>
  </si>
  <si>
    <t>总负债账面值</t>
  </si>
  <si>
    <t>所有者权益账面值</t>
  </si>
  <si>
    <t>成本法评估值</t>
  </si>
  <si>
    <t>收益法评估值</t>
  </si>
  <si>
    <t>市场法评估值</t>
  </si>
  <si>
    <t>成本法增值额</t>
  </si>
  <si>
    <t>成本法增值率</t>
  </si>
  <si>
    <t>收益法增值额</t>
  </si>
  <si>
    <t>收益法增值率</t>
  </si>
  <si>
    <t>市场法增值额</t>
  </si>
  <si>
    <t>市场法增值率</t>
  </si>
  <si>
    <t>（收益法-成本法）结果</t>
  </si>
  <si>
    <t>收-成差异率</t>
  </si>
  <si>
    <t>（收益法-市场法）结果</t>
  </si>
  <si>
    <t>收-市差异率</t>
  </si>
  <si>
    <t>N</t>
  </si>
  <si>
    <t xml:space="preserve"> 表3                                                        成本法评估结果汇总表</t>
  </si>
  <si>
    <t>项            目</t>
  </si>
  <si>
    <t>增值率%</t>
  </si>
  <si>
    <t>评估范围</t>
  </si>
  <si>
    <t>A</t>
  </si>
  <si>
    <t>B</t>
  </si>
  <si>
    <t>C=B-A</t>
  </si>
  <si>
    <t>D=C/A×100%</t>
  </si>
  <si>
    <t>其中：长期股权投资</t>
  </si>
  <si>
    <r>
      <rPr>
        <sz val="10"/>
        <rFont val="Times New Roman"/>
        <charset val="134"/>
      </rPr>
      <t xml:space="preserve">      </t>
    </r>
    <r>
      <rPr>
        <sz val="10"/>
        <rFont val="宋体"/>
        <charset val="134"/>
      </rPr>
      <t>投资性房地产</t>
    </r>
  </si>
  <si>
    <t xml:space="preserve">      固定资产</t>
  </si>
  <si>
    <r>
      <rPr>
        <sz val="10"/>
        <rFont val="Times New Roman"/>
        <charset val="134"/>
      </rPr>
      <t xml:space="preserve">      </t>
    </r>
    <r>
      <rPr>
        <sz val="10"/>
        <rFont val="宋体"/>
        <charset val="134"/>
      </rPr>
      <t>在建工程</t>
    </r>
  </si>
  <si>
    <t xml:space="preserve">      油气资产</t>
  </si>
  <si>
    <t xml:space="preserve">      无形资产</t>
  </si>
  <si>
    <r>
      <rPr>
        <sz val="10"/>
        <rFont val="Times New Roman"/>
        <charset val="134"/>
      </rPr>
      <t xml:space="preserve">      </t>
    </r>
    <r>
      <rPr>
        <sz val="10"/>
        <rFont val="宋体"/>
        <charset val="134"/>
      </rPr>
      <t>其中：土地使用权</t>
    </r>
  </si>
  <si>
    <t xml:space="preserve">      其他非流动资产</t>
  </si>
  <si>
    <t>资产总计</t>
  </si>
  <si>
    <t>无增减值变化</t>
  </si>
  <si>
    <t>负债总计</t>
  </si>
  <si>
    <t>净资产</t>
  </si>
  <si>
    <r>
      <rPr>
        <b/>
        <sz val="12"/>
        <rFont val="宋体"/>
        <charset val="134"/>
      </rPr>
      <t>表</t>
    </r>
    <r>
      <rPr>
        <b/>
        <sz val="12"/>
        <rFont val="Times New Roman"/>
        <charset val="134"/>
      </rPr>
      <t xml:space="preserve">4-1                       </t>
    </r>
    <r>
      <rPr>
        <b/>
        <sz val="12"/>
        <rFont val="宋体"/>
        <charset val="134"/>
      </rPr>
      <t>被评估单位近三年的财务状况如下表</t>
    </r>
    <r>
      <rPr>
        <b/>
        <sz val="12"/>
        <color rgb="FFFF0000"/>
        <rFont val="宋体"/>
        <charset val="134"/>
      </rPr>
      <t>（母公司口径）</t>
    </r>
  </si>
  <si>
    <t>所有者权益</t>
  </si>
  <si>
    <r>
      <rPr>
        <b/>
        <sz val="12"/>
        <rFont val="宋体"/>
        <charset val="134"/>
      </rPr>
      <t>表</t>
    </r>
    <r>
      <rPr>
        <b/>
        <sz val="12"/>
        <rFont val="Times New Roman"/>
        <charset val="134"/>
      </rPr>
      <t xml:space="preserve">4-2                       </t>
    </r>
    <r>
      <rPr>
        <b/>
        <sz val="12"/>
        <rFont val="宋体"/>
        <charset val="134"/>
      </rPr>
      <t>被评估单位近三年的经营状况如下表</t>
    </r>
    <r>
      <rPr>
        <b/>
        <sz val="12"/>
        <color rgb="FFFF0000"/>
        <rFont val="宋体"/>
        <charset val="134"/>
      </rPr>
      <t>（母公司口径）</t>
    </r>
  </si>
  <si>
    <t>营业收入</t>
  </si>
  <si>
    <t>利润总额</t>
  </si>
  <si>
    <t>净利润</t>
  </si>
  <si>
    <t>其中：归属母公司净利润</t>
  </si>
  <si>
    <r>
      <rPr>
        <b/>
        <sz val="12"/>
        <rFont val="宋体"/>
        <charset val="134"/>
      </rPr>
      <t>表</t>
    </r>
    <r>
      <rPr>
        <b/>
        <sz val="12"/>
        <rFont val="Times New Roman"/>
        <charset val="134"/>
      </rPr>
      <t xml:space="preserve">5                                                                              </t>
    </r>
    <r>
      <rPr>
        <b/>
        <sz val="12"/>
        <rFont val="宋体"/>
        <charset val="134"/>
      </rPr>
      <t>流动资产评估汇总表</t>
    </r>
    <r>
      <rPr>
        <b/>
        <sz val="12"/>
        <rFont val="Times New Roman"/>
        <charset val="134"/>
      </rPr>
      <t xml:space="preserve"> </t>
    </r>
  </si>
  <si>
    <r>
      <rPr>
        <sz val="10"/>
        <rFont val="仿宋_GB2312"/>
        <charset val="134"/>
      </rPr>
      <t>无增减值变化</t>
    </r>
  </si>
  <si>
    <t>应收款项融资</t>
  </si>
  <si>
    <t>存货</t>
  </si>
  <si>
    <t>一年内到期的非流动资产</t>
  </si>
  <si>
    <t>流动资产合计</t>
  </si>
  <si>
    <r>
      <rPr>
        <b/>
        <sz val="12"/>
        <rFont val="宋体"/>
        <charset val="134"/>
      </rPr>
      <t>表</t>
    </r>
    <r>
      <rPr>
        <b/>
        <sz val="12"/>
        <rFont val="Times New Roman"/>
        <charset val="134"/>
      </rPr>
      <t xml:space="preserve">6                               </t>
    </r>
    <r>
      <rPr>
        <b/>
        <sz val="12"/>
        <rFont val="宋体"/>
        <charset val="134"/>
      </rPr>
      <t>货币资金评估汇总表</t>
    </r>
    <r>
      <rPr>
        <b/>
        <sz val="12"/>
        <rFont val="Times New Roman"/>
        <charset val="134"/>
      </rPr>
      <t xml:space="preserve">   </t>
    </r>
  </si>
  <si>
    <r>
      <rPr>
        <b/>
        <sz val="12"/>
        <rFont val="宋体"/>
        <charset val="134"/>
      </rPr>
      <t>表</t>
    </r>
    <r>
      <rPr>
        <b/>
        <sz val="12"/>
        <rFont val="Times New Roman"/>
        <charset val="134"/>
      </rPr>
      <t xml:space="preserve">7                               </t>
    </r>
    <r>
      <rPr>
        <b/>
        <sz val="12"/>
        <rFont val="宋体"/>
        <charset val="134"/>
      </rPr>
      <t>应收账款评估明细表</t>
    </r>
  </si>
  <si>
    <t>应收账款账面余额</t>
  </si>
  <si>
    <t>坏账准备</t>
  </si>
  <si>
    <t>应收账款净额</t>
  </si>
  <si>
    <r>
      <rPr>
        <b/>
        <sz val="12"/>
        <rFont val="宋体"/>
        <charset val="134"/>
      </rPr>
      <t>表</t>
    </r>
    <r>
      <rPr>
        <b/>
        <sz val="12"/>
        <rFont val="Times New Roman"/>
        <charset val="134"/>
      </rPr>
      <t xml:space="preserve">8                             </t>
    </r>
    <r>
      <rPr>
        <b/>
        <sz val="12"/>
        <rFont val="宋体"/>
        <charset val="134"/>
      </rPr>
      <t>其他应收款评估明细表</t>
    </r>
  </si>
  <si>
    <t>其他应收款账面余额</t>
  </si>
  <si>
    <t>其他应收款净额</t>
  </si>
  <si>
    <r>
      <rPr>
        <b/>
        <sz val="12"/>
        <rFont val="宋体"/>
        <charset val="134"/>
      </rPr>
      <t>表</t>
    </r>
    <r>
      <rPr>
        <b/>
        <sz val="12"/>
        <rFont val="Times New Roman"/>
        <charset val="134"/>
      </rPr>
      <t xml:space="preserve">9                                                                                                   </t>
    </r>
    <r>
      <rPr>
        <b/>
        <sz val="12"/>
        <rFont val="宋体"/>
        <charset val="134"/>
      </rPr>
      <t>存货评估汇总表</t>
    </r>
    <r>
      <rPr>
        <b/>
        <sz val="12"/>
        <rFont val="Times New Roman"/>
        <charset val="134"/>
      </rPr>
      <t xml:space="preserve"> </t>
    </r>
  </si>
  <si>
    <t>账面余额</t>
  </si>
  <si>
    <t>减值准备金额</t>
  </si>
  <si>
    <r>
      <rPr>
        <b/>
        <sz val="12"/>
        <rFont val="宋体"/>
        <charset val="134"/>
      </rPr>
      <t>表</t>
    </r>
    <r>
      <rPr>
        <b/>
        <sz val="12"/>
        <rFont val="Times New Roman"/>
        <charset val="134"/>
      </rPr>
      <t xml:space="preserve">10                              </t>
    </r>
    <r>
      <rPr>
        <b/>
        <sz val="12"/>
        <rFont val="宋体"/>
        <charset val="134"/>
      </rPr>
      <t>合同资产评估明细表</t>
    </r>
    <r>
      <rPr>
        <b/>
        <sz val="12"/>
        <rFont val="Times New Roman"/>
        <charset val="134"/>
      </rPr>
      <t xml:space="preserve">   </t>
    </r>
  </si>
  <si>
    <t>合同资产账面余额</t>
  </si>
  <si>
    <t>合同资产净额</t>
  </si>
  <si>
    <r>
      <rPr>
        <b/>
        <sz val="12"/>
        <rFont val="宋体"/>
        <charset val="134"/>
      </rPr>
      <t>表</t>
    </r>
    <r>
      <rPr>
        <b/>
        <sz val="12"/>
        <rFont val="Times New Roman"/>
        <charset val="134"/>
      </rPr>
      <t xml:space="preserve">11                                                                 </t>
    </r>
    <r>
      <rPr>
        <b/>
        <sz val="12"/>
        <rFont val="宋体"/>
        <charset val="134"/>
      </rPr>
      <t>非流动资产评估汇总表</t>
    </r>
    <r>
      <rPr>
        <b/>
        <sz val="12"/>
        <rFont val="Times New Roman"/>
        <charset val="134"/>
      </rPr>
      <t xml:space="preserve"> </t>
    </r>
  </si>
  <si>
    <t>长期应收款</t>
  </si>
  <si>
    <t>其他无形资产</t>
  </si>
  <si>
    <r>
      <rPr>
        <b/>
        <sz val="12"/>
        <rFont val="宋体"/>
        <charset val="134"/>
      </rPr>
      <t>表</t>
    </r>
    <r>
      <rPr>
        <b/>
        <sz val="12"/>
        <rFont val="Times New Roman"/>
        <charset val="134"/>
      </rPr>
      <t xml:space="preserve">12                             </t>
    </r>
    <r>
      <rPr>
        <b/>
        <sz val="12"/>
        <rFont val="宋体"/>
        <charset val="134"/>
      </rPr>
      <t>长期股权投资评估明细表</t>
    </r>
  </si>
  <si>
    <t>长期股权投资账面余额</t>
  </si>
  <si>
    <t>减值准备</t>
  </si>
  <si>
    <t>长期股权投资净额</t>
  </si>
  <si>
    <r>
      <rPr>
        <b/>
        <sz val="12"/>
        <rFont val="宋体"/>
        <charset val="134"/>
      </rPr>
      <t>表</t>
    </r>
    <r>
      <rPr>
        <b/>
        <sz val="12"/>
        <rFont val="Times New Roman"/>
        <charset val="134"/>
      </rPr>
      <t xml:space="preserve">12-1                                                </t>
    </r>
    <r>
      <rPr>
        <b/>
        <sz val="12"/>
        <rFont val="宋体"/>
        <charset val="134"/>
      </rPr>
      <t>长期股权投资概况</t>
    </r>
  </si>
  <si>
    <t>被投资单位名称</t>
  </si>
  <si>
    <t>投资日期</t>
  </si>
  <si>
    <t>协议投资期限</t>
  </si>
  <si>
    <t>持股比例</t>
  </si>
  <si>
    <r>
      <rPr>
        <b/>
        <sz val="12"/>
        <rFont val="宋体"/>
        <charset val="134"/>
      </rPr>
      <t>表</t>
    </r>
    <r>
      <rPr>
        <b/>
        <sz val="12"/>
        <rFont val="Times New Roman"/>
        <charset val="134"/>
      </rPr>
      <t xml:space="preserve">12-2                                                                 </t>
    </r>
    <r>
      <rPr>
        <b/>
        <sz val="12"/>
        <rFont val="宋体"/>
        <charset val="134"/>
      </rPr>
      <t>长期股权投资概况</t>
    </r>
  </si>
  <si>
    <r>
      <rPr>
        <b/>
        <sz val="12"/>
        <rFont val="宋体"/>
        <charset val="134"/>
      </rPr>
      <t>表</t>
    </r>
    <r>
      <rPr>
        <b/>
        <sz val="12"/>
        <rFont val="Times New Roman"/>
        <charset val="134"/>
      </rPr>
      <t xml:space="preserve">13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筑物评估明细表</t>
    </r>
  </si>
  <si>
    <t>减：减值准备</t>
  </si>
  <si>
    <r>
      <rPr>
        <b/>
        <sz val="12"/>
        <rFont val="宋体"/>
        <charset val="134"/>
      </rPr>
      <t>表</t>
    </r>
    <r>
      <rPr>
        <b/>
        <sz val="12"/>
        <rFont val="Times New Roman"/>
        <charset val="134"/>
      </rPr>
      <t xml:space="preserve">14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筑物评估结果汇总表</t>
    </r>
  </si>
  <si>
    <r>
      <rPr>
        <sz val="10"/>
        <rFont val="仿宋_GB2312"/>
        <charset val="134"/>
      </rPr>
      <t>增值率</t>
    </r>
    <r>
      <rPr>
        <sz val="10"/>
        <rFont val="Times New Roman"/>
        <charset val="134"/>
      </rPr>
      <t>%</t>
    </r>
  </si>
  <si>
    <r>
      <rPr>
        <sz val="10"/>
        <rFont val="仿宋_GB2312"/>
        <charset val="134"/>
      </rPr>
      <t>原值</t>
    </r>
  </si>
  <si>
    <r>
      <rPr>
        <sz val="10"/>
        <rFont val="仿宋_GB2312"/>
        <charset val="134"/>
      </rPr>
      <t>净值</t>
    </r>
  </si>
  <si>
    <r>
      <rPr>
        <b/>
        <sz val="12"/>
        <rFont val="宋体"/>
        <charset val="134"/>
      </rPr>
      <t>表</t>
    </r>
    <r>
      <rPr>
        <b/>
        <sz val="12"/>
        <rFont val="Times New Roman"/>
        <charset val="134"/>
      </rPr>
      <t xml:space="preserve">15                                 </t>
    </r>
    <r>
      <rPr>
        <b/>
        <sz val="12"/>
        <rFont val="宋体"/>
        <charset val="134"/>
      </rPr>
      <t>设备类评估明细表</t>
    </r>
  </si>
  <si>
    <r>
      <rPr>
        <b/>
        <sz val="12"/>
        <rFont val="宋体"/>
        <charset val="134"/>
      </rPr>
      <t>表</t>
    </r>
    <r>
      <rPr>
        <b/>
        <sz val="12"/>
        <rFont val="Times New Roman"/>
        <charset val="134"/>
      </rPr>
      <t xml:space="preserve">16                                                                                                                             </t>
    </r>
    <r>
      <rPr>
        <b/>
        <sz val="12"/>
        <rFont val="宋体"/>
        <charset val="134"/>
      </rPr>
      <t>设备类评估结果汇总表</t>
    </r>
    <r>
      <rPr>
        <b/>
        <sz val="12"/>
        <rFont val="Times New Roman"/>
        <charset val="134"/>
      </rPr>
      <t xml:space="preserve"> </t>
    </r>
  </si>
  <si>
    <r>
      <rPr>
        <b/>
        <sz val="12"/>
        <rFont val="宋体"/>
        <charset val="134"/>
      </rPr>
      <t>表</t>
    </r>
    <r>
      <rPr>
        <b/>
        <sz val="12"/>
        <rFont val="Times New Roman"/>
        <charset val="134"/>
      </rPr>
      <t xml:space="preserve">17                                                             </t>
    </r>
    <r>
      <rPr>
        <b/>
        <sz val="12"/>
        <rFont val="宋体"/>
        <charset val="134"/>
      </rPr>
      <t>在建工程评估汇总表</t>
    </r>
    <r>
      <rPr>
        <b/>
        <sz val="12"/>
        <rFont val="Times New Roman"/>
        <charset val="134"/>
      </rPr>
      <t xml:space="preserve"> </t>
    </r>
  </si>
  <si>
    <t>土建工程</t>
  </si>
  <si>
    <t>设备安装工程</t>
  </si>
  <si>
    <t>待摊投资</t>
  </si>
  <si>
    <r>
      <rPr>
        <b/>
        <sz val="12"/>
        <rFont val="宋体"/>
        <charset val="134"/>
      </rPr>
      <t>表</t>
    </r>
    <r>
      <rPr>
        <b/>
        <sz val="12"/>
        <rFont val="Times New Roman"/>
        <charset val="134"/>
      </rPr>
      <t xml:space="preserve">18                                                                            </t>
    </r>
    <r>
      <rPr>
        <b/>
        <sz val="12"/>
        <rFont val="宋体"/>
        <charset val="134"/>
      </rPr>
      <t>流动负债评估汇总表</t>
    </r>
    <r>
      <rPr>
        <b/>
        <sz val="12"/>
        <rFont val="Times New Roman"/>
        <charset val="134"/>
      </rPr>
      <t xml:space="preserve"> </t>
    </r>
  </si>
  <si>
    <t>流动负债合计</t>
  </si>
  <si>
    <r>
      <rPr>
        <b/>
        <sz val="12"/>
        <rFont val="宋体"/>
        <charset val="134"/>
      </rPr>
      <t>表</t>
    </r>
    <r>
      <rPr>
        <b/>
        <sz val="12"/>
        <rFont val="Times New Roman"/>
        <charset val="134"/>
      </rPr>
      <t xml:space="preserve">19                                                                        </t>
    </r>
    <r>
      <rPr>
        <b/>
        <sz val="12"/>
        <rFont val="宋体"/>
        <charset val="134"/>
      </rPr>
      <t>非流动负债评估汇总表</t>
    </r>
    <r>
      <rPr>
        <b/>
        <sz val="12"/>
        <rFont val="Times New Roman"/>
        <charset val="134"/>
      </rPr>
      <t xml:space="preserve"> </t>
    </r>
  </si>
  <si>
    <t>非流动负债合计</t>
  </si>
  <si>
    <t>表20</t>
  </si>
  <si>
    <t>评估对象2</t>
  </si>
  <si>
    <t>股东全部权益</t>
  </si>
  <si>
    <t>股东部分权益</t>
  </si>
  <si>
    <t>市场价值</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</si>
  <si>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</si>
  <si>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</si>
  <si>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</si>
  <si>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</si>
  <si>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</si>
  <si>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</si>
  <si>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</si>
  <si>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</si>
  <si>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</si>
  <si>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</si>
  <si>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成本法</t>
  </si>
  <si>
    <t>收益法</t>
  </si>
  <si>
    <t>成本法、收益法</t>
  </si>
  <si>
    <t>成本法、市场法</t>
  </si>
  <si>
    <t>收益法、市场法</t>
  </si>
  <si>
    <t>成本法、收益法、市场法</t>
  </si>
  <si>
    <t>是</t>
  </si>
  <si>
    <t>否</t>
  </si>
  <si>
    <r>
      <rPr>
        <u/>
        <sz val="10"/>
        <color indexed="12"/>
        <rFont val="宋体"/>
        <charset val="134"/>
      </rPr>
      <t>返回索引页</t>
    </r>
  </si>
  <si>
    <t>资产</t>
  </si>
  <si>
    <t>注释</t>
  </si>
  <si>
    <r>
      <rPr>
        <sz val="10"/>
        <rFont val="宋体"/>
        <charset val="134"/>
      </rPr>
      <t>基准日审定数</t>
    </r>
  </si>
  <si>
    <t xml:space="preserve">负债和所有者权益 </t>
  </si>
  <si>
    <t>流动资产：</t>
  </si>
  <si>
    <t>流动负债：</t>
  </si>
  <si>
    <r>
      <rPr>
        <sz val="10"/>
        <color indexed="8"/>
        <rFont val="宋体"/>
        <charset val="134"/>
      </rPr>
      <t>货币资金</t>
    </r>
  </si>
  <si>
    <r>
      <rPr>
        <sz val="10"/>
        <color indexed="8"/>
        <rFont val="宋体"/>
        <charset val="134"/>
      </rPr>
      <t>交易性金融资产</t>
    </r>
  </si>
  <si>
    <r>
      <rPr>
        <sz val="10"/>
        <color indexed="8"/>
        <rFont val="宋体"/>
        <charset val="134"/>
      </rPr>
      <t>应收款项融资</t>
    </r>
  </si>
  <si>
    <r>
      <rPr>
        <sz val="10"/>
        <color indexed="8"/>
        <rFont val="宋体"/>
        <charset val="134"/>
      </rPr>
      <t>预付款项</t>
    </r>
  </si>
  <si>
    <r>
      <rPr>
        <sz val="10"/>
        <color indexed="8"/>
        <rFont val="宋体"/>
        <charset val="134"/>
      </rPr>
      <t>存货</t>
    </r>
  </si>
  <si>
    <r>
      <rPr>
        <sz val="10"/>
        <color indexed="8"/>
        <rFont val="宋体"/>
        <charset val="134"/>
      </rPr>
      <t>合同资产</t>
    </r>
  </si>
  <si>
    <r>
      <rPr>
        <sz val="10"/>
        <color indexed="8"/>
        <rFont val="宋体"/>
        <charset val="134"/>
      </rPr>
      <t>持有待售资产</t>
    </r>
  </si>
  <si>
    <r>
      <rPr>
        <sz val="10"/>
        <color indexed="8"/>
        <rFont val="宋体"/>
        <charset val="134"/>
      </rPr>
      <t>一年内到期的非流动资产</t>
    </r>
  </si>
  <si>
    <t>非流动资产：</t>
  </si>
  <si>
    <t>非流动负债：</t>
  </si>
  <si>
    <r>
      <rPr>
        <sz val="10"/>
        <color indexed="8"/>
        <rFont val="宋体"/>
        <charset val="134"/>
      </rPr>
      <t>债权投资</t>
    </r>
  </si>
  <si>
    <r>
      <rPr>
        <sz val="10"/>
        <color indexed="8"/>
        <rFont val="宋体"/>
        <charset val="134"/>
      </rPr>
      <t>长期应收款</t>
    </r>
  </si>
  <si>
    <r>
      <rPr>
        <sz val="10"/>
        <color indexed="8"/>
        <rFont val="宋体"/>
        <charset val="134"/>
      </rPr>
      <t>其他权益工具投资</t>
    </r>
  </si>
  <si>
    <t>固定资产净额</t>
  </si>
  <si>
    <t>负债合计</t>
  </si>
  <si>
    <r>
      <rPr>
        <b/>
        <sz val="10"/>
        <rFont val="宋体"/>
        <charset val="134"/>
      </rPr>
      <t>所有者权益（或股东权益）：</t>
    </r>
  </si>
  <si>
    <t>实收资本（或股本）</t>
  </si>
  <si>
    <r>
      <rPr>
        <sz val="10"/>
        <rFont val="宋体"/>
        <charset val="134"/>
      </rPr>
      <t>其他权益工具</t>
    </r>
  </si>
  <si>
    <r>
      <rPr>
        <sz val="10"/>
        <rFont val="宋体"/>
        <charset val="134"/>
      </rPr>
      <t>其中：优先股</t>
    </r>
  </si>
  <si>
    <r>
      <rPr>
        <sz val="10"/>
        <rFont val="Times New Roman"/>
        <charset val="134"/>
      </rPr>
      <t xml:space="preserve">      </t>
    </r>
    <r>
      <rPr>
        <sz val="10"/>
        <rFont val="宋体"/>
        <charset val="134"/>
      </rPr>
      <t>永续债</t>
    </r>
  </si>
  <si>
    <t>资本公积</t>
  </si>
  <si>
    <t>减：库存股</t>
  </si>
  <si>
    <r>
      <rPr>
        <sz val="10"/>
        <rFont val="宋体"/>
        <charset val="134"/>
      </rPr>
      <t>其他综合收益</t>
    </r>
  </si>
  <si>
    <t>非流动资产合计</t>
  </si>
  <si>
    <t>专项储备</t>
  </si>
  <si>
    <t>盈余公积</t>
  </si>
  <si>
    <t>未分配利润</t>
  </si>
  <si>
    <r>
      <rPr>
        <b/>
        <sz val="10"/>
        <rFont val="宋体"/>
        <charset val="134"/>
      </rPr>
      <t>所有者权益（或股东权益）合计</t>
    </r>
  </si>
  <si>
    <r>
      <rPr>
        <b/>
        <sz val="10"/>
        <rFont val="宋体"/>
        <charset val="134"/>
      </rPr>
      <t>负债和所有者权益（或股东权益）总计</t>
    </r>
  </si>
  <si>
    <t>流动资产评估汇总表</t>
  </si>
  <si>
    <t>表3</t>
  </si>
  <si>
    <t>金额单位：人民币元</t>
  </si>
  <si>
    <t>编号</t>
  </si>
  <si>
    <t>增减值</t>
  </si>
  <si>
    <t>3-1</t>
  </si>
  <si>
    <t>3-2</t>
  </si>
  <si>
    <t>3-3</t>
  </si>
  <si>
    <t>3-4</t>
  </si>
  <si>
    <t>3-5</t>
  </si>
  <si>
    <t>3-6</t>
  </si>
  <si>
    <t>3-7</t>
  </si>
  <si>
    <t>3-8</t>
  </si>
  <si>
    <t>3-9</t>
  </si>
  <si>
    <t>3-10</t>
  </si>
  <si>
    <t>3-11</t>
  </si>
  <si>
    <t>3-12</t>
  </si>
  <si>
    <t>3-13</t>
  </si>
  <si>
    <t>打印边界</t>
  </si>
  <si>
    <t>货币资金评估汇总表</t>
  </si>
  <si>
    <t>表3-1</t>
  </si>
  <si>
    <t>3-1-1</t>
  </si>
  <si>
    <t>3-1-2</t>
  </si>
  <si>
    <t>3-1-3</t>
  </si>
  <si>
    <t>合     计</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</si>
  <si>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</si>
  <si>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</si>
  <si>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</si>
  <si>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</si>
  <si>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</si>
  <si>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</si>
  <si>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</si>
  <si>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</si>
  <si>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</si>
  <si>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</si>
  <si>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</si>
  <si>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</si>
  <si>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</si>
  <si>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</si>
  <si>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</si>
  <si>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</si>
  <si>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</si>
  <si>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</si>
  <si>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</si>
  <si>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</si>
  <si>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</si>
  <si>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</si>
  <si>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</si>
  <si>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</si>
  <si>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</si>
  <si>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</si>
  <si>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</si>
  <si>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</si>
  <si>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</si>
  <si>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</si>
  <si>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</si>
  <si>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</si>
  <si>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</si>
  <si>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</si>
  <si>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</si>
  <si>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</si>
  <si>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</si>
  <si>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</si>
  <si>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</si>
  <si>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</si>
  <si>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</si>
  <si>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</si>
  <si>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</si>
  <si>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</si>
  <si>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</si>
  <si>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</si>
  <si>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</si>
  <si>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</si>
  <si>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</si>
  <si>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</si>
  <si>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</si>
  <si>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</si>
  <si>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</si>
  <si>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</si>
  <si>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</si>
  <si>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</si>
  <si>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</si>
  <si>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</si>
  <si>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</si>
  <si>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</si>
  <si>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</si>
  <si>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</si>
  <si>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</si>
  <si>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</si>
  <si>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</si>
  <si>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</si>
  <si>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</si>
  <si>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</si>
  <si>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</si>
  <si>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</si>
  <si>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</si>
  <si>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</si>
  <si>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</si>
  <si>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</si>
  <si>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</si>
  <si>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</si>
  <si>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</si>
  <si>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</si>
  <si>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</si>
  <si>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</si>
  <si>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</si>
  <si>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</si>
  <si>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</si>
  <si>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</si>
  <si>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</si>
  <si>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</si>
  <si>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</si>
  <si>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</si>
  <si>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</si>
  <si>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</si>
  <si>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</si>
  <si>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</si>
  <si>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</si>
  <si>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</si>
  <si>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</si>
  <si>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</si>
  <si>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</si>
  <si>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</si>
  <si>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</si>
  <si>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</si>
  <si>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</si>
  <si>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</si>
  <si>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</si>
  <si>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</si>
  <si>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</si>
  <si>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</si>
  <si>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</si>
  <si>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</si>
  <si>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</si>
  <si>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</si>
  <si>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</si>
  <si>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</si>
  <si>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</si>
  <si>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</si>
  <si>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</si>
  <si>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</si>
  <si>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</si>
  <si>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</si>
  <si>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</si>
  <si>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</si>
  <si>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</si>
  <si>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</si>
  <si>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</si>
  <si>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</si>
  <si>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</si>
  <si>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</si>
  <si>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</si>
  <si>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</si>
  <si>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</si>
  <si>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</si>
  <si>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</si>
  <si>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</si>
  <si>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</si>
  <si>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</si>
  <si>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</si>
  <si>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</si>
  <si>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</si>
  <si>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</si>
  <si>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</si>
  <si>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</si>
  <si>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</si>
  <si>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</si>
  <si>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</si>
  <si>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</si>
  <si>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</si>
  <si>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</si>
  <si>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</si>
  <si>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</si>
  <si>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</si>
  <si>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</si>
  <si>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</si>
  <si>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</si>
  <si>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</si>
  <si>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</si>
  <si>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</si>
  <si>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</si>
  <si>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</si>
  <si>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</si>
  <si>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</si>
  <si>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</si>
  <si>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</si>
  <si>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</si>
  <si>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</si>
  <si>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</si>
  <si>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</si>
  <si>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</si>
  <si>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</si>
  <si>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</si>
  <si>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</si>
  <si>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</si>
  <si>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</si>
  <si>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</si>
  <si>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</si>
  <si>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</si>
  <si>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</si>
  <si>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</si>
  <si>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</si>
  <si>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</si>
  <si>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</si>
  <si>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</si>
  <si>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</si>
  <si>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</si>
  <si>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</si>
  <si>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</si>
  <si>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</si>
  <si>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</si>
  <si>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</si>
  <si>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</si>
  <si>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</si>
  <si>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</si>
  <si>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</si>
  <si>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</si>
  <si>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</si>
  <si>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衍生金融资产评估明细表</t>
  </si>
  <si>
    <t>表3-3</t>
  </si>
  <si>
    <t>金融工具名称</t>
  </si>
  <si>
    <t>产品分类</t>
  </si>
  <si>
    <t>持有数量</t>
  </si>
  <si>
    <t>基准日交易均价</t>
  </si>
  <si>
    <r>
      <rPr>
        <sz val="10"/>
        <rFont val="宋体"/>
        <charset val="134"/>
      </rPr>
      <t>现行年利率</t>
    </r>
    <r>
      <rPr>
        <sz val="10"/>
        <rFont val="Arial Narrow"/>
        <charset val="134"/>
      </rPr>
      <t>%</t>
    </r>
  </si>
  <si>
    <r>
      <rPr>
        <sz val="10"/>
        <rFont val="宋体"/>
        <charset val="134"/>
      </rPr>
      <t>浮动利率</t>
    </r>
    <r>
      <rPr>
        <sz val="10"/>
        <rFont val="Arial Narrow"/>
        <charset val="134"/>
      </rPr>
      <t>/</t>
    </r>
    <r>
      <rPr>
        <sz val="10"/>
        <rFont val="宋体"/>
        <charset val="134"/>
      </rPr>
      <t>固定利率</t>
    </r>
    <r>
      <rPr>
        <sz val="10"/>
        <rFont val="Arial Narrow"/>
        <charset val="134"/>
      </rPr>
      <t>%</t>
    </r>
  </si>
  <si>
    <t>H1</t>
  </si>
  <si>
    <t>H2</t>
  </si>
  <si>
    <t>H3</t>
  </si>
  <si>
    <t>H4</t>
  </si>
  <si>
    <t>H5</t>
  </si>
  <si>
    <t>H6</t>
  </si>
  <si>
    <t>H7</t>
  </si>
  <si>
    <t>H8</t>
  </si>
  <si>
    <t>H9</t>
  </si>
  <si>
    <t>H10</t>
  </si>
  <si>
    <t>H11</t>
  </si>
  <si>
    <t>H12</t>
  </si>
  <si>
    <t>H13</t>
  </si>
  <si>
    <t>H14</t>
  </si>
  <si>
    <t>H15</t>
  </si>
  <si>
    <t>H16</t>
  </si>
  <si>
    <t>H17</t>
  </si>
  <si>
    <t>H18</t>
  </si>
  <si>
    <t>H19</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</si>
  <si>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</si>
  <si>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</si>
  <si>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</si>
  <si>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</si>
  <si>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</si>
  <si>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</si>
  <si>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</si>
  <si>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</si>
  <si>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</si>
  <si>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</si>
  <si>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</si>
  <si>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</si>
  <si>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</si>
  <si>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</si>
  <si>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</si>
  <si>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</si>
  <si>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</si>
  <si>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</si>
  <si>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</si>
  <si>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</si>
  <si>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</si>
  <si>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</si>
  <si>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</si>
  <si>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</si>
  <si>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</si>
  <si>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</si>
  <si>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</si>
  <si>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</si>
  <si>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</si>
  <si>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</si>
  <si>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</si>
  <si>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</si>
  <si>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</si>
  <si>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</si>
  <si>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</si>
  <si>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</si>
  <si>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</si>
  <si>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</si>
  <si>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</si>
  <si>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</si>
  <si>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</si>
  <si>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</si>
  <si>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</si>
  <si>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</si>
  <si>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</si>
  <si>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</si>
  <si>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</si>
  <si>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</si>
  <si>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</si>
  <si>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</si>
  <si>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</si>
  <si>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</si>
  <si>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</si>
  <si>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charset val="134"/>
      </rPr>
      <t>欠款单位名称（结算对象</t>
    </r>
    <r>
      <rPr>
        <sz val="10"/>
        <rFont val="Times New Roman"/>
        <charset val="134"/>
      </rPr>
      <t>)</t>
    </r>
  </si>
  <si>
    <t>最后一次变动日期</t>
  </si>
  <si>
    <t>融资机构名称</t>
  </si>
  <si>
    <t>融资起止日期</t>
  </si>
  <si>
    <t>利息率%</t>
  </si>
  <si>
    <t>M1</t>
  </si>
  <si>
    <t>M2</t>
  </si>
  <si>
    <t>M3</t>
  </si>
  <si>
    <t>M4</t>
  </si>
  <si>
    <t>M5</t>
  </si>
  <si>
    <t>M6</t>
  </si>
  <si>
    <t>M7</t>
  </si>
  <si>
    <t>M8</t>
  </si>
  <si>
    <t>M9</t>
  </si>
  <si>
    <t>M10</t>
  </si>
  <si>
    <t>M11</t>
  </si>
  <si>
    <t>M12</t>
  </si>
  <si>
    <t>M13</t>
  </si>
  <si>
    <t>M14</t>
  </si>
  <si>
    <t>M15</t>
  </si>
  <si>
    <t>M16</t>
  </si>
  <si>
    <t>M17</t>
  </si>
  <si>
    <t>M18</t>
  </si>
  <si>
    <t>M19</t>
  </si>
  <si>
    <t>M20</t>
  </si>
  <si>
    <r>
      <rPr>
        <sz val="10"/>
        <rFont val="宋体"/>
        <charset val="134"/>
      </rPr>
      <t>应收账款融资合</t>
    </r>
    <r>
      <rPr>
        <sz val="10"/>
        <rFont val="Times New Roman"/>
        <charset val="134"/>
      </rPr>
      <t xml:space="preserve"> </t>
    </r>
    <r>
      <rPr>
        <sz val="10"/>
        <rFont val="宋体"/>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</si>
  <si>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</si>
  <si>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</si>
  <si>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</si>
  <si>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</si>
  <si>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</si>
  <si>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</si>
  <si>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</si>
  <si>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</si>
  <si>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</si>
  <si>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</si>
  <si>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</si>
  <si>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</si>
  <si>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</si>
  <si>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</si>
  <si>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</si>
  <si>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</si>
  <si>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</si>
  <si>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</si>
  <si>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</si>
  <si>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</si>
  <si>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</si>
  <si>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</si>
  <si>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</si>
  <si>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</si>
  <si>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</si>
  <si>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</si>
  <si>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</si>
  <si>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</si>
  <si>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</si>
  <si>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</si>
  <si>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</si>
  <si>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</si>
  <si>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</si>
  <si>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</si>
  <si>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</si>
  <si>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</si>
  <si>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</si>
  <si>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</si>
  <si>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</si>
  <si>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</si>
  <si>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</si>
  <si>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</si>
  <si>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</si>
  <si>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</si>
  <si>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</si>
  <si>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</si>
  <si>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</si>
  <si>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</si>
  <si>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</si>
  <si>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</si>
  <si>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</si>
  <si>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</si>
  <si>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</si>
  <si>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</si>
  <si>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</si>
  <si>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</si>
  <si>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</si>
  <si>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</si>
  <si>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</si>
  <si>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</si>
  <si>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</si>
  <si>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</si>
  <si>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</si>
  <si>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</si>
  <si>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</si>
  <si>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</si>
  <si>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</si>
  <si>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</si>
  <si>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</si>
  <si>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</si>
  <si>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</si>
  <si>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</si>
  <si>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</si>
  <si>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</si>
  <si>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</si>
  <si>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</si>
  <si>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</si>
  <si>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表3-9-2</t>
  </si>
  <si>
    <t>存放地点</t>
  </si>
  <si>
    <t>购进年月</t>
  </si>
  <si>
    <t>基准日近期单价</t>
  </si>
  <si>
    <t>Q1</t>
  </si>
  <si>
    <t>Q2</t>
  </si>
  <si>
    <t>Q3</t>
  </si>
  <si>
    <t>Q4</t>
  </si>
  <si>
    <t>原材料合计</t>
  </si>
  <si>
    <t>减：原材料跌价准备</t>
  </si>
  <si>
    <t>原材料净额</t>
  </si>
  <si>
    <t xml:space="preserve"> 表3-9-3</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</si>
  <si>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</si>
  <si>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</si>
  <si>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</si>
  <si>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</si>
  <si>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</si>
  <si>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</si>
  <si>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</si>
  <si>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</si>
  <si>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</si>
  <si>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</si>
  <si>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</si>
  <si>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</si>
  <si>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</si>
  <si>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</si>
  <si>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</si>
  <si>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</si>
  <si>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</si>
  <si>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</si>
  <si>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</si>
  <si>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</si>
  <si>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</si>
  <si>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</si>
  <si>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</si>
  <si>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</si>
  <si>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</si>
  <si>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</si>
  <si>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</si>
  <si>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</si>
  <si>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</si>
  <si>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</si>
  <si>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</si>
  <si>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</si>
  <si>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</si>
  <si>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</si>
  <si>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</si>
  <si>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</si>
  <si>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</si>
  <si>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</si>
  <si>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</si>
  <si>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</si>
  <si>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</si>
  <si>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</si>
  <si>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</si>
  <si>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</si>
  <si>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</si>
  <si>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</si>
  <si>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</si>
  <si>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</si>
  <si>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</si>
  <si>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</si>
  <si>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</si>
  <si>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</si>
  <si>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</si>
  <si>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</si>
  <si>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</si>
  <si>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</si>
  <si>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</si>
  <si>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</si>
  <si>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</si>
  <si>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</si>
  <si>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</si>
  <si>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</si>
  <si>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</si>
  <si>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</si>
  <si>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</si>
  <si>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</si>
  <si>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</si>
  <si>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</si>
  <si>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</si>
  <si>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</si>
  <si>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</si>
  <si>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</si>
  <si>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</si>
  <si>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</si>
  <si>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</si>
  <si>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</si>
  <si>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</si>
  <si>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</si>
  <si>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</si>
  <si>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</si>
  <si>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</si>
  <si>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</si>
  <si>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</si>
  <si>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</si>
  <si>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</si>
  <si>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</si>
  <si>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</si>
  <si>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</si>
  <si>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</si>
  <si>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</si>
  <si>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</si>
  <si>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</si>
  <si>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</si>
  <si>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</si>
  <si>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</si>
  <si>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</si>
  <si>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</si>
  <si>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</si>
  <si>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</si>
  <si>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</si>
  <si>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</si>
  <si>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</si>
  <si>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</si>
  <si>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</si>
  <si>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</si>
  <si>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</si>
  <si>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</si>
  <si>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</si>
  <si>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</si>
  <si>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</si>
  <si>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</si>
  <si>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</si>
  <si>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</si>
  <si>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</si>
  <si>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</si>
  <si>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</si>
  <si>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</si>
  <si>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</si>
  <si>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</si>
  <si>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</si>
  <si>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</si>
  <si>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</si>
  <si>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</si>
  <si>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</si>
  <si>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</si>
  <si>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</si>
  <si>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</si>
  <si>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</si>
  <si>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</si>
  <si>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</si>
  <si>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</si>
  <si>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</si>
  <si>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</si>
  <si>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</si>
  <si>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</si>
  <si>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</si>
  <si>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</si>
  <si>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</si>
  <si>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</si>
  <si>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</si>
  <si>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</si>
  <si>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</si>
  <si>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</si>
  <si>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</si>
  <si>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</si>
  <si>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</si>
  <si>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</si>
  <si>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</si>
  <si>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</si>
  <si>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</si>
  <si>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</si>
  <si>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</si>
  <si>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</si>
  <si>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</si>
  <si>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</si>
  <si>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</si>
  <si>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</si>
  <si>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</si>
  <si>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</si>
  <si>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</si>
  <si>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</si>
  <si>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</si>
  <si>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</si>
  <si>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</si>
  <si>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</si>
  <si>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</si>
  <si>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</si>
  <si>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</si>
  <si>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</si>
  <si>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</si>
  <si>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</si>
  <si>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</si>
  <si>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</si>
  <si>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</si>
  <si>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</si>
  <si>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</si>
  <si>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</si>
  <si>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</si>
  <si>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</si>
  <si>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</si>
  <si>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</si>
  <si>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</si>
  <si>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</si>
  <si>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</si>
  <si>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</si>
  <si>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</si>
  <si>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</si>
  <si>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</si>
  <si>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</si>
  <si>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</si>
  <si>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</si>
  <si>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</si>
  <si>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</si>
  <si>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</si>
  <si>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</si>
  <si>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</si>
  <si>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</si>
  <si>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</si>
  <si>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</si>
  <si>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</si>
  <si>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</si>
  <si>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</si>
  <si>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</si>
  <si>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</si>
  <si>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</si>
  <si>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</si>
  <si>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</si>
  <si>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</si>
  <si>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</si>
  <si>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</si>
  <si>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</si>
  <si>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charset val="134"/>
      </rPr>
      <t>表</t>
    </r>
    <r>
      <rPr>
        <sz val="10"/>
        <rFont val="Times New Roman"/>
        <charset val="134"/>
      </rPr>
      <t>3-9-11</t>
    </r>
  </si>
  <si>
    <r>
      <rPr>
        <sz val="10"/>
        <rFont val="宋体"/>
        <charset val="134"/>
      </rPr>
      <t>金额单位：人民币元</t>
    </r>
    <r>
      <rPr>
        <sz val="10"/>
        <rFont val="Times New Roman"/>
        <charset val="134"/>
      </rPr>
      <t xml:space="preserve">  </t>
    </r>
  </si>
  <si>
    <r>
      <rPr>
        <sz val="10"/>
        <rFont val="宋体"/>
        <charset val="134"/>
      </rPr>
      <t>序号</t>
    </r>
  </si>
  <si>
    <r>
      <rPr>
        <sz val="10"/>
        <rFont val="宋体"/>
        <charset val="134"/>
      </rPr>
      <t>名</t>
    </r>
    <r>
      <rPr>
        <sz val="10"/>
        <rFont val="Times New Roman"/>
        <charset val="134"/>
      </rPr>
      <t xml:space="preserve">  </t>
    </r>
    <r>
      <rPr>
        <sz val="10"/>
        <rFont val="宋体"/>
        <charset val="134"/>
      </rPr>
      <t>称</t>
    </r>
  </si>
  <si>
    <r>
      <rPr>
        <sz val="10"/>
        <rFont val="宋体"/>
        <charset val="134"/>
      </rPr>
      <t>规格型号</t>
    </r>
  </si>
  <si>
    <r>
      <rPr>
        <sz val="10"/>
        <rFont val="宋体"/>
        <charset val="134"/>
      </rPr>
      <t>计量单位</t>
    </r>
  </si>
  <si>
    <r>
      <rPr>
        <sz val="10"/>
        <rFont val="宋体"/>
        <charset val="134"/>
      </rPr>
      <t>基准日不含增值税销售单价</t>
    </r>
  </si>
  <si>
    <r>
      <rPr>
        <sz val="10"/>
        <rFont val="宋体"/>
        <charset val="134"/>
      </rPr>
      <t>销售状态
畅销</t>
    </r>
    <r>
      <rPr>
        <sz val="10"/>
        <rFont val="Times New Roman"/>
        <charset val="134"/>
      </rPr>
      <t>/</t>
    </r>
    <r>
      <rPr>
        <sz val="10"/>
        <rFont val="宋体"/>
        <charset val="134"/>
      </rPr>
      <t>正常</t>
    </r>
    <r>
      <rPr>
        <sz val="10"/>
        <rFont val="Times New Roman"/>
        <charset val="134"/>
      </rPr>
      <t>/</t>
    </r>
    <r>
      <rPr>
        <sz val="10"/>
        <rFont val="宋体"/>
        <charset val="134"/>
      </rPr>
      <t>滞销</t>
    </r>
  </si>
  <si>
    <r>
      <rPr>
        <sz val="10"/>
        <rFont val="宋体"/>
        <charset val="134"/>
      </rPr>
      <t>账面价值</t>
    </r>
  </si>
  <si>
    <r>
      <rPr>
        <sz val="10"/>
        <rFont val="宋体"/>
        <charset val="134"/>
      </rPr>
      <t>计提减值准备金额</t>
    </r>
  </si>
  <si>
    <r>
      <rPr>
        <sz val="10"/>
        <rFont val="宋体"/>
        <charset val="134"/>
      </rPr>
      <t>评估价值</t>
    </r>
  </si>
  <si>
    <r>
      <rPr>
        <sz val="10"/>
        <rFont val="宋体"/>
        <charset val="134"/>
      </rPr>
      <t>增值率</t>
    </r>
    <r>
      <rPr>
        <sz val="10"/>
        <rFont val="Times New Roman"/>
        <charset val="134"/>
      </rPr>
      <t>%</t>
    </r>
  </si>
  <si>
    <r>
      <rPr>
        <sz val="10"/>
        <rFont val="宋体"/>
        <charset val="134"/>
      </rPr>
      <t>备注</t>
    </r>
  </si>
  <si>
    <r>
      <rPr>
        <sz val="10"/>
        <rFont val="宋体"/>
        <charset val="134"/>
      </rPr>
      <t>数量</t>
    </r>
  </si>
  <si>
    <r>
      <rPr>
        <sz val="10"/>
        <rFont val="宋体"/>
        <charset val="134"/>
      </rPr>
      <t>单价</t>
    </r>
  </si>
  <si>
    <r>
      <rPr>
        <sz val="10"/>
        <rFont val="宋体"/>
        <charset val="134"/>
      </rPr>
      <t>金额</t>
    </r>
  </si>
  <si>
    <r>
      <rPr>
        <sz val="10"/>
        <rFont val="宋体"/>
        <charset val="134"/>
      </rPr>
      <t>实际数量</t>
    </r>
  </si>
  <si>
    <r>
      <rPr>
        <sz val="10"/>
        <rFont val="宋体"/>
        <charset val="134"/>
      </rPr>
      <t>评估单价</t>
    </r>
  </si>
  <si>
    <r>
      <rPr>
        <sz val="10"/>
        <rFont val="宋体"/>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</si>
  <si>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</si>
  <si>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</si>
  <si>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</si>
  <si>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</si>
  <si>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</si>
  <si>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</si>
  <si>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</si>
  <si>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</si>
  <si>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</si>
  <si>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</si>
  <si>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</si>
  <si>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</si>
  <si>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</si>
  <si>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</si>
  <si>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</si>
  <si>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</si>
  <si>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</si>
  <si>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</si>
  <si>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</si>
  <si>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</si>
  <si>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</si>
  <si>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charset val="134"/>
      </rPr>
      <t>打印边界</t>
    </r>
  </si>
  <si>
    <t>存货——工程施工评估明细表</t>
  </si>
  <si>
    <r>
      <rPr>
        <sz val="10"/>
        <rFont val="Times New Roman"/>
        <charset val="134"/>
      </rPr>
      <t>表</t>
    </r>
    <r>
      <rPr>
        <sz val="10"/>
        <rFont val="Times New Roman"/>
        <charset val="134"/>
      </rPr>
      <t>3-9-12</t>
    </r>
  </si>
  <si>
    <t>合同金额</t>
  </si>
  <si>
    <r>
      <rPr>
        <sz val="10"/>
        <rFont val="宋体"/>
        <charset val="134"/>
      </rPr>
      <t>开工时间</t>
    </r>
  </si>
  <si>
    <r>
      <rPr>
        <sz val="10"/>
        <rFont val="宋体"/>
        <charset val="134"/>
      </rPr>
      <t>预计完工时间</t>
    </r>
  </si>
  <si>
    <r>
      <rPr>
        <sz val="10"/>
        <rFont val="宋体"/>
        <charset val="134"/>
      </rPr>
      <t>基准日完工程度</t>
    </r>
    <r>
      <rPr>
        <sz val="10"/>
        <rFont val="Times New Roman"/>
        <charset val="134"/>
      </rPr>
      <t>%</t>
    </r>
  </si>
  <si>
    <t>预计</t>
  </si>
  <si>
    <t>已结转</t>
  </si>
  <si>
    <t>总成本</t>
  </si>
  <si>
    <t>收入</t>
  </si>
  <si>
    <t>材料费</t>
  </si>
  <si>
    <r>
      <rPr>
        <sz val="10"/>
        <rFont val="宋体"/>
        <charset val="134"/>
      </rPr>
      <t>人工费</t>
    </r>
  </si>
  <si>
    <r>
      <rPr>
        <sz val="10"/>
        <rFont val="宋体"/>
        <charset val="134"/>
      </rPr>
      <t>机械使用费</t>
    </r>
  </si>
  <si>
    <t>QHSE费用</t>
  </si>
  <si>
    <t>运输费</t>
  </si>
  <si>
    <t>安装费</t>
  </si>
  <si>
    <r>
      <rPr>
        <sz val="10"/>
        <rFont val="宋体"/>
        <charset val="134"/>
      </rPr>
      <t>分包费</t>
    </r>
  </si>
  <si>
    <t>税金</t>
  </si>
  <si>
    <r>
      <rPr>
        <sz val="10"/>
        <rFont val="宋体"/>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</si>
  <si>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</si>
  <si>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</si>
  <si>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</si>
  <si>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</si>
  <si>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</si>
  <si>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</si>
  <si>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</si>
  <si>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</si>
  <si>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</si>
  <si>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</si>
  <si>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</si>
  <si>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</si>
  <si>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</si>
  <si>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</si>
  <si>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</si>
  <si>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</si>
  <si>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</si>
  <si>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</si>
  <si>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</si>
  <si>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</si>
  <si>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</si>
  <si>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</si>
  <si>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</si>
  <si>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</si>
  <si>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</si>
  <si>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</si>
  <si>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</si>
  <si>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</si>
  <si>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</si>
  <si>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</si>
  <si>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</si>
  <si>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</si>
  <si>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</si>
  <si>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</si>
  <si>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</si>
  <si>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</si>
  <si>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</si>
  <si>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</si>
  <si>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</si>
  <si>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</si>
  <si>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</si>
  <si>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</si>
  <si>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</si>
  <si>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</si>
  <si>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</si>
  <si>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</si>
  <si>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</si>
  <si>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</si>
  <si>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</si>
  <si>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</si>
  <si>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</si>
  <si>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</si>
  <si>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</si>
  <si>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</si>
  <si>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</si>
  <si>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</si>
  <si>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</si>
  <si>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</si>
  <si>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</si>
  <si>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</si>
  <si>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</si>
  <si>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</si>
  <si>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</si>
  <si>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</si>
  <si>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</si>
  <si>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</si>
  <si>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</si>
  <si>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</si>
  <si>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</si>
  <si>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</si>
  <si>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</si>
  <si>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</si>
  <si>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</si>
  <si>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</si>
  <si>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</si>
  <si>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</si>
  <si>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</si>
  <si>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</si>
  <si>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</si>
  <si>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</si>
  <si>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</si>
  <si>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</si>
  <si>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</si>
  <si>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</si>
  <si>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</si>
  <si>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</si>
  <si>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</si>
  <si>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</si>
  <si>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</si>
  <si>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</si>
  <si>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</si>
  <si>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</si>
  <si>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</si>
  <si>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</si>
  <si>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</si>
  <si>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</si>
  <si>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</si>
  <si>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</si>
  <si>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</si>
  <si>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</si>
  <si>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</si>
  <si>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</si>
  <si>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</si>
  <si>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</si>
  <si>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</si>
  <si>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</si>
  <si>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</si>
  <si>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</si>
  <si>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</si>
  <si>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</si>
  <si>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</si>
  <si>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</si>
  <si>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</si>
  <si>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</si>
  <si>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</si>
  <si>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</si>
  <si>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债权投资评估明细表</t>
  </si>
  <si>
    <t xml:space="preserve"> 表4-1</t>
  </si>
  <si>
    <r>
      <rPr>
        <sz val="10"/>
        <rFont val="宋体"/>
        <charset val="134"/>
      </rPr>
      <t>债务人名称</t>
    </r>
  </si>
  <si>
    <r>
      <rPr>
        <sz val="10"/>
        <rFont val="宋体"/>
        <charset val="134"/>
      </rPr>
      <t>取得日期</t>
    </r>
  </si>
  <si>
    <r>
      <rPr>
        <sz val="10"/>
        <rFont val="宋体"/>
        <charset val="134"/>
      </rPr>
      <t>利率</t>
    </r>
    <r>
      <rPr>
        <sz val="10"/>
        <rFont val="Times New Roman"/>
        <charset val="134"/>
      </rPr>
      <t>%</t>
    </r>
  </si>
  <si>
    <r>
      <rPr>
        <sz val="10"/>
        <rFont val="宋体"/>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</si>
  <si>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</si>
  <si>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</si>
  <si>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</si>
  <si>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</si>
  <si>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</si>
  <si>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</si>
  <si>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</si>
  <si>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</si>
  <si>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</si>
  <si>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</si>
  <si>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</si>
  <si>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</si>
  <si>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</si>
  <si>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</si>
  <si>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</si>
  <si>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</si>
  <si>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</si>
  <si>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charset val="134"/>
      </rPr>
      <t>债权投资合计</t>
    </r>
  </si>
  <si>
    <r>
      <rPr>
        <sz val="10"/>
        <color indexed="8"/>
        <rFont val="宋体"/>
        <charset val="134"/>
      </rPr>
      <t>减：债权投资减值准备</t>
    </r>
  </si>
  <si>
    <r>
      <rPr>
        <sz val="10"/>
        <rFont val="宋体"/>
        <charset val="134"/>
      </rPr>
      <t>债权投资净额</t>
    </r>
  </si>
  <si>
    <t>其他债权投资评估明细表</t>
  </si>
  <si>
    <r>
      <rPr>
        <sz val="10"/>
        <rFont val="Times New Roman"/>
        <charset val="134"/>
      </rPr>
      <t>表</t>
    </r>
    <r>
      <rPr>
        <sz val="10"/>
        <rFont val="Times New Roman"/>
        <charset val="134"/>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</si>
  <si>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</si>
  <si>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</si>
  <si>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</si>
  <si>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</si>
  <si>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</si>
  <si>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</si>
  <si>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</si>
  <si>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</si>
  <si>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</si>
  <si>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</si>
  <si>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</si>
  <si>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</si>
  <si>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</si>
  <si>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</si>
  <si>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</si>
  <si>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</si>
  <si>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</si>
  <si>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</si>
  <si>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</si>
  <si>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</si>
  <si>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</si>
  <si>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</si>
  <si>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</si>
  <si>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</si>
  <si>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</si>
  <si>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</si>
  <si>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</si>
  <si>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</si>
  <si>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</si>
  <si>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</si>
  <si>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</si>
  <si>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</si>
  <si>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</si>
  <si>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</si>
  <si>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</si>
  <si>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</si>
  <si>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</si>
  <si>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</si>
  <si>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</si>
  <si>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</si>
  <si>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</si>
  <si>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</si>
  <si>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</si>
  <si>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</si>
  <si>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</si>
  <si>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</si>
  <si>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charset val="134"/>
      </rPr>
      <t>持股比例</t>
    </r>
    <r>
      <rPr>
        <sz val="10"/>
        <rFont val="Times New Roman"/>
        <charset val="134"/>
      </rPr>
      <t>%</t>
    </r>
  </si>
  <si>
    <t>是否控股</t>
  </si>
  <si>
    <t>核算方法</t>
  </si>
  <si>
    <t>投资成本</t>
  </si>
  <si>
    <r>
      <rPr>
        <sz val="10"/>
        <rFont val="Times New Roman"/>
        <charset val="134"/>
      </rPr>
      <t>被投资单位</t>
    </r>
    <r>
      <rPr>
        <sz val="10"/>
        <rFont val="Times New Roman"/>
        <charset val="134"/>
      </rPr>
      <t>100%</t>
    </r>
    <r>
      <rPr>
        <sz val="10"/>
        <rFont val="Times New Roman"/>
        <charset val="134"/>
      </rPr>
      <t>股权评估结果</t>
    </r>
  </si>
  <si>
    <r>
      <rPr>
        <sz val="10"/>
        <rFont val="宋体"/>
        <charset val="134"/>
      </rPr>
      <t>打开评估（</t>
    </r>
    <r>
      <rPr>
        <sz val="10"/>
        <rFont val="Times New Roman"/>
        <charset val="134"/>
      </rPr>
      <t>Y/N)</t>
    </r>
  </si>
  <si>
    <r>
      <rPr>
        <sz val="10"/>
        <rFont val="宋体"/>
        <charset val="134"/>
      </rPr>
      <t>公司代码</t>
    </r>
  </si>
  <si>
    <t>长期股权投资合计</t>
  </si>
  <si>
    <t>表4-5</t>
  </si>
  <si>
    <r>
      <rPr>
        <sz val="10"/>
        <rFont val="宋体"/>
        <charset val="134"/>
      </rPr>
      <t>权益工具名称</t>
    </r>
  </si>
  <si>
    <r>
      <rPr>
        <sz val="10"/>
        <rFont val="宋体"/>
        <charset val="134"/>
      </rPr>
      <t>权益工具种类</t>
    </r>
  </si>
  <si>
    <r>
      <rPr>
        <sz val="10"/>
        <rFont val="宋体"/>
        <charset val="134"/>
      </rPr>
      <t>票面利率</t>
    </r>
    <r>
      <rPr>
        <sz val="10"/>
        <rFont val="Times New Roman"/>
        <charset val="134"/>
      </rPr>
      <t>%</t>
    </r>
  </si>
  <si>
    <t>基准日市价</t>
  </si>
  <si>
    <r>
      <rPr>
        <sz val="10"/>
        <rFont val="宋体"/>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</si>
  <si>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</si>
  <si>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</si>
  <si>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</si>
  <si>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</si>
  <si>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</si>
  <si>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</si>
  <si>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</si>
  <si>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</si>
  <si>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</si>
  <si>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</si>
  <si>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</si>
  <si>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</si>
  <si>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</si>
  <si>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</si>
  <si>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</si>
  <si>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</si>
  <si>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</si>
  <si>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charset val="134"/>
      </rPr>
      <t>其他权益工具投资合</t>
    </r>
    <r>
      <rPr>
        <sz val="10"/>
        <color indexed="8"/>
        <rFont val="Times New Roman"/>
        <charset val="134"/>
      </rPr>
      <t xml:space="preserve"> </t>
    </r>
    <r>
      <rPr>
        <sz val="10"/>
        <color indexed="8"/>
        <rFont val="宋体"/>
        <charset val="134"/>
      </rPr>
      <t>计</t>
    </r>
  </si>
  <si>
    <t>表4-6</t>
  </si>
  <si>
    <r>
      <rPr>
        <sz val="10"/>
        <rFont val="宋体"/>
        <charset val="134"/>
      </rPr>
      <t>金融资产名称</t>
    </r>
  </si>
  <si>
    <r>
      <rPr>
        <sz val="10"/>
        <rFont val="宋体"/>
        <charset val="134"/>
      </rPr>
      <t>金融资产种类</t>
    </r>
  </si>
  <si>
    <r>
      <rPr>
        <sz val="10"/>
        <rFont val="宋体"/>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</si>
  <si>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</si>
  <si>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</si>
  <si>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</si>
  <si>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</si>
  <si>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</si>
  <si>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</si>
  <si>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</si>
  <si>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</si>
  <si>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</si>
  <si>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</si>
  <si>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</si>
  <si>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</si>
  <si>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</si>
  <si>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</si>
  <si>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</si>
  <si>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</si>
  <si>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</si>
  <si>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charset val="134"/>
      </rPr>
      <t>其他非流动金融资产合</t>
    </r>
    <r>
      <rPr>
        <sz val="10"/>
        <color indexed="8"/>
        <rFont val="Times New Roman"/>
        <charset val="134"/>
      </rPr>
      <t xml:space="preserve"> </t>
    </r>
    <r>
      <rPr>
        <sz val="10"/>
        <color indexed="8"/>
        <rFont val="宋体"/>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</si>
  <si>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</si>
  <si>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</si>
  <si>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</si>
  <si>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</si>
  <si>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</si>
  <si>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</si>
  <si>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</si>
  <si>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</si>
  <si>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</si>
  <si>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</si>
  <si>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</si>
  <si>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charset val="134"/>
      </rPr>
      <t>房屋对应宗地信息</t>
    </r>
  </si>
  <si>
    <r>
      <rPr>
        <sz val="10"/>
        <rFont val="宋体"/>
        <charset val="134"/>
      </rPr>
      <t>房产证号</t>
    </r>
  </si>
  <si>
    <r>
      <rPr>
        <sz val="10"/>
        <rFont val="宋体"/>
        <charset val="134"/>
      </rPr>
      <t>房产证载权利人</t>
    </r>
  </si>
  <si>
    <r>
      <rPr>
        <sz val="10"/>
        <rFont val="宋体"/>
        <charset val="134"/>
      </rPr>
      <t>房屋名称</t>
    </r>
  </si>
  <si>
    <r>
      <rPr>
        <sz val="10"/>
        <rFont val="宋体"/>
        <charset val="134"/>
      </rPr>
      <t>来源（外购、自建、自用转入、存货转入等）</t>
    </r>
  </si>
  <si>
    <r>
      <rPr>
        <sz val="10"/>
        <rFont val="宋体"/>
        <charset val="134"/>
      </rPr>
      <t>房产用途</t>
    </r>
  </si>
  <si>
    <r>
      <rPr>
        <sz val="10"/>
        <rFont val="宋体"/>
        <charset val="134"/>
      </rPr>
      <t>结构</t>
    </r>
  </si>
  <si>
    <r>
      <rPr>
        <sz val="10"/>
        <rFont val="宋体"/>
        <charset val="134"/>
      </rPr>
      <t>建成
年月</t>
    </r>
  </si>
  <si>
    <r>
      <rPr>
        <sz val="10"/>
        <rFont val="宋体"/>
        <charset val="134"/>
      </rPr>
      <t>建筑面积
（㎡）</t>
    </r>
  </si>
  <si>
    <r>
      <rPr>
        <sz val="10"/>
        <rFont val="宋体"/>
        <charset val="134"/>
      </rPr>
      <t xml:space="preserve">成本单价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</si>
  <si>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 xml:space="preserve">评估单价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</si>
  <si>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对应土地证号</t>
    </r>
  </si>
  <si>
    <r>
      <rPr>
        <sz val="10"/>
        <rFont val="宋体"/>
        <charset val="134"/>
      </rPr>
      <t>对应宗地名称</t>
    </r>
  </si>
  <si>
    <r>
      <rPr>
        <sz val="10"/>
        <rFont val="宋体"/>
        <charset val="134"/>
      </rPr>
      <t>宗地开发程度</t>
    </r>
  </si>
  <si>
    <r>
      <rPr>
        <sz val="10"/>
        <rFont val="宋体"/>
        <charset val="134"/>
      </rPr>
      <t>宗地位置</t>
    </r>
  </si>
  <si>
    <r>
      <rPr>
        <sz val="10"/>
        <rFont val="宋体"/>
        <charset val="134"/>
      </rPr>
      <t>宗地用途</t>
    </r>
  </si>
  <si>
    <r>
      <rPr>
        <sz val="10"/>
        <rFont val="宋体"/>
        <charset val="134"/>
      </rPr>
      <t>用地性质</t>
    </r>
  </si>
  <si>
    <r>
      <rPr>
        <sz val="10"/>
        <rFont val="宋体"/>
        <charset val="134"/>
      </rPr>
      <t>原值</t>
    </r>
  </si>
  <si>
    <r>
      <rPr>
        <sz val="10"/>
        <rFont val="宋体"/>
        <charset val="134"/>
      </rPr>
      <t>净值</t>
    </r>
  </si>
  <si>
    <r>
      <rPr>
        <sz val="10"/>
        <rFont val="宋体"/>
        <charset val="134"/>
      </rPr>
      <t>成新率</t>
    </r>
    <r>
      <rPr>
        <sz val="10"/>
        <rFont val="Times New Roman"/>
        <charset val="134"/>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</si>
  <si>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</si>
  <si>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</si>
  <si>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</si>
  <si>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</si>
  <si>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</si>
  <si>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</si>
  <si>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</si>
  <si>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</si>
  <si>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</si>
  <si>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</si>
  <si>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</si>
  <si>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</si>
  <si>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</si>
  <si>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</si>
  <si>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</si>
  <si>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</si>
  <si>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</si>
  <si>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</si>
  <si>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</si>
  <si>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</si>
  <si>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</si>
  <si>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charset val="134"/>
      </rPr>
      <t>原始入账价值</t>
    </r>
    <r>
      <rPr>
        <sz val="10"/>
        <rFont val="Times New Roman"/>
        <charset val="134"/>
      </rPr>
      <t xml:space="preserve"> 
</t>
    </r>
    <r>
      <rPr>
        <sz val="10"/>
        <rFont val="宋体"/>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</si>
  <si>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</si>
  <si>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</si>
  <si>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</si>
  <si>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</si>
  <si>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</si>
  <si>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</si>
  <si>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</si>
  <si>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</si>
  <si>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</si>
  <si>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</si>
  <si>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</si>
  <si>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</si>
  <si>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</si>
  <si>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</si>
  <si>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</si>
  <si>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</si>
  <si>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</si>
  <si>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</si>
  <si>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</si>
  <si>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</si>
  <si>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</si>
  <si>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</si>
  <si>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</si>
  <si>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</si>
  <si>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</si>
  <si>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</si>
  <si>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</si>
  <si>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</si>
  <si>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charset val="134"/>
      </rPr>
      <t>面积</t>
    </r>
    <r>
      <rPr>
        <sz val="10"/>
        <rFont val="Times New Roman"/>
        <charset val="134"/>
      </rPr>
      <t>(</t>
    </r>
    <r>
      <rPr>
        <sz val="10"/>
        <rFont val="宋体"/>
        <charset val="134"/>
      </rPr>
      <t>㎡</t>
    </r>
    <r>
      <rPr>
        <sz val="10"/>
        <rFont val="Times New Roman"/>
        <charset val="134"/>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</si>
  <si>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</si>
  <si>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</si>
  <si>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</si>
  <si>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</si>
  <si>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</si>
  <si>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</si>
  <si>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</si>
  <si>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</si>
  <si>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</si>
  <si>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</si>
  <si>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</si>
  <si>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</si>
  <si>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</si>
  <si>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</si>
  <si>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</si>
  <si>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</si>
  <si>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</si>
  <si>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</si>
  <si>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</si>
  <si>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</si>
  <si>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</si>
  <si>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</si>
  <si>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</si>
  <si>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</si>
  <si>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</si>
  <si>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</si>
  <si>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</si>
  <si>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charset val="134"/>
      </rPr>
      <t xml:space="preserve">面积
</t>
    </r>
    <r>
      <rPr>
        <sz val="10"/>
        <rFont val="Times New Roman"/>
        <charset val="134"/>
      </rPr>
      <t>(</t>
    </r>
    <r>
      <rPr>
        <sz val="10"/>
        <rFont val="宋体"/>
        <charset val="134"/>
      </rPr>
      <t>㎡</t>
    </r>
    <r>
      <rPr>
        <sz val="10"/>
        <rFont val="Times New Roman"/>
        <charset val="134"/>
      </rPr>
      <t>)</t>
    </r>
  </si>
  <si>
    <r>
      <rPr>
        <sz val="10"/>
        <rFont val="宋体"/>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</si>
  <si>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</si>
  <si>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</si>
  <si>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</si>
  <si>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</si>
  <si>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</si>
  <si>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</si>
  <si>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</si>
  <si>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</si>
  <si>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</si>
  <si>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</si>
  <si>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</si>
  <si>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</si>
  <si>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</si>
  <si>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</si>
  <si>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</si>
  <si>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</si>
  <si>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</si>
  <si>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</si>
  <si>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</si>
  <si>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</si>
  <si>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表4-8-1</t>
  </si>
  <si>
    <t>资产编号</t>
  </si>
  <si>
    <r>
      <rPr>
        <sz val="10"/>
        <rFont val="宋体"/>
        <charset val="134"/>
      </rPr>
      <t>宗地编号</t>
    </r>
  </si>
  <si>
    <r>
      <rPr>
        <sz val="10"/>
        <rFont val="宋体"/>
        <charset val="134"/>
      </rPr>
      <t>所占宗地情况</t>
    </r>
  </si>
  <si>
    <t>房产证号</t>
  </si>
  <si>
    <t>房产证载权利人</t>
  </si>
  <si>
    <t>建筑物名称</t>
  </si>
  <si>
    <t>檐高(米)</t>
  </si>
  <si>
    <t>层数</t>
  </si>
  <si>
    <r>
      <rPr>
        <sz val="10"/>
        <rFont val="宋体"/>
        <charset val="134"/>
      </rPr>
      <t>层高</t>
    </r>
  </si>
  <si>
    <r>
      <rPr>
        <sz val="10"/>
        <rFont val="宋体"/>
        <charset val="134"/>
      </rPr>
      <t>资产状况</t>
    </r>
  </si>
  <si>
    <r>
      <rPr>
        <sz val="10"/>
        <rFont val="宋体"/>
        <charset val="134"/>
      </rPr>
      <t xml:space="preserve">建筑面积
</t>
    </r>
    <r>
      <rPr>
        <sz val="10"/>
        <rFont val="Times New Roman"/>
        <charset val="134"/>
      </rPr>
      <t>(</t>
    </r>
    <r>
      <rPr>
        <sz val="10"/>
        <rFont val="宋体"/>
        <charset val="134"/>
      </rPr>
      <t>㎡</t>
    </r>
    <r>
      <rPr>
        <sz val="10"/>
        <rFont val="Times New Roman"/>
        <charset val="134"/>
      </rPr>
      <t>)</t>
    </r>
  </si>
  <si>
    <t>建成
年月</t>
  </si>
  <si>
    <t>折旧年限</t>
  </si>
  <si>
    <r>
      <rPr>
        <sz val="10"/>
        <rFont val="宋体"/>
        <charset val="134"/>
      </rPr>
      <t>宗地面积</t>
    </r>
  </si>
  <si>
    <r>
      <rPr>
        <sz val="10"/>
        <rFont val="宋体"/>
        <charset val="134"/>
      </rPr>
      <t>宗地性质</t>
    </r>
  </si>
  <si>
    <t>AR1</t>
  </si>
  <si>
    <t>AR2</t>
  </si>
  <si>
    <t>AR3</t>
  </si>
  <si>
    <t>AR4</t>
  </si>
  <si>
    <t>AR5</t>
  </si>
  <si>
    <t>AR6</t>
  </si>
  <si>
    <t>AR7</t>
  </si>
  <si>
    <t>AR8</t>
  </si>
  <si>
    <t>AR9</t>
  </si>
  <si>
    <t>AR10</t>
  </si>
  <si>
    <t>AR11</t>
  </si>
  <si>
    <t>AR12</t>
  </si>
  <si>
    <t>AR13</t>
  </si>
  <si>
    <t>AR14</t>
  </si>
  <si>
    <t>AR15</t>
  </si>
  <si>
    <t>AR16</t>
  </si>
  <si>
    <t>AR17</t>
  </si>
  <si>
    <t>房屋建筑物合计</t>
  </si>
  <si>
    <t>减：房屋建筑物减值准备</t>
  </si>
  <si>
    <t>房屋建筑物净额</t>
  </si>
  <si>
    <t>表4-8-2</t>
  </si>
  <si>
    <t xml:space="preserve"> 名称</t>
  </si>
  <si>
    <r>
      <rPr>
        <sz val="10"/>
        <rFont val="宋体"/>
        <charset val="134"/>
      </rPr>
      <t>材质或结构</t>
    </r>
  </si>
  <si>
    <t>规格尺寸</t>
  </si>
  <si>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</si>
  <si>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</si>
  <si>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</si>
  <si>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</si>
  <si>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</si>
  <si>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</si>
  <si>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</si>
  <si>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</si>
  <si>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</si>
  <si>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</si>
  <si>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</si>
  <si>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</si>
  <si>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</si>
  <si>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</si>
  <si>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</si>
  <si>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</si>
  <si>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</si>
  <si>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</si>
  <si>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</si>
  <si>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</si>
  <si>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</si>
  <si>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</si>
  <si>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</si>
  <si>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</si>
  <si>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</si>
  <si>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</si>
  <si>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材质</t>
  </si>
  <si>
    <t>绝缘方式</t>
  </si>
  <si>
    <r>
      <rPr>
        <sz val="10"/>
        <rFont val="宋体"/>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</si>
  <si>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</si>
  <si>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</si>
  <si>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</si>
  <si>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</si>
  <si>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</si>
  <si>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</si>
  <si>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</si>
  <si>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</si>
  <si>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</si>
  <si>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</si>
  <si>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</si>
  <si>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</si>
  <si>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</si>
  <si>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</si>
  <si>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</si>
  <si>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</si>
  <si>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</si>
  <si>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</si>
  <si>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</si>
  <si>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</si>
  <si>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</si>
  <si>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</si>
  <si>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</si>
  <si>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</si>
  <si>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r>
      <rPr>
        <sz val="10"/>
        <rFont val="Times New Roman"/>
        <charset val="134"/>
      </rPr>
      <t xml:space="preserve">锚杆长度
</t>
    </r>
    <r>
      <rPr>
        <sz val="10"/>
        <rFont val="Times New Roman"/>
        <charset val="134"/>
      </rPr>
      <t>(M)</t>
    </r>
  </si>
  <si>
    <r>
      <rPr>
        <sz val="10"/>
        <rFont val="Times New Roman"/>
        <charset val="134"/>
      </rPr>
      <t>锚杆数量
（根</t>
    </r>
    <r>
      <rPr>
        <sz val="10"/>
        <rFont val="Times New Roman"/>
        <charset val="134"/>
      </rPr>
      <t>/M</t>
    </r>
    <r>
      <rPr>
        <sz val="10"/>
        <rFont val="Times New Roman"/>
        <charset val="134"/>
      </rPr>
      <t>）</t>
    </r>
  </si>
  <si>
    <r>
      <rPr>
        <sz val="10"/>
        <rFont val="Times New Roman"/>
        <charset val="134"/>
      </rPr>
      <t xml:space="preserve">轨型
</t>
    </r>
    <r>
      <rPr>
        <sz val="10"/>
        <rFont val="Times New Roman"/>
        <charset val="134"/>
      </rPr>
      <t>(KG/M)</t>
    </r>
  </si>
  <si>
    <r>
      <rPr>
        <sz val="10"/>
        <rFont val="Times New Roman"/>
        <charset val="134"/>
      </rPr>
      <t xml:space="preserve">轨距
</t>
    </r>
    <r>
      <rPr>
        <sz val="10"/>
        <rFont val="Times New Roman"/>
        <charset val="134"/>
      </rPr>
      <t>(MM)</t>
    </r>
  </si>
  <si>
    <t>轨枕</t>
  </si>
  <si>
    <r>
      <rPr>
        <sz val="10"/>
        <rFont val="Times New Roman"/>
        <charset val="134"/>
      </rPr>
      <t xml:space="preserve">支护厚度
</t>
    </r>
    <r>
      <rPr>
        <sz val="10"/>
        <rFont val="Times New Roman"/>
        <charset val="134"/>
      </rPr>
      <t>(mm)</t>
    </r>
  </si>
  <si>
    <r>
      <rPr>
        <sz val="10"/>
        <rFont val="宋体"/>
        <charset val="134"/>
      </rPr>
      <t xml:space="preserve">掘进断面
</t>
    </r>
    <r>
      <rPr>
        <sz val="10"/>
        <rFont val="Times New Roman"/>
        <charset val="134"/>
      </rPr>
      <t>(</t>
    </r>
    <r>
      <rPr>
        <sz val="10"/>
        <rFont val="宋体"/>
        <charset val="134"/>
      </rPr>
      <t>㎡</t>
    </r>
    <r>
      <rPr>
        <sz val="10"/>
        <rFont val="Times New Roman"/>
        <charset val="134"/>
      </rPr>
      <t>)</t>
    </r>
  </si>
  <si>
    <t>巷道倾角</t>
  </si>
  <si>
    <r>
      <rPr>
        <sz val="10"/>
        <rFont val="Times New Roman"/>
        <charset val="134"/>
      </rPr>
      <t xml:space="preserve">巷道长度
</t>
    </r>
    <r>
      <rPr>
        <sz val="10"/>
        <rFont val="Times New Roman"/>
        <charset val="134"/>
      </rPr>
      <t>(M)</t>
    </r>
  </si>
  <si>
    <r>
      <rPr>
        <sz val="10"/>
        <rFont val="宋体"/>
        <charset val="134"/>
      </rPr>
      <t xml:space="preserve">硐室体积
</t>
    </r>
    <r>
      <rPr>
        <sz val="10"/>
        <rFont val="Times New Roman"/>
        <charset val="134"/>
      </rPr>
      <t>(m³)</t>
    </r>
  </si>
  <si>
    <r>
      <rPr>
        <sz val="10"/>
        <rFont val="宋体"/>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</si>
  <si>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</si>
  <si>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</si>
  <si>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</si>
  <si>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</si>
  <si>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</si>
  <si>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</si>
  <si>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</si>
  <si>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</si>
  <si>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</si>
  <si>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</si>
  <si>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</si>
  <si>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</si>
  <si>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</si>
  <si>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</si>
  <si>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</si>
  <si>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</si>
  <si>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</si>
  <si>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</si>
  <si>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</si>
  <si>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</si>
  <si>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</si>
  <si>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处置资产明细表</t>
  </si>
  <si>
    <t>设备名称及规格信号</t>
  </si>
  <si>
    <t>设备材质</t>
  </si>
  <si>
    <t>万向型双金属温度计 WSS-481W -20~100℃ 300mm</t>
  </si>
  <si>
    <t>报废，已拆除</t>
  </si>
  <si>
    <t>只</t>
  </si>
  <si>
    <t>万向型双金属温度计 WSS-581 0~150℃ 200mm</t>
  </si>
  <si>
    <t>压力表 青岛科奥仪表制造有限公司_/_0-60kpa</t>
  </si>
  <si>
    <t>块</t>
  </si>
  <si>
    <t>压力开关 GW500A6/1 500mbar 20~500mbar</t>
  </si>
  <si>
    <t>台</t>
  </si>
  <si>
    <t>双针差压表 Y-100 0-0.1Mpa</t>
  </si>
  <si>
    <t>涡轮流量传感器 TDS-80S 1.6MPa 1.5级 LWG-80F</t>
  </si>
  <si>
    <t>旋进漩涡流量计 LUXBZ DN50</t>
  </si>
  <si>
    <t>钢</t>
  </si>
  <si>
    <t>涡街流量计 LWP-4 DN50 class1500</t>
  </si>
  <si>
    <t>涡街流量计 LWP-40 DN100 class1500 GB/T36241-2018</t>
  </si>
  <si>
    <t>科里奥利流量计 N50D101L1GGT1B</t>
  </si>
  <si>
    <t>水表 LXS-100F DN100</t>
  </si>
  <si>
    <t>流量计 MFM108 1K-250-EX</t>
  </si>
  <si>
    <t>智能旋进漩涡流量计 LUXZ-25 Z12 1.6MPa DN25 1.5级</t>
  </si>
  <si>
    <t>流量计 LUXZ-25 1.6MPA</t>
  </si>
  <si>
    <t>质量流量计 6400CS80 OPTIMASS</t>
  </si>
  <si>
    <t>质量流量计-变送器 1700I12ABPMZZZ -40~80℃</t>
  </si>
  <si>
    <t>高级可换孔板阀节流装置 XDX-LGKG 1500LB-200</t>
  </si>
  <si>
    <t>高压流量自控仪 GLZ-125J16 GB1.5A 1RH DN25 16MPa</t>
  </si>
  <si>
    <t>高压流量自控仪 GLZ-125 25 GB1.5A 11H DN25 25MPa</t>
  </si>
  <si>
    <t>流量积算仪SSJ/B-F2IB1A1V0</t>
  </si>
  <si>
    <t>可编程序控制器及其单元 北京边控 HC133</t>
  </si>
  <si>
    <t>件</t>
  </si>
  <si>
    <t>可编程序控制器及其单元 北京边控 HC112</t>
  </si>
  <si>
    <t>可编程序控制器及其单元 北京边控 HC121</t>
  </si>
  <si>
    <t>盒</t>
  </si>
  <si>
    <t>可编程序控制器及其单元 北京安控 HC101</t>
  </si>
  <si>
    <t>静电接地报警器 SP-E</t>
  </si>
  <si>
    <t>个</t>
  </si>
  <si>
    <t>压力变送器 FKP604VC-LUAYY-OZY 0-10Mpa</t>
  </si>
  <si>
    <t>压力变送器 3051 0-62.16kpa</t>
  </si>
  <si>
    <t>电动单法兰压力变送器 0~100KPa SUS316L ANSI150 2"*⑩</t>
  </si>
  <si>
    <t>电动差压变送器 FKGT02VC-PUCYY-BAE 4~20mA+HART 0-400KPa SUS316L 数字表头 0.075级</t>
  </si>
  <si>
    <t>电动差压变送器 FKCW35C5-LUCYY-BA 4-20mA+HART 0-130KPa SUS316L 数字表头 0.075级</t>
  </si>
  <si>
    <t>电动执行器 IK3210M-9Z-1B 行程15mm</t>
  </si>
  <si>
    <t>电动执行机构 IQC32200K-1G-1B</t>
  </si>
  <si>
    <t>调节阀 T40H DN150 1.6PA</t>
  </si>
  <si>
    <t>球阀 Q47F 900LB LF2 DN25</t>
  </si>
  <si>
    <t>手动调节阀 CL1500 1"  F60</t>
  </si>
  <si>
    <t>电磁阀 TA992SSV/CX630 1500LB</t>
  </si>
  <si>
    <t>各种型号阀门手轮</t>
  </si>
  <si>
    <t>箱</t>
  </si>
  <si>
    <t>数字输入模块 DI16X24VDC</t>
  </si>
  <si>
    <t>模拟输入模组 AI8X1</t>
  </si>
  <si>
    <t>控制模块 HC221 北京安控</t>
  </si>
  <si>
    <t>控制系统配件 ECHO监控与数据采集系统 RTU远程控制终端模块 Super32-L203</t>
  </si>
  <si>
    <t>电压表6L2</t>
  </si>
  <si>
    <t>交流电流表 ZN-72 400/5 0~400A</t>
  </si>
  <si>
    <t>交流电流表 6L2-A 100A/5 0~100A</t>
  </si>
  <si>
    <t>交流电压表 6L2-V 0~450V</t>
  </si>
  <si>
    <t>功率因数表 6L2-COSφ 380V/5A</t>
  </si>
  <si>
    <t>频率表 6L2型 50HZ</t>
  </si>
  <si>
    <t>交流数显电流表ZL5135A     200A/5A</t>
  </si>
  <si>
    <t>户户通CC10-D1</t>
  </si>
  <si>
    <t>套</t>
  </si>
  <si>
    <t>检查阀 P-2203-6 碳钢</t>
  </si>
  <si>
    <t>数字输出模块 DQ16X24VDC</t>
  </si>
  <si>
    <t>输出模块 8115-DO-DC GE</t>
  </si>
  <si>
    <t>旋转按钮 LA38-11/203 220V 绿色</t>
  </si>
  <si>
    <t>旋转开关 50-1 罗托克红色</t>
  </si>
  <si>
    <t>真空抽滤装置 C410</t>
  </si>
  <si>
    <t>防爆配电控制柜 GDRB-d40/380</t>
  </si>
  <si>
    <t>钢、铜</t>
  </si>
  <si>
    <t>环连接面法兰焊接油任转换器 DN10" CL1500 B165 16MN</t>
  </si>
  <si>
    <t>堵头 M26 2.5MPa 316L</t>
  </si>
  <si>
    <t>堵头 M26 1.6MPa(普通）</t>
  </si>
  <si>
    <t>堵头 DN20 2.5MPa 304</t>
  </si>
  <si>
    <t>三通球阀 Q347Y CL1500 2" RJ A105</t>
  </si>
  <si>
    <t>止回阀 单流阀 DN100 PN25 WCB</t>
  </si>
  <si>
    <t>活接头 1/2" 150LB 304</t>
  </si>
  <si>
    <t>电器接头3/4'（电器接头1"）</t>
  </si>
  <si>
    <t>电器接头2''</t>
  </si>
  <si>
    <t>直通 1/4" 316A 7/16-20UNF</t>
  </si>
  <si>
    <t>直通 1/4" 60000psi JJT150808 316</t>
  </si>
  <si>
    <t>三通 3/8" 60000psi</t>
  </si>
  <si>
    <t>电话箱 (500*400*210)</t>
  </si>
  <si>
    <t>闪光报警器 蜂鸣器 LW-X4</t>
  </si>
  <si>
    <t>闪光报警器 BBJ-24 ExdⅡCT4</t>
  </si>
  <si>
    <t>泵联轴器螺栓(Ф24*95)</t>
  </si>
  <si>
    <t>电子清管器 接收机 通过指示仪 HB66</t>
  </si>
  <si>
    <t>电子清管器 通过指示仪 YY-DDT-II</t>
  </si>
  <si>
    <t>离子交换器 水处理设备配件 F63C3</t>
  </si>
  <si>
    <t>高效精密滤芯XY-15</t>
  </si>
  <si>
    <t>不锈钢螺母 M20</t>
  </si>
  <si>
    <t>不锈钢</t>
  </si>
  <si>
    <t>不锈钢螺母 M30*3</t>
  </si>
  <si>
    <t>过滤器芯F1529IG</t>
  </si>
  <si>
    <t>不锈钢螺母 M36*3</t>
  </si>
  <si>
    <t>无缝钢管89*8</t>
  </si>
  <si>
    <t>根</t>
  </si>
  <si>
    <t>不锈钢双头螺栓 M24*195</t>
  </si>
  <si>
    <t>不锈钢双头螺栓 M35*290</t>
  </si>
  <si>
    <t>氟气过滤器 ZH-GH-15</t>
  </si>
  <si>
    <t>CAT发电机空气滤子</t>
  </si>
  <si>
    <t>油分离心M110-A8</t>
  </si>
  <si>
    <t>超精过滤器 ZH-GH-35 （制氮机配件)</t>
  </si>
  <si>
    <t>传感器(螺杆压缩机配件 传感器 M110-A8)</t>
  </si>
  <si>
    <t>空压机压力阀（AS60067)</t>
  </si>
  <si>
    <t>磁力泵配件 CNA40-160 泵盖垫 PA1810517</t>
  </si>
  <si>
    <t>磁力泵配件 止推盘组件 磁力40档 PA1810517</t>
  </si>
  <si>
    <t>单向阀 10" ISOdB F60 RJ4208</t>
  </si>
  <si>
    <t>阀组件PR146AA63H140/1.C8.VV3 （隔膜泵配件）</t>
  </si>
  <si>
    <t>阀座 设备型号：MD937-6M390 零件号：0210715016N</t>
  </si>
  <si>
    <t>方铁垫块 100*100*15mm 开孔22mm</t>
  </si>
  <si>
    <t>防爆箱电缆进线密封外六角防爆压紧罗 1/2”NPT</t>
  </si>
  <si>
    <t>防爆轴流风机 BFS-300 220V 0.180kW 风量:30m3/min 1450N/min</t>
  </si>
  <si>
    <t>放泄阀 F51 1" NPT</t>
  </si>
  <si>
    <t>放泄阀 F51 3/4 NPT</t>
  </si>
  <si>
    <t>非集装密封FTA120.022/UGV88(BSKOB-33.3)</t>
  </si>
  <si>
    <t>非集装密封PQH120.030/GGV88(离心泵配件BSZW40-15-30)</t>
  </si>
  <si>
    <t>隔膜泵配件 BSJP2.5-A-DB 出口垫片 01801-108</t>
  </si>
  <si>
    <t>隔膜泵配件 BSJP2.5-A-DB 出口阀套 01801-106 316L</t>
  </si>
  <si>
    <t>隔膜泵配件 BSJP2.5-A-DB 出口阀芯 01801-107 316L</t>
  </si>
  <si>
    <t>隔膜泵配件 BSJP2.5-A-DB 出口阀座 01801-105 316L</t>
  </si>
  <si>
    <t>隔膜泵配件 BSJP2.5-A-DB 隔膜 01801-109 PTFE</t>
  </si>
  <si>
    <t>隔膜泵配件 BSJP2.5-A-DB 入口垫片 01801-104</t>
  </si>
  <si>
    <t>隔膜泵配件 BSJP2.5-A-DB 入口阀 01801-103 316L</t>
  </si>
  <si>
    <t>隔膜泵配件 BSJP2.5-A-DB 入口阀套 01801-102 316L</t>
  </si>
  <si>
    <t>隔膜泵配件 BSJP2.5-A-DB 入口阀座 01801-101 316L</t>
  </si>
  <si>
    <t>隔膜泵配件 GM0240SP1MNN 单向阀组件 H60618 316</t>
  </si>
  <si>
    <t>隔膜泵配件 GM0240SP1MNN 隔膜垫块 S01903850071N</t>
  </si>
  <si>
    <t>隔膜泵配件 GM0240SP1MNN 隔膜支撑环 H60671</t>
  </si>
  <si>
    <t>隔膜泵配件 GM0240SP1MNN 进口阀组件</t>
  </si>
  <si>
    <t>隔膜泵配件 GM0240SP1MNN 液力端油封 35330</t>
  </si>
  <si>
    <t>隔膜泵配件 GM0240SP1MNN 油封皮碗</t>
  </si>
  <si>
    <t>隔膜泵配件 GM0240SP1MNN 油封皮碗 橡胶</t>
  </si>
  <si>
    <t>隔膜泵配件 GM0240SP1MNN 注油塞 耐油非金属</t>
  </si>
  <si>
    <t>隔膜泵配件 MBH091-8JPFM4S1ST11NN22 MARS阀组件640</t>
  </si>
  <si>
    <t>隔膜泵配件 MBH091-8JPFM4S1ST11NN22 垫片 S2250*⑴</t>
  </si>
  <si>
    <t>隔膜泵配件 MBH091-8JPFM4S1ST11NN22 释放阀组件 S1*⑴</t>
  </si>
  <si>
    <t>隔膜泵配件 MBH101 隔膜 20325</t>
  </si>
  <si>
    <t>隔膜泵配件 MBH101-8FPFMDM4S9ST11NN22 阀座上/下 *⑴</t>
  </si>
  <si>
    <t>隔膜泵配件 MD140G6M350/1 O型圈 S4380006171N</t>
  </si>
  <si>
    <t>不锈钢引压管 1/2*0.049" 316L 2M/根 注撬连接管</t>
  </si>
  <si>
    <t>隔膜泵配件 MD140G6M350/1 O型圈 S4380008065N</t>
  </si>
  <si>
    <t>隔膜泵配件 MD140G6M350/1 O型圈 S4380132001N</t>
  </si>
  <si>
    <t>隔膜泵配件 MD140G6M350/1 单向阀阀球 4070014172N</t>
  </si>
  <si>
    <t>隔膜泵配件 MD140G6M350/1 曲柄轴套 S0370001062N 037</t>
  </si>
  <si>
    <t>隔膜泵配件 MD93F6M390 连杆连接轴 S0680045006N 锻钢</t>
  </si>
  <si>
    <t>隔膜泵配件 MD93F6M390 曲柄 S2160005004N 锻钢</t>
  </si>
  <si>
    <t>隔膜泵配件 MD93FM94 释放阀组件 3060069090F 306</t>
  </si>
  <si>
    <t>隔膜泵配件 PL119P10M 400/1 O型圈 S4380006121N*⑴</t>
  </si>
  <si>
    <t>隔膜泵配件 PL119P10M 400/1 O型圈 S4380015011N*⑴</t>
  </si>
  <si>
    <t>隔膜泵配件 PL119P10M 400/1 O型圈 S438006231N 438D</t>
  </si>
  <si>
    <t>隔膜泵配件 PL119P10M 400/1 骨架油封 4380255000N 438G</t>
  </si>
  <si>
    <t>隔膜泵配件 PL119P10M 400/1 锁紧垫片 S4390007051N 439A</t>
  </si>
  <si>
    <t>隔膜泵配件 PL119P10M400 活塞杆定位环 01903696011N*⑴</t>
  </si>
  <si>
    <t>隔膜泵配件 PL119P10M400 油封组件 S43802539000N 438B</t>
  </si>
  <si>
    <t>隔膜泵配件 PL119P10M400 轴承 S4390008081N 轴承钢*⑴</t>
  </si>
  <si>
    <t>隔膜泵配件 PL119P10M400 轴承 S4390052140N 轴承钢*⑴</t>
  </si>
  <si>
    <t>隔膜泵配件 PL119P10M400 轴承 S4390052150N 轴承钢*⑴</t>
  </si>
  <si>
    <t>隔膜泵配件 PL120M20H150/9 z 阀球 S4070015111 *⑴</t>
  </si>
  <si>
    <t>隔膜泵配件 PL120M20H150/9 z 进出口阀阀体 S0030066*⑴</t>
  </si>
  <si>
    <t>隔膜泵配件 PL120M20H150/9.z O型圈 0980131099N 丁晴橡胶（老化）</t>
  </si>
  <si>
    <t>隔膜泵配件 PL120M20H150/9.z 阀座 H61950 316L</t>
  </si>
  <si>
    <t>隔膜泵配件 PL120M20H150/9.z 隔膜 0980131099N *⑴</t>
  </si>
  <si>
    <t>隔膜泵配件 PL120M20H150/9.z 密封组件 3051200610F (4380065222N+4380065311N)</t>
  </si>
  <si>
    <t>隔膜泵配件 PL120P25H160/1 O型圈 S4380018061N</t>
  </si>
  <si>
    <t>隔膜泵配件 PL120P25H160/1 单向阀阀球 4070014172N 不锈钢</t>
  </si>
  <si>
    <t>隔膜泵配件 PL120P25H160/1 单向阀组件 8011010</t>
  </si>
  <si>
    <t>隔膜泵配件 PL120P25H160/1 电机轴承</t>
  </si>
  <si>
    <t>隔膜泵配件 PL120P25H160/1 调节手轮 4400094010N</t>
  </si>
  <si>
    <t>隔膜泵配件 PL120P25H160/1 阀球导向支撑 S0030067016N</t>
  </si>
  <si>
    <t>隔膜泵配件 PL120P25H160/1 阀座 S0240107016N</t>
  </si>
  <si>
    <t>隔膜泵配件 PL120P25H160/1 滑杆 S01600310192N</t>
  </si>
  <si>
    <t>隔膜泵配件 PL120P25H160/1 滑杆支撑块 S06802230192N</t>
  </si>
  <si>
    <t>隔膜泵配件 PL120P25H160/1 十字头油封 4380236000N</t>
  </si>
  <si>
    <t>隔膜泵配件 PL120P25H160/1 释放阀组件 3060023541F</t>
  </si>
  <si>
    <t>隔膜泵配件 PL120P25H160/1 蜗轮蜗杆组件 8002003 ZCuSn10P1</t>
  </si>
  <si>
    <t>隔膜泵配件 PL120P25H1601 十字头</t>
  </si>
  <si>
    <t>隔膜泵配件 PL149Q63H30 密封垫片 S0250109275N PTFE</t>
  </si>
  <si>
    <t>隔膜泵配件 PL96P18M350/1.VV1 阀座 S0240106012N 440C</t>
  </si>
  <si>
    <t>隔膜泵配件 PN117V40H160/9.C5 单向阀球 4370002254N 316</t>
  </si>
  <si>
    <t>隔膜泵配件 PN117V40H160/9.C5 单向阀座 024010801*⑴</t>
  </si>
  <si>
    <t>隔膜泵配件 PN149T25H200/9.VV3.Z 阀座</t>
  </si>
  <si>
    <t>隔膜泵配件 PR117W45N130/9.VV3.Z MILTON ROY *⑵</t>
  </si>
  <si>
    <t>隔膜泵配件 PR146AA63H140/.1.C8.VV3 十字头密封包 3051155140F 厂家 ALLWEILERAG</t>
  </si>
  <si>
    <t>隔膜泵配件 RB18OP010K7MNN O型圈 S4089998151 FKM</t>
  </si>
  <si>
    <t>隔膜泵配件 RB18OP010K7MNN 隔膜 2980013075 PTFE</t>
  </si>
  <si>
    <t>隔膜泵配件 RW030S211M1SNN/Z O型圈 S40334 橡胶</t>
  </si>
  <si>
    <t>隔膜泵配件 RW030S211M1SNN/Z O型圈 S41064 橡胶</t>
  </si>
  <si>
    <t>隔膜泵配件 RW030S211M1SNN/Z 柱塞 S20372 碳钢</t>
  </si>
  <si>
    <t>隔膜泵配件 XT11242XNNM1NNNN 隔膜 20407 PTFE</t>
  </si>
  <si>
    <t>片</t>
  </si>
  <si>
    <t>隔膜泵配件 XT11242XNNM1NNNN 进口单向阀组件 CV20227*⑴</t>
  </si>
  <si>
    <t>隔膜泵配件 止回阀 设备型号：MD140G6M350/1 零件号：SS-CHS4-1 1/4in 卡套接头</t>
  </si>
  <si>
    <t>隔膜泵配件 XT11242XNNM1NNNN 密封圈</t>
  </si>
  <si>
    <t>隔膜泵配件 阀球 设备型号：PN78U14M1050/9.C5.LD.VVZ 零件号：21409 碳化硅</t>
  </si>
  <si>
    <t>隔膜泵配件 排气阀 设备型号：MBH101-8MPFMF4ST11NN22 零件号：20352 316SS</t>
  </si>
  <si>
    <t>隔膜泵配件 弹簧 设备型号：MBH101-8MPFMF4ST11NN22 零件号：20024</t>
  </si>
  <si>
    <t>隔膜泵配件 单向阀密封垫圈 S0250109175N</t>
  </si>
  <si>
    <t>隔膜泵配件 垫片 S0250196075N</t>
  </si>
  <si>
    <t>密封环S0240108012N（柱塞泵配件 PR117W45N130/9VV3 Z H76920橡胶4个 H76904 4个)</t>
  </si>
  <si>
    <t>十字头油封(隔膜泵配件 PL120P25H160/1 4380 236000NPOLYURETHANE)</t>
  </si>
  <si>
    <t>单向阀用密封垫S0250109275N(计量泵配件PN149SV 40H14011.C5.VV3)</t>
  </si>
  <si>
    <t>单向阀组件8011010（隔膜泵配件)</t>
  </si>
  <si>
    <t>骨架油封4380255000N438G(隔膜泵配件PL119P10M 40011)</t>
  </si>
  <si>
    <t>隔膜护盘S22014136L （隔膜泵配件)</t>
  </si>
  <si>
    <t>出口单向阀S2210897216（隔膜泵配件)</t>
  </si>
  <si>
    <t>O型胶圈150*5.3橡胶(离心泵配件）</t>
  </si>
  <si>
    <t>阀球S4370002254N (计量泵配件）</t>
  </si>
  <si>
    <t>曲柄 设备型号：MD140G6M350/Z 零件号：S2160005004N</t>
  </si>
  <si>
    <t>O型圈 零件号：S4380132001N</t>
  </si>
  <si>
    <t>O型圈 零件号：S4380006285N</t>
  </si>
  <si>
    <t>柱塞衬套 设备型号：MD140G6M350/1 零件号：S0120300106N</t>
  </si>
  <si>
    <t>隔膜泵配件 进口单向阀组件 设备型号：RW030S211M1SNN/Z 零件号：H61125 316</t>
  </si>
  <si>
    <t>曲柄衬套 设备型号：MD140G6M350/1 零件号：S0370001062N</t>
  </si>
  <si>
    <t>进出口单向阀阀体S0240108012N(柱塞泵配件 PR117W45N130/9VV3 Z)</t>
  </si>
  <si>
    <t>螺套 设备型号：MD140G6M350/1 零件号：S2370034006N</t>
  </si>
  <si>
    <t>释放阀组件 设备型号：MD140G6M350/1 零件号：3060069090F</t>
  </si>
  <si>
    <t>隔膜泵配件 隔膜 设备型号：PL120P25H160/1 零件号：0980131099N PTFE/NBR</t>
  </si>
  <si>
    <t>隔膜泵配件 单向阀组件：PL120P25H160/1 零件号：8011010</t>
  </si>
  <si>
    <t>隔膜泵配件 阀球限位套 设备型号：PN78U14M1050/9.C5.LD.VVZ 零件号：H80966 17-4PH</t>
  </si>
  <si>
    <t>液压油腔密封备件PR146AA63H140/1.C8.VV3</t>
  </si>
  <si>
    <t>1600KW补水泵止回阀H71W-215MPa-304-DN40</t>
  </si>
  <si>
    <t>十字头 设备型号：MD140G6M350/1 零件号：S0100015006N</t>
  </si>
  <si>
    <t>隔膜泵配件 垫圈 S1199995313N</t>
  </si>
  <si>
    <t>计量泵配件 泵体止回阀 设备型号：PN149Q25H160/1.Z 零件号：CYEHSWLK/2SS-CHS8-1</t>
  </si>
  <si>
    <t>隔膜泵配件 骨架油封 30*62*7mm</t>
  </si>
  <si>
    <t>隔膜泵配件 柱塞 S0680189152N S01000300015N</t>
  </si>
  <si>
    <t>隔膜泵配件？ 2×3.17 1/4NPT 进出后单向阀阀体</t>
  </si>
  <si>
    <t>隔膜泵配件？ CYEHSW2K1/2SS-83KS8 泵体旋塞阀</t>
  </si>
  <si>
    <t>隔膜泵配件1.250"型 21 机械密封</t>
  </si>
  <si>
    <t>隔膜泵配件109-18*33*21 机械密封 SM 18*33*21</t>
  </si>
  <si>
    <t>隔膜泵配件 中间隔膜 设备型号：PN78U14M1050/9.C5.LD.VVZ 零件号：1199997212 316L</t>
  </si>
  <si>
    <r>
      <rPr>
        <sz val="10"/>
        <color indexed="8"/>
        <rFont val="宋体"/>
        <charset val="134"/>
      </rPr>
      <t>离心水泵配件</t>
    </r>
    <r>
      <rPr>
        <sz val="10"/>
        <color indexed="8"/>
        <rFont val="Times New Roman"/>
        <charset val="134"/>
      </rPr>
      <t xml:space="preserve"> H65-50-160 </t>
    </r>
    <r>
      <rPr>
        <sz val="10"/>
        <color indexed="8"/>
        <rFont val="宋体"/>
        <charset val="134"/>
      </rPr>
      <t>电机轴承</t>
    </r>
    <r>
      <rPr>
        <sz val="10"/>
        <color indexed="8"/>
        <rFont val="Times New Roman"/>
        <charset val="134"/>
      </rPr>
      <t xml:space="preserve"> 1907650-12 GCr15</t>
    </r>
  </si>
  <si>
    <t>排气阀KQL100/185-18.5/2</t>
  </si>
  <si>
    <t>叶轮螺母XL25-15-200</t>
  </si>
  <si>
    <t>叶轮螺母 XL40-25-200</t>
  </si>
  <si>
    <t>护轴套（单）XL40-25-200</t>
  </si>
  <si>
    <t>排气阀KQL40/250-7.5/2</t>
  </si>
  <si>
    <t>泵盖口环XL40-25-200</t>
  </si>
  <si>
    <t>后防尘盘XL40-25-200</t>
  </si>
  <si>
    <t>推力盘18A(隔膜泵配件）</t>
  </si>
  <si>
    <t>推力盘18B(隔膜泵配件）</t>
  </si>
  <si>
    <t>离心水泵配件 H65-50-160 油视窗 1907650-17 有机玻璃</t>
  </si>
  <si>
    <t>O型圈（空压机前置过滤器）</t>
  </si>
  <si>
    <t>O型胶圈80DL36-12X6</t>
  </si>
  <si>
    <t>前防尘盘XL25-15-200</t>
  </si>
  <si>
    <t>后防尘盘XL25-15-200</t>
  </si>
  <si>
    <t>泵盖口环XL25-15-200</t>
  </si>
  <si>
    <t>隔膜泵配件DPMSWAB2/22-1 出口单向阀</t>
  </si>
  <si>
    <t>隔膜泵配件 隔膜 设备型号：RW030S211M1SNN/Z 零件号：2980015075 PTFE</t>
  </si>
  <si>
    <t>隔膜泵配件 进出口阀阀体 设备型号：PL120M20H150/9z 零件号：S0030066016N 不锈钢</t>
  </si>
  <si>
    <t>隔膜泵配件DPMSWAB2/22-1 膜片</t>
  </si>
  <si>
    <t>隔膜泵配件DPMSWAB2/22-I补油阀</t>
  </si>
  <si>
    <t>隔膜泵配件MD140G6M350/1 MD柱塞筒</t>
  </si>
  <si>
    <t>隔膜泵配件MD140G6M350/1 骨架油封</t>
  </si>
  <si>
    <t>隔膜泵配件MD140G6M350/1 柱塞衬套顶丝</t>
  </si>
  <si>
    <t>颗</t>
  </si>
  <si>
    <t>隔膜泵配件MD93FM94释放阀组件</t>
  </si>
  <si>
    <t>计量泵配件 O型圈用挡圈 零件号：4080141161</t>
  </si>
  <si>
    <t>隔膜泵配件 单向阀座 设备型号：PN78U14M1050/9.C5.LD.VVZ 零件号：H80965 17-4PH</t>
  </si>
  <si>
    <t>隔膜泵配件PL119P10M400 补油阀组件</t>
  </si>
  <si>
    <t>调节螺杆限位稍 设备型号：MD140G6M350/1 零件号：S2110039006N</t>
  </si>
  <si>
    <t>隔膜泵配件PN117V40H160/9.C5单向阀体</t>
  </si>
  <si>
    <t>隔膜泵配件PR146AA55H140DX/9.C5.VV3 外偏心 0160*⑴</t>
  </si>
  <si>
    <t>隔膜泵配件齿轮泵配件 KCB55-2</t>
  </si>
  <si>
    <t>十字头密封3051155140F橡胶</t>
  </si>
  <si>
    <t>离心油泵配件 FDYD25-50*5 单流阀 DN80</t>
  </si>
  <si>
    <t>O型胶圈43.7*2.65橡胶</t>
  </si>
  <si>
    <t>油视窗PR146AA63H140/1.C8.VV3(计量泵PL149M25HL10)</t>
  </si>
  <si>
    <t>加药泵油封GM0240SP1MNN</t>
  </si>
  <si>
    <t>甩油环XL25-15-200</t>
  </si>
  <si>
    <t>隔膜泵配件深沟球轴承 6201.浙江五环</t>
  </si>
  <si>
    <t>安全阀组件S051231230F（ 隔膜泵配件）</t>
  </si>
  <si>
    <t>隔膜计量泵 PL149M25H110/9.C5.VV3 O型圈 S4380051022N</t>
  </si>
  <si>
    <t>隔膜式计量泵 GM-9334 0.16MPa</t>
  </si>
  <si>
    <t>O型圈XL25-15-200</t>
  </si>
  <si>
    <t>隔膜支撑环 CYEH 4170025N°</t>
  </si>
  <si>
    <t>机械密封13S80DL36-12-6（离心泵配件BS80DL36-12-6 机械密封 BSUK30碳化硅）</t>
  </si>
  <si>
    <t>机械密封BS65DL24-12X4</t>
  </si>
  <si>
    <t>机械密封65DL24-12X4</t>
  </si>
  <si>
    <t>机械密封80DL36-12X6</t>
  </si>
  <si>
    <t>机械密封KQL40/250-7.5/2(FQA120.025/SGV8)</t>
  </si>
  <si>
    <t>非集装密封1套KQL 40/185-3/2</t>
  </si>
  <si>
    <t>轴套17B(隔膜泵配件F72-416H14BM-060871-B 轴套 17B.WC）</t>
  </si>
  <si>
    <t>轴套17A (隔膜泵配件 F72-416HBM-0608T1-B 轴承17A.WC)</t>
  </si>
  <si>
    <t>轴承15B (轴承15B KC5709)</t>
  </si>
  <si>
    <t>轴承15A（轴承15A KC5709)</t>
  </si>
  <si>
    <t>过滤器滤芯 91.3cm*17.5cm 三甘醇</t>
  </si>
  <si>
    <t>机械清管器 4D2CP-406</t>
  </si>
  <si>
    <t>前滑动轴承组件PA1810517</t>
  </si>
  <si>
    <t>计量泵配件 MBH101-8MPFMEM4SEST11NN22 泵体球阀8*（1）</t>
  </si>
  <si>
    <t>计量泵配件 PN149S(V)40H140/1.C5.VV3 隔膜 0980*⑴</t>
  </si>
  <si>
    <t>轴承15BP72-516H4BM-0608U1-F(隔膜泵配件P72-516H4BM-0608U1-F 轴套15B )</t>
  </si>
  <si>
    <t>计量泵配件 RB120S067K4MNN 隔膜 2980013075 PTFE</t>
  </si>
  <si>
    <t>计量泵配件 RB120S067K4MNN 物侧隔膜护盘 2980016016</t>
  </si>
  <si>
    <t>外圆筒BSDB25-455.5105304</t>
  </si>
  <si>
    <t>进出口单向阀GM0240SP1MNN</t>
  </si>
  <si>
    <t>检测阀阀件S02108320025N316 （隔膜泵配件）</t>
  </si>
  <si>
    <t>离心水泵配件 H65-50-160 油杯 1907650-18 有机玻璃</t>
  </si>
  <si>
    <t>加热节流撬法兰 2500CL DN100</t>
  </si>
  <si>
    <t>泵轴XL25-15-200</t>
  </si>
  <si>
    <t>手轮PR146AA63H140/1.C8.VV3(隔膜泵配件 PL120P25H160/1 手轮 S440009401011）</t>
  </si>
  <si>
    <t>隔膜泵配件 隔膜 设备型号：PN78U14M1050/9.C5.LD.VVZ 零件号：1199997211 不锈钢</t>
  </si>
  <si>
    <t>角接触球轴承XL40-25-200(7306)</t>
  </si>
  <si>
    <t>电机轴承6309/C3</t>
  </si>
  <si>
    <t>轴承6307-2Z/C3</t>
  </si>
  <si>
    <t>轴承 6201-2RSHC3</t>
  </si>
  <si>
    <t>离心水泵配件 H65-50-160 泵轴承 1907650-09 GCr15</t>
  </si>
  <si>
    <t>轴承 6209（-2RS)</t>
  </si>
  <si>
    <t>轴承 6309</t>
  </si>
  <si>
    <t>轴承6313-2Z</t>
  </si>
  <si>
    <t>轴承  51214</t>
  </si>
  <si>
    <t>电机轴承6312轴承钢(离心泵配件BSDC25-80*2)</t>
  </si>
  <si>
    <t>轴承 7306 BECBP</t>
  </si>
  <si>
    <t>盘</t>
  </si>
  <si>
    <t>电机轴承7312 BECBM</t>
  </si>
  <si>
    <t>滚动轴承（轴承NU316M)</t>
  </si>
  <si>
    <t>电机轴承 6309</t>
  </si>
  <si>
    <t>电机轴承6314-2RS</t>
  </si>
  <si>
    <t>电机轴承KQL-100/170(6309-2RS)</t>
  </si>
  <si>
    <t>轴承 6203E-RZ</t>
  </si>
  <si>
    <t>轴承 6315 -2RS</t>
  </si>
  <si>
    <t>轴承  NU316EM</t>
  </si>
  <si>
    <t>轴承 51214</t>
  </si>
  <si>
    <t>轴承 Nu 305 ECP</t>
  </si>
  <si>
    <t>轴承 6309-2RS</t>
  </si>
  <si>
    <t>轴承 6309-2Z</t>
  </si>
  <si>
    <t>轴承 6310-2Z</t>
  </si>
  <si>
    <t>轴承 7305 BECBP</t>
  </si>
  <si>
    <t>轴承 51109</t>
  </si>
  <si>
    <t>深沟球轴承 6306</t>
  </si>
  <si>
    <t>轴承 Nu 306 ECP</t>
  </si>
  <si>
    <t>轴承 7213 BECBP</t>
  </si>
  <si>
    <t>轴承 Nv 2213 EcP （NU2213)</t>
  </si>
  <si>
    <t>轴承 6313- RZ</t>
  </si>
  <si>
    <t>金属缠绕垫XL40-25-200</t>
  </si>
  <si>
    <t>矩形填料 FB052 115*105*5 膨胀石墨</t>
  </si>
  <si>
    <t>石墨</t>
  </si>
  <si>
    <t>矩形填料 FB052 65*55*5 膨胀石墨</t>
  </si>
  <si>
    <t>矩形填料 FB052 80*70*4 膨胀石墨</t>
  </si>
  <si>
    <t>矩形填料 FB052 88*80*4 膨胀石墨</t>
  </si>
  <si>
    <t>矩形填料 FB052 98**90*4 膨胀石墨</t>
  </si>
  <si>
    <t>绝缘垫片组 4"~300 06Cr19Ni10/柔性石墨</t>
  </si>
  <si>
    <t>绝缘垫片组 Class150 16" RF？ （温度-90℃）</t>
  </si>
  <si>
    <t>绝缘垫片组 Class150 2" RF(温度200℃)</t>
  </si>
  <si>
    <t>绝缘垫片组 Class300？ 1/2"？ RF(温度300°)</t>
  </si>
  <si>
    <t>绝缘垫片组 Class300？ 2" RF(温度100°)</t>
  </si>
  <si>
    <t>绝缘垫片组 Class600 1/2"RJ(温度55℃)</t>
  </si>
  <si>
    <t>绝缘垫片组 Class900 8”RJ(-90℃~55℃)</t>
  </si>
  <si>
    <t>绝缘垫片组 Class900 8”RJ(温度-90℃)</t>
  </si>
  <si>
    <t>绝缘垫片组 Class900？ 2" RJ？？ （温度-40℃）</t>
  </si>
  <si>
    <t>绝缘垫片组 DN15~300 06Cr19Ni10/柔性石墨</t>
  </si>
  <si>
    <t>绝缘垫片组 DN15~600 06Cr19Ni10/柔性石墨</t>
  </si>
  <si>
    <t>绝缘垫片组 DN15~900 06Cr19Ni10/柔性石墨</t>
  </si>
  <si>
    <t>绝缘垫片组 DN40~600 06Cr19Ni10/柔性石墨</t>
  </si>
  <si>
    <t>绝缘垫片组1/2" 1500#</t>
  </si>
  <si>
    <t>绝缘垫片组1-1/2" 1500#</t>
  </si>
  <si>
    <t>绝缘密封垫 1"~300 06Cr19Ni10/柔性石墨</t>
  </si>
  <si>
    <t>绝缘密封垫 2"~300 06Cr19Ni10/柔性石墨</t>
  </si>
  <si>
    <t>绝缘密封垫 2"~900 06Cr19Ni10/柔性石墨</t>
  </si>
  <si>
    <t>空气压缩机配件 M110-A8 空气滤芯 φ317*152*380mm 24172215T 304</t>
  </si>
  <si>
    <t>空气压缩机配件 M110-A8 软管 1/4" 19039205</t>
  </si>
  <si>
    <t>空气压缩机配件 MM37PE 气温开关 37952264</t>
  </si>
  <si>
    <t>空压机滤芯 ZH-GF-35</t>
  </si>
  <si>
    <t>蓝式过滤器滤芯 100cm*9.5cm</t>
  </si>
  <si>
    <t>离心水泵配件 BS65DL24-12*4 底座 BSDB25-45-5.5</t>
  </si>
  <si>
    <t>离心水泵配件 BSDC50-70*2 导叶套</t>
  </si>
  <si>
    <t>离心水泵配件 BSDC50-70*2 二级叶轮出口口环 BSRJK70*2J*⑴</t>
  </si>
  <si>
    <t>离心水泵配件 BSDC50-70*2 机械密封 BSUK80-95 1Cr1*⑴</t>
  </si>
  <si>
    <t>离心水泵配件 BSDC50-70*2 联轴器减震垫</t>
  </si>
  <si>
    <t>离心水泵配件 BSDC50-70*2 一级叶轮出口口环 BSRJK70*2J*⑴</t>
  </si>
  <si>
    <t>离心水泵配件 BSDC50-70*2 一级叶轮前轴套</t>
  </si>
  <si>
    <t>离心水泵配件 BSGZB80-D4T 联轴器减震垫 BSDB-108</t>
  </si>
  <si>
    <t>离心水泵配件 BSISG50-200 泵轴 BSISG14001 316L</t>
  </si>
  <si>
    <t>316不锈钢</t>
  </si>
  <si>
    <t>离心水泵配件 BSISG50-200 电机散热扇 BSDB5.5-2 塑胶</t>
  </si>
  <si>
    <t>离心水泵配件 BSISG50-200 联轴器减震垫 BSDB108</t>
  </si>
  <si>
    <t>离心水泵配件 CP80/50-45/140-45/2 O型圈 φ88*3.5*⑴</t>
  </si>
  <si>
    <t>离心水泵配件 CP80/50-45/140-45/2 泵盖密封垫 φ340**⑴</t>
  </si>
  <si>
    <t>蓝式过滤器14.85m3 F-2101 碳钢</t>
  </si>
  <si>
    <t>变扣 2 3/8"-2 7/8"</t>
  </si>
  <si>
    <t>潜油电泵专用井口 KYD AA 18-21/18-2165\65 21MPa</t>
  </si>
  <si>
    <t>抽油杆 5/8 HL L=8000mm ？17.mm</t>
  </si>
  <si>
    <t>抽油杆短节 CYG-25-HL-1000 FW</t>
  </si>
  <si>
    <t>抽油杆短节？ 0.5m</t>
  </si>
  <si>
    <t>抽油杆短节？ 1m</t>
  </si>
  <si>
    <t>抽油杆短节？ 2m</t>
  </si>
  <si>
    <t>防气式抽油泵 FQ/CYB-38-TH-3.6-1.2</t>
  </si>
  <si>
    <t>整筒式抽油泵 CYB 38mm TH 3.6m 1.2m 冲程:1.5m</t>
  </si>
  <si>
    <t>防气锁泵 SJFZ/CYB25-175TH5.1-2.4</t>
  </si>
  <si>
    <t>抽油杆 CYG16HL8000</t>
  </si>
  <si>
    <t>泵活塞φ32</t>
  </si>
  <si>
    <t>采油井口 KY21/65 65 21MPa</t>
  </si>
  <si>
    <t>螺杆</t>
  </si>
  <si>
    <t>普通抽油杆 CYG 16mm H 8000mm</t>
  </si>
  <si>
    <t>抽油杆光杆 GG25HL7000 喷涂镍合金 φ25.4mm</t>
  </si>
  <si>
    <t>空心抽油杆 Ф38mm</t>
  </si>
  <si>
    <t>抽油杆光杆 CYG 防腐 38mm H 13m</t>
  </si>
  <si>
    <t>抽油杆短节 φ16mm</t>
  </si>
  <si>
    <t>全螺纹螺栓（碳钢）M24×157</t>
  </si>
  <si>
    <t>全螺纹螺栓（镀锌）M27×155</t>
  </si>
  <si>
    <t>全螺纹螺栓（碳钢）M20×90</t>
  </si>
  <si>
    <t>全螺纹螺栓（碳钢）M30×212</t>
  </si>
  <si>
    <t>全螺纹螺栓（碳钢）M24×255</t>
  </si>
  <si>
    <t>全螺纹螺栓（镀锌）M16×85</t>
  </si>
  <si>
    <t>双头螺栓 M69*600</t>
  </si>
  <si>
    <t>泵配件 BDK62-50 1.78M</t>
  </si>
  <si>
    <t>双头螺栓 M51*410</t>
  </si>
  <si>
    <t>双头螺杆 M51*410</t>
  </si>
  <si>
    <t>双头螺杆 M51*420</t>
  </si>
  <si>
    <t>双头螺杆 M20*105</t>
  </si>
  <si>
    <t>离心水泵配件 CP80/50-45/140-45/2 机封压盖密封垫 φ90*⑴</t>
  </si>
  <si>
    <t>离心水泵配件 CP80/50-45/140-45/2 膜片联轴器柱销组件 M*⑴</t>
  </si>
  <si>
    <t>离心水泵配件 CP80/50-45/140-45/2 前密封环 图号010 *⑴</t>
  </si>
  <si>
    <t>离心水泵配件 CP80/50-45/140-45/2 叶轮 图号003 S2*⑴</t>
  </si>
  <si>
    <t>离心水泵配件 CP80/50-45/140-45/2 轴承室后油封 TC26*⑴</t>
  </si>
  <si>
    <t>离心水泵配件 CP80/50-45/140-45/2 轴套密封圈 φ30*3*⑴</t>
  </si>
  <si>
    <t>离心水泵配件 IH65-50-160 膜片联轴器</t>
  </si>
  <si>
    <t>离心水泵配件 KQL:40/250-7.5/2 排气阀 Rp1/4 A105锻钢</t>
  </si>
  <si>
    <t>离心水泵配件 MC100A*9 联轴器膜片 MU75D/180 25#</t>
  </si>
  <si>
    <t>离心水泵配件 YG80-160A 泵体 DB0141022-28/1 0Cr*⑴</t>
  </si>
  <si>
    <t>离心水泵配件 YG80-160A 联体座 DB0141022-28/3 km*⑴</t>
  </si>
  <si>
    <t>离心油泵配件 CJ32-200 叠片绕性联轴器 TDE4-112X-00M96</t>
  </si>
  <si>
    <t>离心油泵配件 HMCP150-90-11-000 轮毂密封环 006 316L</t>
  </si>
  <si>
    <t>离心油泵配件 导叶 BSGZB14001</t>
  </si>
  <si>
    <t>螺杆泵配件 CSY21602I-150/100 定子 DZ-2 丁晴复合橡胶</t>
  </si>
  <si>
    <t>螺杆泵配件 CSY21602I-150/100 机械密封</t>
  </si>
  <si>
    <t>螺杆泵配件 CSY21602I-150/100 螺杆 LG-1 316L</t>
  </si>
  <si>
    <t>螺杆泵配件 CSY21602I-150/100 尼龙注销 30*65 尼龙</t>
  </si>
  <si>
    <t>螺杆式压缩机配件 LC6-0.02-0.3-0.8 封油环 11LG711-178.5-1701A 铸铁</t>
  </si>
  <si>
    <t>螺杆式压缩机配件 M90-160 继电器 电磁阀5315AOV25</t>
  </si>
  <si>
    <t>螺杆式压缩机配件 减震连接球 配套充气软管60MPa*1根 英格索兰</t>
  </si>
  <si>
    <t>螺杆式压缩机配件 减震皮碗 英格索兰</t>
  </si>
  <si>
    <t>螺杆压缩机配件 M110-A8 过滤器芯 8556394F15291G</t>
  </si>
  <si>
    <t>螺母 M42*3</t>
  </si>
  <si>
    <t>螺母 M56*3</t>
  </si>
  <si>
    <t>螺栓5/8×90</t>
  </si>
  <si>
    <t>滤布滤芯Ф80*910   100微米</t>
  </si>
  <si>
    <t>滤芯 ZH-GF-15</t>
  </si>
  <si>
    <t>耐磨环 CJ32-200 1Cr13MoS</t>
  </si>
  <si>
    <t>平垫</t>
  </si>
  <si>
    <t>平垫 ？39</t>
  </si>
  <si>
    <t>平垫 ？42</t>
  </si>
  <si>
    <t>屏蔽泵配件 174</t>
  </si>
  <si>
    <t>屏蔽泵配件 F72-416H4BM-0406U1B1-K 推力盘 18A</t>
  </si>
  <si>
    <t>屏蔽泵配件 F72-416H4BM-0406U1B1-K？ 轴承 15A</t>
  </si>
  <si>
    <t>屏蔽泵配件 F72-416H4BM-0406U1B1-K？ 轴套</t>
  </si>
  <si>
    <t>屏蔽泵配件 P72-516H4BM-0608U1-F 推力盘 18AWC</t>
  </si>
  <si>
    <t>屏蔽泵配件 P72-516H4BM-0608U1-F 轴 16</t>
  </si>
  <si>
    <t>气体分离设备配件 CS604LJH13 原料气聚结过滤器滤芯</t>
  </si>
  <si>
    <t>球阀 Q47F 1500LB A105 DN25</t>
  </si>
  <si>
    <t>全螺纹螺栓（碳钢）M16×70</t>
  </si>
  <si>
    <t>燃气调节阀 50/04FD 0.1-0.4MPa DN50</t>
  </si>
  <si>
    <t>燃气调节阀 PN25</t>
  </si>
  <si>
    <t>软管M110-A8(螺杆压缩机配件 软管总成 M110-A8)</t>
  </si>
  <si>
    <t>散热扇BSDB3-2 塑胶(离心泵配件BSZW40-15-30)</t>
  </si>
  <si>
    <t>摄像头支架DS-1602ZJ</t>
  </si>
  <si>
    <t>深沟球轴承 6313-2RS1/C3 SKF</t>
  </si>
  <si>
    <t>分离器 0.38MPa DN800*3894 Q245R 旋流分离器</t>
  </si>
  <si>
    <t>收发球筒</t>
  </si>
  <si>
    <t>双头螺杆 M16*105（镀锌）</t>
  </si>
  <si>
    <t>双头螺杆 M16*90（镀锌）</t>
  </si>
  <si>
    <t>双头螺杆 M24*150（镀锌）</t>
  </si>
  <si>
    <t>双头螺杆 M33*220（镀锌）</t>
  </si>
  <si>
    <t>双头螺杆 M35*290（镀锌）</t>
  </si>
  <si>
    <t>双头螺杆 M41*330（镀锌）</t>
  </si>
  <si>
    <t>双头螺杆 M42*320（镀锌）</t>
  </si>
  <si>
    <t>双头螺栓 M20*135（镀锌）</t>
  </si>
  <si>
    <t>双头螺栓 M30*215（镀锌）</t>
  </si>
  <si>
    <t>双头螺栓 M33*190（镀锌）</t>
  </si>
  <si>
    <t>双头螺栓 M33*215</t>
  </si>
  <si>
    <t>双头螺栓 M33*290</t>
  </si>
  <si>
    <t>双头螺栓 M33*3*255</t>
  </si>
  <si>
    <t>双头螺栓 M34*265（镀锌）</t>
  </si>
  <si>
    <t>双头螺栓 M36*270</t>
  </si>
  <si>
    <t>双头螺栓 M36*3*260</t>
  </si>
  <si>
    <t>双头螺栓 M36*3*275</t>
  </si>
  <si>
    <t>双头螺栓 M41*330</t>
  </si>
  <si>
    <t>双头螺栓 M42*425</t>
  </si>
  <si>
    <t>双头螺栓 M52*3*420</t>
  </si>
  <si>
    <t>双头螺栓 M52*410</t>
  </si>
  <si>
    <t>温控阀芯(螺杆压缩机配件 温控阀芯 M110-A8)</t>
  </si>
  <si>
    <t>温控开关(螺杆压缩机配件 温控开关 M110-A8)</t>
  </si>
  <si>
    <t>悬挂支架配件</t>
  </si>
  <si>
    <r>
      <rPr>
        <sz val="10"/>
        <color indexed="8"/>
        <rFont val="宋体"/>
        <charset val="134"/>
      </rPr>
      <t>压盖</t>
    </r>
    <r>
      <rPr>
        <sz val="10"/>
        <color indexed="8"/>
        <rFont val="Times New Roman"/>
        <charset val="134"/>
      </rPr>
      <t xml:space="preserve"> C45B-45 OCr17Ni12M02</t>
    </r>
  </si>
  <si>
    <t>压缩机配件 弹簧 TB033.41RW-03</t>
  </si>
  <si>
    <t>压缩机配件 阀片 JB/T22314 HII90*3</t>
  </si>
  <si>
    <t>压缩机配件 刮油环 CG0303 38-05</t>
  </si>
  <si>
    <t>压缩机配件 活塞环 TB033-21-04</t>
  </si>
  <si>
    <t>压缩机配件 活塞环 TB033-22-02</t>
  </si>
  <si>
    <t>压缩机配件 节流环 TB031.31-10</t>
  </si>
  <si>
    <t>压缩机配件 排气阀组 TB033.51-00</t>
  </si>
  <si>
    <t>压缩机配件 吸气阀 TB033.41-00</t>
  </si>
  <si>
    <t>压缩机配件 支承环 TB033-22-01</t>
  </si>
  <si>
    <t>叶轮 CJ32-200 ZG1Cr13Ni</t>
  </si>
  <si>
    <t>应急发电机次级燃油滤芯 CAT 3412 IR-0749</t>
  </si>
  <si>
    <t>应急发电机机油过滤芯 CAT 3412 IR-1808</t>
  </si>
  <si>
    <t>应急发电机空滤 CAT 3142 142-1339</t>
  </si>
  <si>
    <t>应急发电机燃料/水分离器 滤芯CAT 3142 133-5673</t>
  </si>
  <si>
    <t>油杯 CJ32-200 2103160009</t>
  </si>
  <si>
    <t>圆柱滚子轴承 NU310ECM/C3 SKF</t>
  </si>
  <si>
    <t>制氮机配件 BZN-200 分子筛 1.5mm CMS 260 非极性碳素材料</t>
  </si>
  <si>
    <t>水合硅铝酸盐</t>
  </si>
  <si>
    <t>桶</t>
  </si>
  <si>
    <t>轴套 DBB3-18-35-4</t>
  </si>
  <si>
    <t>注油嘴 A182F60 3/4NPT XFG097</t>
  </si>
  <si>
    <t>柱塞泵配件 BZ3DWTR-10/10 O型密封圈 85*4.6mm 橡胶</t>
  </si>
  <si>
    <t>柱塞泵配件 PN149Q25H160/1.Z 隔膜 0980131099N</t>
  </si>
  <si>
    <t>柱塞泵配件 PN175V50H95/1.C5.VV3 隔膜 09804000*⑴</t>
  </si>
  <si>
    <t>柱塞泵配件 PR175(R)55H160DX/1.C5.00.VV3.Z 偏*⑴</t>
  </si>
  <si>
    <t>柱塞泵配件 阻尼器气囊 KRLAV2.5-10X32-01 16008321/012</t>
  </si>
  <si>
    <t>柱塞泵配件MD93FM94 柱塞衬套</t>
  </si>
  <si>
    <r>
      <rPr>
        <sz val="10"/>
        <color indexed="8"/>
        <rFont val="宋体"/>
        <charset val="134"/>
      </rPr>
      <t>大工字钢</t>
    </r>
    <r>
      <rPr>
        <sz val="10"/>
        <color indexed="8"/>
        <rFont val="Times New Roman"/>
        <charset val="134"/>
      </rPr>
      <t xml:space="preserve"> 300*300mm 5M</t>
    </r>
  </si>
  <si>
    <t>中等边角钢 125*9mm 10M 镀锌</t>
  </si>
  <si>
    <t>镀锌中等边角钢 89*6mm</t>
  </si>
  <si>
    <t>流体用无缝钢管 274*6mm 6M 碳钢</t>
  </si>
  <si>
    <t>流体用无缝钢管 325*12mm 2M 碳钢</t>
  </si>
  <si>
    <t>流体用无缝钢管 355.6*22.2mm L485Q</t>
  </si>
  <si>
    <t>流体用无缝钢管 21.3*4mm Q345D GB/T6479-2013</t>
  </si>
  <si>
    <t>流体用无缝钢管 DN80 (12米) (16Mn)</t>
  </si>
  <si>
    <t>流体用无缝钢管 323.9x19mm L360N PSL2 GB/T9711-2017</t>
  </si>
  <si>
    <t>流体用无缝钢管 114*5 碳钢</t>
  </si>
  <si>
    <t>流体用无缝钢管 22*3.5mm 20#</t>
  </si>
  <si>
    <t>无缝钢管 168.3*7.11 Q365E</t>
  </si>
  <si>
    <t>流体用无缝钢管 330*26mm 碳钢（带两个环颈法兰）</t>
  </si>
  <si>
    <t>流体用无缝钢管 89*10 碳钢</t>
  </si>
  <si>
    <t>流体用无缝钢管 114*12 碳钢</t>
  </si>
  <si>
    <t>流体用无缝钢管 114*20 碳钢</t>
  </si>
  <si>
    <t>流体用无缝钢管 60*3.5mm(带一法兰）316L</t>
  </si>
  <si>
    <t>流体用无缝钢管 80*7mm 碳钢 保温防腐（黑色）</t>
  </si>
  <si>
    <t>流体用无缝钢管 325*15mm 碳钢 带弯头</t>
  </si>
  <si>
    <t>流体用无缝钢管 黄夹克 60*7mm 碳钢</t>
  </si>
  <si>
    <t>流体用无缝钢管 黄夹克 89*12mm 碳钢</t>
  </si>
  <si>
    <t>流体用无缝钢管 黄夹克 88.9*12.5mm 碳钢</t>
  </si>
  <si>
    <t>流体用无缝钢管 DN250mm 碳钢(带一法兰）</t>
  </si>
  <si>
    <t>流体用无缝钢管 325*34 碳钢(带弯头+法兰）</t>
  </si>
  <si>
    <t>流体用无缝钢管 黄夹克 320*19mm 碳钢</t>
  </si>
  <si>
    <t>流体用无缝钢管 89*10mm 碳钢</t>
  </si>
  <si>
    <t>流体用无缝钢管 黄夹克 273*16mm 碳钢</t>
  </si>
  <si>
    <t>流体用无缝钢管 325*33mm 碳钢</t>
  </si>
  <si>
    <t>流体用无缝钢管 325*18mm 碳钢</t>
  </si>
  <si>
    <t>流体用无缝钢管 325*30mm 碳钢</t>
  </si>
  <si>
    <t>流体用无缝管 88.9*12.5mm L245N</t>
  </si>
  <si>
    <t>流体用无缝钢管273.1*14.2mm L415Q</t>
  </si>
  <si>
    <t>流体用无缝钢管 115*5.5mm 22Cr</t>
  </si>
  <si>
    <t>流体用无缝钢管 323.9*18.5mm 碳钢</t>
  </si>
  <si>
    <t>无缝钢管108*5 20#</t>
  </si>
  <si>
    <t>米</t>
  </si>
  <si>
    <t>流体用冷无缝钢管 22*4mm 20#</t>
  </si>
  <si>
    <t>流体用不锈钢无缝钢管 325*15mm 5M 316L</t>
  </si>
  <si>
    <t>流体用不锈钢无缝钢管 20*3mm  316L</t>
  </si>
  <si>
    <t>无缝碳钢管 ？168.3×20 Q345E</t>
  </si>
  <si>
    <t>流体用冷无缝钢管 325*20mm 碳钢</t>
  </si>
  <si>
    <r>
      <rPr>
        <sz val="10"/>
        <color indexed="8"/>
        <rFont val="宋体"/>
        <charset val="134"/>
      </rPr>
      <t>流体用不锈钢无缝钢管</t>
    </r>
    <r>
      <rPr>
        <sz val="10"/>
        <color indexed="8"/>
        <rFont val="Times New Roman"/>
        <charset val="134"/>
      </rPr>
      <t xml:space="preserve"> 21.3*4mm 022Cr23Ni5Mo3N</t>
    </r>
  </si>
  <si>
    <t>流体用不锈钢无缝钢管 26.7*3.91mm TP316L</t>
  </si>
  <si>
    <t>流体用不锈钢无缝钢管 33.7*4mm UNS S32205</t>
  </si>
  <si>
    <t>流体用不锈钢无缝钢管 88.9*3.05mm TP304</t>
  </si>
  <si>
    <r>
      <rPr>
        <sz val="10"/>
        <color indexed="8"/>
        <rFont val="Times New Roman"/>
        <charset val="134"/>
      </rPr>
      <t>304</t>
    </r>
    <r>
      <rPr>
        <sz val="10"/>
        <color indexed="8"/>
        <rFont val="宋体"/>
        <charset val="134"/>
      </rPr>
      <t>不锈钢</t>
    </r>
  </si>
  <si>
    <t>流体用不锈钢无缝钢管 21*6mm 06Cr19Ni10</t>
  </si>
  <si>
    <t>流体用不锈钢无缝钢管 114.3*6mm 022Cr23Ni5Mo3N</t>
  </si>
  <si>
    <t>流体用不锈钢无缝钢管 168.3*7.11mm TP316L</t>
  </si>
  <si>
    <t>316L不锈钢</t>
  </si>
  <si>
    <t>无缝钢管 DN80*6000</t>
  </si>
  <si>
    <t>流体用不锈钢无缝钢管 276*13.2mm？ 22Cr</t>
  </si>
  <si>
    <t>流体用不锈钢无缝钢管 76*3.5mm 304</t>
  </si>
  <si>
    <t>304不锈钢</t>
  </si>
  <si>
    <t>化肥生产用无缝钢管 273*7mm Q345E 20#</t>
  </si>
  <si>
    <t>低温管道用无缝钢管 114.3*6.02mm A333 Gr.6</t>
  </si>
  <si>
    <t>镀锌焊接钢管 21.3*2.75mm Q235B</t>
  </si>
  <si>
    <t>防腐胶带（蓝色）</t>
  </si>
  <si>
    <t>卷</t>
  </si>
  <si>
    <t>防静电胶管 25mm 1.6MPa 20m</t>
  </si>
  <si>
    <t>钢骨架复合管 DN100 122*10mm</t>
  </si>
  <si>
    <t>等径三通 DN200 PN20MPa ？219.1*16 LF415K1</t>
  </si>
  <si>
    <t>等径三通(带2根挡条) DN250 ？219.1*16 Q245D</t>
  </si>
  <si>
    <t>等径三通 PN10MPa DN400 ？406.4*17 GB/T12459-2017 LF485K2</t>
  </si>
  <si>
    <r>
      <rPr>
        <sz val="10"/>
        <color indexed="8"/>
        <rFont val="宋体"/>
        <charset val="134"/>
      </rPr>
      <t>钢丝缠绕骨架增强聚乙烯复合管</t>
    </r>
    <r>
      <rPr>
        <sz val="10"/>
        <color indexed="8"/>
        <rFont val="Times New Roman"/>
        <charset val="134"/>
      </rPr>
      <t xml:space="preserve"> 1.6MPa DN150</t>
    </r>
  </si>
  <si>
    <t>聚乙烯、钢骨架</t>
  </si>
  <si>
    <t>钢骨架复合管 DN150</t>
  </si>
  <si>
    <t>全螺纹螺栓（碳钢）M14×70</t>
  </si>
  <si>
    <t>无缝钢管 48*8 20#</t>
  </si>
  <si>
    <t>无缝钢管 273*12.7 20#</t>
  </si>
  <si>
    <t>钢管 114*8mm碳钢 短</t>
  </si>
  <si>
    <t>钢管 25*3mm 20#</t>
  </si>
  <si>
    <t>不锈钢管ф25*5</t>
  </si>
  <si>
    <t>黑夹壳管 33.5*3mm</t>
  </si>
  <si>
    <t>不锈钢钢管 25*4</t>
  </si>
  <si>
    <t>钢管20#ф89*5</t>
  </si>
  <si>
    <t>环连接面油仞转换头 2-9/16" 15000PSi</t>
  </si>
  <si>
    <t>液压扳手配件MXTA50</t>
  </si>
  <si>
    <t>包</t>
  </si>
  <si>
    <t>液压扳手配件MXTA28</t>
  </si>
  <si>
    <t>量油尺 5m</t>
  </si>
  <si>
    <t>把</t>
  </si>
  <si>
    <t>量油尺 15m</t>
  </si>
  <si>
    <t>钢直角尺 500mm</t>
  </si>
  <si>
    <t>游标卡尺 500*150</t>
  </si>
  <si>
    <t>钢筋（不锈钢）ф30</t>
  </si>
  <si>
    <t>钢筋20#ф50</t>
  </si>
  <si>
    <t>全螺纹螺栓（镀锌）M16×65</t>
  </si>
  <si>
    <t>流体用无缝钢管20# DN80*8mm 18米</t>
  </si>
  <si>
    <t>全螺纹螺栓（碳钢）M16×95</t>
  </si>
  <si>
    <t>全螺纹螺栓（碳钢）M16×105</t>
  </si>
  <si>
    <t>全螺纹螺栓（碳钢）M16×85</t>
  </si>
  <si>
    <t>流体用无缝钢管20# DN80*15mm 4米</t>
  </si>
  <si>
    <t>全螺纹螺栓（镀锌）M24×105</t>
  </si>
  <si>
    <t>全螺纹螺栓（镀锌）M20×130</t>
  </si>
  <si>
    <t>全螺纹螺栓（碳钢）M20×125</t>
  </si>
  <si>
    <t>全螺纹螺栓（碳钢）M16×100</t>
  </si>
  <si>
    <t>全螺纹螺栓（镀锌）M24×210</t>
  </si>
  <si>
    <t>全螺纹螺栓（镀锌）M24×180</t>
  </si>
  <si>
    <t>镀锌双头螺栓 10*19mm</t>
  </si>
  <si>
    <t>镀锌双头螺栓 14*30mm</t>
  </si>
  <si>
    <t>镀锌双头螺栓 10*24mm</t>
  </si>
  <si>
    <t>双头螺栓（全丝）M27*140</t>
  </si>
  <si>
    <t>双头六角螺栓全丝扣（单头镀锌）M16*65mm</t>
  </si>
  <si>
    <t>双头螺栓（半）M33*215</t>
  </si>
  <si>
    <t>双头螺栓（半）M24*140</t>
  </si>
  <si>
    <t>双头六角螺栓全丝扣M30*180mm  35croma</t>
  </si>
  <si>
    <t>双头六角螺栓全丝扣M30*200mm  35CrMoA</t>
  </si>
  <si>
    <t>双头螺栓 A193/194 B7/2H M24*160</t>
  </si>
  <si>
    <t>平垫片 60*34*3mm</t>
  </si>
  <si>
    <t>平垫片 38*24*3mm</t>
  </si>
  <si>
    <t>成套双头全丝螺栓 M27*130mm 不锈钢</t>
  </si>
  <si>
    <t>双头螺栓 M36*285</t>
  </si>
  <si>
    <t>成套双头螺栓 M36*275mm</t>
  </si>
  <si>
    <t>成套双头全丝螺栓 M20*100mm 不锈钢</t>
  </si>
  <si>
    <t>双头螺栓（全丝）M27*160</t>
  </si>
  <si>
    <t>双头螺栓（半丝）M30*210 (M30*200)</t>
  </si>
  <si>
    <t>双头螺栓（全丝）M24*65 (M24*160)</t>
  </si>
  <si>
    <t>支</t>
  </si>
  <si>
    <t>双头螺栓（全丝）M39*310</t>
  </si>
  <si>
    <t>双头螺栓（半丝）M30*220</t>
  </si>
  <si>
    <t>双头螺栓（半丝）M27*150</t>
  </si>
  <si>
    <t>双头螺栓（半丝）M56*365</t>
  </si>
  <si>
    <t>双头螺栓（半丝）M36*260</t>
  </si>
  <si>
    <t>双头螺栓（半丝）M30*195</t>
  </si>
  <si>
    <t>双头螺柱（全丝）M30*200</t>
  </si>
  <si>
    <t>双头螺栓（全丝）M39*280</t>
  </si>
  <si>
    <t>双头螺栓（半丝）M30*180</t>
  </si>
  <si>
    <t>双头螺栓（半丝）M30*200</t>
  </si>
  <si>
    <t>双头螺栓（半丝）M33*220</t>
  </si>
  <si>
    <t>双头螺栓（半丝）M39*305</t>
  </si>
  <si>
    <t>双头螺栓（半丝）M36*245</t>
  </si>
  <si>
    <t>成套双头螺栓 M30*200 全丝 不锈钢</t>
  </si>
  <si>
    <t>成套不锈钢双头螺栓 M16*110 不锈钢</t>
  </si>
  <si>
    <t>成套双头螺栓 M24*160 碳钢</t>
  </si>
  <si>
    <t>成套不锈钢双头螺栓 M24*160 全丝</t>
  </si>
  <si>
    <t>双头螺栓 M30*210 35CrMoA/30CrMoA 碳钢</t>
  </si>
  <si>
    <t>全螺纹螺栓（碳钢）M24×175</t>
  </si>
  <si>
    <t>全螺纹螺栓（碳钢）M24×160</t>
  </si>
  <si>
    <t>全螺纹螺栓（碳钢）M16×90</t>
  </si>
  <si>
    <t>全螺纹螺栓（碳钢）M21×280</t>
  </si>
  <si>
    <t>全螺纹螺栓（碳钢）M30×155</t>
  </si>
  <si>
    <t>全螺纹螺栓（碳钢）M18×90</t>
  </si>
  <si>
    <t>全螺纹螺栓（碳钢）M14×80</t>
  </si>
  <si>
    <t>全螺纹螺栓（碳钢）M20×105</t>
  </si>
  <si>
    <t>流体用无缝钢管 DN150 碳钢</t>
  </si>
  <si>
    <t>全螺纹螺栓（镀锌）M16×76</t>
  </si>
  <si>
    <t>全螺纹螺栓（镀锌）M27×173</t>
  </si>
  <si>
    <t>全螺纹螺栓（碳钢）M20×145</t>
  </si>
  <si>
    <t>全螺纹螺栓（镀锌）M20×140</t>
  </si>
  <si>
    <t>全螺纹螺栓（碳钢）M20×137</t>
  </si>
  <si>
    <t>全螺纹螺栓（碳钢）M27×180</t>
  </si>
  <si>
    <t>全螺纹螺栓（碳钢）M20×165</t>
  </si>
  <si>
    <t>双头螺栓M52×4×452</t>
  </si>
  <si>
    <t>双头螺栓 M30*160（镀锌）</t>
  </si>
  <si>
    <t>双头螺栓 M36*350（镀锌）</t>
  </si>
  <si>
    <t>双头螺杆栓 M24*130（镀锌，螺帽直径40）</t>
  </si>
  <si>
    <t>双头螺栓 M24*130（镀锌 螺帽直径35）</t>
  </si>
  <si>
    <t>双头螺栓 M24*155（镀锌）</t>
  </si>
  <si>
    <t>双头螺栓 M42*310</t>
  </si>
  <si>
    <t>双头螺栓 M30*445</t>
  </si>
  <si>
    <t>双头螺栓 M51*420</t>
  </si>
  <si>
    <t>不锈钢双头螺栓 M36*235</t>
  </si>
  <si>
    <t>双头螺栓 M36*3*350</t>
  </si>
  <si>
    <t>双头螺栓 M30*3*210</t>
  </si>
  <si>
    <t>双头螺栓 M52*3*405</t>
  </si>
  <si>
    <t>双头螺栓 M48*3*375</t>
  </si>
  <si>
    <t>双头螺栓 M39*3*310</t>
  </si>
  <si>
    <t>全螺纹螺栓（碳钢）M16×(70-100)</t>
  </si>
  <si>
    <t>成套双头全丝螺栓 M20*100mm</t>
  </si>
  <si>
    <t>成套双头全丝螺栓 M36*260mm</t>
  </si>
  <si>
    <t>成套双头全丝螺栓 M24*115mm</t>
  </si>
  <si>
    <t>成套双头螺栓 M27*150mm</t>
  </si>
  <si>
    <t>成套双头全丝螺栓 M19*110mm</t>
  </si>
  <si>
    <t>成套双头全丝螺栓 M27*150mm</t>
  </si>
  <si>
    <t>镀锌双头螺栓 M30*200mm</t>
  </si>
  <si>
    <t>成套双头全丝螺栓 M36*150mm</t>
  </si>
  <si>
    <t>成套双头螺栓 M36*260mm 35CrMo 全扣</t>
  </si>
  <si>
    <r>
      <rPr>
        <sz val="10"/>
        <color indexed="8"/>
        <rFont val="宋体"/>
        <charset val="134"/>
      </rPr>
      <t>双头六角螺栓全丝扣</t>
    </r>
    <r>
      <rPr>
        <sz val="10"/>
        <color indexed="8"/>
        <rFont val="Times New Roman"/>
        <charset val="134"/>
      </rPr>
      <t>M24*145mm   35CrMoA</t>
    </r>
  </si>
  <si>
    <t>双头六角螺栓全丝扣M24*165mm 36CrMoA (M24*155)</t>
  </si>
  <si>
    <t>成套双头螺柱 M52*400mm 35CrMo/30CrMo 全螺纹 SH3*⑴</t>
  </si>
  <si>
    <t>成套双头螺柱 M52*420 35CrMoA/30CrMoA 全丝HG20634</t>
  </si>
  <si>
    <t>成套双头螺栓 M36*260mm 全螺纹</t>
  </si>
  <si>
    <t>成套双头螺栓 M30*210mm 35CrMoA/30CrMo 全螺纹</t>
  </si>
  <si>
    <t>成套双头螺栓 M36*280 碳钢</t>
  </si>
  <si>
    <t>成套双头螺栓 M36*370 碳钢</t>
  </si>
  <si>
    <t>成套双头螺栓 M39*250mm 35CrMoA/30CrMo 全螺纹</t>
  </si>
  <si>
    <t>成套双头螺柱 16*90mm 35CrMoA 全螺纹</t>
  </si>
  <si>
    <t>废旧钢管DN50*8mm碳钢</t>
  </si>
  <si>
    <t>全螺纹螺栓（碳钢）M24×127</t>
  </si>
  <si>
    <t>全螺纹螺栓（碳钢）M21×255</t>
  </si>
  <si>
    <t>全螺纹螺栓（碳钢）M24×130</t>
  </si>
  <si>
    <t>全螺纹螺栓（碳钢）M27×190</t>
  </si>
  <si>
    <t>全螺纹螺栓（镀锌）M24×165</t>
  </si>
  <si>
    <t>流体用无缝钢管20#DN100*8mm（4根）</t>
  </si>
  <si>
    <t>全螺纹螺栓（碳钢）M24×155</t>
  </si>
  <si>
    <t>全螺纹螺栓（碳钢）M20-110</t>
  </si>
  <si>
    <t>全螺纹螺栓M27×160</t>
  </si>
  <si>
    <t>全螺纹螺栓M24×170</t>
  </si>
  <si>
    <t>双头螺栓 M24*140（镀锌）</t>
  </si>
  <si>
    <t>双头螺栓 M33*235（镀锌）</t>
  </si>
  <si>
    <t>双头螺栓 M36*250</t>
  </si>
  <si>
    <t>双头螺栓 M36*3*250</t>
  </si>
  <si>
    <t>双头螺栓 M36*3*235</t>
  </si>
  <si>
    <t>平垫 ？30</t>
  </si>
  <si>
    <t>双头螺栓 M33*245</t>
  </si>
  <si>
    <t>双头螺栓 M27*200</t>
  </si>
  <si>
    <t>镀锌螺母 M24  30CrMo</t>
  </si>
  <si>
    <t>镀锌螺母 M27</t>
  </si>
  <si>
    <t>不锈钢螺母 M22</t>
  </si>
  <si>
    <t>不锈钢螺母 M30</t>
  </si>
  <si>
    <t>螺母 M52*3</t>
  </si>
  <si>
    <t>螺母 M36*3</t>
  </si>
  <si>
    <t>平垫圈 24mm 100HV 兰锌</t>
  </si>
  <si>
    <t>平垫 ？36</t>
  </si>
  <si>
    <t>平垫 ？48</t>
  </si>
  <si>
    <t>平垫 ？33</t>
  </si>
  <si>
    <t>平垫 ？52</t>
  </si>
  <si>
    <t>平垫 ？27</t>
  </si>
  <si>
    <t>德式喉箍 EB12*240 φ220-240mm 不锈钢</t>
  </si>
  <si>
    <t>弹簧式安全阀 A28X-16T DN32 1.6MPa</t>
  </si>
  <si>
    <t>高压安全阀 A41Y-160P DN25/32 DN12 整定压力12.4MPa</t>
  </si>
  <si>
    <t>弹簧式安全阀 A42Y-160R DN40*80 1.60MPa</t>
  </si>
  <si>
    <t>弹簧式安全阀 A42Y-160CL DN50*80 13.0-16.0MPa 13.2MPa</t>
  </si>
  <si>
    <t>高压安全阀 A42Y-160RL DN40/80 16MPa</t>
  </si>
  <si>
    <t>弹簧式安全阀 A42Y-160R3 DN40 13.0-16.0MPa 13.2MPa</t>
  </si>
  <si>
    <t>弹簧式安全阀 WA42Y-16MPA 16MPa 10.1MPa</t>
  </si>
  <si>
    <t>其他采油井口配件油井阀门</t>
  </si>
  <si>
    <t>闸阀 Z41H DN65 10MPa</t>
  </si>
  <si>
    <t>闸阀 Z41H DN65 16MPa</t>
  </si>
  <si>
    <t>闸阀 DN65 10MPa</t>
  </si>
  <si>
    <t>闸阀 Z11H-16C  DN20mm</t>
  </si>
  <si>
    <t>高压手动闸阀KZ43WF-160 DN50 16MPa</t>
  </si>
  <si>
    <t>有导流孔平板闸阀Z43Fm-16c D25  PN16</t>
  </si>
  <si>
    <t>平板闸阀 Z43WYF DN50 150LB</t>
  </si>
  <si>
    <t>高压手动闸阀 Z11Y 16MPa A105 DN40 制造标准JB/T77*⑴</t>
  </si>
  <si>
    <t>高压手动闸阀 Z43Y DN100？ 1500LB A105</t>
  </si>
  <si>
    <t>高压手动闸阀 Z41Y 16MPa A105 DN50 制造标准GB/T12*⑴</t>
  </si>
  <si>
    <t>高压手动闸阀 Z43Y-CL1500 2" F60 CL1500</t>
  </si>
  <si>
    <t>高压手动闸阀 Z41Y CL600 A350GR.LF2 CL.1 2" 制*⑴</t>
  </si>
  <si>
    <t>截止阀 WJ41H 2.5MPa DN125</t>
  </si>
  <si>
    <t>高压手动截止阀 J41Y 16MPa P 25mm</t>
  </si>
  <si>
    <t>高压手动截止阀 J41Y 16MPa P 25mm 304</t>
  </si>
  <si>
    <t>低压手动截止阀 J41H 1.6MPa C DN15</t>
  </si>
  <si>
    <t>中压手动截止阀 J41H 2.5MPa C DN15</t>
  </si>
  <si>
    <t>截止阀 J13W 10MPa DN15</t>
  </si>
  <si>
    <t>截止阀 J41Y DN65 10MPa</t>
  </si>
  <si>
    <t>高压手动截止阀 J41H CL600 2"</t>
  </si>
  <si>
    <t>中压手动截止阀 J11H DN15 2.5MPa A105</t>
  </si>
  <si>
    <t>高压手动截止阀 J41H CL600 A105 1" 制造标准API602/*⑴</t>
  </si>
  <si>
    <t>截止阀门 SLJ41Y-600LB A105 DN25</t>
  </si>
  <si>
    <t>高压手动截止阀 J41Y CL600 LCB 6"</t>
  </si>
  <si>
    <t>高压手动截止阀 J41R CL600 ASTM A352GR LCB 4"</t>
  </si>
  <si>
    <t>高压手动截止阀 J41R CL600 A352GR LCB 4"</t>
  </si>
  <si>
    <t>截止阀 SLJ41Y 1500LB 6" F316</t>
  </si>
  <si>
    <t>高压齿轮传动截止阀 J541Y-CL1500 A105 6"</t>
  </si>
  <si>
    <t>高压手动球阀 Q41Y 10MPa C 15mm A105</t>
  </si>
  <si>
    <t>高压手动球阀Q41F  DN15  PN160   A105</t>
  </si>
  <si>
    <t>高压闸阀Z41Y  DN50  PN100 F316</t>
  </si>
  <si>
    <t>球阀 Q41F 1" 150LBRL F316</t>
  </si>
  <si>
    <t>固定球阀（带法兰） Q41Y DN25 16MPa LF2</t>
  </si>
  <si>
    <t>高压手动球阀 FQ47F-900LB DN25 A105</t>
  </si>
  <si>
    <t>高压手动球阀 Q41N-250C A105 DN15</t>
  </si>
  <si>
    <t>固定球阀 DQ47Y-900LB 1"</t>
  </si>
  <si>
    <t>球阀 Q47F 900LB A105 DN25</t>
  </si>
  <si>
    <t>高压手动球阀 FQ47F CL600 LF2 2"</t>
  </si>
  <si>
    <t>手动法兰球阀 Q41F CL1500 A105 DN25</t>
  </si>
  <si>
    <t>球阀DN25</t>
  </si>
  <si>
    <t>高压手动球阀　FQ41F-CL1500 1"F60</t>
  </si>
  <si>
    <t>高压手动球阀　Q41Y CL1500 1" F60</t>
  </si>
  <si>
    <t>高压齿轮传动球阀 Q347PEEK 2" 1500LB A105</t>
  </si>
  <si>
    <t>球阀 Q41F-16-DN100 1.6MPa A105</t>
  </si>
  <si>
    <t>高压齿轮传动球阀 FQ347F-Class1500 DN100 4" A105 API 6D 附配套法兰/垫片/螺栓螺母</t>
  </si>
  <si>
    <t>高压止回阀 H44Y CL600 A105N DN50</t>
  </si>
  <si>
    <t>蝶阀DN50(D341F-16C DN50 PN1.6Mpa)</t>
  </si>
  <si>
    <t>平板闸阀 Z43WYF DN65 150LB</t>
  </si>
  <si>
    <t>高压排污阀 TP41Y CL900 ASTM A305 DN25</t>
  </si>
  <si>
    <t>阀套式排污阀 TP41F-600LB 2" DN50 A105</t>
  </si>
  <si>
    <t>安全阀A42Y-16CL DN40/80mm  PN1.6MPa 压力等级1.0-1.3MPa  整定压力1.0MPa</t>
  </si>
  <si>
    <t>安全阀A42Y-25CL DN25/40mm  PN2.5MPa 压力等级0.25-0.4MPa  整定压力0.38MPa</t>
  </si>
  <si>
    <t>安全阀A42Y-25CL DN25mm  PN2.5MPa 压力等级0.1-0.16MPa  整定压力0.11MPa</t>
  </si>
  <si>
    <t>安全阀A42Y-16CL DN25/50mm  PN1.6MPa 压力等级0.4-0.6MPa  整定压力0.44MPa</t>
  </si>
  <si>
    <t>安全阀A42Y-25CL DN32mm  PN2.5MPa 压力等级1.0-1.3MPa  整定压力1.0MPa</t>
  </si>
  <si>
    <t>安全阀A42Y-25CL DN32mm  PN2.5MPa 压力等级0.1-0.16MPa  整定压力0.15MPa</t>
  </si>
  <si>
    <t>安全阀A42Y-16CL DN40mm PN1.6MPa 压力等级0.8-1.0(1.6)MPa 整定压力0.88MPa</t>
  </si>
  <si>
    <t>安全阀A42Y-16CL DN40mm  PN1.6MPa 压力等级0.6-0.8MPa  整定压力0.78MPa</t>
  </si>
  <si>
    <t>安全阀A42Y-16CL DN40mm  PN1.6MPa 压力等级1.0-1.3MPa  整定压力1.0MPa</t>
  </si>
  <si>
    <t>弹簧式安全阀A28X-16T DN32mm  PN1.6MPa   整定压力0.9MPa</t>
  </si>
  <si>
    <t>安全阀A21W-100P DN20mm PN10.0MPa 压力等级6.4-8.0MPa  整定压力7.7MPa</t>
  </si>
  <si>
    <t>安全阀  A28H-16 DN32mm  PN1.6MPa 压力等级1.3-1.6MPa  整定压力1.4MPa</t>
  </si>
  <si>
    <t>安全阀 A27H-16C DN40mm  PN1.6MPa  压力等级0.8-1.0MPa  整定压力0.9MPa</t>
  </si>
  <si>
    <t>安全阀A44Y-150LB DN25.4mm  PN150LB 压力等级1.0-1.3MPa  整定压力1.0MPa</t>
  </si>
  <si>
    <t>弹簧式安全阀 A42Y-25 DN40*50 2.5MPa 0.78MPa</t>
  </si>
  <si>
    <t>弹簧式安全阀 A42Y-16CL DN25*50 0.60-0.80MPa 0.78MPa</t>
  </si>
  <si>
    <t>弹簧式安全阀 A42Y-40 DN80 3.20-4.0MPa 3.85MPa</t>
  </si>
  <si>
    <t>中压手动闸阀 Z41H CL150 WCB 4"</t>
  </si>
  <si>
    <t>中压手动闸阀 Z41H CL150 A216GR WCB 4"</t>
  </si>
  <si>
    <t>中压手动闸阀 Z41H CL150 A216GR WCB 8"</t>
  </si>
  <si>
    <t>楔式闸阀 Z41F CL1500 F316L 2"</t>
  </si>
  <si>
    <t>低压手动闸阀 Z41H-16PN  DN50</t>
  </si>
  <si>
    <t>截止阀 DN65 2.5MPa</t>
  </si>
  <si>
    <t>截止阀 J41H DN15 2.5MPa</t>
  </si>
  <si>
    <t>截止阀 J11H C DN15 1.6MPa A105</t>
  </si>
  <si>
    <t>中压手动截止阀 J41W 2.5MPa P DN15mm 316</t>
  </si>
  <si>
    <t>不锈钢截止阀 J41F-16P DN50 1.6MPa 316L</t>
  </si>
  <si>
    <t>低温双作用截止阀 DSLJ41Y-900LB 316L DN25</t>
  </si>
  <si>
    <t>截止阀门 SMK-J1 A105 DN15</t>
  </si>
  <si>
    <t>截止阀 A105N 1500 1"</t>
  </si>
  <si>
    <t>截止阀 GMJ41Y-150LB A350 DN20</t>
  </si>
  <si>
    <t>中压手动球阀 FB-RF 5.2MPa DN25 A105</t>
  </si>
  <si>
    <t>球阀 Q41F DN100 2.5MPa</t>
  </si>
  <si>
    <t>流体用无缝钢管20#DN150*8mm(4根)</t>
  </si>
  <si>
    <t>球阀 Q47F-150LB A105 DN15</t>
  </si>
  <si>
    <t>中压手动球阀 Q41Y-CL150 F304 S2681 DN25</t>
  </si>
  <si>
    <t>中压手动球阀 Q47F 2.5MPa C DN20</t>
  </si>
  <si>
    <t>中压手动球阀 Q47F-300LB DN20 A105</t>
  </si>
  <si>
    <t>高压排污阀 TP41Y 1" CL900 LF2</t>
  </si>
  <si>
    <t>中压止回阀 H44H 2.5MPa WCB DN150 制造标准GB/T12236</t>
  </si>
  <si>
    <t>过滤器 GL41 1.6MPa C DN100 止回阀</t>
  </si>
  <si>
    <t>低压止回阀 H44H 1.6MPa DN150 WCB GB/T12236</t>
  </si>
  <si>
    <t>梭式止回阀 ZSH41H-16C 1.6MPa DN80</t>
  </si>
  <si>
    <t>止回阀 H41H DN65 2.5MPa</t>
  </si>
  <si>
    <t>梭式止回阀 ZSH41H-16C 1.6MPa DN65</t>
  </si>
  <si>
    <t>止回阀 DN65 2.5MPa</t>
  </si>
  <si>
    <t>中压止回阀 H44H 4.0MPa ASTM A105 DN65 制造标准G*⑴</t>
  </si>
  <si>
    <t>中压手动旋塞阀 HRL333DD CL300 1" J92205</t>
  </si>
  <si>
    <t>阀套式排污阀 TP41Y-900LB DN25 A105</t>
  </si>
  <si>
    <t>排污阀 ZPWV5 1500LB F316 2"</t>
  </si>
  <si>
    <t>安全阀 A42Y-25C DN32 DN20 整定压力1.0MPa</t>
  </si>
  <si>
    <t>安全阀 A42Y-16C DN25 DN15 整定压力1.0MPa</t>
  </si>
  <si>
    <t>安全阀 A21H-16C DN25 整定压力0.9MPa</t>
  </si>
  <si>
    <t>安全阀 A28X-16T DN25 整定压力1.14MPa</t>
  </si>
  <si>
    <t>安全阀 A28H-16C DN32 DN20 整定压力1.4MPa</t>
  </si>
  <si>
    <t>安全阀 A27H-16C DN40 DN32 整定压力0.9MPa</t>
  </si>
  <si>
    <t>低压安全阀 CA42H 1.6MPa C DN40</t>
  </si>
  <si>
    <t>低压安全阀 A42Y 1.6MPa ASTM A216GR.WCB DN40*6</t>
  </si>
  <si>
    <t>弹簧式安全阀 A42Y-25 DN40 0.60-0.80MPa 0.78MPa</t>
  </si>
  <si>
    <t>低压安全阀 A27H 1.6MPa ASTM A216GR.WCB DN*(7)</t>
  </si>
  <si>
    <t>低压液压安全阀 GAY 1.6MPa ASTM A216GR.WCB DN8*⑴</t>
  </si>
  <si>
    <t>低压液压安全阀 GYA 1.6MPa ASTM A216GR.WCB DN1*⑴</t>
  </si>
  <si>
    <t>高压手动球阀 Q41Y 16MPa C DN15</t>
  </si>
  <si>
    <t>中压手动闸阀 Z41H 2.5MPa C DN20</t>
  </si>
  <si>
    <t>闸阀 Z41H DN65 2.5MPa</t>
  </si>
  <si>
    <t>单向阀（内部阀体）</t>
  </si>
  <si>
    <t>高压手动球阀 Q41F 10MPa 25mm</t>
  </si>
  <si>
    <t>流体用无缝钢管20# DN50*4mm 15根</t>
  </si>
  <si>
    <t>闸阀 Z41H C DN25 1.6MPa A105</t>
  </si>
  <si>
    <t>低压手动闸阀 Z41H 1.6MPa ASTM A105 DN20 制造标准*⑴</t>
  </si>
  <si>
    <t>低压手动闸阀Z44XY 1.6MPa ASTM A216GR.WCB D*(9)</t>
  </si>
  <si>
    <t>低压手动闸阀 Z41Y-16 DN150 PN16</t>
  </si>
  <si>
    <t>截止阀  J11H-25MPa DN15</t>
  </si>
  <si>
    <t>截止阀 3" 2500 F60 X756</t>
  </si>
  <si>
    <t>手动节流截止放空阀PN1.6 DN50 接管Φ 60.3×5.5 L245N</t>
  </si>
  <si>
    <t>节流截止放空阀 FJ41Y 300LB WCB DN25</t>
  </si>
  <si>
    <t>高压手动球阀 Q41N 16MPa C A105 DN15</t>
  </si>
  <si>
    <t>高压手动球阀 FQ41Y 16MPa ASTM A105 DN15</t>
  </si>
  <si>
    <t>球阀 FQ947 3" 1500LB （配电动执行机构）</t>
  </si>
  <si>
    <t>球阀 FQ41PEEK 1" 1500LB</t>
  </si>
  <si>
    <t>球阀 Q347Y CL1500 ASTM 16.5 2"</t>
  </si>
  <si>
    <t>低压手动球阀 Q47F-150LB DN15 A105</t>
  </si>
  <si>
    <t>低压止回阀H44H  DN40  PN16  WCB</t>
  </si>
  <si>
    <t>低压止回阀 H44H 1.6MPa C DN300</t>
  </si>
  <si>
    <t>低压止回阀 H44H CL150 F316L 2"</t>
  </si>
  <si>
    <t>涡轮传动蝶阀 D371X-10/16 1.6MPa DN250</t>
  </si>
  <si>
    <t>低压手动蝶阀 D71X 1.6MPa DN250</t>
  </si>
  <si>
    <t>泄压阀 500X 1.6MPa Z DN100mm</t>
  </si>
  <si>
    <t>多用阀 JD745X DN150 2.0MPa</t>
  </si>
  <si>
    <t>多功能水泵控制阀 JD745X 1.6MPa ASTM A216GR.WCB*⑷</t>
  </si>
  <si>
    <t>阀门手柄</t>
  </si>
  <si>
    <t>节流截止阀 ZGL1 150LB F304+STL WCB</t>
  </si>
  <si>
    <t>矩形填料 FB052 65*55*4 膨胀石墨</t>
  </si>
  <si>
    <t>进出口单向阀</t>
  </si>
  <si>
    <t>油管短节？ 2-7/8"？ 3m</t>
  </si>
  <si>
    <t>光杆卡子 Φ38mm 碳钢</t>
  </si>
  <si>
    <t>泄油器 2 7/8"</t>
  </si>
  <si>
    <t>筛管</t>
  </si>
  <si>
    <t>筛管 FK73N200</t>
  </si>
  <si>
    <t>打孔筛管油管 114.3*6.68mm 合金钢</t>
  </si>
  <si>
    <t>平式筛管 Ф73mm</t>
  </si>
  <si>
    <t>丝堵 TBG 2-7/8"</t>
  </si>
  <si>
    <t>双法兰短接 DN150 CL1500 WN-RJ A105 580mm</t>
  </si>
  <si>
    <t>双法兰短接 DN4" CL1500 RJ 16MN 114.3*16mm 320mm</t>
  </si>
  <si>
    <t>双法兰短接 DN100 CL1500 RJ S=16 20# GB/T20615 400mm</t>
  </si>
  <si>
    <t>高压接头及配件 双头螺栓 M30*3*270</t>
  </si>
  <si>
    <t>环连接带颈对焊变径管法兰 8"*6" Class1500 16Mn</t>
  </si>
  <si>
    <t>不锈钢螺栓 M27*195 全丝</t>
  </si>
  <si>
    <t>双头异径法兰短节 4"*3" CL1500 RJ A105III 500mm</t>
  </si>
  <si>
    <t>双头异径法兰短节？ DN50*40 CL1500 550mm</t>
  </si>
  <si>
    <t>双头法兰短节 3 1/16MP 20000PSi 长300mm</t>
  </si>
  <si>
    <t>手动平板阀 3-1/16 15000PSi EE-NL</t>
  </si>
  <si>
    <t>双头法兰短节 DN100 CL1500 RJ A105 700mmm</t>
  </si>
  <si>
    <t>双头法兰短节 DN100 CL1500 RJ A105III 1100mm</t>
  </si>
  <si>
    <t>双头异径法兰短接（居中焊接？20高压丝堵）DN50 CL900 RJ A105III</t>
  </si>
  <si>
    <t>双头法兰短节 3-1/16" 20000PSi FF 长320mm</t>
  </si>
  <si>
    <t>双头法兰短节 3-1/16"*15000PSi</t>
  </si>
  <si>
    <t>方形法兰 直角弯头 采气树左右翼配件</t>
  </si>
  <si>
    <t>环连接面仪表法兰 DN80 CL2500 RJ 16mn</t>
  </si>
  <si>
    <t>双头螺栓 M48*510</t>
  </si>
  <si>
    <t>双头螺栓 M42*315</t>
  </si>
  <si>
    <t>双头螺栓 M24*140</t>
  </si>
  <si>
    <t>螺母 M48*3</t>
  </si>
  <si>
    <t>螺母 M33*3</t>
  </si>
  <si>
    <t>直角弯头（油壬） DN80 CL900</t>
  </si>
  <si>
    <t>手动平板阀 2-9/16 15000PSi FF-NL</t>
  </si>
  <si>
    <t>环连接面仪表法兰 DN400 CL1500 RJ 16mn</t>
  </si>
  <si>
    <t>双流量雾化器 GDWS DN100 PN260 ？114*9 S32205</t>
  </si>
  <si>
    <t>环连接面仪表法兰 DN100 22MPa RJ AP 16A TS S20053Ⅲ</t>
  </si>
  <si>
    <t>环连接面仪表法兰 DN100 2500CL RJ F60</t>
  </si>
  <si>
    <t>环连接面仪表法兰 3 1/16 20000PSi BX154 RJ XQ22-01-001</t>
  </si>
  <si>
    <t>环连接面仪表法兰 DN80 CL2500 22CR 89*10</t>
  </si>
  <si>
    <t>环连接面仪表法兰 T201 255P 41 XT RJ</t>
  </si>
  <si>
    <t>双头螺栓 M36*3*335</t>
  </si>
  <si>
    <t>脱蜡吸收塔基座双头螺栓 M52*410 碳钢</t>
  </si>
  <si>
    <t>成套双头螺栓 M39*320 全丝 35CrMo</t>
  </si>
  <si>
    <t>全螺纹螺栓（镀锌）M16×95</t>
  </si>
  <si>
    <t>全螺纹螺栓（镀锌）M18×95</t>
  </si>
  <si>
    <t>无缝钢管 DN300*20 A105</t>
  </si>
  <si>
    <t>双法兰短接（居中焊接支管座法兰）CL1500 DN50 450mm</t>
  </si>
  <si>
    <t>双头已经法兰短接（居中焊接支管座法兰）DN50 CL1500 *300 RJ 370mm</t>
  </si>
  <si>
    <t>双头法兰短节 3-1/16*15000 BX154</t>
  </si>
  <si>
    <t>环连接面双法兰短节 3-1/16" 15000PSi 长300mm</t>
  </si>
  <si>
    <t>双头螺栓 M39*300</t>
  </si>
  <si>
    <t>双头螺栓 M35*260</t>
  </si>
  <si>
    <t>双头螺栓 M51*425</t>
  </si>
  <si>
    <t>双头螺栓 M36*3*265</t>
  </si>
  <si>
    <t>三角形密封圈 410*5.5 AED</t>
  </si>
  <si>
    <t>吸油过滤器 XU-A40*100-J</t>
  </si>
  <si>
    <t>方形法兰直角弯头 GB/T22513 PSL 3G PRI FF-IVL 3-1/16 25000PSi BX154</t>
  </si>
  <si>
    <t>等径三通 ？323.9*16mm L360N GB/T12459-2017 L360N</t>
  </si>
  <si>
    <t>三角形密封圈 220*5.5 AED</t>
  </si>
  <si>
    <t>双头螺栓 M42*365</t>
  </si>
  <si>
    <t>成套双头螺栓 M52*375 不锈钢</t>
  </si>
  <si>
    <t>环连接面双法兰短节 6BX 2 1/16-20000PSi BX152 长250mm</t>
  </si>
  <si>
    <t>双头螺栓 M24*150</t>
  </si>
  <si>
    <t>测试法兰 3-1/16 20000PSi</t>
  </si>
  <si>
    <t>点火杆 SIE-2000</t>
  </si>
  <si>
    <t>方形法兰直角弯头 3-1/16-20000PSi</t>
  </si>
  <si>
    <t>油管头 DN160 15000PSI</t>
  </si>
  <si>
    <t>采油四通</t>
  </si>
  <si>
    <t>环连接面仪表法兰T18 1603P A10 ZX RJ</t>
  </si>
  <si>
    <t>T缆悬挂器 10" 140MPa</t>
  </si>
  <si>
    <t>全螺纹螺栓（碳钢）M24×142</t>
  </si>
  <si>
    <t>全螺纹螺栓（镀锌）M24×172</t>
  </si>
  <si>
    <t>平板闸阀 ZPBV1 150LB WCB 2"</t>
  </si>
  <si>
    <t>平板闸阀 4PBV1 4" 150LB WCB</t>
  </si>
  <si>
    <t>高压电动节流油嘴 LYQ LTTV 3-1/16"*3"*3-1/16" /API 105Mpa 38V 滤芯 HDC+INC718</t>
  </si>
  <si>
    <t>高压电动节流油嘴 105MPa 3 1/16" 12Cr13 LYQ-LTTV</t>
  </si>
  <si>
    <t>环连接面丝堵法兰 3-1/16" 15000PSi</t>
  </si>
  <si>
    <t>高压电动节流油嘴 N73A7W-3A7E-5-001 3 1/16" 15000API</t>
  </si>
  <si>
    <t>环连接面仪表法兰 DN80 CL1500 RJ 16mn WD HYSY</t>
  </si>
  <si>
    <t>环连接面仪表法兰 LJ DN100 CL900 RJ 16mnⅢ</t>
  </si>
  <si>
    <t>环连接面仪表法兰 DN100 CL2500 RJ 16mn</t>
  </si>
  <si>
    <t>环连接面仪表法兰 DN80 CL900 RJ 16mn</t>
  </si>
  <si>
    <t>环连接面仪表法兰 DN250 22MPa RJ WD SCYJ-56-51</t>
  </si>
  <si>
    <t>环连接面带颈对焊法兰 CL900 12" 16Mn HG/T20615-2009</t>
  </si>
  <si>
    <t>特殊法兰 API6APUEEPSL304/21HYSY AM12103-2236292-9/16" 10000PSiBX153</t>
  </si>
  <si>
    <t>固定油嘴 6mm 信得</t>
  </si>
  <si>
    <t>固定油嘴 4mm 信得</t>
  </si>
  <si>
    <t>固定油嘴 8mm</t>
  </si>
  <si>
    <t>油嘴座 12mm 大北17井</t>
  </si>
  <si>
    <t>油嘴座 7mm 大北17井</t>
  </si>
  <si>
    <t>其它采油井口配件 转换接头 1-1/8"-12UNF</t>
  </si>
  <si>
    <t>金属密封环 DN100 CL1500 R39 S316l-4</t>
  </si>
  <si>
    <t>油壬 DN80 CL900</t>
  </si>
  <si>
    <t>金石固定油嘴座 12mm</t>
  </si>
  <si>
    <t>卡箍 DN100</t>
  </si>
  <si>
    <t>铁支架</t>
  </si>
  <si>
    <t>Y形密封圈 HG-4-335-66</t>
  </si>
  <si>
    <t>燃烧器配件 气压开关 GW150A5/1(0-150mbar)</t>
  </si>
  <si>
    <t>便携式点火器 SKBS-40</t>
  </si>
  <si>
    <t>脱蜡吸收塔塔盘固定件？ 塔盘配件？ 塔盘 不锈钢</t>
  </si>
  <si>
    <t>波纹板填料 250Y ？1600/R799+100*200MM 316L</t>
  </si>
  <si>
    <t>立方米</t>
  </si>
  <si>
    <t>呼吸阀　ZFQ-16P DN25 yoy</t>
  </si>
  <si>
    <t>阻火器 FWL-I 300LB 通径250mm</t>
  </si>
  <si>
    <t>阻火器 ZGB-1-6L 1.6Mpa 100mm 铝合金</t>
  </si>
  <si>
    <t>铝合金</t>
  </si>
  <si>
    <t>三角形密封圈 270*5.5 AED</t>
  </si>
  <si>
    <t>金属软管 DN250 L=1000mm</t>
  </si>
  <si>
    <t>金属软管 3301 M20 L=500mm</t>
  </si>
  <si>
    <t>生产分离器AC内构件（丝网*2套，固定件*2套等固定件</t>
  </si>
  <si>
    <t>生产分离器原内构件组件</t>
  </si>
  <si>
    <t>管束换热器配件 浮头垫片 F43-600-1.6-4 JB/T4719-92</t>
  </si>
  <si>
    <t>管束换热器配件 外头盖垫片 W43-600-1.6 JB/T4719-92</t>
  </si>
  <si>
    <t>分离滤芯 GUH174X914</t>
  </si>
  <si>
    <t>不锈钢双头螺栓 M24*190</t>
  </si>
  <si>
    <t>气体放电管</t>
  </si>
  <si>
    <t>液压安全阀 GYA-200-C DN200 20#</t>
  </si>
  <si>
    <t>平面带颈对焊法兰 DN80 PN100 RF S=5 16MN Ⅲ</t>
  </si>
  <si>
    <t>平面带颈对焊法兰 6" 150LB RF 16MN Ⅲ HG/T20615-2009</t>
  </si>
  <si>
    <t>平面带颈对焊法兰 DN25 25MPa RF 20# HG/T20592-2009</t>
  </si>
  <si>
    <t>平面带颈对焊法兰 DN40 PN25 RF A105 HG/T20615-2009</t>
  </si>
  <si>
    <t>突面带颈对焊法兰 DN15 10.0MPa SCh80 A105 GB/T12228-2006</t>
  </si>
  <si>
    <t>突面带颈对焊法兰 DN15 2.5MPa A105 HG/T20592</t>
  </si>
  <si>
    <t>突面带颈对焊法兰 DN40 CL600 SCh80 A105</t>
  </si>
  <si>
    <t>突面带颈对焊法兰 DN125 1.6MPa SCH40 A105 GB/T9124.1</t>
  </si>
  <si>
    <t>突面带颈对焊法兰 DN20 10.0MPa A105 GB/T12228-2006</t>
  </si>
  <si>
    <t>流体用无缝钢管20# DN250*8mm 3根</t>
  </si>
  <si>
    <t>凸面带颈对焊法兰50-150 22Cr</t>
  </si>
  <si>
    <t>凸面带颈对焊法兰2" CL2500 F60</t>
  </si>
  <si>
    <t>凸面带颈对焊法兰2001/1/2  89*4 cl1500 22Cr</t>
  </si>
  <si>
    <t>凸面带颈对焊法兰60*4 22Cr  CL900</t>
  </si>
  <si>
    <t>流体用无缝钢管20# DN200*8mm 5根</t>
  </si>
  <si>
    <t>凸面带颈对焊法兰DN50  420   F60</t>
  </si>
  <si>
    <t>带颈对焊法兰 DN65 PN20</t>
  </si>
  <si>
    <t>凸面带颈对焊法兰 DN250 2.5MPa 16Mn</t>
  </si>
  <si>
    <t>流体用无缝钢管20# DN100*8mm1根带黄夹克4根</t>
  </si>
  <si>
    <t>凸面带颈对焊法兰 DN65 10MPa 20G HG/T20592 8mm</t>
  </si>
  <si>
    <t>凸面带劲对焊法兰 DN100 10.0MPa A105</t>
  </si>
  <si>
    <t>凸面带颈对焊法兰 10MPa DN200 20# HG/T20592-200*⑴</t>
  </si>
  <si>
    <t>凸面带颈对焊法兰 CL300 8" 20# HG/T20617 41.5mm</t>
  </si>
  <si>
    <t>凸面带颈对焊法兰 CL600 4" 20# HG/T20617 38.5mm</t>
  </si>
  <si>
    <t>凹榫面带颈对焊法兰 DN300 16MPa A105 JB/T82</t>
  </si>
  <si>
    <t>凸面带颈对焊法兰 1.6MPa DN150 316 HG20595-97 5*⑴</t>
  </si>
  <si>
    <t>凸面带颈对焊法兰 DN150 16MPa 20# HG/T20592-2009</t>
  </si>
  <si>
    <t>凸面带颈对焊法兰 1.6MPa DN250 022Cr19Ni10 GB/T*⑴</t>
  </si>
  <si>
    <t>凸面带颈对焊法兰 DN15 10.0MPa A105 GB/T9124.1-2019 SCH80</t>
  </si>
  <si>
    <t>凸面带颈对焊法兰 DN50 10MPa A105 HG/T20592</t>
  </si>
  <si>
    <t>凸面带颈对焊法兰 DN150 4.0MPa 16Mn S=8 HG/T20592</t>
  </si>
  <si>
    <t>凸面带颈对焊法兰 DN150 2.5MPa 304 GB/T9115 -2010</t>
  </si>
  <si>
    <t>凸面带颈对焊法兰 DN50 10MPa SCH80 A105 GB/T9124</t>
  </si>
  <si>
    <t>环连接面带颈对焊法兰 DN25 1500LB 16MnⅢ S=5 BLZF HG/T20615-2009</t>
  </si>
  <si>
    <t>凸面带颈对焊法兰 DN150 1.6MPa 20# S=6 GB/T20592-2009</t>
  </si>
  <si>
    <t>凸面带颈对焊法兰 DN15 1.6MPa 316L HG/T20592</t>
  </si>
  <si>
    <t>凸面带颈对焊法兰 10.0MPa DN300 16Mn S=16mm HG/T20615-2009</t>
  </si>
  <si>
    <t>凸面带颈对焊法兰 2.5MPa DN300 16Mn HG/T20592</t>
  </si>
  <si>
    <t>凸面带颈对焊法兰 16MPa DN300 16Mn S=20mm HG/T20592-2009</t>
  </si>
  <si>
    <t>凸面带颈对焊法兰 CL600 12" 16Mn S=20mm HG/T20615-2009</t>
  </si>
  <si>
    <t>凸面带颈对焊法兰 12" CL600 12" 16Mn S=18mm HG/T20615-2009</t>
  </si>
  <si>
    <t>凸面带颈对焊法兰 CL900 DN100 A105 S=9mm GB/T9124.2</t>
  </si>
  <si>
    <t>凸面带颈对焊法兰 CL150 DN100 16Mn S=5mm HG/T20615-2009</t>
  </si>
  <si>
    <t>凸面带颈对焊法兰 CL300 DN15 16Mn S=5mm</t>
  </si>
  <si>
    <t>凸面带颈对焊法兰 CL150 1-1/2" 20#</t>
  </si>
  <si>
    <t>凸面带颈对焊法兰 XY WN RF CL600 1" 16MnD HG/T20615-2009</t>
  </si>
  <si>
    <t>突面带颈对焊法兰 2.5MPa DN150 20# HG/T20992</t>
  </si>
  <si>
    <t>凸面带颈对焊法兰 DN200 4MPa 16Mn HG/T20592-2009</t>
  </si>
  <si>
    <t>副</t>
  </si>
  <si>
    <t>突面带颈对焊法兰 1.6MPa DN200 A105 HG/T20592-2009</t>
  </si>
  <si>
    <t>突面八字盲板 10MPa DN50 16Mn HG/T21547</t>
  </si>
  <si>
    <t>环连接面带颈对焊法兰 DN25</t>
  </si>
  <si>
    <t>突面板式平焊法兰 1.6MPa DN200 304 HG/T20592-2009</t>
  </si>
  <si>
    <t>凸面法兰盖16MPa DN50 ASTM A182GR F316LHG/720592</t>
  </si>
  <si>
    <t>环连接面带颈对焊法兰 26MPa DN200 316 HG/T20615-2*⑴</t>
  </si>
  <si>
    <t>环连接面带颈对焊法兰 DN100 CL1500 20# B16.5S 碳钢</t>
  </si>
  <si>
    <t>环连接面带颈对焊法兰 26MPa DN50 16Mn 7mm</t>
  </si>
  <si>
    <t>环连接带颈对焊法兰 DN150 26MPa 20# HG/T20615</t>
  </si>
  <si>
    <t>环连接面带颈对焊法兰 10MPa DN300 20# HG/T20617-97</t>
  </si>
  <si>
    <t>环连接带颈对焊法兰 DN400 CL900 S=17 A182 F60 ASME B16.5</t>
  </si>
  <si>
    <t>环连接带颈对焊法兰 DN80 CL2500 B16.5 22Cr ASME B16.5</t>
  </si>
  <si>
    <t>环连接面带颈对焊法兰 16MPa DN250 16Mn HG/T20592-*⑴</t>
  </si>
  <si>
    <t>环连接面带颈对焊法兰 16MPa DN25 316L GB/T9115-20*⑴</t>
  </si>
  <si>
    <t>凸面带颈对焊法兰 DN100 PN100 A105 Ⅲ RF GB/T1228-2006 GB/T9124.1-2019</t>
  </si>
  <si>
    <t>环连接面带颈对焊法兰 TJ WN RTJ PN100 DN300 16Mn III GB/T9124.1(I)</t>
  </si>
  <si>
    <t>环连接带颈对焊法兰 DN300 16MPa A105</t>
  </si>
  <si>
    <t>环连接带颈对焊法兰 DN300 16MPa 16Mn S=20 HG/T20592</t>
  </si>
  <si>
    <t>流体用无缝钢管20# DN80*6mm 3根</t>
  </si>
  <si>
    <t>环连接面带颈对焊法兰 CL2500 DN100 A182 F60 GB/T9*⑴</t>
  </si>
  <si>
    <t>环连接面带颈对焊法兰 CL1500 DN100 16Mn HG/T20615</t>
  </si>
  <si>
    <t>环连接面带颈对焊法兰 CL2500 DN80 ASTM A182 F60 A*⑴</t>
  </si>
  <si>
    <t>环连接带颈对焊法兰 DN40 900LB 22Cr HG/T20615-09</t>
  </si>
  <si>
    <t>环连接面带颈对焊法兰 DN25 16MPa 316L GB/T9115-2010</t>
  </si>
  <si>
    <t>环连接面带颈对焊法兰 DN25 1500LB 16Mn HG/T20615-2009</t>
  </si>
  <si>
    <t>环连接面带颈对焊法兰 16MPa 25 20# HG/T 20592 3.5</t>
  </si>
  <si>
    <t>环连接面带颈对焊法兰 XY WN RJ CL600 8" 16Mn HG/T20615-2009</t>
  </si>
  <si>
    <t>带颈对焊法兰 BY WN RJ CL1500 1/2" S=3mm F60 ASME B16.5 200819A03E-02</t>
  </si>
  <si>
    <t>环连接面丝堵法兰 2-9/16-20000PSi</t>
  </si>
  <si>
    <t>环连接面丝堵法兰 WUM 3 1/16-15000PSi</t>
  </si>
  <si>
    <t>环连接面带颈对焊法兰 3-1/16" 15000PSi</t>
  </si>
  <si>
    <t>环连接面带颈对焊法兰 4-1/16 15000PSi BX155</t>
  </si>
  <si>
    <t>环连接面带颈对焊法兰 3-1/16" 15000PSi BX154</t>
  </si>
  <si>
    <t>环连接面带颈对焊法兰 3-1/16" 15000PSi BX154 XT</t>
  </si>
  <si>
    <t>环连接面带颈对焊法兰 10" CL1500 RJ ？273*20 A105 HG/T20615-2009</t>
  </si>
  <si>
    <t>环连接面带颈对焊法兰 8" CL1500 RJ A105 B16.5</t>
  </si>
  <si>
    <t>环连接面带颈对焊法兰 3-1/16 15000PSi BX154 JC0009 16Mo</t>
  </si>
  <si>
    <t>环连接带颈对焊法兰 DN300</t>
  </si>
  <si>
    <t>环连接带颈对焊法兰  WN CLass1500 16Mn</t>
  </si>
  <si>
    <t>环连接面带颈对焊法兰 (型号看不清)</t>
  </si>
  <si>
    <t>环连接面带颈对焊法兰 TJ WN RJ CL1500 1"  A182 F60 ASME B16.5</t>
  </si>
  <si>
    <t>环连接面带颈对焊法兰 ASMT B16.5 WN CL1500 8" RJ 219*18 16MN</t>
  </si>
  <si>
    <t>环连接面带颈对焊法兰 ST WN10" CL1500 RJ A350 LF6 CHASME B16.5 ？273*18</t>
  </si>
  <si>
    <t>环连接面带颈对焊法兰STWN10" CL1500 RJ A105N ？325*25 321125</t>
  </si>
  <si>
    <t>环连接面带颈对焊法兰 1500LB DN25 16Mn</t>
  </si>
  <si>
    <t>环连接面带颈对焊法兰 CL2500 DN15 A182 F60 GB/T91*(1) ASME 16.5mm TS2710747 20-10-016007 1702317792B3691295003</t>
  </si>
  <si>
    <t>环连接面带颈平焊法兰 SO50-900 RJ 316 HG/T20615-2009</t>
  </si>
  <si>
    <t>环连接面带颈对焊法兰 BYWN RJ 2" CL1500 60.3*5 F60Ⅱ HG/T20615 230328AE02-04</t>
  </si>
  <si>
    <t>环连接面带颈对焊法兰 900LB 1-1/2" 16Mn</t>
  </si>
  <si>
    <t>环连接面带颈对焊法兰 CL900 DN25 316L</t>
  </si>
  <si>
    <t>环连接面带颈对焊法兰 BY WN RJ CL900 DN50 F316L11 D60*5.5 1316.5 HT:N220504A3</t>
  </si>
  <si>
    <t>环连接面带颈对焊法兰 4" CL900 RJ CG45F HG/T20615-2009</t>
  </si>
  <si>
    <t>环连接面带颈对焊法兰 CL900 DN50 316L HG/T20615-2009 S=9mm</t>
  </si>
  <si>
    <t>环连接面带颈对焊法兰 BY CL600 2" RF 16Mn HG\T20615 2009</t>
  </si>
  <si>
    <t>环连接面带颈对焊法兰 CL900 4" A182 F60 ASME B16.*⑴</t>
  </si>
  <si>
    <t>环连接面带颈对焊法兰 CL900 3" 316L HG/T20615-2009</t>
  </si>
  <si>
    <t>环连接面带颈对焊法兰 CL900 DN50 F316L HG/T20615 S=5.5mm</t>
  </si>
  <si>
    <t>环连接面带颈对焊法兰 CL900 12" S=25.2mm ASME B16.5</t>
  </si>
  <si>
    <t>环连接面带颈对焊法兰 XY WN RJ CL900 12" 16Mn HG/T20615-2009</t>
  </si>
  <si>
    <t>环连接面带颈对焊法兰 CL1500 12" A105 ASME B16.5 S=17mm</t>
  </si>
  <si>
    <t>环连接面带颈对焊法兰 CL1500 12" 20# ASME B16.5</t>
  </si>
  <si>
    <t>环连接面带颈对焊法兰 CL600 12" 16Mn HG/T20615-2009 S=14mm</t>
  </si>
  <si>
    <t>环连接面带颈对焊法兰 CL600 DN15 16Mn</t>
  </si>
  <si>
    <t>环连接面带颈对焊法兰 CL900 DN25 20#</t>
  </si>
  <si>
    <t>环连接面带颈对焊法兰 CL600 DN40 16Mn（1-1/2"）</t>
  </si>
  <si>
    <t>环连接面带颈对焊法兰 CL1500 DN20 16Mn</t>
  </si>
  <si>
    <t>环连接面带颈对焊法兰 CL600 12" 16Mn HG/T20615-2009</t>
  </si>
  <si>
    <t>环连接面带颈对焊法兰 CL600 12" 20# ASME B16.5</t>
  </si>
  <si>
    <t>环连接面带颈对焊法兰 CL900 DN400 16Mn HG/T20615 S=26mm</t>
  </si>
  <si>
    <t>环连接面带颈对焊法兰 CL600 12" Q345B HG/T20615-2009</t>
  </si>
  <si>
    <t>环连接面带颈对焊法兰 CL900 DN400 16Mn ASME B16.5</t>
  </si>
  <si>
    <t>环连接面带颈对焊法兰 CL900 12" 16Mn HG/T20615-2009 S=18mm</t>
  </si>
  <si>
    <t>环连接面带颈对焊法兰 CL1500 12" 16Mn HG/T20615-2009 S=20mm</t>
  </si>
  <si>
    <t>环连接面带颈对焊法兰 CL600 12" A350 HG/T20615-2009 S=18mm</t>
  </si>
  <si>
    <t>环连接面带颈对焊法兰 CL900 DN15 16Mn</t>
  </si>
  <si>
    <t>环连接面带颈对焊法兰 CL600 DN50 16Mn</t>
  </si>
  <si>
    <t>环连接面带颈对焊法兰 ZY WN25-900 RJ Cr22 HG/T20615-2009</t>
  </si>
  <si>
    <t>环连接面带颈对焊法兰 CL900 12"16Mn HG/T20615-2009 S=18mm</t>
  </si>
  <si>
    <t>环连接面带颈对焊法兰 CL900 12" ASME B16.5 S=25mm</t>
  </si>
  <si>
    <t>环连接面带颈对焊法兰 CL600 12" 20# HG/T20615-2009</t>
  </si>
  <si>
    <t>环连接面带颈对焊法兰 CL600 12" 16Mn HG/T20615-2009 S=16mm</t>
  </si>
  <si>
    <t>环连接面带颈对焊法兰 CL900 16" 16Mn HG/T20615-2009 S=21mm</t>
  </si>
  <si>
    <t>环连接面带颈对焊法兰 10.0MPa DN300 16Mn HG/T20615-2009 S=14mm</t>
  </si>
  <si>
    <t>环连接面带颈对焊法兰 CL900 16" 16Mn HG/T20615-2009 S=22mm</t>
  </si>
  <si>
    <t>环连接面带颈对焊法兰 CL600 DN300 16Mn HG/T20615-2009</t>
  </si>
  <si>
    <t>环连接面带颈对焊法兰 CL900 12"16Mn HG/T20615-2009 S=20mm</t>
  </si>
  <si>
    <t>环连接面带颈对焊法兰 CL1500 DN25 20# HG/T20615 4*⑴</t>
  </si>
  <si>
    <t>环连接面带颈对焊法兰 CL900 16" 16Mn HG/T20615-2009 S=25mm</t>
  </si>
  <si>
    <t>环连接面八字盲板 3" CL900 16Mn HG/T21547-2016</t>
  </si>
  <si>
    <t>环连接面八字盲板 DN300 16MPa</t>
  </si>
  <si>
    <t>环连接面八字盲板 12" CL600 16Mn HG/T21547-2016</t>
  </si>
  <si>
    <t>环连接面八字盲板 12" CL1500 16Mn HG/T21547-2016</t>
  </si>
  <si>
    <t>环形带颈对焊法兰 GHWNRTJ DN25 CL1500 S=7.1 A105 ASME B16.5</t>
  </si>
  <si>
    <t>环连接带颈对焊法兰 1" CL1500 RJ 33.7*4 ASIM A182 F60</t>
  </si>
  <si>
    <t>环连接带颈对焊法兰DN25 34*3 F316 B16 5HF N2105BAV01 RJ D34*3.0</t>
  </si>
  <si>
    <t>环连接带颈对焊法兰 BYWN RJ CL900 DN25 34*3 F306LII B16.5 HT13212932</t>
  </si>
  <si>
    <t>环连接带颈对焊法兰 1/2" 2500LB RJ304 S=6</t>
  </si>
  <si>
    <t>环连接面带颈对焊法兰 16MPa DN50 A105II HG/T20592</t>
  </si>
  <si>
    <t>环连接面带颈对焊法兰 900RJ DN50 16Mn HG/T20592 s=5</t>
  </si>
  <si>
    <t>万向型双金属温度计 WSS-481W -20~100℃ 400mm</t>
  </si>
  <si>
    <t>环连接带颈对焊法兰 1" 2500LB 304 S=8 RJ环连接带颈对焊法兰 1" 2500LB 304 S=8 RJ</t>
  </si>
  <si>
    <t>环连接带颈对焊法兰  WN15-2500RJ S=6 304</t>
  </si>
  <si>
    <t>环连接面对焊法兰 YX WN RJ 900LB DN50 16mn III HG\T20615-2009</t>
  </si>
  <si>
    <t>环连接带颈对焊法兰 F60 NPS1" CL1500 RJ HG/T20615</t>
  </si>
  <si>
    <t>环连接面带颈对焊法兰 XY WN RJ PN160 DN150 A105 HG/T20592-2009</t>
  </si>
  <si>
    <t>环连接面带颈对焊法兰 XY WN RJ CL600 8" Q345E HG/T20615-2009</t>
  </si>
  <si>
    <t>突面带颈对焊法兰 2.5MPa DN150 20# HG/T20592 S=7</t>
  </si>
  <si>
    <t>突面带颈对焊法兰 1.6MPa DN150 20# HG/T20592-20*⑴</t>
  </si>
  <si>
    <t>突面带颈对焊法兰 1.6MPa DN200 20# HG/T20592-20*⑴</t>
  </si>
  <si>
    <t>突面带颈对焊法兰 YX WN RF CL150 6" 16Mn HG\T20615 2009</t>
  </si>
  <si>
    <t>突面带颈对焊法兰 YX WN RF CL150 6" Q345B HG\T20615 2009</t>
  </si>
  <si>
    <t>突面带颈对焊法兰 KY WN100 150RF 16Mn 114.3*5mm HG\T20615 2009</t>
  </si>
  <si>
    <t>流体用无缝钢管带法兰20# DN200*8mm 1根</t>
  </si>
  <si>
    <t>突面带颈对焊法兰 26MPa DN25 20#</t>
  </si>
  <si>
    <t>突面带颈对焊法兰 DN150 2.5MPa 20#</t>
  </si>
  <si>
    <t>突面带颈对焊法兰 CL150 DN15 16Mn</t>
  </si>
  <si>
    <t>突面带颈对焊法兰 CL150 DN20 16Mn</t>
  </si>
  <si>
    <t>突面带颈对焊法兰 CL300 DN50 16Mn</t>
  </si>
  <si>
    <t>突面带颈对焊法兰 CL150 1-1/2" 20# 16Mn</t>
  </si>
  <si>
    <t>突面带颈对焊法兰 2.5Pa DN100 316 RF</t>
  </si>
  <si>
    <t>突面带颈对焊法兰 1.6MPa DN150 304</t>
  </si>
  <si>
    <t>突面带颈对焊法兰 CL150 6" 168.9*9 16Mn</t>
  </si>
  <si>
    <t>突面带颈对焊法兰 CL300 3" RF Q345E ASNE B16.5</t>
  </si>
  <si>
    <t>突面带颈对焊法兰 2.5MPa DN150 F304II 168*5.5mm</t>
  </si>
  <si>
    <t>突面带颈对焊法兰 2''CL900 WN RF 60.3×6 16mn HG\T20615 2009</t>
  </si>
  <si>
    <t>突面带颈对焊法兰 XY mn RJ CL600 4" Q345E HG\T20615 2009</t>
  </si>
  <si>
    <t>突面带颈对焊法兰 CL300 6" RJ Q345E</t>
  </si>
  <si>
    <t>带颈对焊法兰 CL900 12" 16MN 323.9*20</t>
  </si>
  <si>
    <t>突面带颈对焊法兰 CL300 DN80 Q345E</t>
  </si>
  <si>
    <t>突面带颈对焊法兰 3" CL900 88.9*8 16Mn HG/T20615-2009</t>
  </si>
  <si>
    <t>带颈法兰 DN100 CL1500 接管114*13 16Mn</t>
  </si>
  <si>
    <t>平面八字盲板 DN50 2.5MPa 316L HG/T21547-2016</t>
  </si>
  <si>
    <t>突面盲法兰 DN15 2.5MPa 316L GB/T9124.1</t>
  </si>
  <si>
    <t>螺纹法兰 φ160 H=50 35CrMn 14010/1DT M20</t>
  </si>
  <si>
    <t>全平面板式平焊法兰 2.5MPa DN150 20# GB/T9119-2010</t>
  </si>
  <si>
    <t>突面带颈对焊法兰 DN25 10.0MPa A105 GB/T12228-2006</t>
  </si>
  <si>
    <t>突面带颈对焊法兰 DN15 2.5MPa 316L HG/T20592-2009</t>
  </si>
  <si>
    <t>全平面平焊法兰 DN150 2.5MPa 20# GB/T9115</t>
  </si>
  <si>
    <t>测试法兰 2-9/16 15000PSi BX153</t>
  </si>
  <si>
    <t>法兰Tr 88*2.5 ？215-2" R24 DN50 CL900</t>
  </si>
  <si>
    <t>突面板式平焊法兰 1.6MPa DN200 20# GB/T9119-2010</t>
  </si>
  <si>
    <t>凸面平焊法兰 DN200 1.6MPa （16Mn）</t>
  </si>
  <si>
    <t>凸面带颈平焊法兰 1.6MPa DN150 20# SO-RF</t>
  </si>
  <si>
    <t>测试法兰 6BX 3-1/16-70 BX154 3 1/2 TBG</t>
  </si>
  <si>
    <t>凸面承插焊法兰 DN80 1.6MPa S=3.05mm 20# HG/T20592-2009</t>
  </si>
  <si>
    <t>平焊法兰 DN200 1.6MPa (16Mn)</t>
  </si>
  <si>
    <t>平焊法兰 DN25 1.6MPa RF 304</t>
  </si>
  <si>
    <t>突面承插焊法兰 CL150 1" ASTM A105 ASME B16.5 *⑴</t>
  </si>
  <si>
    <t>高压法兰DN80</t>
  </si>
  <si>
    <t>法兰（CLS1500 1/2" Ф325*14 14012/I 22CR NFF）</t>
  </si>
  <si>
    <t>法兰 DN30</t>
  </si>
  <si>
    <t>沉插平面法兰 DN125 CL150 16MN</t>
  </si>
  <si>
    <t>全平面法兰盖 2.5MPa DN25 20#</t>
  </si>
  <si>
    <t>全平面法兰盖 4.0MPa DN25 20#</t>
  </si>
  <si>
    <t>凸面法兰盖 DN100 CL150 16Mn S=5mm</t>
  </si>
  <si>
    <t>环连接面法兰盖 25MPa DN200 20# GB/T 9123.4-2000</t>
  </si>
  <si>
    <t>环连接面法兰盖 10MPa DN300 20# GB/T9123-2010</t>
  </si>
  <si>
    <t>环连接面法兰盖 16MPa DN25 ASTM A182GR.F316 GB*⑴</t>
  </si>
  <si>
    <t>环连接面法兰盖 16MPa DN80 20# HG/T20592-2009</t>
  </si>
  <si>
    <t>环连接面法兰 DN50 16MPa 316L HG/T920615-2009</t>
  </si>
  <si>
    <t>环连接面法兰盖 2" CL600 16Mn</t>
  </si>
  <si>
    <t>环连接面法兰盖 25MPa DN50 20# HG/T20615</t>
  </si>
  <si>
    <t>环连接面法兰盖 CL1500 3" 316L HG/T20615</t>
  </si>
  <si>
    <t>环连接面法兰盖？CL1500 4" 316L HG/T20615</t>
  </si>
  <si>
    <t>环连接面法兰盖？CL1500 6" 316L HG/T20615</t>
  </si>
  <si>
    <t>环连接面法兰盖？CL1500 DN100 304 HG/T20615</t>
  </si>
  <si>
    <t>环连接法兰盖 DN150 10MPa 20G</t>
  </si>
  <si>
    <t>环连接面法兰盖 16Mpa DN50 ASTM A 182GR F316 HG/T20592</t>
  </si>
  <si>
    <t>突面法兰盖 2.5MPa DN25 20# HG/T20592-2009</t>
  </si>
  <si>
    <t>突面法兰盖 CL150 1" A105 ASMEB16.5</t>
  </si>
  <si>
    <t>八字盲板 DN50 16MPa 316L RF</t>
  </si>
  <si>
    <t>环连接面8字盲板 DN250 CL1500 RJ 16MN</t>
  </si>
  <si>
    <t>平面8字盲板 DN100 CL300 RF 16MN HG/T21547-2016</t>
  </si>
  <si>
    <t>环连接八字盲板 900LB DN50 16Mn</t>
  </si>
  <si>
    <t>八字盲板 OST HG/T21547 BLF4"-150 RF 16MN</t>
  </si>
  <si>
    <t>平面八字盲板 DN50 CL600 A105</t>
  </si>
  <si>
    <t>突面盲法兰 DN15 2.5MPa A105 GB/T12228-2006</t>
  </si>
  <si>
    <t>八字盲板 DN50 10.0MPa A105 HG/T1547</t>
  </si>
  <si>
    <t>环连接面八字盲板 DN100 10MPa 20G GB/T9115-2000</t>
  </si>
  <si>
    <t>突面盲法兰 DN20 2.5MPa A105 GB/T9124.1</t>
  </si>
  <si>
    <t>全平面八字盲板 10MPa DN200 L245QS GB/T 12459-*⑴</t>
  </si>
  <si>
    <t>全平面八字盲板 6" Class900 A182 F60</t>
  </si>
  <si>
    <t>八字盲板 DN300 PN160 A105III</t>
  </si>
  <si>
    <t>八字盲板 DN200 Class150 RF F316L</t>
  </si>
  <si>
    <t>全平面八字盲板 PN20 DN20 16MnL</t>
  </si>
  <si>
    <t>全平面八字盲板 CL150 DN100 20#</t>
  </si>
  <si>
    <t>全平面八字盲板 KY BLF80-150RF 16Mn HG/T21547-2016</t>
  </si>
  <si>
    <t>全平面八字盲板 3" CL150 16Mn</t>
  </si>
  <si>
    <t>环连接面八字盲板(凹环) CL900 1" A182GR.F316L</t>
  </si>
  <si>
    <t>环连接面八字盲板(凹环) CL900 DN100 A182 F60</t>
  </si>
  <si>
    <t>环连接面八字盲板(凹环) CL900 12" A182 F60</t>
  </si>
  <si>
    <t>环连接面八字盲板 2" CL600</t>
  </si>
  <si>
    <t>环连接面八字盲板(凹环) CL1500 DN50 ASTM A105</t>
  </si>
  <si>
    <t>环连接面八字盲板(凹环) ND50 16MPa 304</t>
  </si>
  <si>
    <t>管帽 DN250*15 GB/T12459-2009 L245N</t>
  </si>
  <si>
    <t>管帽 DN200*15.5mm</t>
  </si>
  <si>
    <t>环连接面转丝头 DN80</t>
  </si>
  <si>
    <t>单丝头短节 DN15*25Mpa 120mm S32205</t>
  </si>
  <si>
    <t>管箍 ？12*240（镀锌）</t>
  </si>
  <si>
    <t>法兰式支管台 DN300*DN40 5mm*4mm  900LB A182.F60 RTJ L=160</t>
  </si>
  <si>
    <t>对焊支管台 DN200*50 10/5mm 20G 对焊 GB/T19326*⑴</t>
  </si>
  <si>
    <t>对焊支管台 DN300*80 900LB 20G GB/T19326</t>
  </si>
  <si>
    <t>焊接支管台 DN80 DN15 21mm 4mm S32205</t>
  </si>
  <si>
    <t>对焊支管台 TS2710A26-2022 OST DN50×15 25MPa GB/T19326-2012A S32205</t>
  </si>
  <si>
    <t>对焊支管台 OST PN10MPa DN300×50 A305 LF16 CLASS2 GB/T19326</t>
  </si>
  <si>
    <t>对焊支管台 OST PN20MPa DN300×50 S32205 16MN GB/T19326</t>
  </si>
  <si>
    <t>对焊支管台 DN50*15 4.5*4mm A182 F60 BW MSS SP-97</t>
  </si>
  <si>
    <t>对焊支管台 DN50 16Mn L=150 法兰：DN40 CL900 RJ HG/T20615</t>
  </si>
  <si>
    <t>对焊支管台 DN50 16Mn L=150 法兰：DN40 CL600 RJ HG/T20615</t>
  </si>
  <si>
    <t>对焊支管台 DN200 DN80 6mm 4mm 16Mn</t>
  </si>
  <si>
    <t>对焊支管台 DN600 DN85 10mm 4mm 16Mn</t>
  </si>
  <si>
    <t>法兰CLS1500 1-1/2" Ф89*4 (1-1/2)14012/I Z2CR （22CR）NFF</t>
  </si>
  <si>
    <t>法兰S31603Ⅲ  DN15 113*35 CRAS300   PN25</t>
  </si>
  <si>
    <t>法兰CLS1500 1/2" Ф89*4 14012/I Z2CR（22CR） NFF</t>
  </si>
  <si>
    <t>法兰CLS1500 1/2" Ф219*9 14012/I Z2CR（22CR） NFF</t>
  </si>
  <si>
    <t>法兰CLS1500 1/2" Ф356*15 14012/I Z2CR（22CR） NFF</t>
  </si>
  <si>
    <t>法兰CLS1500 1/2" Ф273*11 14012/I Z2CR（22CR） NFF</t>
  </si>
  <si>
    <t>法兰CLS1500 1-1/2"  Ф168*7 14012/I Z2CR NFF</t>
  </si>
  <si>
    <t>法兰CLS1500 1-1/2" Ф114*5 14012/I Z2CR（22CR） NFF</t>
  </si>
  <si>
    <t>同心异径焊接接头 DN50 DN25 14mm 14mm 20#</t>
  </si>
  <si>
    <t>突面承插焊法兰 DN25 2.5MPa SCh40 A105 GB/T12228-2006</t>
  </si>
  <si>
    <t>突面承插焊法兰 DN20 2.5MPa SCh80 A105 GB/T9124.1</t>
  </si>
  <si>
    <t>90°承插焊弯头 DN40 CL3000 锻钢 GB/T14383-2008</t>
  </si>
  <si>
    <t>90°无缝弯头 DN15*4mm S32205 ASME B16.9</t>
  </si>
  <si>
    <t>45°无缝弯头 DN80 SCh30 CF415K φ88.9*4.78 GB/T12459</t>
  </si>
  <si>
    <t>突面承插焊法兰 DN15 2.5MPa SCh80 A105 GB/T12228-2006</t>
  </si>
  <si>
    <t>90°焊接弯头 14MPa 300*12.7mm 22Cr 323.9mm</t>
  </si>
  <si>
    <t>90°焊接弯头 14MPa 250*11.1mm 22Cr 273mm 5D</t>
  </si>
  <si>
    <t>异径三通 DN200*30/DN150*20</t>
  </si>
  <si>
    <t>椭圆封头 25MPa 150mm 316L</t>
  </si>
  <si>
    <t>无缝等径三通 DN125 SCH40 TS2710L11 GB/T12459-2017</t>
  </si>
  <si>
    <t>无缝异径三通 DN50 DN20 SCh40(L) SCh80(S) CF415K GB/T12459-2017</t>
  </si>
  <si>
    <t>等径三通 DN150 7.11mm A106 GB/T12459-2017</t>
  </si>
  <si>
    <t>等径三通 DN200 6.5mm （20G）</t>
  </si>
  <si>
    <t>等径三通 DN250 6mm L360N</t>
  </si>
  <si>
    <t>无缝等径三通 DN300 SCH20 20# GB/T 12459</t>
  </si>
  <si>
    <t>等径三通 DN400 14.2mm L360</t>
  </si>
  <si>
    <t>无缝等径三通 DN100 8mm A815 WPS32205 ASME B1*⑴</t>
  </si>
  <si>
    <t>无缝等径三通 DN150 5mm 20#</t>
  </si>
  <si>
    <t>无缝等径三通 DN200 6mm 20G GB/T 12459</t>
  </si>
  <si>
    <t>无缝等径三通 DN250 19mm L360N GB/T12459-2017</t>
  </si>
  <si>
    <t>无缝等径三通 DN25 Sch40 022Cr17Ni12Mo2 GB/T1*⒀</t>
  </si>
  <si>
    <t>无缝等径三通 BW, ASTM A815 S32205, ASME B16.9, DN100 8mm</t>
  </si>
  <si>
    <t>无缝异径三通 DN300 DN150 31mm 26mm 20# GB/T12459-2017</t>
  </si>
  <si>
    <t>无缝异径三通 DN300 DN150 20mm 12mm 15MPa 20# GB/T12459-2017</t>
  </si>
  <si>
    <t>无缝异径三通 DN300 DN200 16mm 12mm 9.9MPa 20# GB/T12459-2017</t>
  </si>
  <si>
    <t>无缝异径三通 DN300 DN200 14mm 10mm 9.9MPa Q345E GB/T12459-2017</t>
  </si>
  <si>
    <t>无缝异径三通 DN300 DN200 20mm 15mm 13.2MPa 20# GB/T12459-2017</t>
  </si>
  <si>
    <t>无缝异径三通 DN300 DN200 14mm 10mm 10MPa Q345E GB/T12459</t>
  </si>
  <si>
    <t>无缝异径三通 DN300 DN200 14mm 10mm 10MPa Q345E GB/T12459-2017</t>
  </si>
  <si>
    <t>无缝异径三通 DN600 DN300 1.6MPa Q345E GB/T12459</t>
  </si>
  <si>
    <t>无缝异径三通 DN600 DN500 10mm 9mm 1.6MPa Q345E GB/T12459</t>
  </si>
  <si>
    <t>无缝异径三通 DN200 DN150 10mm 9mm 1.6MPa Q345E GB/T12459</t>
  </si>
  <si>
    <t>无缝异径三通 DN300 DN200 18mm 10mm 9.9MPa Q345E GB/T12459</t>
  </si>
  <si>
    <t>无缝异径三通 DN300 DN150 16mm 10mm 9.9MPa 20#E GB/T12459-2017</t>
  </si>
  <si>
    <t>无缝等径三通？DN50 5mm A815 WPS32205 ASME B16.9</t>
  </si>
  <si>
    <t>无缝等径三通 DN200 6mm 1.6MPa 20# GB/T12459</t>
  </si>
  <si>
    <t>无缝等径三通 DN200 7mm 1.6MPa</t>
  </si>
  <si>
    <t>无缝等径三通 DN200 10mm 9.9MPa Q345E GB/T12459</t>
  </si>
  <si>
    <t>无缝等径三通 DN300 14mm 10MPa Q345E GB/T12459</t>
  </si>
  <si>
    <t>无缝等径三通 DN300 14mm 10MPa Q345E GB/T12459-2017</t>
  </si>
  <si>
    <t>无缝等径三通 DN300 31mm 20MPa 20# GB/T12459-2017</t>
  </si>
  <si>
    <t>无缝等径三通 DN300 31mm 20MPa 20# GB/T12459</t>
  </si>
  <si>
    <t>无缝等径三通 DN200 11mm Q345E GB/T12459-2017</t>
  </si>
  <si>
    <t>无缝等径三通 DN150 5mm 1.6MPa Q345E GB/T12459-2017</t>
  </si>
  <si>
    <t>无缝等径三通 DN200 10mm 9.9MPa Q345E GB/T12459-2017</t>
  </si>
  <si>
    <t>无缝等径三通 DN300 20mm 13.2MPa 20# GB/T12459</t>
  </si>
  <si>
    <t>无缝等径三通 DN300 18mm 13.2MPa Q345E GB/T12459</t>
  </si>
  <si>
    <t>无缝等径三通 DN300 18mm 15MPa Q345E GB/T12459-2017</t>
  </si>
  <si>
    <t>无缝等径三通 DN300 14mm 9.9MPa Q345E GB/T12459-2017</t>
  </si>
  <si>
    <t>无缝等径三通 DN400 26mm Q345E GB/T12459-2017</t>
  </si>
  <si>
    <t>无缝异径三通 DN250 DN200 6.35mm 6mm 1.6MPa Q345E GB/T12459</t>
  </si>
  <si>
    <t>无缝异径三通 DN400 DN200 26mm 11mm E GB/T12459</t>
  </si>
  <si>
    <t>无缝等径三通 DN200 18mm L360NS 219*18GB/T12459-2007</t>
  </si>
  <si>
    <t>等径三通（油壬） DN80 2.5mm CL900</t>
  </si>
  <si>
    <r>
      <rPr>
        <sz val="10"/>
        <color indexed="8"/>
        <rFont val="宋体"/>
        <charset val="134"/>
      </rPr>
      <t>无缝等径三通</t>
    </r>
    <r>
      <rPr>
        <sz val="10"/>
        <color indexed="8"/>
        <rFont val="Times New Roman"/>
        <charset val="134"/>
      </rPr>
      <t xml:space="preserve"> DN50 PN1.6MPA SF304 60.3*4</t>
    </r>
  </si>
  <si>
    <t>异径三通 DN250 DN80 15.5mm L245N</t>
  </si>
  <si>
    <t>异径三通 DN100 DN50 4mm 3.5mm 06Cr19Ni10 GB/T12459-2017</t>
  </si>
  <si>
    <t>异径三通 GHTR DN100 DN50 15mm 12mm XXSXXS CF415K</t>
  </si>
  <si>
    <t>异径三通 DN100 DN50 Sch160 Sch160 CF415K</t>
  </si>
  <si>
    <t>无缝异径三通 DN300 DN150 12.7mm 10.97mm L360*⑴</t>
  </si>
  <si>
    <t>异径三通 DN400 DN300 14mm 16Mn</t>
  </si>
  <si>
    <t>无缝异径三通 DN100 DN50 13.5mm 8.8mm L245N G*⑴</t>
  </si>
  <si>
    <t>无缝异径三通 DN250 DN100 18mm 10mm L360N</t>
  </si>
  <si>
    <t>无缝异径三通 2.5MPa DN250 DN100 7mm LF485K2</t>
  </si>
  <si>
    <t>无缝异径三通 DN100 DN65 2.5MPa 316L</t>
  </si>
  <si>
    <t>异径三通 DN80*50 SCH10S 304 GB/T13402</t>
  </si>
  <si>
    <t>无缝异径三通 DN200 DN150 3.76mm 3.4mm 316L</t>
  </si>
  <si>
    <t>无缝异径三通 DN400 DN300 17mm(L) 14mm(S) S32205 ASTM A815</t>
  </si>
  <si>
    <t>无缝异径三通 DN200 DN150 5.5mm 5.5mm 20# GB/*⑴</t>
  </si>
  <si>
    <t>异径三通 DN400 DN300 16mm 14mm L360Q GB/T12459-2005</t>
  </si>
  <si>
    <t>无缝异径三通 DN100 DN50 6mm 4mm A815 WPS3220*⑴</t>
  </si>
  <si>
    <t>异径三通 S32205 DN100*DN50*8*6 TR ASME B16.9-2018 TS2710A26-2022</t>
  </si>
  <si>
    <t>异径三通 DN100*12/DN50*7 L360Q GB/T12459-2017</t>
  </si>
  <si>
    <t>异径三通 DN150*100 ？168.3*5/114.3*5 PN2.5MPa L485K2</t>
  </si>
  <si>
    <t>异径三通 DN150*100*5 18K84712 Q345E GB/T12459-2017</t>
  </si>
  <si>
    <t>异径三通 DN200*22/DN50*11</t>
  </si>
  <si>
    <t>异径三通 DN250 ？273*89*14.2*12.5 20G</t>
  </si>
  <si>
    <t>异径三通 DN250 273*14.2*88*12.5 20G</t>
  </si>
  <si>
    <t>异径三通 DN250 ？273*18*150*14 20G</t>
  </si>
  <si>
    <t>异径三通 DN250*150 170*14.2 GB/T12459-2017 20G</t>
  </si>
  <si>
    <t>异径三通 ？273*170*15</t>
  </si>
  <si>
    <t>异径三通 DN200*200*14.2*12.5 L360N</t>
  </si>
  <si>
    <t>异径三通 DN250*200 14.2*12.5 273*14.2/219.1*12.5</t>
  </si>
  <si>
    <t>无缝异径三通 DN50 DN15 2.5MPa Ф60.3*4 Ф26.9*4 SF304</t>
  </si>
  <si>
    <t>无缝异径三通 DN100 DN50 8.56mm 6mm S32205</t>
  </si>
  <si>
    <t>无缝异径三通 DN80 DN50 4.5mm 4mm A815 WPS322*⑴</t>
  </si>
  <si>
    <t>无缝等径三通 DN50*4mm CF415 LTD</t>
  </si>
  <si>
    <t>无缝异径三通 PN13.2MPa DN50*DN50*DN25 LF485K2</t>
  </si>
  <si>
    <t>无缝异径三通 DN50*DN50*DN25 PN13.2MPa 6mm 5mm LF485K2</t>
  </si>
  <si>
    <t>无缝异径三通 DN100*DN100*DN50 PN1.6MPa 9mm 6mm LF415K1</t>
  </si>
  <si>
    <t>无缝异径三通 DN50*DN50*DN25 PN9.9MPa 6mm 5mm LF485K2</t>
  </si>
  <si>
    <t>无缝异径三通 DN100*DN100*DN40 PN1.6MPa LF415K1</t>
  </si>
  <si>
    <t>无缝等径三通 DN50*5mm S32205</t>
  </si>
  <si>
    <t>无缝异径三通 BW, ASTM A815 S32205, ASME B16.9, DN100×DN50 8mm(L)×4.5mm(S)</t>
  </si>
  <si>
    <t>异径三通DN250×80 10×6.3mm LC65-2205 CL900</t>
  </si>
  <si>
    <t>异径三通DN80×50 6.3×4.5 S32205</t>
  </si>
  <si>
    <t>异径三通DN250×100 10×8mm S32205</t>
  </si>
  <si>
    <t>无缝异径三通 DN300 DN200 20mm 15mm 15MPa 20# GB/T12459-2017</t>
  </si>
  <si>
    <t>无缝异径三通 DN300 DN200 20mm 10mm 9.9MPa 20# GB/T12459</t>
  </si>
  <si>
    <t>无缝异径三通 DN100 DN50 5mm 4mm 2.5MPa 316L</t>
  </si>
  <si>
    <t>无缝异径三通 DN200 DN100 7mm 5mm 1.6MPa 20# GB/T12459-2017</t>
  </si>
  <si>
    <t>无缝异径三通 DN200 DN100 6mm 5mm 1.6MPa Q345E GB/T12459</t>
  </si>
  <si>
    <t>无缝异径三通？DN100 DN40 5mm 4mm 20# PN2.5Mpa GB/T12459-2017</t>
  </si>
  <si>
    <t>无缝异径三通？DN80 DN50 6mm 5mm S32205 ASME B*⑴</t>
  </si>
  <si>
    <t>无缝异径三通 DN100 DN40 5mm 4mm 2.5MPa 20# GB/T12459-2017</t>
  </si>
  <si>
    <t>无缝异径三通 DN80 DN50 6mm 5mm S32205 ASME B16.9</t>
  </si>
  <si>
    <t>无缝异径三通 DN100 DN40 5mm 4mm 2.5MPa 20# GB/T12459</t>
  </si>
  <si>
    <t>无缝异径三通 DN50 DN25 4mm 3mm 1.6MPa Q345E GB/T12459-2017</t>
  </si>
  <si>
    <t>无缝异径三通 DN25 DN15 5mm 5mm 20# GB/T12459</t>
  </si>
  <si>
    <t>无缝45°等径斜三通 DN600 10mm 1.6MPa Q345E</t>
  </si>
  <si>
    <t>无缝45°异径斜三通 DN600 DN300 10mm 7mm 1.6MPa Q345E</t>
  </si>
  <si>
    <t>无缝45°异径斜三通 DN200 DN100 6mm 5mm 1.6MPa Q345E</t>
  </si>
  <si>
    <t>Y型异径三通 DN500*DN200 8mm 碳钢</t>
  </si>
  <si>
    <t>无缝45°异径斜三通 DN350 DN300 9mm 7.5mm Q345E GB/T12459-2017</t>
  </si>
  <si>
    <t>无缝同心异径接头 DN150 DN125 6mm 5mm 20# GB/T1*⒀</t>
  </si>
  <si>
    <t>同心大小头 DN400 DN300 20mm SCH60 L360N</t>
  </si>
  <si>
    <t>无缝同心大小头 DN350 DN250 15mm 11mm 16MPa 22Cr</t>
  </si>
  <si>
    <t>无缝同心异径接头 DN80 DN32 5mm 3mm 20# GB/T124*⑴</t>
  </si>
  <si>
    <t>无缝同心异径接头 DN150 DN100 304</t>
  </si>
  <si>
    <t>无缝同心异径接头 DN150 DN125 7mm 6mm 316L</t>
  </si>
  <si>
    <t>无缝同心异径接头 DN50 DN25 7mm 5mm L245NS</t>
  </si>
  <si>
    <t>无缝同心异径接头 DN400 DN300 32mm 20mm 15MPa 20# GB/T12459-2017</t>
  </si>
  <si>
    <t>无缝同心异径接头 DN300 DN150 9mm 5mm Q345E GB/T12459</t>
  </si>
  <si>
    <t>无缝同心异径接头 DN500 DN400 9mm 8mm 1.6MPa Q345E GB/T12459</t>
  </si>
  <si>
    <t>无缝同心异径接头 DN300 DN200 18mm 13mm 15MPa Q345E GB/T12459-2017</t>
  </si>
  <si>
    <t>无缝同心异径接头 DN300 DN150 7.5mm 5mm Q345E GB/T12459-2017</t>
  </si>
  <si>
    <t>无缝同心异径接头 DN250 DN150 12mm 8mm</t>
  </si>
  <si>
    <t>无缝偏心异径接头 DN600 DN400 10mm 8mm 1.6MPa Q345E GB/T12459-2017</t>
  </si>
  <si>
    <t>无缝偏心异径接头 DN500 DN400 9mm 8mm 1.6MPa Q345E GB/T12459-2017</t>
  </si>
  <si>
    <t>无缝偏心异径接头 DN400 DN200 8mm 6mm 1.6MPa Q345E GB/T12459</t>
  </si>
  <si>
    <t>无缝同心异径接头 DN150 DN80 scb40？scb40 Rc ASME B16.9-2018 TS2730A26-2026</t>
  </si>
  <si>
    <t>无缝偏心异径接头 DN300 DN200 18mm 13mm 316L GB/T12459-2017</t>
  </si>
  <si>
    <t>无缝偏心异径接头 DN300 DN200 31mm 22mm 22MPa 20# GB/T12459-2017</t>
  </si>
  <si>
    <t>无缝偏心异径接头 DN300 DN250 31mm 26mm 20#</t>
  </si>
  <si>
    <t>无缝同心异径接头 DN65 DN50 5 5 20G GB/T12459/I</t>
  </si>
  <si>
    <t>无缝同心异径接头 DN400 DN300 25mm 20mm 13.2MPa 20# GB/T12459</t>
  </si>
  <si>
    <t>无缝同心异径接头 DN400 DN300 36mm 31mm 20MPa 20# GB/T12459-2017</t>
  </si>
  <si>
    <t>无缝同心异径接头 DN400 DN300 17mm 14mm 10MPa Q345E GB/T12459-2017</t>
  </si>
  <si>
    <t>同心异径接头 DN200*DN100 24/14</t>
  </si>
  <si>
    <t>无缝偏心异径接头 DN300 DN150 25mm 14mm L360MB *⑴</t>
  </si>
  <si>
    <t>偏心大小头 DN300 DN150 16mm SCH80 20#</t>
  </si>
  <si>
    <t>偏心大小头 DN400 DN300 22Cr PN16MPa</t>
  </si>
  <si>
    <t>无缝偏心异径接头 1.6MPa DN65 DN50 F304 Ф73*4 Ф60.3*4</t>
  </si>
  <si>
    <t>无缝偏心异径接头 DN50 DN40 7mm 5mm L360N</t>
  </si>
  <si>
    <t>无缝偏心异径接头 DN500 DN400 1.6MPa Q345E GB/T12459</t>
  </si>
  <si>
    <t>无缝偏心异径接头 DN100 DN50 5mm 4mm 1.6MPa GB/T12459-2017</t>
  </si>
  <si>
    <t>90°无缝弯管 14MPa 300*12.7mm 22Cr 50D</t>
  </si>
  <si>
    <t>90°无缝弯管 DN150*5mm 16Mn 168mm 6D</t>
  </si>
  <si>
    <t>90°无缝弯管 DN65*8mm 16Mn 100mm 6D</t>
  </si>
  <si>
    <t>90°无缝弯管 DN80*15mm 16Mn 168mm 6D</t>
  </si>
  <si>
    <t>90°无缝弯头 16Mn Q345E DN100 5mm</t>
  </si>
  <si>
    <t>90°无缝弯头 16Mn Q345E DN100 8mm</t>
  </si>
  <si>
    <t>弯管（长）R=5D DN80×5 22cr 18°</t>
  </si>
  <si>
    <t>弯管（短）R=5D DN80×5 22cr 18°</t>
  </si>
  <si>
    <t>特殊度数弯头 45° DN150 8mm R=1.5D 碳钢</t>
  </si>
  <si>
    <t>特殊度数弯头 45° DN300 6.35mm SCH20 1.6MPa R=1.5D 20# GB/T12459-2017</t>
  </si>
  <si>
    <t>特殊度数无缝弯管 18° 14MPa 300*12.7mm 22Cr 50D</t>
  </si>
  <si>
    <t>78°热煨弯管 DN80 4mm R=6D 20# SY/T5257-2012 碳钢</t>
  </si>
  <si>
    <t>特殊度数无缝弯管 120 4MPa 100mm 钢制 R=4DN</t>
  </si>
  <si>
    <t>特殊度数弯头24°DN250 L360N Φ273.1*18 R=6D 热煨弯管</t>
  </si>
  <si>
    <t>热煨弯管 R=5D 接管88.9×5 22Cr SY/T5257-2012   24°</t>
  </si>
  <si>
    <t>热煨弯管 R=5D 接管88.9×5 22Cr SY/T5257-2012   27°</t>
  </si>
  <si>
    <t>热煨弯管 R=5D 接管88.9×5 22Cr SY/T5257-2012   30°</t>
  </si>
  <si>
    <t>特殊度数弯头30°DN150 L245N Φ168.3*18.5 R=6D 热煨弯管</t>
  </si>
  <si>
    <t>45°热煨弯管 DN200 16mm R=6D Q345D SY/T5257-2012 碳钢</t>
  </si>
  <si>
    <t>特殊度数热煨弯管 45° DN150 14.2mm L360N R=5D</t>
  </si>
  <si>
    <t>45°无缝弯头 DN300 14mm 10MPa Q345E R=1.5D GB/T12459</t>
  </si>
  <si>
    <t>45°无缝弯头 DN300 16mm 15MPa Q345E R=1.5D GB/T12459-2017</t>
  </si>
  <si>
    <t>45°无缝弯头 DN80 5mm 2.5MPa 20# R=1.5D GB/T12459-2017</t>
  </si>
  <si>
    <t>45°无缝弯头 DN100 5mm 1.6MPa 20# R=1.5D GB/T12459-2017</t>
  </si>
  <si>
    <t>45°无缝弯头 DN500 9mm 1.6MPa R=1.5D GB/T12459-2017</t>
  </si>
  <si>
    <t>45°无缝弯头 DN300 7mm 1.6MPa Q345E R=1.5D GB/T12459</t>
  </si>
  <si>
    <t>45°无缝弯头 DN300 18mm 13.2MPa Q345E R=1.5D GB/T12459</t>
  </si>
  <si>
    <t>45°无缝弯头 DN300 18mm 13.2MPa Q345E R=1.5D GB/T12459-2017</t>
  </si>
  <si>
    <t>45°无缝弯头 DN500 9mm 1.6MPa Q345E R=1.5D GB/T12459</t>
  </si>
  <si>
    <t>45°无缝弯头 DN300 14mm 9.9MPa Q345E R=1.5D GB/T12459-2017</t>
  </si>
  <si>
    <t>45°无缝弯头 DN300 14mm 10MPa Q345E R=1.5D GB/T12459-2017</t>
  </si>
  <si>
    <t>无缝弯头 ASTM A815 SF2205 PN22MPa DN100</t>
  </si>
  <si>
    <t>90°无缝弯头 DN15 4mm A815 WPS32205 21.3mm *⑴</t>
  </si>
  <si>
    <t>90°无缝弯头 DN20 4mm 20# 27mm 1.5D</t>
  </si>
  <si>
    <t>90°无缝弯头 DN250 2.5MPa LF485K2 273*7 碳钢</t>
  </si>
  <si>
    <t>90°长半径弯头 GB/T12459 90EL 168×18 20 GB6479</t>
  </si>
  <si>
    <t>90°无缝弯头 DN200 13mm UNS S32205 219mm 1.5D</t>
  </si>
  <si>
    <t>90°无缝弯头 DN80 8.5mm 316L 89mm 1.5D</t>
  </si>
  <si>
    <t>90°无缝弯头 DN300 SCH60 L360Q R=1.5D</t>
  </si>
  <si>
    <t>90°弯头 DN200 5mm 1.5D 20#</t>
  </si>
  <si>
    <t>90°弯头 DN150 13.5mm R=6D 碳钢</t>
  </si>
  <si>
    <t>90°弯头 DN80 4mm 316L R=1.5D GB/T12459-2017</t>
  </si>
  <si>
    <t>90°无缝弯头 DN100 4.5mm 022Cr19Ni10 114mm *⑴</t>
  </si>
  <si>
    <t>90°焊接弯头 DN80*11.13mm 00Cr17Ni14Mo2</t>
  </si>
  <si>
    <t>弯头 DN300*202 1.5D</t>
  </si>
  <si>
    <t>90°无缝弯头 DN150 5mm 1.6MPa 20# R=1.5D GB/T12459</t>
  </si>
  <si>
    <t>90°无缝弯头 DN150 6mm 1.6MPa 20# R=1.5D GB/T12459-2017</t>
  </si>
  <si>
    <t>90°无缝弯头 DN200 12mm 9.9MPa 20# R=1.5D GB/T12459-2017</t>
  </si>
  <si>
    <t>90°无缝弯头 DN200 6mm 1.6MPa Q345E R=1.5D GB/T12459</t>
  </si>
  <si>
    <t>90°无缝弯头 DN300 18mm 15MPa Q345E R=1.5D GB/T12459-2017</t>
  </si>
  <si>
    <t>90°无缝弯头 DN200 11mm Q345E R=1.5D GB/T12459-2017</t>
  </si>
  <si>
    <t>90°无缝弯头 DN300 7.5mm Q345E R=1.5D GB/T12459</t>
  </si>
  <si>
    <t>90°无缝弯头 DN400 17mm Q345E R=1.5D GB/T12459</t>
  </si>
  <si>
    <t>90°无缝弯头 DN200 10mm 1.6MPa LF485K2 R=1.5D GB/T12459</t>
  </si>
  <si>
    <t>90°无缝弯头 DN300 31mm 22MPa 20# R=1.5D GB/T12459</t>
  </si>
  <si>
    <t>90°无缝弯头 DN300 14mm 10MPa Q345E R=1.5D GB/T12459-2017</t>
  </si>
  <si>
    <t>90°无缝弯头 DN600 10mm 1.6MPa Q345E R=1.5D GB/T12459-2017</t>
  </si>
  <si>
    <t>90°无缝弯头 DN600 R=1.5D</t>
  </si>
  <si>
    <t>90°无缝弯头 DN500 9mm 1.6MPa Q345E R=1.5D GB/T12459-2017</t>
  </si>
  <si>
    <t>90°无缝弯头 DN300 7mm 10MPa Q345E R=1.5D GB/T12459-2017</t>
  </si>
  <si>
    <t>90°无缝弯头 DN200 10mm 9.9MPa Q345E R=1.5D GB/T12459</t>
  </si>
  <si>
    <t>90EL-DN50-PN1.6MPa S31603（R=1.5D）接管:Ф60.3x4 I系列 GB/T12459-2017</t>
  </si>
  <si>
    <t>90°无缝弯头 DN300 14mm 10MPa Q345E R=1.5D GB/T12459</t>
  </si>
  <si>
    <t>90°无缝弯头 DN300 31mm 22MPa 20# R=1.5D GB/T12459-2017</t>
  </si>
  <si>
    <t>90°无缝弯头 DN300 20mm 13.2MPa 20# R=1.5D GB/T12459</t>
  </si>
  <si>
    <t>90°无缝弯头 DN400 26mm Q345E R=1.5D GB/T12459-2017</t>
  </si>
  <si>
    <t>90°无缝弯头 DN300 18mm 9.9MPa Q345E R=1.5D GB/T12459</t>
  </si>
  <si>
    <t>90°无缝弯头 DN300 18mm 13.2MPa Q345E R=1.5D GB/T12459</t>
  </si>
  <si>
    <t>90°无缝弯头 DN300 16mm Q345E R=1.5D GB/T12459-2017</t>
  </si>
  <si>
    <t>90°无缝弯头 DN300 13mm 10MPa 20# R=1.5D SY/T0609-2016</t>
  </si>
  <si>
    <t>90°无缝弯头 DN150 5mm 1.6MPa Q345E R=1.5D GB/T12459-2017</t>
  </si>
  <si>
    <t>90°无缝弯头 DN200 10mm 9.9MPa Q345E R=1.5D GB/T12459-2017</t>
  </si>
  <si>
    <t>90°无缝弯头 DN200 10mm 9.9MPa 20# R=1.5D GB/T12459</t>
  </si>
  <si>
    <t>90°无缝弯头 DN200 15mm 15MPa 20# R=1.5D GB/T12459-2017</t>
  </si>
  <si>
    <t>90°无缝弯头 DN150 9mm 1.6MPa Q345E R=1.5D GB/T12459</t>
  </si>
  <si>
    <t>90°无缝弯头 DN150 5mm 1.6MPa Q345E R=1.5D GB/T12459</t>
  </si>
  <si>
    <t>60°热煨弯头 DN300 9mm L415Q R=6D</t>
  </si>
  <si>
    <t>78°热煨弯头 DN300 9mm L415Q R=6D</t>
  </si>
  <si>
    <t>40°热煨弯头 DN300 323.9*18 L245N R=6D</t>
  </si>
  <si>
    <t>90°无缝弯头 DN100 5mm 2.5MPa 316L R=1.5D GB/T12459</t>
  </si>
  <si>
    <t>90°无缝弯头 DN200 6mm 1.6MPa LF485K2 R=1.5D GB/T13401</t>
  </si>
  <si>
    <t>无缝弯头 90EL DN200*12.5 219*12.5 GB/T12459-2017</t>
  </si>
  <si>
    <t>90°无缝弯头 DN50 10mm R=1.5D</t>
  </si>
  <si>
    <t>特殊度数无缝弯头 20° 14MPa 300*12.7mm 22Cr 5D</t>
  </si>
  <si>
    <t>无缝管帽 DN100 16MPa 22Cr 接管规格：114*5</t>
  </si>
  <si>
    <t>管帽封头 DN200 3.76mm 316L ￠219.1*3.76 GB/T12459</t>
  </si>
  <si>
    <t>无缝管帽 DN300 18.5mm L360N</t>
  </si>
  <si>
    <t>无缝管帽 DN350 16MPa 22Cr 接管规格：355*15</t>
  </si>
  <si>
    <t>无缝管帽 DN300 9mm Q345E GB/T12459-2017</t>
  </si>
  <si>
    <t>无缝管帽 DN600 10mm 1.6MPa Q345E GB/T12459-2017</t>
  </si>
  <si>
    <t>无缝管帽 DN200 6mm 1.6MPa 20# GB/T12459</t>
  </si>
  <si>
    <t>无缝管帽 DN200 6mm 1.6MPa LF485K2 GB/T12459 GB/T13401</t>
  </si>
  <si>
    <t>90°弯头 KYTS2741178 90EL 73×12.5 CLaSS2500 ASTM A860 WPHY52 ASME B16.9</t>
  </si>
  <si>
    <t>90°弯头 PN2.5MPa DN60 60.3*4mm SF304</t>
  </si>
  <si>
    <t>90°弯头 PN9.9MPa DN15 LF485K2</t>
  </si>
  <si>
    <t>90°弯头 DN100*12.5mm S32205 R=1.5D 114.3mm</t>
  </si>
  <si>
    <t>90°弯头DN50 PN1.6Mpa S22053</t>
  </si>
  <si>
    <t>90°弯头DN50×10mm WPHY52</t>
  </si>
  <si>
    <t>异径三通 ？273*170*20</t>
  </si>
  <si>
    <t>凸面盲法兰 DN200 2.5MPa 16Mn GB/T9124.1</t>
  </si>
  <si>
    <t>凸面盲法兰 DN300 CL600 20# HG20615</t>
  </si>
  <si>
    <t>环连接面盲法兰 DN100 16MPa 16Mn GB/T9115-2010</t>
  </si>
  <si>
    <t>盲法兰 10MPa DN200 20# JB/T86.2-94</t>
  </si>
  <si>
    <t>盲法兰 10MPa DN25 20#</t>
  </si>
  <si>
    <t>盲法兰 16MPa DN200 20# GB/T12459-2005</t>
  </si>
  <si>
    <t>平面盲法兰 DN100 1.6MPa RF 20# HG/T20592</t>
  </si>
  <si>
    <t>环连接面盲法兰 DN100 CL1500 RJ 20#</t>
  </si>
  <si>
    <t>环连接面盲法兰 DN25 CL1500 RJ 16MNⅢ HG/T20615-2009</t>
  </si>
  <si>
    <t>环连接面盲法兰 C111832</t>
  </si>
  <si>
    <t>90°弯头 KY 90E(L) PN16 DN25 SF304</t>
  </si>
  <si>
    <t>90°弯头 PN1.6MPa DN40 LF415K1</t>
  </si>
  <si>
    <t>90°弯头 PN1.6MPa DN50 SF304</t>
  </si>
  <si>
    <t>90°弯头 DN15*3mm PN2.5MPa 304</t>
  </si>
  <si>
    <t>90°弯头DN80×14.2 mm A860 WPHY52</t>
  </si>
  <si>
    <t>90°弯头90° R=1.5D Class2500 DN80接管规格及材质: Φ88.9×10mm LC65-2205</t>
  </si>
  <si>
    <t>90°弯头90° R=1.5D class900 DN50接管规格及材质:Φ 60.3×4.5mm LC65-2205</t>
  </si>
  <si>
    <t>堵头 M22</t>
  </si>
  <si>
    <t>空冷器堵头 ( M30)</t>
  </si>
  <si>
    <t>堵头 M30*2*24</t>
  </si>
  <si>
    <t>堵头31603  M30</t>
  </si>
  <si>
    <t>环连接面丝口转换 3-1/16" 20000PSi P8154</t>
  </si>
  <si>
    <r>
      <rPr>
        <sz val="10"/>
        <color indexed="8"/>
        <rFont val="Times New Roman"/>
        <charset val="134"/>
      </rPr>
      <t>DN80</t>
    </r>
    <r>
      <rPr>
        <sz val="10"/>
        <color indexed="8"/>
        <rFont val="宋体"/>
        <charset val="134"/>
      </rPr>
      <t>钢骨架复合管</t>
    </r>
  </si>
  <si>
    <t>三通 XT T(S) DN100 10mm A815 WPS32205 ASME B16.9 C1762673 TS2710747</t>
  </si>
  <si>
    <t>异径三通 DN200*28/DN150*18</t>
  </si>
  <si>
    <t>异径三通 DN250*41.2/80*14.2 L360N</t>
  </si>
  <si>
    <t>异径三通 DN250*200 ？273*219*22*18</t>
  </si>
  <si>
    <t>绝缘接头 DN40</t>
  </si>
  <si>
    <t>绝缘接头 JYJT L=800mm 25MPa DN80 S32205</t>
  </si>
  <si>
    <t>45°热煨弯头 DN100 15mm L245 R=5D SY/T5257</t>
  </si>
  <si>
    <t>90° DN150 168.3*14.2 K360N R=5D 热煨弯管</t>
  </si>
  <si>
    <t>45°热煨弯头 DN250 20mm Q345D R=6D SY/T5257-2012</t>
  </si>
  <si>
    <t>45°热煨弯头 DN200 16mm Q345D R=6D SY/T5257</t>
  </si>
  <si>
    <t>45°热煨弯头 DN50 8mm L245N R=6D</t>
  </si>
  <si>
    <t>90°热煨弯头 DN150 21mm L245N R=6D</t>
  </si>
  <si>
    <t>90°热煨弯头 DN50 6mm L245N R=6D</t>
  </si>
  <si>
    <t>90°热煨弯头 DN300 9mm L415Q R=6D</t>
  </si>
  <si>
    <t>45°热煨弯头 DN50 6mm L245N R=6D</t>
  </si>
  <si>
    <t>过滤器 H41H DN65 10MPa</t>
  </si>
  <si>
    <t>Y 型过滤器 CL150 DN150 RF F316L 滤网为20目</t>
  </si>
  <si>
    <t>Y型过滤器 2.0MPa 20mm 304 304 30目</t>
  </si>
  <si>
    <t>金属波纹管 DN50</t>
  </si>
  <si>
    <t>金属软管 DN200 1.6MPa L=1M</t>
  </si>
  <si>
    <t>金属软管 DN100 1.6MPa L=1M</t>
  </si>
  <si>
    <t>环连接面丝堵法兰 WUM 2 9/16-15000PSi</t>
  </si>
  <si>
    <t>管道阻火器 GZJ Ⅱ DN50 1.6MPa 304</t>
  </si>
  <si>
    <t>管道阻火器 DN100 1.6MPa 304</t>
  </si>
  <si>
    <t>管道阻火器 FWL-Ⅰ CL300 DN250 16Mn</t>
  </si>
  <si>
    <t>压力表阻尼器 Y31Z-B-420p</t>
  </si>
  <si>
    <t>其它管道附件 玻璃管视镜 DN50 1.6MPa 20#/PTFE</t>
  </si>
  <si>
    <t>等径清管三通 TS DN300 L360N 接管:Ф323.9x19 碳钢</t>
  </si>
  <si>
    <t>等径清管三通 TS DN200 Q345D 接管:Ф219.1x16 碳钢</t>
  </si>
  <si>
    <t>其它管道附件 同心大小头 DN50*20 2.5MPa L245NB</t>
  </si>
  <si>
    <t>凸面盲法兰 DN200 2.5MPa 20#</t>
  </si>
  <si>
    <t>偏心大小头 DN150 DN100 9mm 7mm 10MPa LF485K2</t>
  </si>
  <si>
    <t>其它管道附件 夹套凸面盲法兰 1.6MPa DN50*80 20#</t>
  </si>
  <si>
    <t>其它管道附件 夹套凸面盲法兰 1.6MPa DN100*150 20#</t>
  </si>
  <si>
    <t>U型管段带法兰 DN150 22Cr</t>
  </si>
  <si>
    <t>平面8字盲板 DN300 PN16 20#</t>
  </si>
  <si>
    <t>南疆利民超声波流量计临时短接 DN300</t>
  </si>
  <si>
    <t>其它管道附件 法兰式管道视窗 PN1.6 DN25 20#</t>
  </si>
  <si>
    <t>环连接面8字盲板 DN200 CL1500 RJ A694F</t>
  </si>
  <si>
    <t>环连接面8字盲板 DN150 CL900 RJ GR70-H2S</t>
  </si>
  <si>
    <t>环连接面8字盲板 DN300 CL1500 RJ 16MN</t>
  </si>
  <si>
    <t>环连接面8字盲板 DN80 26MPa RJ</t>
  </si>
  <si>
    <t>双头法兰短接 DN300 CL900 RJ A105 3m</t>
  </si>
  <si>
    <t>双头法兰短接 DN300 CL1500 RJ A105 900mm</t>
  </si>
  <si>
    <t>双头法兰短接 8" 1500LB RJ A105 1.68m</t>
  </si>
  <si>
    <t>双头法兰短接 3-1/16" 15000PSI 2m</t>
  </si>
  <si>
    <t>双头法兰短接(居中焊接？15，内丝）DN200 1500LB B16.5 16MN D219*18 8.2m</t>
  </si>
  <si>
    <t>单法兰短接 DN200 1500LB B16.5 16MN D219*18 1.8m</t>
  </si>
  <si>
    <t>热煨弯管 R=5D 接管88.9×5 22Cr SY/T5257-2012   15°</t>
  </si>
  <si>
    <t>热煨弯管 R=5D 接管88.9×5 22Cr SY/T5257-2012   12°</t>
  </si>
  <si>
    <t>凸面盲法兰 LTD CL600 12" BL-RF 16MN HG/T20615-2009</t>
  </si>
  <si>
    <t>计量泵配件 PR146AA63H140 机械端密封包 3051155045F</t>
  </si>
  <si>
    <t>三角形密封圈 VITON ID460*57</t>
  </si>
  <si>
    <t>矩形填料 FB052 103*95*4 膨胀石墨</t>
  </si>
  <si>
    <t>O型圈 73.5*3.1mm 丁腈胶</t>
  </si>
  <si>
    <t>O型圈 73.6*5.7 氟橡胶</t>
  </si>
  <si>
    <t>O型圈 φ115*5.7 丁晴橡胶 GB1235-76</t>
  </si>
  <si>
    <t>O型圈.80*3.1</t>
  </si>
  <si>
    <t>O型圈.94.62*5.33</t>
  </si>
  <si>
    <t>O型圈 83.6*5.7 氟橡胶</t>
  </si>
  <si>
    <t>泵用O型圈及垫片 CJ32-200</t>
  </si>
  <si>
    <t>泵用垫片及O型圈 DOBB3-18-35-8</t>
  </si>
  <si>
    <t>O型圈 83*76*3.5 OR19T1XJ06-04</t>
  </si>
  <si>
    <t>三角形密封圈 FB031 ID326*5.5</t>
  </si>
  <si>
    <t>金属缠绕垫D42-600-1.0</t>
  </si>
  <si>
    <t>钢、石墨</t>
  </si>
  <si>
    <t>金属缠绕垫DN300-150</t>
  </si>
  <si>
    <t>金属缠绕垫DN150-150</t>
  </si>
  <si>
    <t>金属缠绕垫DN200-PN16</t>
  </si>
  <si>
    <t>金属缠绕垫DN250-PN16</t>
  </si>
  <si>
    <t>金属缠绕垫DN250-PN25</t>
  </si>
  <si>
    <t>金属缠绕垫DN500-PN16</t>
  </si>
  <si>
    <t>金属缠绕垫DN350-PN25</t>
  </si>
  <si>
    <t>金属缠绕垫DN400-PN25</t>
  </si>
  <si>
    <t>金属缠绕垫DN200-150</t>
  </si>
  <si>
    <t>金属缠绕垫DN250-150</t>
  </si>
  <si>
    <t>金属缠绕垫DN25-300</t>
  </si>
  <si>
    <t>金属缠绕垫DN500-150</t>
  </si>
  <si>
    <t>金属缠绕垫DN500-PN25</t>
  </si>
  <si>
    <t>流体用无缝钢管20# DN150*8mm 2根</t>
  </si>
  <si>
    <t>金属缠绕垫DN600-150</t>
  </si>
  <si>
    <t>金属缠绕垫DN450-150</t>
  </si>
  <si>
    <t>金属缠绕垫DN400-150</t>
  </si>
  <si>
    <t>金属缠绕垫DN40-900</t>
  </si>
  <si>
    <t>金属缠绕垫DN20-150</t>
  </si>
  <si>
    <t>金属缠绕垫DN25-150</t>
  </si>
  <si>
    <t>金属缠绕垫DN500-PN100</t>
  </si>
  <si>
    <t>金属缠绕垫DN80-PN25</t>
  </si>
  <si>
    <t>金属缠绕垫DN80-150</t>
  </si>
  <si>
    <t>金属缠绕垫DN80-300</t>
  </si>
  <si>
    <t>金属缠绕垫DN100-300</t>
  </si>
  <si>
    <t>空冷器堵头铜垫片</t>
  </si>
  <si>
    <t>铜</t>
  </si>
  <si>
    <t>机身垫片</t>
  </si>
  <si>
    <t>密封圈 φ22.4×2.65</t>
  </si>
  <si>
    <t>八角垫 DN25 16MPa 10#</t>
  </si>
  <si>
    <t>八角垫 DN50 10.0MPa 304</t>
  </si>
  <si>
    <t>八角垫 DN100 10MPa 316 HG/T20612</t>
  </si>
  <si>
    <t>八角垫 DN25 16MPa 304 GB/T9128-2003</t>
  </si>
  <si>
    <t>八角垫 DN50 16MPa 316 HG/T20612</t>
  </si>
  <si>
    <t>八角垫 DN25 CL600 S31803</t>
  </si>
  <si>
    <t>八角垫 DN15 1500LB R12 304</t>
  </si>
  <si>
    <t>八角垫 DN40 16MPa 304 HG/T20619-09</t>
  </si>
  <si>
    <t>密封圈 PS-3502 (1大1小)</t>
  </si>
  <si>
    <t>八角垫 DN15 900LB S31803 R12</t>
  </si>
  <si>
    <t>八角垫 1 1/2" 1500LB 304 HG/T20612-1997</t>
  </si>
  <si>
    <t>八角垫 DN500 16MPa 304 HG/T20633</t>
  </si>
  <si>
    <t>八角垫 DN500 16MPa 304 HG/T20633(八角垫 HG800A-600 R96 304)</t>
  </si>
  <si>
    <t>八角垫 DN300 16.0MPa 316L 金属环垫</t>
  </si>
  <si>
    <t>八角垫 DN500 R74 16.0MPa S31603Ⅳ GB/T9128-2003</t>
  </si>
  <si>
    <t>密封圈 φ480×10</t>
  </si>
  <si>
    <t>八角垫 DN10 16MPa 316L HG20612-2009</t>
  </si>
  <si>
    <t>八角垫 DN25 CL1500 316 HG/T20633</t>
  </si>
  <si>
    <t>八角垫 R37 4" 900LB S31603</t>
  </si>
  <si>
    <t>八角垫 DN50 16MPa R24 HG/T20633-97(10#)</t>
  </si>
  <si>
    <t>八角垫 DN25 900LB S31803 R16</t>
  </si>
  <si>
    <t>八角垫 DN25 16MPa S31803</t>
  </si>
  <si>
    <t>八角垫 DN25 10.0MPa 304</t>
  </si>
  <si>
    <t>八角垫 DN25 10.0MPa S31803</t>
  </si>
  <si>
    <t>密封圈 φ940×8.6</t>
  </si>
  <si>
    <t>八角垫 DN300 16MPa 316L HG/T20612-2009</t>
  </si>
  <si>
    <t>八角垫 DN500 CL600 304L</t>
  </si>
  <si>
    <t>八角垫 DN150 900LB 316</t>
  </si>
  <si>
    <t>八角垫 16MPa DN100 HG/T20595-97</t>
  </si>
  <si>
    <t>椭圆垫 DN300 CL900 304L R67</t>
  </si>
  <si>
    <t>八角垫 DN50 16MPa 304 HG/T20612-2009</t>
  </si>
  <si>
    <t>八角垫 DN500 16MPa 316L R74 HG/T20633-09</t>
  </si>
  <si>
    <t>八角垫 DN200 16MPa 304 HG/T20612-97</t>
  </si>
  <si>
    <t>八角垫 DN50 16MPa HG/T20612-2009(10#)</t>
  </si>
  <si>
    <t>八角垫 1500LB 1" 304 HG/T20612-2009</t>
  </si>
  <si>
    <t>八角垫 DN25 900LB A182F60</t>
  </si>
  <si>
    <t>八角垫 DN300 10MPa 304 HG/T20612</t>
  </si>
  <si>
    <t>八角垫10" cl900  A182F60</t>
  </si>
  <si>
    <t>八角垫3" cl900  A182F60</t>
  </si>
  <si>
    <t>八角垫6" cl900  A182F60</t>
  </si>
  <si>
    <t>八角垫4" cl900  A182F60</t>
  </si>
  <si>
    <t>八角垫R74 316L(CL900)</t>
  </si>
  <si>
    <t>八角垫(椭圆垫）（ DN300 PN160)</t>
  </si>
  <si>
    <t>八角垫 316L DN300 PN160</t>
  </si>
  <si>
    <t>八角垫 (椭圆垫R66 F51 D3)</t>
  </si>
  <si>
    <t>基本型缠绕垫片DN300 PN160(内外环金属缠绕垫片)</t>
  </si>
  <si>
    <t>垫片DN50  PN2.5</t>
  </si>
  <si>
    <t>八角垫 1500LB 1寸 (DN25 316L)</t>
  </si>
  <si>
    <t>八角垫 DN100 16Mpa 304</t>
  </si>
  <si>
    <t>八角垫DN300  PN16Mpa   316L</t>
  </si>
  <si>
    <t>脱蜡吸收塔人孔用八角垫 HX R74 S31603</t>
  </si>
  <si>
    <t>八角垫 R53 F51 GB9128-2008</t>
  </si>
  <si>
    <t>八角垫 DN50 CL900 R24 316L</t>
  </si>
  <si>
    <t>八角垫 DN250 CL1500 316L</t>
  </si>
  <si>
    <t>八角垫 4" 900LB A182F60</t>
  </si>
  <si>
    <t>八角垫 1 1/2" CL1500 316L HG20633-2009</t>
  </si>
  <si>
    <t>八角垫R45 外径22cm</t>
  </si>
  <si>
    <t>八角垫DN300-600</t>
  </si>
  <si>
    <t>八角垫DN200-900</t>
  </si>
  <si>
    <t>八角垫DN250-1500</t>
  </si>
  <si>
    <t>八角垫DN300-1500</t>
  </si>
  <si>
    <t>八角垫DN350-900</t>
  </si>
  <si>
    <t>八角垫DN350-1500</t>
  </si>
  <si>
    <t>八角垫 PN16.0 DN40 10#</t>
  </si>
  <si>
    <t>八角垫DN250-900</t>
  </si>
  <si>
    <t>工字钢200*8mm20# 6根</t>
  </si>
  <si>
    <t>八角垫DN200-600</t>
  </si>
  <si>
    <t>八角垫DN500-900</t>
  </si>
  <si>
    <t>八角垫DN50-R24</t>
  </si>
  <si>
    <t>八角垫DN50-1500</t>
  </si>
  <si>
    <t>八角垫DN150-900</t>
  </si>
  <si>
    <t>八角垫DN150-1500</t>
  </si>
  <si>
    <t>八角垫DN450-900</t>
  </si>
  <si>
    <t>八角垫DN400-600</t>
  </si>
  <si>
    <t>八角垫DN400-900</t>
  </si>
  <si>
    <t>八角垫DN15-900</t>
  </si>
  <si>
    <t>八角垫DN15-1500</t>
  </si>
  <si>
    <t>八角垫 DN250 10MPa 316L SH3403</t>
  </si>
  <si>
    <t>八角垫DN25-900</t>
  </si>
  <si>
    <t>八角垫DN25-1500</t>
  </si>
  <si>
    <t>八角垫DN40-1500</t>
  </si>
  <si>
    <t>八角垫DN50-PN100</t>
  </si>
  <si>
    <t>八角垫DN50-900</t>
  </si>
  <si>
    <t>八角垫DN50-PN160</t>
  </si>
  <si>
    <t>八角垫DN500-1500</t>
  </si>
  <si>
    <t>八角垫DN600-600</t>
  </si>
  <si>
    <t>八角垫R49 外径28cm</t>
  </si>
  <si>
    <t>八角垫R53 外径33cm</t>
  </si>
  <si>
    <t>八角垫R63 外径43cm</t>
  </si>
  <si>
    <t>八角垫 AIGI 304DNN250 26MPa R54</t>
  </si>
  <si>
    <t>八角垫DN350 11MPa R61 316L</t>
  </si>
  <si>
    <t>八角垫DN200 CL900 316 HG/T20633-09-R49</t>
  </si>
  <si>
    <t>八角垫DN100 15MPa 316L</t>
  </si>
  <si>
    <t>八角垫DN80 11MPa？ 316</t>
  </si>
  <si>
    <t>八角垫DN25 CL600？ 316</t>
  </si>
  <si>
    <t>八角垫DN25 CL900 304</t>
  </si>
  <si>
    <t>八角垫DN25 CL900 316L</t>
  </si>
  <si>
    <t>八角垫 1-1/2" CL1500 316L ASME B16.20</t>
  </si>
  <si>
    <t>八角垫 DN50 10MPa 316L HG/T20612</t>
  </si>
  <si>
    <t>八角垫 DN150 CL900 316 HG/T20633-09 R45</t>
  </si>
  <si>
    <t>八角垫 BY DN400 900LB R66 F304 ASME B16.20</t>
  </si>
  <si>
    <t>八角垫 DN100 CL2500 S31803 HG20633 304 IPCS(改为八角垫 DN100 CL2500 S31803 HG20633)</t>
  </si>
  <si>
    <t>八角垫 OCT 12" 1500LB 304 IPCS</t>
  </si>
  <si>
    <t>八角垫 DN100 1500 10# HG/T20633</t>
  </si>
  <si>
    <t>八角垫 DN50 1500？ 10# HG/T20633</t>
  </si>
  <si>
    <t>八角垫2" 1500LB 304</t>
  </si>
  <si>
    <t>八角垫 DN40 1500LB 10# HG/T20633</t>
  </si>
  <si>
    <t>八角垫 DN25 1500 10# HG/T20633</t>
  </si>
  <si>
    <t>八角垫 DN100 1500LB 316</t>
  </si>
  <si>
    <t>八角垫 R39 F51</t>
  </si>
  <si>
    <t>八角垫SST 100-1500 R39 304 HG/T20633</t>
  </si>
  <si>
    <t>八角垫 1" 1500LB 304</t>
  </si>
  <si>
    <t>八角垫 CM 19/1/23 438605 A/7 MSP/DRILEX BX154 HRB=7908 S304-4</t>
  </si>
  <si>
    <t>八角垫 DN40 CL1500 304 HG/20633-2009</t>
  </si>
  <si>
    <t>八角垫 DN50 CL1500 304 HG/20633-2009</t>
  </si>
  <si>
    <t>八角垫 DN150 CL1500 316L HG/T20633-09 R46</t>
  </si>
  <si>
    <t>八角垫 DN80 25.0MPa 316L HG/T20633</t>
  </si>
  <si>
    <t>八角垫 DN80 25MPa 316L HG/T20633-09</t>
  </si>
  <si>
    <t>八角垫 DN80 CL1500 R35 304 ASME B16.20</t>
  </si>
  <si>
    <t>八角垫 DN100 26MPa 316L R39</t>
  </si>
  <si>
    <t>八角垫 DN40 1500LB 316</t>
  </si>
  <si>
    <t>八角垫 DN400 10MPa 316 HG20612</t>
  </si>
  <si>
    <t>八角垫 DN150 CL1500 316 HG/T20633-09 R46</t>
  </si>
  <si>
    <t>八角垫 R24 15MPa 316L HG/T20633-2009</t>
  </si>
  <si>
    <t>八角垫 AIGI DN50 R24 26MPa 316</t>
  </si>
  <si>
    <t>八角垫 DN25 CL1500 304 HG/20633-2009</t>
  </si>
  <si>
    <t>八角垫 AIGI 30B DN50 R24 16MPa 316</t>
  </si>
  <si>
    <t>八角垫 DN15 26MPa 316 HG/T20633</t>
  </si>
  <si>
    <t>八角垫 AIGI DN15 R12 26MPa 316</t>
  </si>
  <si>
    <t>八角垫 SST DN300 1500 R58？ 304 HG/T20633</t>
  </si>
  <si>
    <t>八角垫 DN500 1500 10#</t>
  </si>
  <si>
    <t>八角垫 4" CL600 304</t>
  </si>
  <si>
    <t>八角垫 R24 316SS</t>
  </si>
  <si>
    <t>八角垫 DN300 900LB 316L HG/T20633-09 R57</t>
  </si>
  <si>
    <t>八角垫 1" 1500LB F51</t>
  </si>
  <si>
    <t>八角垫 BY 8" CL1500 316 HG/T20633</t>
  </si>
  <si>
    <t>八角垫 TL R39 S316L-4 2023/07</t>
  </si>
  <si>
    <t>八角垫 SEALG00D 4" 1500LB F51 ASME B16.20</t>
  </si>
  <si>
    <t>八角垫 DN25 CL1500 304 HG/T20633-2009</t>
  </si>
  <si>
    <t>八角垫 R16 F304 HG/T20633-2009</t>
  </si>
  <si>
    <t>八角垫 SEALG00D DN25 CL1500 304 HG/T20633</t>
  </si>
  <si>
    <t>八角垫 1" CL1500 304 ASME B16.20</t>
  </si>
  <si>
    <t>八角垫 BY DN25 900LB R16 316 ASME B16.20</t>
  </si>
  <si>
    <t>八角垫 22/04 HYSY B×152 304</t>
  </si>
  <si>
    <t>八角垫 2" CL1500 316 ASME B16.20</t>
  </si>
  <si>
    <t>八角垫 DN50 CL900 316L ASME B16.20</t>
  </si>
  <si>
    <t>八角垫 DN50 CL2500 316L HG/T20633-09 R26</t>
  </si>
  <si>
    <t>八角垫 DN100 42.0MPa 316L HG/T-20633-09</t>
  </si>
  <si>
    <t>八角垫 DN400 CL1500 316 HG/T20633-09 R67</t>
  </si>
  <si>
    <t>八角垫 DN500 16MPa 316L+柔性石墨 RJ</t>
  </si>
  <si>
    <t>八角垫 DN200 CL1500 304 HG/20633-2009</t>
  </si>
  <si>
    <t>八角垫 DN300 CL1500 304 HG/20633-2009</t>
  </si>
  <si>
    <t>八角垫 AIGI30B DN250 R54 26MPa 304</t>
  </si>
  <si>
    <t>八角垫 DN350 CL900 316L HG/T20633-09 R62</t>
  </si>
  <si>
    <t>八角垫 DN500 CL900 316L HG/T20633-09 R74</t>
  </si>
  <si>
    <t>八角垫 DN400 900LB F304 ASME</t>
  </si>
  <si>
    <t>八角垫 DN150 CL1500 304</t>
  </si>
  <si>
    <t>八角垫 DN250 CL1500 316L HG/T20633-09 R54</t>
  </si>
  <si>
    <t>八角垫 AIGI DN200 R49 15MPa 304</t>
  </si>
  <si>
    <t>八角垫 AIGI30B DN350 R63 26MPa 304</t>
  </si>
  <si>
    <t>八角垫 8" CL500 304</t>
  </si>
  <si>
    <t>八角垫 DN300 CL500 10#</t>
  </si>
  <si>
    <t>八角垫 10" CL500？10#</t>
  </si>
  <si>
    <t>八角垫 6" CL500 10#</t>
  </si>
  <si>
    <t>八角垫 2" CL500 10#</t>
  </si>
  <si>
    <t>八角垫 4" CL500 10#</t>
  </si>
  <si>
    <t>紫铜垫片 18*7*4 25MPa 紫铜 GB/T97.1-2002</t>
  </si>
  <si>
    <t>紫铜</t>
  </si>
  <si>
    <t>紫铜垫片 φ18*8*3.5 16MPa 紫铜 退火</t>
  </si>
  <si>
    <t>金属椭圆垫片 DN300 CL900 304L HG/T20633 R57</t>
  </si>
  <si>
    <t>金属椭圆垫片 10MPa DN50 304</t>
  </si>
  <si>
    <t>金属椭圆垫 3" CL900 R31 304L HG/T20633</t>
  </si>
  <si>
    <t>可曲挠橡胶柔性接头 1.0MPa 4"</t>
  </si>
  <si>
    <t>可曲挠橡胶柔性接头 1.6MPa DN40</t>
  </si>
  <si>
    <t>可曲挠橡胶柔性接头 2.5MPa 3"</t>
  </si>
  <si>
    <t>可曲挠橡胶柔性接头 2.5MPa 5"</t>
  </si>
  <si>
    <t>可曲挠橡胶接头 KXT-1 DN80 1.6MPa</t>
  </si>
  <si>
    <t>可曲挠橡胶接头 KXT-2 DN150 1.6MPa</t>
  </si>
  <si>
    <t>可曲挠橡胶接头 KXT-1型 DN80 1.6MPa</t>
  </si>
  <si>
    <t>可曲挠橡胶接头 KXT-2型  DN40mm 1.6MPa</t>
  </si>
  <si>
    <t>可曲挠橡胶接头 KXT-1型 DN50mm 1.6MPa</t>
  </si>
  <si>
    <t>可曲挠橡胶接头 KXT-1型 DN40mm</t>
  </si>
  <si>
    <t>可曲挠橡胶接头 KXT-2型 DN40mm</t>
  </si>
  <si>
    <t>可曲挠橡胶接头 KXT-1型 DN100mm 1.6MPa</t>
  </si>
  <si>
    <t>平垫 ？56</t>
  </si>
  <si>
    <t>铁垫片 100*50*5mm</t>
  </si>
  <si>
    <t>内外环缠绕垫片 DN15 CL300 1525</t>
  </si>
  <si>
    <t>内外环缠绕垫片 DN40 CL300 1525</t>
  </si>
  <si>
    <t>内外环缠绕垫片 DN25 CL300 1525</t>
  </si>
  <si>
    <t>金属缠绕垫DN25-PN16</t>
  </si>
  <si>
    <t>金属缠绕垫DN40-150</t>
  </si>
  <si>
    <t>内环缠绕垫片 DN350 4.0MPa 304</t>
  </si>
  <si>
    <r>
      <rPr>
        <sz val="10"/>
        <color indexed="8"/>
        <rFont val="宋体"/>
        <charset val="134"/>
      </rPr>
      <t>304</t>
    </r>
    <r>
      <rPr>
        <sz val="10"/>
        <color indexed="8"/>
        <rFont val="宋体"/>
        <charset val="134"/>
      </rPr>
      <t>不锈钢、石墨</t>
    </r>
  </si>
  <si>
    <t>缠绕垫 DN80 PN16？ D1525 HG/T20610</t>
  </si>
  <si>
    <t>缠绕垫 DN150 PN25 D1525 HG/T20610</t>
  </si>
  <si>
    <t>内环缠绕垫片 DN500 1.6MPa 316+石墨 HG20610-97</t>
  </si>
  <si>
    <t>316不锈钢、石墨</t>
  </si>
  <si>
    <t>金属石墨缠绕垫 DN100 PN25 D2222（内外环）</t>
  </si>
  <si>
    <t>金属石墨缠绕垫 DN500 PN10 D2222</t>
  </si>
  <si>
    <t>金属石墨缠绕垫DN250 PN25 D2222（内外环）</t>
  </si>
  <si>
    <t>金属石墨缠绕垫片 DN25 PN25 D2222（内外环）</t>
  </si>
  <si>
    <t>金属缠绕垫DN100-150</t>
  </si>
  <si>
    <t>内环缠绕垫片 3" CL300 4424 ASME B16.20（内外环）</t>
  </si>
  <si>
    <t>内外环缠绕垫片 DN100 600LB 1222</t>
  </si>
  <si>
    <t>内外环缠绕垫片 DN25 300LB 2222</t>
  </si>
  <si>
    <t>内外环缠绕垫片 DN65 1.6MPa 2222 HG/T20610-09</t>
  </si>
  <si>
    <t>内外环缠绕垫片 DN50 16MPa 2424 GB/T4622.2-2003</t>
  </si>
  <si>
    <t>内外环缠绕垫片 DN40 CL600 1222</t>
  </si>
  <si>
    <t>内外环缠绕垫片 DN80 10.0MPa 2222 GB/T4622.2</t>
  </si>
  <si>
    <t>内外环缠绕垫片 DN15 900LB 2221</t>
  </si>
  <si>
    <t>内外环缠绕垫片 DN25 1.6MPa 2222</t>
  </si>
  <si>
    <t>内外环金属缠绕垫片 SEBO MT600D DN500  PN1.6 D2222 HG20610</t>
  </si>
  <si>
    <t>内外环缠绕垫片 SEBO MT600D DN500 4MPa 2222 HG/T20610</t>
  </si>
  <si>
    <t>内外环缠绕垫片 D80 16MPa 2424 GB/T4622.2</t>
  </si>
  <si>
    <t>内外环缠绕垫片 DN50 5.0MPa D222 HG/T20631</t>
  </si>
  <si>
    <t>非标准基本型缠绕垫片 90*55*4.5</t>
  </si>
  <si>
    <t>内外环缠绕垫片 DN50 150LB D1222</t>
  </si>
  <si>
    <t>内环缠绕垫片 DN300 15MPa 0222</t>
  </si>
  <si>
    <t>内外环缠绕垫片 DN250 CL600 1222</t>
  </si>
  <si>
    <t>O型圈 φ570*10</t>
  </si>
  <si>
    <t>O型圈 φ950×8.6</t>
  </si>
  <si>
    <t>内外环缠绕垫片 DN250 2.5MPa 2222</t>
  </si>
  <si>
    <t>密封圈 φ585*10mm</t>
  </si>
  <si>
    <t>内外环缠绕垫片 6" CL300 2222 NB/T47025-2012</t>
  </si>
  <si>
    <t>非标准金属缠绕垫 XL25-15-200 35*15*2.5</t>
  </si>
  <si>
    <t>内外环缠绕垫片 2 3/4" 600LB 1424</t>
  </si>
  <si>
    <t>内外环缠绕垫片 DN50 6.3MPa 1222</t>
  </si>
  <si>
    <t>内外环缠绕垫片 DN25 5.0MPa 2222 HG/T20631-2009</t>
  </si>
  <si>
    <t>内外环缠绕垫片 DN50 16MPa 2414 HG20610-2009</t>
  </si>
  <si>
    <t>内外环缠绕垫片 DN40 CL900 1222</t>
  </si>
  <si>
    <t>内外环缠绕垫片 DN25 6.3MPa 1222 GB/T4622.2</t>
  </si>
  <si>
    <t>内外环缠绕垫片 DN50 4MPa 1525 HG/T20610</t>
  </si>
  <si>
    <t>内外环缠绕垫片 1-1/2" CL900 304+石墨 ASME B16.20 2222</t>
  </si>
  <si>
    <t>内外环缠绕垫片 DN80 900LB 2222</t>
  </si>
  <si>
    <t>内外环缠绕垫片 DN25 CL300 2222</t>
  </si>
  <si>
    <t>内外环缠绕垫片 DN150 1.6MPa 2222 SEBO MT600D</t>
  </si>
  <si>
    <t>内外环缠绕垫片 DN250 2.0MPa 2222 SEBO MT600D HG/T20631-2009</t>
  </si>
  <si>
    <t>内外环缠绕垫片 4" CL900 304+石墨 ASME B16.20 2222</t>
  </si>
  <si>
    <t>内外环缠绕垫片 DN300 16MPa D2414</t>
  </si>
  <si>
    <t>内外环缠绕垫片 DN50 5.0MPa 1222 SEBO MT600D HG/T20631-2009</t>
  </si>
  <si>
    <t>内环缠绕垫片 DN150 2.5MPa BO222</t>
  </si>
  <si>
    <t>内环缠绕垫片 2" CL1500 316+石墨 0323</t>
  </si>
  <si>
    <t>内外环缠绕垫片 DN50 600LB 1222 ASME B16.20</t>
  </si>
  <si>
    <t>内外环缠绕垫片 DN300 900LB 2222</t>
  </si>
  <si>
    <t>非标准基本型缠绕垫 DN300 0220 374*328</t>
  </si>
  <si>
    <t>非标准金属缠绕垫 EAP931K2-250 35*15*2.5</t>
  </si>
  <si>
    <t>内外环缠绕垫片 DN125 2.5MPa 4424</t>
  </si>
  <si>
    <t>内外环缠绕垫片 DN300 900LB 1222</t>
  </si>
  <si>
    <t>内外环缠绕垫片 DN500 2.5MPa 1222 SEBO MT600D</t>
  </si>
  <si>
    <t>内外环缠绕垫片 2" CL300 304/304/石墨/304 NB/T47025-2012 2222</t>
  </si>
  <si>
    <t>内外环缠绕垫片 DN15 10.0MPa 1222</t>
  </si>
  <si>
    <t>内外环缠绕垫片 DN200 2.5MPa 2222</t>
  </si>
  <si>
    <t>内外环缠绕垫片 DN50 10.0MPa 1222</t>
  </si>
  <si>
    <t>平垫片 φ24</t>
  </si>
  <si>
    <t>内外环缠绕垫片 DN300 2.5MPa 2424</t>
  </si>
  <si>
    <t>内外环金属缠绕垫片 DN450 2.5MPa 1222</t>
  </si>
  <si>
    <t>内环缠绕垫片 DN250 CL1500 0222 HG/T20631</t>
  </si>
  <si>
    <t>内外环缠绕垫片 2" CL900 1221</t>
  </si>
  <si>
    <t>内外环缠绕垫片 DN450 4.0MPa 2222</t>
  </si>
  <si>
    <t>内外环缠绕垫片 DN50 2.0MPa 2222 SEBO MT600D</t>
  </si>
  <si>
    <t>内外环缠绕垫片 DN65 2.0MPa 2222 SEBO MT600D</t>
  </si>
  <si>
    <t>内外环缠绕垫片 DN65 1.6MPa 2222</t>
  </si>
  <si>
    <t>非标准基本型缠绕垫片 129*70 0220</t>
  </si>
  <si>
    <t>内外环缠绕垫片 DN50 900LB 2222 ASME B16.20</t>
  </si>
  <si>
    <t>非标准基本型缠绕垫片 270*220 0220</t>
  </si>
  <si>
    <t>非标准金属缠绕垫 EAP932K2-250 92*50*2.5</t>
  </si>
  <si>
    <t>内外环缠绕垫片 DN150 PN2.5 2424</t>
  </si>
  <si>
    <t>内外环金属缠绕垫片 DN400 2.5MPa HG/T20610</t>
  </si>
  <si>
    <t>内外环缠绕垫片 SEBO MT600D DN40 5.0MPa 1222 HG/T20631-2009</t>
  </si>
  <si>
    <t>内外环缠绕垫片 DN100 10.0MPa 1222 GB/T4622.2</t>
  </si>
  <si>
    <t>内外环缠绕垫片 DN200 1.6MPa 2222 HG/T20610-09</t>
  </si>
  <si>
    <t>内外环缠绕垫片 DN50 600LB 1222</t>
  </si>
  <si>
    <t>内外环缠绕垫片 DN600 1.6MPa 2222 SEBO MT600D</t>
  </si>
  <si>
    <t>基本型缠绕垫片 DN150 2.5MPa 0220</t>
  </si>
  <si>
    <t>内外环缠绕垫片 DN25 CL900 2222</t>
  </si>
  <si>
    <t>内外环缠绕垫片 DN40 2.5MPa 2222</t>
  </si>
  <si>
    <t>基本型缠绕垫片 113*101 0220</t>
  </si>
  <si>
    <t>内外环缠绕垫片 DN25 2.5MPa 2222 SEBO MT600D</t>
  </si>
  <si>
    <t>内外环缠绕垫片 DN32 5.0MPa 2222 HG/T20631</t>
  </si>
  <si>
    <t>八角垫 DN25 10MPa</t>
  </si>
  <si>
    <t>内外环缠绕垫片 DN400 16MPa 2424 凝折油单元</t>
  </si>
  <si>
    <t>内外环缠绕垫片 107*86*70*61 2222</t>
  </si>
  <si>
    <t>内外环缠绕垫片 DN25 10MPa 1222</t>
  </si>
  <si>
    <t>金属垫片DN15</t>
  </si>
  <si>
    <t>法兰式缠绕垫D20-40 1222（内外环）</t>
  </si>
  <si>
    <t>法兰式缠绕垫D20-40 1525（内外环）</t>
  </si>
  <si>
    <t>法兰式缠绕垫D25-40 1222</t>
  </si>
  <si>
    <t>金属缠绕垫片 D25-300LB 1222（内外环缠绕垫片 1" 300LB）</t>
  </si>
  <si>
    <t>法兰式缠绕垫D50-40 1525（内外环）</t>
  </si>
  <si>
    <t>金属缠绕垫DN100- PN2.5 D1222（内外环）</t>
  </si>
  <si>
    <t>法兰式缠绕垫D80-40 1525（内外环）</t>
  </si>
  <si>
    <t>法兰式缠绕垫D80-40 1222（内外环）</t>
  </si>
  <si>
    <t>法兰式缠绕垫D100-300 1525（内外环）</t>
  </si>
  <si>
    <t>法兰式缠绕垫D100-300 1222(内外环）</t>
  </si>
  <si>
    <t>法兰缠绕垫D200-40 1222 HG/T20610 PKT（内外环）</t>
  </si>
  <si>
    <t>法兰缠绕垫D200-25 1222 HG/T20610 PKT（内外环）</t>
  </si>
  <si>
    <t>法兰式缠绕垫D200-300LB 1222 （内外环）</t>
  </si>
  <si>
    <t>法兰式缠绕垫D200-40 1222（内外环）</t>
  </si>
  <si>
    <t>法兰式缠绕垫D250-40 1222（内外环）</t>
  </si>
  <si>
    <t>内外加强金属绕垫片 DN50 300LB 1222</t>
  </si>
  <si>
    <t>内外环缠绕垫片 DN50 4.0MPa 2424 HG/T 20610</t>
  </si>
  <si>
    <t>内外环缠绕垫片 DN25 2.5MPa 1221 304 GB/T4622.2-2008</t>
  </si>
  <si>
    <t>内外环缠绕垫片 DN250 2.5MPa 1222</t>
  </si>
  <si>
    <t>内外环缠绕垫片 DN200 2.5MPa 1222</t>
  </si>
  <si>
    <t>外环石墨缠绕垫 CL150 DN100 304+石墨</t>
  </si>
  <si>
    <t>金属缠绕垫DN100-0.6</t>
  </si>
  <si>
    <t>金属缠绕垫DN100-PN25</t>
  </si>
  <si>
    <t>金属缠绕垫DN150-PN25</t>
  </si>
  <si>
    <t>金属缠绕垫DN15-150</t>
  </si>
  <si>
    <t>金属缠绕垫DN15-300</t>
  </si>
  <si>
    <t>垫片 石墨+S30408</t>
  </si>
  <si>
    <t>内外环缠绕垫片 DN500 1.0MPa 2222</t>
  </si>
  <si>
    <t>内外环缠绕垫片 DN250 2.5MPa 1525 HG/T20610-2009</t>
  </si>
  <si>
    <t>内外环缠绕垫片 DN25 2.5MPa 1222 HG/T20610-2009</t>
  </si>
  <si>
    <t>内外环缠绕垫片 DN40 CL300 1221</t>
  </si>
  <si>
    <t>内外环缠绕垫片 DN300 2.5MPa 2222</t>
  </si>
  <si>
    <t>内外环缠绕垫片 DN250 2.5MPa 2222 SEBO MT600D</t>
  </si>
  <si>
    <t>内外环缠绕垫片 DN400 CL300 2222 HG/T20631-2009</t>
  </si>
  <si>
    <t>内外环缠绕垫片 20" CL300 1222</t>
  </si>
  <si>
    <t>内外环缠绕垫片 6" CL300 2222 ASME B16.20</t>
  </si>
  <si>
    <t>内外环缠绕垫片 DN500 PN25 2222 HG20610-2009</t>
  </si>
  <si>
    <t>内外环缠绕垫片 AIGI DN50 1.6MPa 4424</t>
  </si>
  <si>
    <t>内外环缠绕垫片 DN50 CL300 304+石墨 IR:304 CR:304</t>
  </si>
  <si>
    <t>内外环缠绕垫片 DN50 CL150 304+石墨 IR:304 CR:304 ASME B16.2 4.5mm</t>
  </si>
  <si>
    <t>内外环缠绕垫片 AIGI DN50 2.5MPa 2323</t>
  </si>
  <si>
    <t>内外环缠绕垫片 1-1/2" CL150 1222 ASME16.20</t>
  </si>
  <si>
    <t>内外环缠绕垫片 AIGI DN 3" 5.0MPa 4424</t>
  </si>
  <si>
    <t>内外环缠绕垫片 SEBO MT600D DN150 5.0MPa 1222</t>
  </si>
  <si>
    <t>内外环缠绕垫片 DN500 2.5MPa 1222</t>
  </si>
  <si>
    <t>金属缠绕垫DN40-300</t>
  </si>
  <si>
    <t>金属缠绕垫DN40</t>
  </si>
  <si>
    <t>非标准内环缠绕垫片 AIGI DN1000 16 316L/石墨</t>
  </si>
  <si>
    <t>金属缠绕垫DN65-PN20</t>
  </si>
  <si>
    <t>垫片 08(GB/T13237-2013)</t>
  </si>
  <si>
    <t>金属缠绕垫DN50-150</t>
  </si>
  <si>
    <t>金属缠绕垫DN50-300</t>
  </si>
  <si>
    <t>绝缘垫 DN40-900</t>
  </si>
  <si>
    <t>绝缘垫 DN400-150</t>
  </si>
  <si>
    <t>绝缘垫 DN500-900</t>
  </si>
  <si>
    <t>鹤管附件 干式阀 AL2404B4 GSFDN100 1.6MPa</t>
  </si>
  <si>
    <t>双头螺栓 M24*110 35#/25#（配7个螺帽）</t>
  </si>
  <si>
    <t>双头螺栓 M24*130 35#/25# 配套垫片</t>
  </si>
  <si>
    <t>双头螺栓 M39*3*370</t>
  </si>
  <si>
    <t>高压安全阀 A42Y CL600 ASTM A352GR.LCB 6"*8"*⑴</t>
  </si>
  <si>
    <t>废旧采油树（油井阀门）碳钢</t>
  </si>
  <si>
    <t>SP 井下安全阀 3 1/2</t>
  </si>
  <si>
    <t>针阀 20SM9071 MAWP 20000psi</t>
  </si>
  <si>
    <t>流体用无缝钢管20# DN300*10mm 2根</t>
  </si>
  <si>
    <t>流体用无缝钢管 DN300*12 20#</t>
  </si>
  <si>
    <t>双头螺栓 M24*120 35#/25#(配48个垫片）</t>
  </si>
  <si>
    <t>手动平板闸阀2 1/16 PSL WP5000(SANYI-12S)</t>
  </si>
  <si>
    <t>脖颈法兰 43-70-273.05mm*28-105-206.38mm</t>
  </si>
  <si>
    <t>固定式节流阀本体JLWT105/78 3 1/16" 105MPa</t>
  </si>
  <si>
    <t>固定式节流阀本体JLG-105/78A 3 1/16" 105MPa</t>
  </si>
  <si>
    <t>其它采气井口配件 节流阀 JLG-105/78A 3 1/16" 105MP</t>
  </si>
  <si>
    <t>其它采气井口配件 固定油嘴套 JLG 105/78A 105MPa FF</t>
  </si>
  <si>
    <t>手动平板阀 3-1/16 10000Psi</t>
  </si>
  <si>
    <t>固定式节流阀 3-1/16 20000Psi 黄色</t>
  </si>
  <si>
    <t>气量调节装置配件 固定油嘴 JLG105/78-01-02 10mm</t>
  </si>
  <si>
    <t>座</t>
  </si>
  <si>
    <t>绝缘接头 DN100 1.6MPa 114.3*5mm 20#</t>
  </si>
  <si>
    <t>防冻型油井天然气回收装置(套管放气阀) TDF-32MPa 2 7/8"</t>
  </si>
  <si>
    <t>金属包装桶（三乙二醇空桶） 225kg/桶</t>
  </si>
  <si>
    <t>分子筛</t>
  </si>
  <si>
    <r>
      <rPr>
        <sz val="10"/>
        <color indexed="8"/>
        <rFont val="宋体"/>
        <charset val="134"/>
      </rPr>
      <t>惰性瓷球</t>
    </r>
    <r>
      <rPr>
        <sz val="10"/>
        <color indexed="8"/>
        <rFont val="Times New Roman"/>
        <charset val="134"/>
      </rPr>
      <t xml:space="preserve">  6mm 25KG/</t>
    </r>
    <r>
      <rPr>
        <sz val="10"/>
        <color indexed="8"/>
        <rFont val="宋体"/>
        <charset val="134"/>
      </rPr>
      <t>袋</t>
    </r>
  </si>
  <si>
    <t>惰性氧化铝瓷球</t>
  </si>
  <si>
    <t>袋</t>
  </si>
  <si>
    <t>地上消火栓？SS 100/65-1.6</t>
  </si>
  <si>
    <t>火灾报警器 HX-100B</t>
  </si>
  <si>
    <t>声光报警器 CA2011</t>
  </si>
  <si>
    <t>全面罩</t>
  </si>
  <si>
    <t>消防专用排气阀 ARVX-1.6C DN25</t>
  </si>
  <si>
    <t>地漏 DN125 DN50 SCH40 Q235B GB/T912-2016</t>
  </si>
  <si>
    <t>直缝套管 244.48*8.94mm R2 N80QE BC</t>
  </si>
  <si>
    <t>直缝套管 244.48*8.94mm R2 N80QE BC （共4.9米）</t>
  </si>
  <si>
    <t>高压玻璃纤维管线管</t>
  </si>
  <si>
    <t>玻璃纤维</t>
  </si>
  <si>
    <t>油套短节 127.00*5.59mm</t>
  </si>
  <si>
    <t>接箍 DN80 CL900</t>
  </si>
  <si>
    <t>脱汞剂</t>
  </si>
  <si>
    <t>化学试剂</t>
  </si>
  <si>
    <t>吸附剂</t>
  </si>
  <si>
    <t>双头法兰阻声器 DN200 CL1500 16mn 稳流器</t>
  </si>
  <si>
    <t>复合电缆 SYV75-5 RVV2*0.5+RVV3*1.5 GB/T14864</t>
  </si>
  <si>
    <t>橡胶、铜芯</t>
  </si>
  <si>
    <t>千克</t>
  </si>
  <si>
    <t>堵头 1NPTLF2 （3/4"NPT)</t>
  </si>
  <si>
    <t>接头 1/2转3/8</t>
  </si>
  <si>
    <t>考克接头 9/16-3/8</t>
  </si>
  <si>
    <t>转接头 1/2NPT</t>
  </si>
  <si>
    <r>
      <rPr>
        <sz val="10"/>
        <color indexed="8"/>
        <rFont val="宋体"/>
        <charset val="134"/>
      </rPr>
      <t>光缆</t>
    </r>
    <r>
      <rPr>
        <sz val="10"/>
        <color indexed="8"/>
        <rFont val="Times New Roman"/>
        <charset val="134"/>
      </rPr>
      <t xml:space="preserve"> JKLYG 1*50 10KV</t>
    </r>
  </si>
  <si>
    <t>钢、铝</t>
  </si>
  <si>
    <r>
      <rPr>
        <sz val="10"/>
        <color indexed="8"/>
        <rFont val="宋体"/>
        <charset val="134"/>
      </rPr>
      <t>光缆</t>
    </r>
    <r>
      <rPr>
        <sz val="10"/>
        <color indexed="8"/>
        <rFont val="Times New Roman"/>
        <charset val="134"/>
      </rPr>
      <t xml:space="preserve"> JKLYG 1*35 10KV</t>
    </r>
  </si>
  <si>
    <t>防爆挠性连接管 BNG20*700 内G3/4"-外G3/4"</t>
  </si>
  <si>
    <t>钢绞线 LGGJ  50/8</t>
  </si>
  <si>
    <t>钢绞线(50/8)</t>
  </si>
  <si>
    <t>三角架</t>
  </si>
  <si>
    <t>护栏灯杆部件 J11/4</t>
  </si>
  <si>
    <t>动力配电箱 Q6L 380V</t>
  </si>
  <si>
    <r>
      <rPr>
        <sz val="10"/>
        <color indexed="8"/>
        <rFont val="宋体"/>
        <charset val="134"/>
      </rPr>
      <t>通信光缆</t>
    </r>
    <r>
      <rPr>
        <sz val="10"/>
        <color indexed="8"/>
        <rFont val="Times New Roman"/>
        <charset val="134"/>
      </rPr>
      <t xml:space="preserve"> GYTA53 8B13 8</t>
    </r>
    <r>
      <rPr>
        <sz val="10"/>
        <color indexed="8"/>
        <rFont val="宋体"/>
        <charset val="134"/>
      </rPr>
      <t>芯</t>
    </r>
  </si>
  <si>
    <t>塑料、光纤</t>
  </si>
  <si>
    <t>转换接通 15F8936 316SS ADA-2 15000PSI</t>
  </si>
  <si>
    <t>仪表防爆接线箱 XH-BJX-X2 400*490*140mm ExdⅡBT4</t>
  </si>
  <si>
    <t>转换接头 HM4 9/16-18UNF 转 3/4-16UNF(M9/16 M 3/8 30000Psi 316SS)</t>
  </si>
  <si>
    <t>卡箍头 (DN65)</t>
  </si>
  <si>
    <t>金属监控杆 4000*165*115</t>
  </si>
  <si>
    <t>金属监控杆 6000*165*114</t>
  </si>
  <si>
    <t>复合型防腐胶带 1.0*75mm SY/T0414-2007</t>
  </si>
  <si>
    <t>高压针式绝缘子 FPW-10/3</t>
  </si>
  <si>
    <t>阀控式免维护铅酸蓄电池 NP 12V 100Ah</t>
  </si>
  <si>
    <t>电动机风扇 YB2 200L1-2 铸铝</t>
  </si>
  <si>
    <t>高压电器设备配件 Y132-7.5kW 电机风扇叶(塑料) 90MM</t>
  </si>
  <si>
    <r>
      <rPr>
        <sz val="10"/>
        <color indexed="8"/>
        <rFont val="宋体"/>
        <charset val="134"/>
      </rPr>
      <t>屏蔽安装线</t>
    </r>
    <r>
      <rPr>
        <sz val="10"/>
        <color indexed="8"/>
        <rFont val="Times New Roman"/>
        <charset val="134"/>
      </rPr>
      <t xml:space="preserve"> ASTP-120Ω RS-485</t>
    </r>
    <r>
      <rPr>
        <sz val="10"/>
        <color indexed="8"/>
        <rFont val="宋体"/>
        <charset val="134"/>
      </rPr>
      <t>接口</t>
    </r>
    <r>
      <rPr>
        <sz val="10"/>
        <color indexed="8"/>
        <rFont val="Times New Roman"/>
        <charset val="134"/>
      </rPr>
      <t xml:space="preserve"> 2*2*1.5mm2 30*</t>
    </r>
    <r>
      <rPr>
        <sz val="10"/>
        <color indexed="8"/>
        <rFont val="宋体"/>
        <charset val="134"/>
      </rPr>
      <t>⑴</t>
    </r>
  </si>
  <si>
    <t>车辆消杀系统 YT-001 高压泵型号AR70.15</t>
  </si>
  <si>
    <t>三角形密封圈 VITON ID168*5.5</t>
  </si>
  <si>
    <t>插件 12THP15-SY1</t>
  </si>
  <si>
    <t>插件 8LTHPP9-SY1-R01</t>
  </si>
  <si>
    <t>插件 8HP15 SY1</t>
  </si>
  <si>
    <t>钢骨架复合管 DN150 1.6MPa</t>
  </si>
  <si>
    <t>36kv隔离开关-户外 S5BJNCAN6B？ 38KV\600A</t>
  </si>
  <si>
    <t>组</t>
  </si>
  <si>
    <t>机柜支架A16节？？ 长</t>
  </si>
  <si>
    <t>机柜支架A16节？？ 短</t>
  </si>
  <si>
    <t>配电柜 355kw k19072</t>
  </si>
  <si>
    <t>电池柜（带开关）1000*800*1600mm</t>
  </si>
  <si>
    <t>落地式防爆热水暖风机（全新分型）风量：20000m3/h,供热量：135KW(90℃/65℃) 出口温度：5℃，电机功率：7.5KW/380V 机外余压：50~100Pa. 风管接口尺寸：1250mm*1250mm 防爆等级：EXdllbT4 Gd</t>
  </si>
  <si>
    <t>防爆热水暖风机 风量：3180m/h 额定供热量：32KW(90℃) 空气温升：31℃ 功率：1KW/380V 进出口位于出风方向右边，防爆等级：ExdllBT4 Gd</t>
  </si>
  <si>
    <t>防爆挠管 G3/4"(内)-M20*1.5(外) 0.7米</t>
  </si>
  <si>
    <t>双金属温度计WSS-481,0-100℃</t>
  </si>
  <si>
    <t>压力表，Y-60,0-1Mpa</t>
  </si>
  <si>
    <t>废旧灯杆</t>
  </si>
  <si>
    <t>无缝钢管89*5 20#</t>
  </si>
  <si>
    <t>无缝钢管60*5 20#</t>
  </si>
  <si>
    <t>调节阀 DN125 2.5MPa</t>
  </si>
  <si>
    <t>镀锌钢绞线 1*7 9.0mm 1270MPa A</t>
  </si>
  <si>
    <t>浇注绝缘电流互感器 LZZBJ9 10kV 1500/5</t>
  </si>
  <si>
    <t>防爆断路器 BLK52-32/3LXX(ⅡC) 32A 380/220V</t>
  </si>
  <si>
    <t>金属氧化物避雷器 HY5WZ 51/134 35kV</t>
  </si>
  <si>
    <t>户内高压限流熔断器 XRNP 40.5kV/0.5A</t>
  </si>
  <si>
    <t>户内高压限流熔断器 XRNP1 10kV/0.5A</t>
  </si>
  <si>
    <t>户外高压跌落式熔断器 HPW5-35/100-400 35KV</t>
  </si>
  <si>
    <t>变压器温度控制器 LD-B10-10D</t>
  </si>
  <si>
    <t>电压互感器配件 JDZX9-35 消谐器 FXG-25</t>
  </si>
  <si>
    <t>高压电器设备配件 GZYQ 电磁锁 DSN-BMY</t>
  </si>
  <si>
    <t>高压电器设备配件 KYN28A-12 户内电磁锁 DSN-BMY</t>
  </si>
  <si>
    <t>高压电器设备配件 KYN28-12 开关柜智能操控装置 GDCK-6800-6</t>
  </si>
  <si>
    <t>高压电器设备配件 LW12-16 万能转换开关 Z/4.5858.3P</t>
  </si>
  <si>
    <t>低压电器设备配件 MNS HANL100018R1 配电柜抽屉连锁手柄 8E/2</t>
  </si>
  <si>
    <t>低压电器设备配件 MNS HANL100018R1 配电柜抽屉连锁手柄 8E/4</t>
  </si>
  <si>
    <t>低压电器设备配件 配电柜门锁 MS304 开孔尺寸:D24</t>
  </si>
  <si>
    <t>低压电器设备配件 LMNS 温湿度控制器 HP1048E 220V</t>
  </si>
  <si>
    <t>低压电器设备配件 MK 电池巡检模块 DCXJ-19</t>
  </si>
  <si>
    <t>低压电器设备配件 配电柜 BXD-53 红色按钮 EB6-EA31</t>
  </si>
  <si>
    <t>低压电器设备配件 380V开关柜8PT 接触器触点 3RH5921-1FA22</t>
  </si>
  <si>
    <t>铜芯塑料线 NH BV 4mm2 450/750V 红色</t>
  </si>
  <si>
    <t>铜芯塑料线 NH BV 4mm2 450/750V 黑色</t>
  </si>
  <si>
    <t>铜芯塑料线 BV 10mm2 450/750V 黄绿相间</t>
  </si>
  <si>
    <t>铜芯塑料线 NH BV 4mm2 450/750V 蓝色</t>
  </si>
  <si>
    <t>铜芯塑料线 NH BV 4mm2 450/750V 黄色</t>
  </si>
  <si>
    <t>铜芯塑料线 NH BV 4mm2 450/750V 绿色</t>
  </si>
  <si>
    <t>铜芯塑料线 BV 4mm2 450/750V</t>
  </si>
  <si>
    <t>铜芯塑料线 BV 6mm2 450/750V</t>
  </si>
  <si>
    <t>铜芯塑料线 BVR 2.5mm2 黄色</t>
  </si>
  <si>
    <t>铜芯塑料线 BV 2.5mm2 500V 黑色</t>
  </si>
  <si>
    <t>铜芯塑料线 ZR BV 50mm2 450/750V CH牌</t>
  </si>
  <si>
    <t>铜芯塑料线 ZA BVR 10mm2 450/750V 黄绿相间</t>
  </si>
  <si>
    <t>铜芯塑料线 BV 70mm2 450/750V</t>
  </si>
  <si>
    <t>铜芯塑料线 BVRC 10mm2 450/750V 黄绿双色线</t>
  </si>
  <si>
    <t>铜芯塑料线 ZA-BVR 16mm2 450/750V 黄绿相间</t>
  </si>
  <si>
    <t>铜芯塑料线 RVV 3*4mm2 300/300V</t>
  </si>
  <si>
    <r>
      <rPr>
        <sz val="10"/>
        <color indexed="8"/>
        <rFont val="宋体"/>
        <charset val="134"/>
      </rPr>
      <t>橡套软线</t>
    </r>
    <r>
      <rPr>
        <sz val="10"/>
        <color indexed="8"/>
        <rFont val="Times New Roman"/>
        <charset val="134"/>
      </rPr>
      <t xml:space="preserve"> YC 3*10+1*6mm2 450/750V</t>
    </r>
  </si>
  <si>
    <t>橡套软线 YCW 3*4+1*2.5mm2 450/750V</t>
  </si>
  <si>
    <t>橡套软线 YZ 4*6mm2 300/500V</t>
  </si>
  <si>
    <t>橡套软线 YZ 3*4mm2 300/500V</t>
  </si>
  <si>
    <t>橡套软线 YZ 3*6+1*4mm2 450/750V</t>
  </si>
  <si>
    <t>接地线 BVR 6mm2 黄绿双色线</t>
  </si>
  <si>
    <t>接地线 BVR 10mm2 黄绿相间双色线</t>
  </si>
  <si>
    <r>
      <rPr>
        <sz val="10"/>
        <color indexed="8"/>
        <rFont val="宋体"/>
        <charset val="134"/>
      </rPr>
      <t>耐候架空线</t>
    </r>
    <r>
      <rPr>
        <sz val="10"/>
        <color indexed="8"/>
        <rFont val="Times New Roman"/>
        <charset val="134"/>
      </rPr>
      <t xml:space="preserve"> JKLYJ-10 50mm2 </t>
    </r>
    <r>
      <rPr>
        <sz val="10"/>
        <color indexed="8"/>
        <rFont val="宋体"/>
        <charset val="134"/>
      </rPr>
      <t>架空绝缘导线</t>
    </r>
  </si>
  <si>
    <t>交联电力电缆 YJV22 3*4+2*2.5 0.6/1kV GB/T127*⑴</t>
  </si>
  <si>
    <t>交联电力电缆 YJV 3*4 0.6/1kV GB/T12706.1-200*⑴</t>
  </si>
  <si>
    <t>交联电力电缆 YJV22 3*4+2*2.5 0.6/1kV *⑴</t>
  </si>
  <si>
    <t>屏蔽控制电缆 ZC-KVVP3 3*1.5 0.45/0.75kV GB/T*⑴</t>
  </si>
  <si>
    <t>光缆接头 GZH-A4 4芯-光缆终端盒</t>
  </si>
  <si>
    <t>防水绝缘胶带 3M-2228 1.65mm*50.8mm*3m</t>
  </si>
  <si>
    <t>防水绝缘胶带 3M 0.18mm*18*20m 绿色</t>
  </si>
  <si>
    <t>防水绝缘胶带 3M 0.18mm*18*20m 红色</t>
  </si>
  <si>
    <t>防水绝缘胶带 3M-1600 0.15*18mm*20m 黑色</t>
  </si>
  <si>
    <t>防水绝缘胶带 3M 0.18mm*18*20m 黄色</t>
  </si>
  <si>
    <t>杆上用金具 U型挂环 U-10</t>
  </si>
  <si>
    <t>杆上用金具 拉线 GJ-70</t>
  </si>
  <si>
    <t>杆上用金具 拉线抱箍 60*6*415</t>
  </si>
  <si>
    <t>杆上用金具 拉板 50*50*160</t>
  </si>
  <si>
    <t>杆上用金具 联板 L-1240</t>
  </si>
  <si>
    <t>杆上用金具 球头挂环 QP-7</t>
  </si>
  <si>
    <t>杆上用金具 拉板两眼板 PD-7</t>
  </si>
  <si>
    <t>杆上用金具 U型抱箍 φ250</t>
  </si>
  <si>
    <t>杆上用金具 U型挂环 UL-10</t>
  </si>
  <si>
    <t>杆上用金具 延长环 PH-10</t>
  </si>
  <si>
    <t>杆上用金具 U型挂环 U-30</t>
  </si>
  <si>
    <t>墙上用金具 设备线夹 JTL-400A</t>
  </si>
  <si>
    <t>线路用金具 铜线鼻子 DT 95mm2</t>
  </si>
  <si>
    <t>线路用金具 复合针式绝缘子 FPQ-15/5T18</t>
  </si>
  <si>
    <t>线路用金具 U型卡子 DN15</t>
  </si>
  <si>
    <t>线路用金具 并沟线夹 JB-3</t>
  </si>
  <si>
    <t>线路用金具 铜线鼻子 闭口 10mm2</t>
  </si>
  <si>
    <t>线路用金具 铜线鼻子 闭口 16mm2</t>
  </si>
  <si>
    <t>线路用金具 铜线鼻子 开口型 400A</t>
  </si>
  <si>
    <t>线路用金具 开口铜线鼻子 OT200A</t>
  </si>
  <si>
    <t>线路用金具 设备线夹 SLG-1B</t>
  </si>
  <si>
    <t>线路用金具 U型挂环 UL-16</t>
  </si>
  <si>
    <t>线路用金具 联板 L-12 70/400</t>
  </si>
  <si>
    <t>线路用金具 耐张线夹 NLD 4</t>
  </si>
  <si>
    <t>线路用金具 防震锤 FR-4</t>
  </si>
  <si>
    <t>线路用金具 悬垂线夹 XGU-3</t>
  </si>
  <si>
    <t>线路用金具 直角挂板 Z-12100</t>
  </si>
  <si>
    <t>线路用金具 碗头挂板 W-7A</t>
  </si>
  <si>
    <t>线路用金具 二联板 L-1040</t>
  </si>
  <si>
    <t>线路用金具 楔型线夹 NX-2</t>
  </si>
  <si>
    <t>电缆盘 380V 30A 100m 防爆移动</t>
  </si>
  <si>
    <t>电缆冷缩终端 WLS-10/3.2 70-120 户外</t>
  </si>
  <si>
    <t>电缆冷缩终端 7685PST-G-0 3*95mm2-3*185mm2 35KV</t>
  </si>
  <si>
    <t>橡胶</t>
  </si>
  <si>
    <t>电缆冷缩终端 3M系列5624PST-G1 95-150 15KV 冷缩式三*⑴</t>
  </si>
  <si>
    <t>电缆冷缩终端 5601PST-G 3*35-3*70 15kV</t>
  </si>
  <si>
    <t>电缆热缩中间接头 JSY-1/5.1 25-50mm2 1kV</t>
  </si>
  <si>
    <t>低压电缆附件 防爆格兰头 1/2"NPT(M)-G3/4"(F) 304</t>
  </si>
  <si>
    <t>低压电缆附件 防爆格兰头 G3/4"(M)-G3/4"(F) 304</t>
  </si>
  <si>
    <t>低压电缆附件 防爆格兰头 DQM 1/2NPT Exd Ⅱ CGb IP65*⑴</t>
  </si>
  <si>
    <t>低压电缆附件 电缆防爆格兰头 DQM-Ⅱ G11/2" 304SS</t>
  </si>
  <si>
    <t>低压电缆附件 防爆格兰头 G1"(外)/NPT1"(外)</t>
  </si>
  <si>
    <t>低压电缆附件 防爆格兰头 G1"(内)/G3/4"(外)</t>
  </si>
  <si>
    <t>低压电缆附件 防爆格兰头 G1"(内)/NPT1"(外)</t>
  </si>
  <si>
    <t>低压电缆附件 防爆对扣式格兰头 2.SHBDM-DGJ-20 3/4" 316L</t>
  </si>
  <si>
    <t>低压电缆附件 防爆电缆密封接头 BDM-ⅠV G20(内)-G20(外)</t>
  </si>
  <si>
    <t>低压电缆附件 防爆格兰头 NPT1"(外)/M25*1.5mm(内)</t>
  </si>
  <si>
    <t>低压电缆附件 不锈钢扎带 12.7*300mm</t>
  </si>
  <si>
    <t>漏电断路器 C65L 3P C20A+VIGIC65 3P ELE 40 380</t>
  </si>
  <si>
    <t>漏电断路器 THM1L-225 100A 380V</t>
  </si>
  <si>
    <t>漏电断路器 C65N 2P C32 50Hz 32A 230V</t>
  </si>
  <si>
    <t>漏电断路器 DZ47LE-63/3P C40 40A 380V</t>
  </si>
  <si>
    <t>漏电断路器 DZ47LE-63-3P C 60A 380V</t>
  </si>
  <si>
    <t>漏电断路器 DZ47LE-63/3P 32A 380V</t>
  </si>
  <si>
    <t>漏电断路器 IC65N 2P 25A+ELE 25A 220V</t>
  </si>
  <si>
    <t>漏电断路器 DZ47-63 C6 1P 6A 220V</t>
  </si>
  <si>
    <t>漏电断路器 DZ47LE-63/3P*4线-C 32A</t>
  </si>
  <si>
    <t>漏电断路器 NM1LE-225/4300 225A 400V 4300</t>
  </si>
  <si>
    <t>漏电断路器 DZ47-2P/16A 16A 220V</t>
  </si>
  <si>
    <t>高分段小型断路器 DZ47-60-2P 32A 220V</t>
  </si>
  <si>
    <t>高分段小型断路器 iC65N-3P 25A 400V</t>
  </si>
  <si>
    <t>高分段小型断路器 DZ47-60/3P/C型 32A 380V</t>
  </si>
  <si>
    <t>高分段小型断路器 IC65N-4P-D 50A 400V</t>
  </si>
  <si>
    <t>高分段小型断路器 C65N 20A 380V</t>
  </si>
  <si>
    <t>高分段小型断路器 C6NN-3P-D10 25A 400V</t>
  </si>
  <si>
    <t>高分段小型断路器 C65N-C-4P 32A 380V</t>
  </si>
  <si>
    <t>高分段小型断路器 C65N-4P-B 40A 380V</t>
  </si>
  <si>
    <t>高分段小型断路器 DZ47-63 63A ≤380V 4P C 人民</t>
  </si>
  <si>
    <t>自动空气开关 ic65N-C25/3P 25A 380V</t>
  </si>
  <si>
    <t>塑壳式断路器 NXM-63H/3300 40A 380V</t>
  </si>
  <si>
    <t>塑壳式断路器 CDM1-225H/3300 200A 400V</t>
  </si>
  <si>
    <t>塑壳式断路器 EZD160E 100A 400V</t>
  </si>
  <si>
    <t>塑壳式断路器 NXM-63H/33002 63A 380V</t>
  </si>
  <si>
    <t>塑壳式断路器 CDM1-100L/3300 25A 400V</t>
  </si>
  <si>
    <r>
      <rPr>
        <sz val="10"/>
        <color indexed="8"/>
        <rFont val="宋体"/>
        <charset val="134"/>
      </rPr>
      <t>塑壳式断路器</t>
    </r>
    <r>
      <rPr>
        <sz val="10"/>
        <color indexed="8"/>
        <rFont val="Times New Roman"/>
        <charset val="134"/>
      </rPr>
      <t xml:space="preserve"> NSX250NA/3P 250A 380V</t>
    </r>
  </si>
  <si>
    <t>塑壳式断路器 NXM-63H/33002 40A 380V</t>
  </si>
  <si>
    <t>塑壳式断路器 NSX80H-MA 40A 380V</t>
  </si>
  <si>
    <t>塑壳式断路器 NC100LS/1P 25A 380V</t>
  </si>
  <si>
    <t>塑壳式断路器 NM1-250S/3300 125A 380V</t>
  </si>
  <si>
    <t>塑壳式断路器 CDM1-225H/3300 160A 400V</t>
  </si>
  <si>
    <t>交流接触器 LC1-D3201 32A 380V</t>
  </si>
  <si>
    <t>交流接触器 SZ-A22 16A 400V</t>
  </si>
  <si>
    <t>交流接触器 LC1-D18M7C 18A 220V 施耐德</t>
  </si>
  <si>
    <t>交流接触器 CJX2-0910 25A 380V</t>
  </si>
  <si>
    <t>交流接触器 CJX2-3210 32A 220V</t>
  </si>
  <si>
    <t>交流接触器 TA25DU-M 2.8~4A 24V</t>
  </si>
  <si>
    <t>交流接触器 LC1D65M7C 65A 380V</t>
  </si>
  <si>
    <t>交流接触器 LC1D32M7C 32A 220V</t>
  </si>
  <si>
    <t>交流接触器 LC1-D40M7C 40A/220V.AC/3P</t>
  </si>
  <si>
    <t>交流接触器 A50-30-11 380V</t>
  </si>
  <si>
    <t>交流接触器 A145-30-11 145A 380V</t>
  </si>
  <si>
    <t>交流接触器 A110-30-11 380V</t>
  </si>
  <si>
    <t>交流接触器 A63-30-11 63A 380V</t>
  </si>
  <si>
    <t>交流接触器 A95-30-11 380V</t>
  </si>
  <si>
    <t>转换开关 LW5-16 16A 380V 万能转换</t>
  </si>
  <si>
    <t>辅助开关 箱体照明开关1015597</t>
  </si>
  <si>
    <t>低压电磁锁 DSN2-ⅢM2-AC 220V 户内电磁锁</t>
  </si>
  <si>
    <t>低压熔断器 RT14-20 gG 10*38 380V 6A</t>
  </si>
  <si>
    <t>低压熔断器 RT18-32 φ10*38 32A</t>
  </si>
  <si>
    <t>接线端子 UK2.5B</t>
  </si>
  <si>
    <t>接线端子 USK-2.5</t>
  </si>
  <si>
    <t>接线端子 UK-16N 800V 60A</t>
  </si>
  <si>
    <t>防爆按钮 APT LA39 AC660V 1 ExdⅡBT4 IP65</t>
  </si>
  <si>
    <t>防爆照明开关 SW-10 380/220V 10A ExedⅡBT6 IP55</t>
  </si>
  <si>
    <t>防爆电缆接头 BDM8-G3"H ExdⅡC Gb IP66</t>
  </si>
  <si>
    <t>防爆电缆接头 BDM12-1/2NPTg ExdⅡC Gb IP66</t>
  </si>
  <si>
    <t>防爆灯 HRD91-50 45W ExdⅡCT6 IP66</t>
  </si>
  <si>
    <t>防爆荧光灯 GCY6010-1*28X 28W ExdⅡCT6 IP65</t>
  </si>
  <si>
    <t>防爆荧光灯 BAY6010 2*28 2*28W 华荣集团有限公司 带灯杆</t>
  </si>
  <si>
    <t>防爆马路灯 FCM-2A 120W ExdⅡCT4 IP55</t>
  </si>
  <si>
    <t>防爆穿线盒 BHC-E-G3/4</t>
  </si>
  <si>
    <t>防爆穿线盒 BHC-B-G3/4" ExeⅡ IP55</t>
  </si>
  <si>
    <t>热继电器 JR16B-20/3D 10~16A</t>
  </si>
  <si>
    <t>热继电器 TA25DU-11M 7.5~11A</t>
  </si>
  <si>
    <r>
      <rPr>
        <sz val="10"/>
        <color indexed="8"/>
        <rFont val="宋体"/>
        <charset val="134"/>
      </rPr>
      <t>热继电器</t>
    </r>
    <r>
      <rPr>
        <sz val="10"/>
        <color indexed="8"/>
        <rFont val="Times New Roman"/>
        <charset val="134"/>
      </rPr>
      <t xml:space="preserve"> TA25DU 32A</t>
    </r>
  </si>
  <si>
    <t>热继电器 TA25DU 6.5A</t>
  </si>
  <si>
    <t>热继电器 TA25DU 11A</t>
  </si>
  <si>
    <t>热继电器 TA25DU 14A</t>
  </si>
  <si>
    <t>热继电器 TA25DU 19A</t>
  </si>
  <si>
    <t>热继电器 TA25DU 5A</t>
  </si>
  <si>
    <t>热继电器 TA75DU 52A</t>
  </si>
  <si>
    <t>热继电器 TA25DU-2.4M 1.7~2.4A</t>
  </si>
  <si>
    <t>热继电器 TA75DU 80A</t>
  </si>
  <si>
    <t>热继电器 TA25DU 25A</t>
  </si>
  <si>
    <t>热继电器 TA75DU 63A</t>
  </si>
  <si>
    <t>热继电器 TA75DU-63M 45~63A</t>
  </si>
  <si>
    <t>过流继电器 TA25DU 1~1.4A 热过载</t>
  </si>
  <si>
    <t>过流继电器 TA25DU 0.63~1A 热过载</t>
  </si>
  <si>
    <t>过流继电器 TA25DU 6~8.5A 热过载</t>
  </si>
  <si>
    <t>控制时间继电器 DH48S-S DC24V 德力西</t>
  </si>
  <si>
    <t>控制中间继电器 RXM4LB2BD 24V</t>
  </si>
  <si>
    <t>时间继电器 H3Y-4 0~30秒可调</t>
  </si>
  <si>
    <t>时间继电器 H3Y-2-TIMER-220V-5A 0-60s 欧姆龙 可调</t>
  </si>
  <si>
    <t>小型阀控式密封铅酸蓄电池 6-FM-38 38AH 12V</t>
  </si>
  <si>
    <t>阀控式免维护铅酸蓄电池 NP100-12 12V 100Ah 汤浅</t>
  </si>
  <si>
    <t>交流接触器配件 LADN22C 辅助触头 10A 660V 施耐德</t>
  </si>
  <si>
    <t>交流接触器配件 3RH5921-1FA22 接触器辅助触点 2NO+2NC *⑴</t>
  </si>
  <si>
    <t>交流接触器配件 CA5-01 辅助触头 ABB</t>
  </si>
  <si>
    <t>交流接触器配件 3RH5921-1DA11 接触器辅助触点 1NO+1NC</t>
  </si>
  <si>
    <t>热继电器配件 TSA45P C662 热过载继电器 30A~45A</t>
  </si>
  <si>
    <t>塑壳式断路器配件 MT10H断路器 缆绳联锁 2 进线+1 母联 固定式或抽*⑴</t>
  </si>
  <si>
    <t>高分段微型断路器配件 A9V59463 电子式剩余电流动作保护器 Acti9*⑴</t>
  </si>
  <si>
    <t>其它电工元器件配件 接线箱 防爆堵头 1"NPT 304</t>
  </si>
  <si>
    <t>其它电工元器件配件 接线箱 防爆堵头 1-1/4"NPT 304</t>
  </si>
  <si>
    <t>其它电工元器件配件 接线箱 防爆堵头 G3/4"(M) 304</t>
  </si>
  <si>
    <t>其它电工元器件配件 带电显示装置 户内高压带电显示装置 DXN-T型 10KV</t>
  </si>
  <si>
    <t>其它电工元器件配件 接线箱 防爆堵头 M40*1.5</t>
  </si>
  <si>
    <t>吸顶灯 T 5-22W 飞利浦</t>
  </si>
  <si>
    <t>应急灯 IW5500 60W 海洋王 强光</t>
  </si>
  <si>
    <t>标志灯 PAK-Y01-102 3W LED 消防应急标志灯</t>
  </si>
  <si>
    <t>信号灯 AD11-16/40 220V 白色</t>
  </si>
  <si>
    <t>信号灯 AD11-16/40 220V 黄色</t>
  </si>
  <si>
    <t>高压钠灯 250W 220V</t>
  </si>
  <si>
    <t>金属卤化灯(管) HPI-T400WE40 400W 220V 飞利浦</t>
  </si>
  <si>
    <t>强光灯 JW7117A 海洋王 多功能防爆摄像照明灯</t>
  </si>
  <si>
    <t>泛光灯 ZY303 400W 220V</t>
  </si>
  <si>
    <t>应急照明灯 YLD-9 2*3W 220V 双头</t>
  </si>
  <si>
    <t>STB (7700036662900001) 飞利浦  LED灯泡白光 10W</t>
  </si>
  <si>
    <t>乳白灯泡 LED灯泡 E27 20W 220V 佛山照明</t>
  </si>
  <si>
    <t>碘钨灯泡 HPI-T 1000W PHILIPS</t>
  </si>
  <si>
    <t>金卤灯泡 JLZ 400W 220V 飞利浦 金属卤化物灯管</t>
  </si>
  <si>
    <t>节能灯泡 飞利浦 ES 8W</t>
  </si>
  <si>
    <t>节能灯泡 飞利浦 E27 13W LED 220V/螺口</t>
  </si>
  <si>
    <t>日光灯管 L=600mm 18W 飞利浦</t>
  </si>
  <si>
    <t>日光灯管 30W 220V</t>
  </si>
  <si>
    <t>荧光灯管 BYE8300 10~25W 220V L=47.8cm</t>
  </si>
  <si>
    <t>荧光灯管 TL-D36W/54 36W 220V 飞利浦</t>
  </si>
  <si>
    <t>荧光灯管 TL-D18W/54 18W 220V</t>
  </si>
  <si>
    <t>节能灯管 T5LED 16W 220V 欧普</t>
  </si>
  <si>
    <t>座灯头 YDW36-HRR 36W 管形荧光</t>
  </si>
  <si>
    <t>镇流器 BHL 1000W 1000L</t>
  </si>
  <si>
    <t>镇流器 飞利浦 YZ75ZN 220V 75W 电流:0.37A,温度范围:*⑴</t>
  </si>
  <si>
    <t>瓷型灯头 220V 16A E40</t>
  </si>
  <si>
    <t>探照灯配件 灯泡 220V/1000W</t>
  </si>
  <si>
    <t>平开关 250V 10A 双联暗开关</t>
  </si>
  <si>
    <t>墙壁开关 10A 220V 飞利浦 二开</t>
  </si>
  <si>
    <t>微电脑时控开关 ZYT16G 25A 220V/50Hz</t>
  </si>
  <si>
    <t>NKG3系列时控开关</t>
  </si>
  <si>
    <t>暗壁开关 10A 250V 双联单控开关</t>
  </si>
  <si>
    <t>扁插头 250V 16A 飞雕 三插头</t>
  </si>
  <si>
    <t>墙壁插座 10A 250V</t>
  </si>
  <si>
    <t>墙壁插座 10A 220V 五孔明装 飞雕</t>
  </si>
  <si>
    <t>三孔插座 16A 250V 暗装</t>
  </si>
  <si>
    <t>暗插座 KG426/10USL 220V 10A TCL 豪华双联二、三孔</t>
  </si>
  <si>
    <t>暗插座 P081084 220V 10A</t>
  </si>
  <si>
    <t>五孔插座 86型 220V 10A 明装</t>
  </si>
  <si>
    <t>瓷螺旋保险 RL6-63/50</t>
  </si>
  <si>
    <t>保险丝 ABB-10A 10KV</t>
  </si>
  <si>
    <t>保险丝 ABB-20A 10KV</t>
  </si>
  <si>
    <t>保险丝 ABB-5A 10KV</t>
  </si>
  <si>
    <t>保险丝 ABB-25A 10KV</t>
  </si>
  <si>
    <t>保险丝 ABB-7.5A 10KV</t>
  </si>
  <si>
    <t>保险丝 ABB-30A 10KV</t>
  </si>
  <si>
    <t>保险管 3NA3 260-0CC NH2-gG 400A 西门子</t>
  </si>
  <si>
    <t>保险管 RO15-10*38 6A</t>
  </si>
  <si>
    <t>电子触发器 CD-2a</t>
  </si>
  <si>
    <t>电子触发器 SI-51-PLUS 250-1000W 飞利浦</t>
  </si>
  <si>
    <t>接线鼻子 DT-50mm2 铜</t>
  </si>
  <si>
    <t>吸顶灯 SLD60-24 24W 上海旗升 电压220V 固定式LED灯</t>
  </si>
  <si>
    <t>电动机配件 GTA8.361 启动开关 CUMMINS-CA4</t>
  </si>
  <si>
    <t>RJ45连接头 AMP 六类水晶头</t>
  </si>
  <si>
    <t>尾纤 浩瀚鑫 3m SC-FC-单模</t>
  </si>
  <si>
    <t>条</t>
  </si>
  <si>
    <t>交流电流表 42L6-A 200A/5 0A 200A</t>
  </si>
  <si>
    <t>开关电源 QUINT-PS-100-240AC/24DC/10 24V电源 *⑴</t>
  </si>
  <si>
    <t>电缆热缩终端 TSY-1/4*2</t>
  </si>
  <si>
    <t>高压瓷横担绝缘子 S-35/5 35KV</t>
  </si>
  <si>
    <t>高压瓷横担绝缘子 S-280 35KV</t>
  </si>
  <si>
    <t>杆上用金具 U型抱箍 φ16*605</t>
  </si>
  <si>
    <t>杆上用金具 U型抱箍 φ12*300</t>
  </si>
  <si>
    <t>杆上用金具 横担 ∠40*4*400mm</t>
  </si>
  <si>
    <t>杆上用金具 横担 ∠40*4*800mm</t>
  </si>
  <si>
    <t>杆上用金具 直线横担 ∠63*6*1700-M2</t>
  </si>
  <si>
    <t>杆上用金具 拉线盘 LP8 埋深2.2m</t>
  </si>
  <si>
    <t>混凝土</t>
  </si>
  <si>
    <t>杆上用金具 U型抱箍 φ16*660</t>
  </si>
  <si>
    <r>
      <rPr>
        <sz val="10"/>
        <color indexed="8"/>
        <rFont val="宋体"/>
        <charset val="134"/>
      </rPr>
      <t>电缆冷缩终端</t>
    </r>
    <r>
      <rPr>
        <sz val="10"/>
        <color indexed="8"/>
        <rFont val="Times New Roman"/>
        <charset val="134"/>
      </rPr>
      <t xml:space="preserve"> 5624PST-G1 3*95-3*150-8.7/15kV</t>
    </r>
  </si>
  <si>
    <t>电缆冷缩终端3M 5624PST-G1 95~150 8.7/15kV户内</t>
  </si>
  <si>
    <t>杆上用金具 镀锌螺栓 M16*40</t>
  </si>
  <si>
    <t>过滤器 KLSCL-GL150 150m3/h</t>
  </si>
  <si>
    <t>活塞式压缩机配件 MH-64 放空阀阀体 P102427</t>
  </si>
  <si>
    <t>两通球阀 BVSS-FNS4-NS4-06 FITOK</t>
  </si>
  <si>
    <t>辅机配件 威索燃烧器 G10/1-D 排气放空阀 275D 1.54</t>
  </si>
  <si>
    <t>辅机配件 威索燃烧器 G10/1-D 放空阀 1.58</t>
  </si>
  <si>
    <t>投光灯MEGAN</t>
  </si>
  <si>
    <t>双隔膜计量泵 3DPMSWAAB165/5.0-Ⅲ 0.75kW YBX3-*⑴</t>
  </si>
  <si>
    <t>无缝钢377×13</t>
  </si>
  <si>
    <t>无缝钢275×9</t>
  </si>
  <si>
    <t>无缝钢275×7</t>
  </si>
  <si>
    <t>无缝钢173×6</t>
  </si>
  <si>
    <t>螺栓管376×7</t>
  </si>
  <si>
    <t>线路用金具 扁铁 20*3*6</t>
  </si>
  <si>
    <r>
      <rPr>
        <sz val="10"/>
        <color indexed="8"/>
        <rFont val="宋体"/>
        <charset val="134"/>
      </rPr>
      <t>螺纹钢？</t>
    </r>
    <r>
      <rPr>
        <sz val="10"/>
        <color indexed="8"/>
        <rFont val="Times New Roman"/>
        <charset val="134"/>
      </rPr>
      <t>33</t>
    </r>
  </si>
  <si>
    <t>镀锌管34×7</t>
  </si>
  <si>
    <t>无缝管220×7</t>
  </si>
  <si>
    <t>不锈钢管220×4.5</t>
  </si>
  <si>
    <t>不锈钢管80×12</t>
  </si>
  <si>
    <t>无缝管15×2</t>
  </si>
  <si>
    <r>
      <rPr>
        <sz val="10"/>
        <color indexed="8"/>
        <rFont val="宋体"/>
        <charset val="134"/>
      </rPr>
      <t>盘条？</t>
    </r>
    <r>
      <rPr>
        <sz val="10"/>
        <color indexed="8"/>
        <rFont val="Times New Roman"/>
        <charset val="134"/>
      </rPr>
      <t>6</t>
    </r>
  </si>
  <si>
    <t>交通锥 路锥 450mm 塑料</t>
  </si>
  <si>
    <t>深沟球轴承 6314/C3 SKF</t>
  </si>
  <si>
    <t>深沟球轴承 6213-2RS SKF</t>
  </si>
  <si>
    <t>轴承 7308BECBP· NU308ECP SKF</t>
  </si>
  <si>
    <t>外球面球轴承 UC208</t>
  </si>
  <si>
    <t>离心水泵配件 3*4*10VLK 机械密封</t>
  </si>
  <si>
    <t>离心水泵配件 XZA85-67*8 密封环 84-140</t>
  </si>
  <si>
    <t>离心水泵配件 FYW10-60-2075 密封环 72-65 双相钢</t>
  </si>
  <si>
    <t>离心油泵配件 DY146-50*7 机械密封</t>
  </si>
  <si>
    <t>屏蔽泵配件 F85-817J4XM-1012TM14-F 轴承组件 15A-*⑴</t>
  </si>
  <si>
    <t>自吸泵配件 SZB50-32-250 泵轴</t>
  </si>
  <si>
    <t>其它工业泵配件 多级耐腐蚀泵 65CFYA50*10 密封环 65CTDFY*⑴</t>
  </si>
  <si>
    <t>空气压缩机配件 LU110-8G 空气滤芯 6211474550 玻璃纤维</t>
  </si>
  <si>
    <t>清洗机配件 GS6/240 轴瓦 图号21 304</t>
  </si>
  <si>
    <t>电加热器 GDRK-S-100/380-3 防爆石油电磁加热器</t>
  </si>
  <si>
    <r>
      <rPr>
        <sz val="10"/>
        <color indexed="8"/>
        <rFont val="宋体"/>
        <charset val="134"/>
      </rPr>
      <t>鲍尔环填料</t>
    </r>
    <r>
      <rPr>
        <sz val="10"/>
        <color indexed="8"/>
        <rFont val="Times New Roman"/>
        <charset val="134"/>
      </rPr>
      <t xml:space="preserve"> 50*50*1mm 316L</t>
    </r>
  </si>
  <si>
    <r>
      <rPr>
        <sz val="10"/>
        <color indexed="8"/>
        <rFont val="Times New Roman"/>
        <charset val="134"/>
      </rPr>
      <t>316L</t>
    </r>
    <r>
      <rPr>
        <sz val="10"/>
        <color indexed="8"/>
        <rFont val="宋体"/>
        <charset val="134"/>
      </rPr>
      <t>不锈钢</t>
    </r>
  </si>
  <si>
    <t>交联电力电缆 N-YJV22 5*6 0.6/1kV GB/T12706.1*⑴</t>
  </si>
  <si>
    <t>塑料绝缘控制电缆 ZR-KVV22 16*1.5mm2 0.5kV GB/T*⑴</t>
  </si>
  <si>
    <t>屏蔽控制电缆 ZA-KVVRP 2*1.5 0.45/0.75kV GB/T*⑴</t>
  </si>
  <si>
    <t>屏蔽控制电缆 KVVRP 10*1.5 0.45/0.75kV</t>
  </si>
  <si>
    <t>屏蔽控制电缆 NH-KVVRP 12*1.5mm2 0.45/0.75kV *⑴</t>
  </si>
  <si>
    <t>屏蔽控制电缆 ZA-KVVRP92 2*1.5 0.45/0.75kV GB*⑴</t>
  </si>
  <si>
    <t>屏蔽控制电缆 ZA-KVVRP92 10*1.5 0.45/0.75kV G*⑴</t>
  </si>
  <si>
    <t>屏蔽控制电缆 ZR-KVVP 2*1.5mm2 0.45/0.75kV GB*⑴</t>
  </si>
  <si>
    <t>屏蔽控制电缆 ZA-KVVRP22 24*1.5 0.45/0.75kV *⑴</t>
  </si>
  <si>
    <t>屏蔽控制电缆 ZC-KVVRP 2*1.5 0.45/0.75kV</t>
  </si>
  <si>
    <r>
      <rPr>
        <sz val="10"/>
        <color indexed="8"/>
        <rFont val="宋体"/>
        <charset val="134"/>
      </rPr>
      <t>交联控制电缆</t>
    </r>
    <r>
      <rPr>
        <sz val="10"/>
        <color indexed="8"/>
        <rFont val="Times New Roman"/>
        <charset val="134"/>
      </rPr>
      <t xml:space="preserve"> ZR KYJVP 24*1.5 0.45/0.75kV</t>
    </r>
  </si>
  <si>
    <t>交联控制电缆 ZA-KYJVRP22 10*1.5 0.45/0.75kV *⑴</t>
  </si>
  <si>
    <t>复合电缆 ZR-(CAT5e.STP.4P+YJV-3*2.5) 3*2.5</t>
  </si>
  <si>
    <t>复合电缆 GYTS(A)12B1 4*2.5 GB/T5023-2008</t>
  </si>
  <si>
    <t>线路用金具 法兰静电跨接线 150*16 φ16</t>
  </si>
  <si>
    <t>线路用金具 法兰静电跨接线 200*10mm φ20</t>
  </si>
  <si>
    <t>线路用金具 法兰静电跨接线 150*18 φ18</t>
  </si>
  <si>
    <t>线路用金具 镀锌钢管 DN25 6米</t>
  </si>
  <si>
    <t>防爆接线箱 BJX51 下进左右出 1*G1-1/2" 12*G3/4" E*⑴</t>
  </si>
  <si>
    <t>安装配线材料 铁芯绑线 0.7mm</t>
  </si>
  <si>
    <t>突面带颈对焊法兰 CL150 DN300 A182GR.F316L ASME*⑶</t>
  </si>
  <si>
    <t>突面带颈对焊法兰 CL300 DN100 A105 ASME B16.5 S*⑷</t>
  </si>
  <si>
    <t>突面带颈对焊法兰 CL600 1-1/2" F304L SCH40S</t>
  </si>
  <si>
    <t>突面带颈对焊法兰 CL150 DN300 A182GR.F304 ASME *⑵</t>
  </si>
  <si>
    <t>突面带颈对焊法兰 CL150 DN200 A182GR.F304L ASME*⑶</t>
  </si>
  <si>
    <t>突面带颈对焊法兰 CL150 DN80 A182GR.F316 ASME B*⑴</t>
  </si>
  <si>
    <t>突面带颈对焊法兰 CL150 2-1/2" A105 ASME-B16.5</t>
  </si>
  <si>
    <t>突面带颈对焊法兰 CL600 DN80 A182GR.F304L AS*(2)</t>
  </si>
  <si>
    <t>突面带颈对焊法兰 CL150 DN100 A182GR.F316 ASME *⑴</t>
  </si>
  <si>
    <t>突面带颈对焊法兰 CL150 DN250 A182GR.F304L ASME*⑶</t>
  </si>
  <si>
    <t>突面带颈对焊法兰 CL150 DN250 A182GR.F316L ASME*⑶</t>
  </si>
  <si>
    <t>突面带颈对焊法兰 CL150 DN100 A182GR.F304 ASME *⑴</t>
  </si>
  <si>
    <t>突面带颈对焊法兰 CL600 DN50 A182GR.F304L AS*(3)</t>
  </si>
  <si>
    <t>突面带颈对焊法兰 CL150 4" A105 ASME B16.5</t>
  </si>
  <si>
    <t>突面带颈对焊法兰 CL150 10" A105 ASME B16.5</t>
  </si>
  <si>
    <t>突面带颈对焊法兰 CL150 DN150 A182GR.F316L ASME*⑶</t>
  </si>
  <si>
    <t>全平面八字盲板 6.3MPa DN150 20G HG/T21547</t>
  </si>
  <si>
    <t>全平面八字盲板 6.4MPa DN200 20#</t>
  </si>
  <si>
    <t>无缝异径三通 DN80 DN50 10.5mm 7.5mm A815 WPS*⑴</t>
  </si>
  <si>
    <t>无缝等径三通 DN150 10mm 20# GB/T12459</t>
  </si>
  <si>
    <t>无缝异径三通 DN80 DN50 6mm 5mm S32205 ASME B*⑴</t>
  </si>
  <si>
    <t>90°无缝弯头 DN50 4.5mm 316L 60mm 1.5D</t>
  </si>
  <si>
    <t>无缝等径三通 DN80 SCH40 304 GB/T12459</t>
  </si>
  <si>
    <t>八角垫 DN25 CL2500 304 ASME B16.20</t>
  </si>
  <si>
    <t>90°无缝弯头 DN200 Sch10s 06Cr19Ni10 219mm *⑴</t>
  </si>
  <si>
    <t>高压止回阀 H41H CL600 ASTM A105 4" 制造标准API602</t>
  </si>
  <si>
    <t>高压手动闸阀 Z43KY 10MPa A105 DN50 JB/T5298</t>
  </si>
  <si>
    <t>中压手动闸阀 Z41Y CL300 A182GR.F11 CL.2 2" 制*⑴</t>
  </si>
  <si>
    <t>低压手动闸阀 Z45X 1.6MPa A216GR.WCB DN100</t>
  </si>
  <si>
    <t>突面带颈对焊法兰 1.6MPa DN900 20# HG/T20592 16mm</t>
  </si>
  <si>
    <t>螺旋焊接钢管 114*4mm Q235B</t>
  </si>
  <si>
    <t>低压手动闸阀 Z41H 150LB WCB 8"</t>
  </si>
  <si>
    <t>中压手动闸阀 Z43Y CL300 ASTM A216GR.WCB 4" 制*⑴</t>
  </si>
  <si>
    <t>中压手动球阀 Q47F 2.5MPa A216GR.WCB DN25</t>
  </si>
  <si>
    <t>45°无缝弯头 DN65 6mm 20# φ76 1.5D</t>
  </si>
  <si>
    <t>45°无缝弯头 DN80 6mm A815 WPS32205 88.9mm *⑴</t>
  </si>
  <si>
    <t>45°无缝弯头 DN100 SCH40 20G 114mm 1.5D</t>
  </si>
  <si>
    <t>高压手动闸阀 Z40Y CL600 A217GR.WC6 6" 制造标准AP*⑴</t>
  </si>
  <si>
    <t>中压手动闸阀 Z41H CL300 A105 2"</t>
  </si>
  <si>
    <t>低压手动闸阀 Z43F 1.6MPa WCB DN50 GB/T19672</t>
  </si>
  <si>
    <t>低压手动闸阀 Z43Y 1.6MPa 316 DN150</t>
  </si>
  <si>
    <t>中压手动闸阀 KZ41Y 6.4MPa 316 DN100</t>
  </si>
  <si>
    <t>45°无缝弯头 DN25 3.5mm 20# φ32 1.5D</t>
  </si>
  <si>
    <t>无缝45°等径斜三通 DN50 4mm 20# GB/T12459</t>
  </si>
  <si>
    <t>90°无缝弯头 DN80 SCH40 06Cr17Ni12Mo2 89mm *⒀</t>
  </si>
  <si>
    <t>90°无缝弯头 DN150 Sch40 Q345E 168.3mm 1.5D</t>
  </si>
  <si>
    <t>90°无缝弯头 DN200 5mm 16Mn 219.1mm 1.5D</t>
  </si>
  <si>
    <t>90°无缝弯头 DN80 Sch80 Q345E 89mm 1.5D</t>
  </si>
  <si>
    <t>90°无缝弯头 DN80 SCH40 022Cr17Ni12Mo2 1.5D</t>
  </si>
  <si>
    <t>90°无缝弯头 DN150 Sch40 316L 168mm 1.5D</t>
  </si>
  <si>
    <t>90°无缝弯头 DN250 SCH40 20# 1D 273mm</t>
  </si>
  <si>
    <t>90°无缝弯头 DN150 Sch40 A420GR.WPL6 168.3m*⑴</t>
  </si>
  <si>
    <t>突面带颈对焊法兰 CL600 DN100 20# HG/T20615 4.5mm</t>
  </si>
  <si>
    <t>90°无缝弯头 DN100 10mm 20# 114mm 1.5D</t>
  </si>
  <si>
    <t>90°无缝弯头 DN100 SCH40 20# 1.5D GB/T12459</t>
  </si>
  <si>
    <t>90°无缝弯头 DN80 4mm 20G φ89mm 1.5D</t>
  </si>
  <si>
    <t>90°无缝弯头 DN150 10mm L245NS 168.3mm 1.5D</t>
  </si>
  <si>
    <t>90°无缝弯头 DN100 10mm 316 114.3mm 1.5D</t>
  </si>
  <si>
    <t>突面带颈对焊法兰 CL300 4" ASTM A182 F60 5mm</t>
  </si>
  <si>
    <t>突面带颈对焊法兰 CL300 2" 20# HG20617</t>
  </si>
  <si>
    <t>突面带颈对焊法兰 CL150 2" ASTM A105 ASME B16.5*⑴</t>
  </si>
  <si>
    <t>盲法兰 15MPa DN25 L360 GB/T9119-2010</t>
  </si>
  <si>
    <t>盲法兰 16MPa DN20 20#</t>
  </si>
  <si>
    <t>突面带颈对焊法兰 CL150 3" A105 ASME B16.5</t>
  </si>
  <si>
    <t>突面带颈对焊法兰 CL300 4" A182GR.F304L SCH10S</t>
  </si>
  <si>
    <t>高压手动球阀 Q347F CL600 ASTM A216GR.WCB 12"*⑴</t>
  </si>
  <si>
    <t>高压手动截止阀 FJ41Y 10MPa ASTM A105N DN100 制*⑴</t>
  </si>
  <si>
    <t>45°无缝弯头 DN50 4mm 20# 57mm 1.5D</t>
  </si>
  <si>
    <t>45°无缝弯头 DN100 8mm A815 WPS32205 114.3m*⑴</t>
  </si>
  <si>
    <t>45°无缝弯头 DN200 7mm 2205 φ219mm 1.5D</t>
  </si>
  <si>
    <t>无缝异径三通 DN200 DN80 9mm 6mm 20G GB/T12459</t>
  </si>
  <si>
    <t>无缝异径三通 DN200 DN100 SCH40 SCH40 20G* ⑵</t>
  </si>
  <si>
    <t>无缝异径三通 DN200 DN50 6.3mm 5mm L245N GB/T*⑴</t>
  </si>
  <si>
    <t>无缝异径三通 DN200 DN150 10mm 10mm L360NS GB*⑴</t>
  </si>
  <si>
    <t>高压止回阀 D-196℃H41Y CL600 F304 2"</t>
  </si>
  <si>
    <t>无缝异径三通 DN100 DN50 13.49mm 8.74mm 316L *⑴</t>
  </si>
  <si>
    <t>无缝等径三通 DN100 SCH40 20# GB/T 12459-2017</t>
  </si>
  <si>
    <t>45°无缝弯头DN200 Sch40 A234GR.WPB 219.1 1.5D</t>
  </si>
  <si>
    <t>45°无缝弯管 DN400*9mm L360 426mm 6D</t>
  </si>
  <si>
    <t>45°无缝弯头 DN400 10mm 20# φ426mm R=1.5D</t>
  </si>
  <si>
    <t>45°无缝弯管 DN250*10.3mm L415Q 273mm 6D</t>
  </si>
  <si>
    <t>45°无缝弯头 DN25 4.55mm 2205 33.4mm 1.5D</t>
  </si>
  <si>
    <t>无缝异径三通 DN80 DN50 7mm 6mm 20G GB/T 1245*⑴</t>
  </si>
  <si>
    <t>无缝等径三通 DN80 SCH40 20# GB/T 12459</t>
  </si>
  <si>
    <t>无缝等径三通 DN80 4mm 16Mn</t>
  </si>
  <si>
    <t>无缝异径三通 DN100 DN50 Sch160 Sch160 316L G*⑴</t>
  </si>
  <si>
    <t>无缝异径三通 DN50 DN40 3mm 3mm 16Mn</t>
  </si>
  <si>
    <t>无缝异径三通 DN50 DN25 Sch160 Sch160 20# GB/*⑵</t>
  </si>
  <si>
    <t>突面带颈对焊法兰 CL150 DN100 20# HG20615 5mm</t>
  </si>
  <si>
    <t>突面带颈对焊法兰 CL600 DN50 A105 ASME B16.5 SC*⑴</t>
  </si>
  <si>
    <t>突面带颈对焊法兰 CL300 DN40 A182GR.F304L ASME *⑵</t>
  </si>
  <si>
    <t>同心异径接头 DN300 DN250 8mm 8mm 20# GB12459</t>
  </si>
  <si>
    <t>无缝同心异径接头 DN50 DN25 4mm 4mm 16Mn GB/T12*⑴</t>
  </si>
  <si>
    <t>突面带颈对焊法兰 CL300 DN25 316L HG/T20615 SCH*⑴</t>
  </si>
  <si>
    <t>突面带颈对焊法兰 CL600 DN100 20# HG/T20615-200*⑴</t>
  </si>
  <si>
    <t>突面带颈对焊法兰 CL300 DN150 A182GR.F11 ASME B*⑴</t>
  </si>
  <si>
    <t>突面带颈对焊法兰 5MPa DN80 20# HG20615-97 29mm</t>
  </si>
  <si>
    <t>盲法兰 DN50 CL600 304</t>
  </si>
  <si>
    <t>法兰 DN150×DN15 CL600 A105</t>
  </si>
  <si>
    <t>突面带颈对焊法兰 DN400 CL150 304</t>
  </si>
  <si>
    <t>偏心异径焊接接头 DN150×DN100 SCH40S 316</t>
  </si>
  <si>
    <t>突面带颈对焊法兰 DN100 CL300 碳钢</t>
  </si>
  <si>
    <t>中压手动闸阀 Z40Y-CL300 8" WCB</t>
  </si>
  <si>
    <t>中压手动球阀 KQ47R-25 DN150 2.5MPa A105N</t>
  </si>
  <si>
    <t>中压齿轮传动蝶阀 D342F-CL150 10" CL150 碳钢</t>
  </si>
  <si>
    <t>中压手动截止阀 J41Y-150LBP DN80 CL150 QT450</t>
  </si>
  <si>
    <t>中压手动闸阀 Z41Y-CL150D 6" CL150 LCB</t>
  </si>
  <si>
    <t>中压手动闸阀 Z41Y-CL150D 6" CL150 WCB</t>
  </si>
  <si>
    <t>高压止回阀 H44Y-CL600 8" CL600</t>
  </si>
  <si>
    <t>中压手动闸阀 Z40Y-CL150 2" CL150 A105N</t>
  </si>
  <si>
    <t>中压止回阀DH41Y-300LB DN25 304</t>
  </si>
  <si>
    <t>中压手动截止阀 DN50 6.3MPa A105</t>
  </si>
  <si>
    <t>中压安全阀 BYWA42Y-300aLBC 3"×J×4" LCB</t>
  </si>
  <si>
    <t>中压手动闸阀 Z41Y-CL150 2" LCB</t>
  </si>
  <si>
    <t>中压止回阀 H44H-150LB 2" WCB</t>
  </si>
  <si>
    <t>中压手动闸阀 Z40H-CL150 2" A105</t>
  </si>
  <si>
    <t>中压止回阀 H44H-150LB 2" A105N</t>
  </si>
  <si>
    <t>中压手动闸阀 Z41Y-150LBRL 2" F304</t>
  </si>
  <si>
    <t>中压手动闸阀 Z41H-150LB DN50 WCB</t>
  </si>
  <si>
    <t>高压手动闸阀 Z41Y-600LBC DN25 A105N</t>
  </si>
  <si>
    <t>中压手动闸阀 Z41H-CL150 1" A105N</t>
  </si>
  <si>
    <t>中压止回阀 H41Y-CL150 1" A105N</t>
  </si>
  <si>
    <t>抗硫球阀 KQ41F-16C DN65 PN16 WCB</t>
  </si>
  <si>
    <t>E2611*A929X21 2" CL600 CF8M</t>
  </si>
  <si>
    <t>中压手动闸阀 Z41Y-CL300 DN25 F316</t>
  </si>
  <si>
    <t>90°无缝弯头 DN200 SCH30 碳钢</t>
  </si>
  <si>
    <t>90°无缝弯头 DN150 SCH80 碳钢</t>
  </si>
  <si>
    <t>90°无缝弯头 DN100 SCH80 A234</t>
  </si>
  <si>
    <t>45°无缝弯头 DN100 SCH40 碳钢</t>
  </si>
  <si>
    <t>90°无缝弯头 DN250 SCH30 A234</t>
  </si>
  <si>
    <t>中压手动闸阀 Z40Y-150LB 4" CL150 WCB</t>
  </si>
  <si>
    <t>低温球阀 DTQ67F-150LB 2" CL150 F304</t>
  </si>
  <si>
    <t>高压手动球阀 Q47PK-CL600 3" CL600 A105</t>
  </si>
  <si>
    <t>中压安全阀 DA22Y 4.0MPa CF3M</t>
  </si>
  <si>
    <t>高压安全阀 DA21Y-150RL 25MPa DN20 304</t>
  </si>
  <si>
    <t>高压止回阀 H44Y-CL600 DN50 CL600 CF3M</t>
  </si>
  <si>
    <t>突面带颈对焊法兰 10" CL150 A105</t>
  </si>
  <si>
    <t>突面带颈对焊法兰 DN100 CL600 304</t>
  </si>
  <si>
    <t>偏心异径焊接接头 DN100×DN80 SCH10S 304</t>
  </si>
  <si>
    <t>偏心异径焊接接头 DN100×DN50 SCH10×SCH40 316</t>
  </si>
  <si>
    <t>偏心异径焊接接头 DN100×DN50 SCH40 碳钢</t>
  </si>
  <si>
    <t>90°无缝弯头 DN600 SCH80 碳钢</t>
  </si>
  <si>
    <t>45°无缝弯头 DN600 SCH40S 碳钢</t>
  </si>
  <si>
    <t>90°无缝弯头 DN400 Sch40 20# 406.4mm 1D</t>
  </si>
  <si>
    <t>90°无缝弯头 DN350 SCH40S 碳钢</t>
  </si>
  <si>
    <t>90°无缝弯头 DN300 SCH30 碳钢</t>
  </si>
  <si>
    <t>90°无缝弯头 DN300 SCH30 20G</t>
  </si>
  <si>
    <t>异径斜三通 DN200×DN150 SCH40S 碳钢</t>
  </si>
  <si>
    <t>等径三通 DN50 SCH40 碳钢</t>
  </si>
  <si>
    <t>异径三通 DN150×DN80 SCH40</t>
  </si>
  <si>
    <t>同心异径焊接接头 DN100×DN50 SCH40 A234</t>
  </si>
  <si>
    <t>等径三通 DN80 SCH40 碳钢</t>
  </si>
  <si>
    <t>中压手动闸阀 Z40Y-CL150RL 10" CL150 CF3M</t>
  </si>
  <si>
    <t>异径三通 DN100×DN50 SCH10S 316</t>
  </si>
  <si>
    <t>等径三通 DN80 SCH40S 316</t>
  </si>
  <si>
    <t>八字盲板 DN250 CL150 碳钢 A350</t>
  </si>
  <si>
    <t>全平面八字盲板 DN150 6.3MPa 20#</t>
  </si>
  <si>
    <t>全平面八字盲板 DN50 CL150 304</t>
  </si>
  <si>
    <t>OP（G） DN20 PN4.0MPa</t>
  </si>
  <si>
    <t>中压手动蝶阀 D343F-150LB DN200 CL150 WCB</t>
  </si>
  <si>
    <t>球阀 DQ47F-CL150P 2"CL150 F304</t>
  </si>
  <si>
    <t>中压手动闸阀 Z41H-150LB 8" CL150 WCB</t>
  </si>
  <si>
    <t>高压手动球阀 Q347PK-CL600 DN200 CL600 碳钢</t>
  </si>
  <si>
    <t>低温闸阀 DN150 300LB 碳钢</t>
  </si>
  <si>
    <t>高压手动球阀 Q41H-160 PN160 DN50 碳钢</t>
  </si>
  <si>
    <t>高压手动球阀 Q47F-600LB DN80 600LB F316L</t>
  </si>
  <si>
    <t>高压手动球阀 Q47F-600LB DN80 600LB A105</t>
  </si>
  <si>
    <t>中压手动球阀 1/2" 300LB F316L</t>
  </si>
  <si>
    <t>低压手动闸阀 Z45X-16 1.6MPa DN65 QT450</t>
  </si>
  <si>
    <t>高压手动闸阀 Z41Y-CL600 4" CL600 WCB</t>
  </si>
  <si>
    <t>高压手动闸阀 Z41Y-CL600 2" CL600 WCB</t>
  </si>
  <si>
    <t>突面带颈对焊法兰 DN150 CL600 304</t>
  </si>
  <si>
    <t>电控箱 DJYK-B 远程控制柜箱体 1500*500*400mm</t>
  </si>
  <si>
    <t>胶管</t>
  </si>
  <si>
    <t>异径三通 DN200×DN100 SCH80×SCH80 A234</t>
  </si>
  <si>
    <t>异径三通 DN300×DN250 SCH40S 304</t>
  </si>
  <si>
    <t>异径三通 8"×6" SCH10S 304</t>
  </si>
  <si>
    <t>同心异径焊接接头 DN400×DN300 SCH40 A234</t>
  </si>
  <si>
    <t>偏心异径焊接接头 DN350×DN250 SCH10S 304</t>
  </si>
  <si>
    <t>异径三通 DN300×DN250 SCH20 碳钢</t>
  </si>
  <si>
    <t>突面带颈对焊法兰 外径618mm A105</t>
  </si>
  <si>
    <t>突面带颈对焊法兰 外径405mm 内径250 A105</t>
  </si>
  <si>
    <t>突面带颈对焊法兰 DN300 CL150 A105</t>
  </si>
  <si>
    <t>突面带颈对焊法兰 DN200 CL150 A105</t>
  </si>
  <si>
    <t>突面带颈对焊法兰 3" CL150 A105</t>
  </si>
  <si>
    <t>螺纹法兰 DN25 CL150 A105</t>
  </si>
  <si>
    <t>对</t>
  </si>
  <si>
    <t>盲法兰 外径350mm 厚48mm A105</t>
  </si>
  <si>
    <t>突面带颈对焊法兰 DN100 PN16 A105</t>
  </si>
  <si>
    <t>盲法兰 DN25 CL300 304</t>
  </si>
  <si>
    <t>盲法兰 DN80 CL600 A105</t>
  </si>
  <si>
    <t>盲法兰 DN40 CL150 304</t>
  </si>
  <si>
    <t>盲法兰 DN15 CL600 304</t>
  </si>
  <si>
    <t>突面带颈对焊法兰 外径345mm 内径205 A105</t>
  </si>
  <si>
    <t>突面带颈对焊法兰 外径350mm 内径145 A105</t>
  </si>
  <si>
    <t>突面带颈对焊法兰 外径485mm 内径350 A105</t>
  </si>
  <si>
    <t>盲法兰 DN40 CL300 304</t>
  </si>
  <si>
    <t>突面带颈对焊法兰 外径630mm A105</t>
  </si>
  <si>
    <t>突面带颈对焊法兰 外径585mm A105</t>
  </si>
  <si>
    <t>突面带颈对焊法兰 12" 600LB A105</t>
  </si>
  <si>
    <t>突面带颈对焊法兰 外径685mm A105</t>
  </si>
  <si>
    <t>突面带颈对焊法兰 外径420mm A105</t>
  </si>
  <si>
    <t>突面带颈对焊法兰 外径405mm A105</t>
  </si>
  <si>
    <t>突面带颈对焊法兰 外径405mm 内径260 A105</t>
  </si>
  <si>
    <t>中压安全阀 BYWA42Y-300aLBCL 4"×L×6" 300LB LCB</t>
  </si>
  <si>
    <t>突面带颈对焊法兰 DN100 CL150 304</t>
  </si>
  <si>
    <t>法兰 DN150×DN40 CL600 碳钢</t>
  </si>
  <si>
    <t>同心异径接头 DN50×DN25 SCH40S×SCH40S 304</t>
  </si>
  <si>
    <t>盲法兰 DN25 CL150 304</t>
  </si>
  <si>
    <t>内外环缠绕垫 DN25 PN25</t>
  </si>
  <si>
    <t>内外环缠绕垫片 1/2" CL600 1222</t>
  </si>
  <si>
    <t>八角垫 DN50 CL300</t>
  </si>
  <si>
    <t>八角垫 DN80 CL150</t>
  </si>
  <si>
    <t>八角垫 DN50 CL600</t>
  </si>
  <si>
    <t>八角垫 DN40 CL2500</t>
  </si>
  <si>
    <t>八角垫 DN20 CL2500</t>
  </si>
  <si>
    <t>八角垫 DN25 CL2500</t>
  </si>
  <si>
    <t>不锈钢钢管 160mm*3mm</t>
  </si>
  <si>
    <t>不锈钢钢管 110mm*4mm</t>
  </si>
  <si>
    <t>不锈钢钢管 112mm*5mm</t>
  </si>
  <si>
    <t>不锈钢钢管 107mm*3mm</t>
  </si>
  <si>
    <t>不锈钢钢管 85mm*3mm</t>
  </si>
  <si>
    <t>不锈钢钢管 72mm*3mm</t>
  </si>
  <si>
    <t>不锈钢钢管 DN50*SCH40S</t>
  </si>
  <si>
    <t>不锈钢钢管 49mm*1mm</t>
  </si>
  <si>
    <t>不锈钢钢管 DN25 SCH40</t>
  </si>
  <si>
    <t>不锈钢钢管 35mm*3mm</t>
  </si>
  <si>
    <t>不锈钢钢管 27mm*3mm</t>
  </si>
  <si>
    <t>不锈钢钢管 20mm*1mm</t>
  </si>
  <si>
    <t>不锈钢钢管 DN20 SCH40S</t>
  </si>
  <si>
    <t>不锈钢钢管 Φ25*3</t>
  </si>
  <si>
    <t>不锈钢钢管 DN15*SCH40S</t>
  </si>
  <si>
    <t>不锈钢钢管 17mm*3mm</t>
  </si>
  <si>
    <t>不锈钢钢管 DN25 SCH40S</t>
  </si>
  <si>
    <t>不锈钢钢管 18mm*3mm</t>
  </si>
  <si>
    <t>不锈钢钢管 114×4</t>
  </si>
  <si>
    <t>不锈钢钢管 57×3</t>
  </si>
  <si>
    <t>不锈钢钢管 35×3</t>
  </si>
  <si>
    <t>不锈钢钢管 DN25×3</t>
  </si>
  <si>
    <t>不锈钢钢管 15×3</t>
  </si>
  <si>
    <t>直缝埋弧焊接钢管 610*10mm L415M</t>
  </si>
  <si>
    <t>Φ330×9×10</t>
  </si>
  <si>
    <t>Φ220×20×10</t>
  </si>
  <si>
    <t>直缝埋弧焊接钢管 273.1*5mm L450M</t>
  </si>
  <si>
    <t>直缝埋弧焊接钢管 219.1*6.4mm L290NB</t>
  </si>
  <si>
    <t>Φ168×6×10</t>
  </si>
  <si>
    <t>Φ220×6×11（不锈钢）</t>
  </si>
  <si>
    <t>Φ114×6×12</t>
  </si>
  <si>
    <t>Φ114×6×6</t>
  </si>
  <si>
    <t>Φ88×8×9</t>
  </si>
  <si>
    <t>Φ76×6×10</t>
  </si>
  <si>
    <t>直缝埋弧焊接钢管 1016*18.4mm X80</t>
  </si>
  <si>
    <t>直缝埋弧焊接钢管 813*14.2mm L415M</t>
  </si>
  <si>
    <t>直缝埋弧焊接钢管 813*17.5mm L485MB</t>
  </si>
  <si>
    <t>直缝埋弧焊接钢管 406.4*8mm L360M</t>
  </si>
  <si>
    <t>Φ60×4×10</t>
  </si>
  <si>
    <t>Φ48×5×10</t>
  </si>
  <si>
    <t>Φ60×4×6</t>
  </si>
  <si>
    <t>Φ20×4×8</t>
  </si>
  <si>
    <t>无缝钢管 碳钢 DN15 SCH80</t>
  </si>
  <si>
    <t>流体用不锈钢无缝钢管 219*5mm 304</t>
  </si>
  <si>
    <t>90°无缝弯头 DN80 SCH80 A234</t>
  </si>
  <si>
    <t>90°无缝弯头 DN50 SCH40 A234</t>
  </si>
  <si>
    <t>突面八字盲板 DN400 CL600 A105</t>
  </si>
  <si>
    <t>全平面八字盲板 DN50 6.3MPa 20#</t>
  </si>
  <si>
    <t>突面八字盲板 外径260mm 厚25mm A105</t>
  </si>
  <si>
    <t>偏心异径焊接接头 DN150×DN100 SCH40 碳钢</t>
  </si>
  <si>
    <t>同心异径焊接接头 DN300×DN250 SCH10S 碳钢</t>
  </si>
  <si>
    <t>等径三通 DN200 SCH80 A234</t>
  </si>
  <si>
    <t>异径三通 DN200×DN100 SCH20×SCH40 A234</t>
  </si>
  <si>
    <t>等径三通 219×219 6mm SCH40S 304</t>
  </si>
  <si>
    <t>90°无缝弯头 DN400 5mm 304</t>
  </si>
  <si>
    <t>90°无缝弯头 DN150 SCH10S 304</t>
  </si>
  <si>
    <t>90°无缝弯头 DN100 SCH20S 304</t>
  </si>
  <si>
    <t>45°无缝弯头 DN150 SCH10S 304</t>
  </si>
  <si>
    <t>45°无缝弯头 DN80 SCH10S 304</t>
  </si>
  <si>
    <t>45°无缝弯头 DN80 SCH10S 316</t>
  </si>
  <si>
    <t>45°无缝弯头 DN65 4.5mm 316</t>
  </si>
  <si>
    <t>90°无缝弯头 DN40 SCH40S 316</t>
  </si>
  <si>
    <t>45°无缝弯头 DN100 SCH40 A234</t>
  </si>
  <si>
    <t>平焊法兰 DN400 CL600 A105</t>
  </si>
  <si>
    <t>八字盲板 直径450 厚45 碳钢</t>
  </si>
  <si>
    <t>偏心异径焊接接头 DN100×DN40 SCH10×SCH40 316</t>
  </si>
  <si>
    <t>同心异径焊接接头 DN100×DN40 SCH10 SCH40S A234</t>
  </si>
  <si>
    <t>等径三通 DN300 SCH40S 碳钢</t>
  </si>
  <si>
    <t>盲法兰 DN200 CL600 A105</t>
  </si>
  <si>
    <t>盲法兰 DN25 CL2500 A105</t>
  </si>
  <si>
    <t>盲法兰 DN40 CL600 A105</t>
  </si>
  <si>
    <t>盲法兰 外径485 A105</t>
  </si>
  <si>
    <t>突面带颈对焊法兰 外径370 A105</t>
  </si>
  <si>
    <t>盲法兰 3/4" 2500D</t>
  </si>
  <si>
    <t>突面带颈对焊法兰 DN250 CL150 F304</t>
  </si>
  <si>
    <t>等径三通 外径325mm 厚8mm 碳钢</t>
  </si>
  <si>
    <t>突面带颈对焊法兰 1" CL300 A105</t>
  </si>
  <si>
    <t>突面带颈对焊法兰  DN300 CL150 304</t>
  </si>
  <si>
    <t>突面带颈对焊法兰 CL150 DN200 A105 ASME B16.5 S*⑴</t>
  </si>
  <si>
    <t>90°无缝弯头 DN100 SCH40 碳钢</t>
  </si>
  <si>
    <t>45°无缝弯头 DN400 5mm 304</t>
  </si>
  <si>
    <t>45°无缝弯头 DN350 5mm 304</t>
  </si>
  <si>
    <t>45°无缝弯头 DN250 SCH20 A234</t>
  </si>
  <si>
    <t>45°无缝弯头 DN200 SCH20 A234</t>
  </si>
  <si>
    <t>90°无缝弯头 DN80 SCH10S A403</t>
  </si>
  <si>
    <t>异径三通 DN300×DN200 SCH10S 304</t>
  </si>
  <si>
    <t>异径三通 DN250×DN200 304</t>
  </si>
  <si>
    <t>等径三通 DN400 5mm 304</t>
  </si>
  <si>
    <t>90°无缝弯头 DN65 4.5mm 316</t>
  </si>
  <si>
    <t>90°无缝弯头 DN50 SCH40S 304</t>
  </si>
  <si>
    <t>45°无缝弯头 DN50 SCH40S 316</t>
  </si>
  <si>
    <t>等径三通 DN400 SCH60 碳钢</t>
  </si>
  <si>
    <t>异径三通 DN100×DN50 SCH10S 20#</t>
  </si>
  <si>
    <t>异径三通 DN100×DN50 SCH40 SCH40 碳钢</t>
  </si>
  <si>
    <t>等径三通 DN150 SCH40S 316</t>
  </si>
  <si>
    <t>异径三通 DN50×DN40 SCH40S SCH40S 316</t>
  </si>
  <si>
    <t>突面带颈对焊法兰 DN100 CL300 A105</t>
  </si>
  <si>
    <t>突面带颈对焊法兰 外径584mm A105</t>
  </si>
  <si>
    <t>突面带颈对焊法兰 外径445mm A105</t>
  </si>
  <si>
    <t>突面带颈对焊法兰 外径340mm A105</t>
  </si>
  <si>
    <t>突面带颈对焊法兰 外径208mm A105</t>
  </si>
  <si>
    <t>突面带颈对焊法兰 DN100 CL150 A105</t>
  </si>
  <si>
    <t>突面带颈对焊法兰 DN65 PN16 A105</t>
  </si>
  <si>
    <t>突面带颈对焊法兰 DN50 CL600 A105</t>
  </si>
  <si>
    <t>突面带颈对焊法兰 外径156 A105</t>
  </si>
  <si>
    <t>平焊法兰 DN150 1.6MPa 碳钢</t>
  </si>
  <si>
    <t>盲法兰 DN50 CL300 A105</t>
  </si>
  <si>
    <t>平焊法兰 DN100 CL150 304</t>
  </si>
  <si>
    <t>八角垫 DN40 CL2500 304 ASME B16.20</t>
  </si>
  <si>
    <t>内外环缠绕垫 DN600 PN16</t>
  </si>
  <si>
    <t>内外环缠绕垫 DN550 300LB</t>
  </si>
  <si>
    <t>内外环缠绕垫 DN500 PN25</t>
  </si>
  <si>
    <t>内外环缠绕垫 10" CL150</t>
  </si>
  <si>
    <t>内外环缠绕垫 DN100 CL150</t>
  </si>
  <si>
    <t>内外环缠绕垫 DN150 CL150</t>
  </si>
  <si>
    <t>内外环缠绕垫 DN40 CL600</t>
  </si>
  <si>
    <t>内外环缠绕垫 6" CL600</t>
  </si>
  <si>
    <t>内外环缠绕垫 DN150 PN25</t>
  </si>
  <si>
    <t>内外环缠绕垫 DN50 CL300</t>
  </si>
  <si>
    <t>内外环缠绕垫片 DN80 CL150 304+石墨 IR:304 CR:CS</t>
  </si>
  <si>
    <t>八角垫 DN150 600LB</t>
  </si>
  <si>
    <t>八角垫 DN50 150LB</t>
  </si>
  <si>
    <t>内外环缠绕垫 DN600 CL300</t>
  </si>
  <si>
    <t>内外环缠绕垫 DN300 CL300</t>
  </si>
  <si>
    <t>内外环缠绕垫 DN200 CL150</t>
  </si>
  <si>
    <t>内外环缠绕垫片 1" CL300 1222 RF HG/T20631</t>
  </si>
  <si>
    <t>自力式压力调节阀 GPZLTYP-150/P 1" CL150 CF8</t>
  </si>
  <si>
    <t>气动套筒调节阀（抗硫）GYL41611 DN150×DN150 150LB WCB</t>
  </si>
  <si>
    <t>可燃气体报警器</t>
  </si>
  <si>
    <t>天玺灯灯头  12V</t>
  </si>
  <si>
    <t>安全阀 DN50 PN160</t>
  </si>
  <si>
    <t>泛光灯 SFW6110A</t>
  </si>
  <si>
    <t>防爆控制箱 BxK 2B外壳</t>
  </si>
  <si>
    <t>短节PN25 DN25 316L-XH-</t>
  </si>
  <si>
    <t>活接头1/2-150 304</t>
  </si>
  <si>
    <t>单头螺丝 M16*75</t>
  </si>
  <si>
    <t>HC鼓风机</t>
  </si>
  <si>
    <t>扁铁 23*5</t>
  </si>
  <si>
    <t>自吸泵泵头 C-VESP 30/60/1.5 18.5KW 50m3/h 60m</t>
  </si>
  <si>
    <t>自吸泵泵头 C-VESP 25/50 7.5 11KW 25m3/h 50m</t>
  </si>
  <si>
    <t>热电偶TX-WZP</t>
  </si>
  <si>
    <t>防爆穿线盒（四通）G 3/4"</t>
  </si>
  <si>
    <t>防爆穿线盒  G1 弯通45度（旧）</t>
  </si>
  <si>
    <t>防爆接线盒3/4</t>
  </si>
  <si>
    <t>防爆接线盒套通1/2</t>
  </si>
  <si>
    <t>防爆接线盒3通1/2</t>
  </si>
  <si>
    <t>防爆接线盒3通3/4</t>
  </si>
  <si>
    <t>防爆穿线盒（直通）G 3/4"</t>
  </si>
  <si>
    <t>防爆电磁阀CZBSF/16P  50MM</t>
  </si>
  <si>
    <t>轴振动传感器MTB-30</t>
  </si>
  <si>
    <t>电磁阀G1  DN25</t>
  </si>
  <si>
    <t>轴振动变送器MTB-30</t>
  </si>
  <si>
    <t>内螺纹截止阀28.6*2  M20*1.5</t>
  </si>
  <si>
    <t>单头螺丝 M41*335</t>
  </si>
  <si>
    <t>机封</t>
  </si>
  <si>
    <t>过滤器XY112</t>
  </si>
  <si>
    <t>计量泵配件泵体止回阀CYEHSWLKI/2SS-CHS8-1</t>
  </si>
  <si>
    <t>不锈钢挠性接头（单头带G1螺纹） L=100 G1"</t>
  </si>
  <si>
    <t>不锈钢挠性接头（双头带G1螺纹） L=150 G1"</t>
  </si>
  <si>
    <t>双头螺栓 350*40</t>
  </si>
  <si>
    <t>螺杆 M8</t>
  </si>
  <si>
    <t>单头螺杆 M9*41</t>
  </si>
  <si>
    <t>螺杆 M38*300</t>
  </si>
  <si>
    <t>镀锌螺杆 M16*170</t>
  </si>
  <si>
    <t>螺杆 M26*160</t>
  </si>
  <si>
    <t>电热带15QTVR2-CT 49W</t>
  </si>
  <si>
    <t>电热带15QTVRZ-CT49W 220V 110M</t>
  </si>
  <si>
    <t>格兰头 DN25</t>
  </si>
  <si>
    <t>螺杆机进气 空气滤芯ENG23434（2250140101）</t>
  </si>
  <si>
    <t>螺杆机润滑油 油分芯YF-70(34001-0102)</t>
  </si>
  <si>
    <t>滤芯</t>
  </si>
  <si>
    <t>计算机专用风扇DP200A</t>
  </si>
  <si>
    <t>电池 701PBKKF</t>
  </si>
  <si>
    <t>交换机 SICOM3024G-12G12GE-HV-HV</t>
  </si>
  <si>
    <t>光缆续接盒</t>
  </si>
  <si>
    <t>胶布</t>
  </si>
  <si>
    <t>继电器插座RYF08A-E</t>
  </si>
  <si>
    <t>固定导线组件 600V-30A MAX</t>
  </si>
  <si>
    <t>开关装置MIC-B</t>
  </si>
  <si>
    <t>对焊法兰 DN20 20#</t>
  </si>
  <si>
    <t>电伴热电源接线盒BHD-40A-220/380V</t>
  </si>
  <si>
    <t>消防应急标志灯具M-BLZD-1LR0EI 15WCAA</t>
  </si>
  <si>
    <t>防爆磁力启动开关 BQD53-20 380V 20A BT5 EP65</t>
  </si>
  <si>
    <t>电伴热三通接线盒BHT-40A-220/380V</t>
  </si>
  <si>
    <t>电伴热二通接线盒BHI-40A-220/380V</t>
  </si>
  <si>
    <t>LED防爆灯（100W）TGF774</t>
  </si>
  <si>
    <t>防爆LED照明灯BZD136-250W</t>
  </si>
  <si>
    <t>防爆马路灯 HRT92 100W ExdembⅡCT6 IP66</t>
  </si>
  <si>
    <t>轴承DTM33/TP-GGV88</t>
  </si>
  <si>
    <t>塑壳式漏电断路器D215LE-100/4901</t>
  </si>
  <si>
    <t>干式变压器温度控制器LD-B10-10D</t>
  </si>
  <si>
    <t>塑壳式断路器CDM3-100S</t>
  </si>
  <si>
    <t>微型断路器ABB S203 D25</t>
  </si>
  <si>
    <t>微型断路器ABB S203 D40</t>
  </si>
  <si>
    <t>微型断路器ic65N D63A</t>
  </si>
  <si>
    <t>微型断路器ic65N C63 IC65N 25A 380V 3P</t>
  </si>
  <si>
    <t>微型断路器CHNT NXB-63 C32</t>
  </si>
  <si>
    <t>漏电微型断路器 DZ47SLE C400</t>
  </si>
  <si>
    <t>防爆插销BCX53 32A 220V</t>
  </si>
  <si>
    <t>微型断路器ic65N D50</t>
  </si>
  <si>
    <t>微型断路器S203-C10</t>
  </si>
  <si>
    <t>微型断路器ic65N C40</t>
  </si>
  <si>
    <t>轴承 6207-2RS</t>
  </si>
  <si>
    <t>轴承 SKF7306BECBP27SC</t>
  </si>
  <si>
    <t>轴承 6213-2RS</t>
  </si>
  <si>
    <t>主电机轴承NU232</t>
  </si>
  <si>
    <t>推力轴承 51110ZWZ</t>
  </si>
  <si>
    <t>轴承 7306BECBP</t>
  </si>
  <si>
    <t>轴承B417</t>
  </si>
  <si>
    <t>轴承 SKF EXPOIORER NO3066ECJ</t>
  </si>
  <si>
    <t>轴承NU316  EM</t>
  </si>
  <si>
    <t>轴承6306RZ</t>
  </si>
  <si>
    <t>轴承 6313ZZ</t>
  </si>
  <si>
    <t>轴承 8A10062848-2</t>
  </si>
  <si>
    <t>轴承7024</t>
  </si>
  <si>
    <t>轴承616</t>
  </si>
  <si>
    <t>轴承 ZBM-16069-A</t>
  </si>
  <si>
    <t>电伴热防爆接线盒温控器</t>
  </si>
  <si>
    <t>轴承6213-2Z</t>
  </si>
  <si>
    <t>防爆接线箱 PB-9081</t>
  </si>
  <si>
    <t>高压变频器配件电源模块</t>
  </si>
  <si>
    <t>轴承 6313-CM/C3</t>
  </si>
  <si>
    <t>轴承 6313-2Z/C3</t>
  </si>
  <si>
    <t>轴承 6206Z</t>
  </si>
  <si>
    <t>轴承 62062Z</t>
  </si>
  <si>
    <t>无油流开关</t>
  </si>
  <si>
    <t>垫圈 R23</t>
  </si>
  <si>
    <t>垫圈 40-600</t>
  </si>
  <si>
    <t>垫圈 R11</t>
  </si>
  <si>
    <t>垫圈 DN15</t>
  </si>
  <si>
    <t>隔膜泵液压腔O型圈  438E</t>
  </si>
  <si>
    <t>隔膜泵内置安全阀O型圈  438C</t>
  </si>
  <si>
    <t>轴承 6319-2Z    SKF</t>
  </si>
  <si>
    <t>轴承 6217-2RS1    SKF</t>
  </si>
  <si>
    <t>轴承 6214</t>
  </si>
  <si>
    <t>深沟球轴承 6217ZC3</t>
  </si>
  <si>
    <t>轴承 6316-2RS1    SKF</t>
  </si>
  <si>
    <t>轴承 NU310EM    TMB</t>
  </si>
  <si>
    <t>轴承 6312-2Z/C3    SKF</t>
  </si>
  <si>
    <t>轴承 6312-2Z        SKF</t>
  </si>
  <si>
    <t>轴承 7308B          NSK</t>
  </si>
  <si>
    <t>轴承 7312  SKF</t>
  </si>
  <si>
    <t>轴承 NU315  ECJ/C3</t>
  </si>
  <si>
    <t>轴承 6314E</t>
  </si>
  <si>
    <t>轴承 6205-2Z/C3    SKF</t>
  </si>
  <si>
    <t>轴承 6206  JAPAN</t>
  </si>
  <si>
    <t>隔膜泵十字油封  PL149L10M420/I</t>
  </si>
  <si>
    <t>深沟球轴承　6312-2RS1/C3</t>
  </si>
  <si>
    <t>深沟球轴承　6215-2RS</t>
  </si>
  <si>
    <t>深沟球轴承　6311-2Z/C3  SKF</t>
  </si>
  <si>
    <t>调心滚子轴承2312/C3</t>
  </si>
  <si>
    <t>轴承 JAPAN NU30BE NSK</t>
  </si>
  <si>
    <t>轴承31309/QCL7C 13293B</t>
  </si>
  <si>
    <t>轴承 NUP305EN</t>
  </si>
  <si>
    <t>轴承 305EC  SKF</t>
  </si>
  <si>
    <t>轴承 1306  SKF</t>
  </si>
  <si>
    <t>轴承 NU306  ECP      SSK</t>
  </si>
  <si>
    <t>轴承 6307-2Z  SKF</t>
  </si>
  <si>
    <t>油滤芯  VFL—250×15L</t>
  </si>
  <si>
    <t>轴承  6313Z</t>
  </si>
  <si>
    <t>锡箔纸</t>
  </si>
  <si>
    <t>红色报警灯</t>
  </si>
  <si>
    <t>推杆-配BDM05-ⅡG-L</t>
  </si>
  <si>
    <t>除汕分离器滤芯  ENG43112231</t>
  </si>
  <si>
    <t>滤芯  XFL-250X15L</t>
  </si>
  <si>
    <t>空气滤芯 DMF-37A</t>
  </si>
  <si>
    <t>油过滤器芯</t>
  </si>
  <si>
    <t>温控旁通阀   22477541</t>
  </si>
  <si>
    <t>油气分离滤芯  ENG10431108</t>
  </si>
  <si>
    <t>油气分离器滤芯  8013073303</t>
  </si>
  <si>
    <t>无花型三相五级插头150YT-5J 150A 500V 50-400Hz</t>
  </si>
  <si>
    <t>无花型三相五级插座150GZ-5K  150A 500V 50-400Hz(旧)</t>
  </si>
  <si>
    <t>离心鼓风机配件 C40-1</t>
  </si>
  <si>
    <t>离心鼓风机配件</t>
  </si>
  <si>
    <t>线路用金具铜线鼻子DT 120㎜2</t>
  </si>
  <si>
    <t>压盖  DTM33-SGV82/2</t>
  </si>
  <si>
    <t>滚珠式不锈钢扎带4.6*500mm</t>
  </si>
  <si>
    <t>电热带（棕色）60W</t>
  </si>
  <si>
    <t>轴承  22311CA/C3W33</t>
  </si>
  <si>
    <t>轴承  6215-2RS</t>
  </si>
  <si>
    <t>轴承  325 16H</t>
  </si>
  <si>
    <t>法兰垫片  DN100 PN40</t>
  </si>
  <si>
    <t>法兰垫片  4″ DN100</t>
  </si>
  <si>
    <t>法兰垫片  DN100</t>
  </si>
  <si>
    <t>机械密封环  2A25-200  304</t>
  </si>
  <si>
    <t>法兰垫片  DN150</t>
  </si>
  <si>
    <t>压盖  DTM65A-USV82/2</t>
  </si>
  <si>
    <t>内螺纹六角螺母 8464245</t>
  </si>
  <si>
    <t>机械密封压盖</t>
  </si>
  <si>
    <t>压盖  DTM 50BW —UUE63/3</t>
  </si>
  <si>
    <t>联轴器</t>
  </si>
  <si>
    <t>时间继电器  ST-3PF</t>
  </si>
  <si>
    <t>润滑脂</t>
  </si>
  <si>
    <t>瓶</t>
  </si>
  <si>
    <t>压盖  DBM45B—1—USR62/2</t>
  </si>
  <si>
    <t>密封胶条</t>
  </si>
  <si>
    <t>防爆挠性连接管  NGd 20*700mm</t>
  </si>
  <si>
    <t>油分桶过滤器</t>
  </si>
  <si>
    <t>防爆照明开关  BZM-10</t>
  </si>
  <si>
    <t>空压机风险片 （橙色）</t>
  </si>
  <si>
    <t>空压机风险片 （黑色）</t>
  </si>
  <si>
    <t>前密封板  R580 10004</t>
  </si>
  <si>
    <t>后密封板  R580 10007</t>
  </si>
  <si>
    <t>增压机密封板  R580 10011</t>
  </si>
  <si>
    <t>隔膜泵单向阀导向</t>
  </si>
  <si>
    <t>叶轮  20mm</t>
  </si>
  <si>
    <t>叶轮  10mm</t>
  </si>
  <si>
    <t>叶轮20㎜</t>
  </si>
  <si>
    <t>叶轮  15mm</t>
  </si>
  <si>
    <t>叶轮  18mm</t>
  </si>
  <si>
    <t>叶轮  20mm （大）</t>
  </si>
  <si>
    <t>叶轮  20mm （小）</t>
  </si>
  <si>
    <t>叶轮  50mm</t>
  </si>
  <si>
    <t>叶轮  35mm</t>
  </si>
  <si>
    <t>叶轮  40mm</t>
  </si>
  <si>
    <t>轴套  IHZ125-100-250-003  304</t>
  </si>
  <si>
    <t>轴套  2N4080180</t>
  </si>
  <si>
    <t>轴套  A16128218-3</t>
  </si>
  <si>
    <t>卡子</t>
  </si>
  <si>
    <t>单向阀座  40mm</t>
  </si>
  <si>
    <t>叶轮  30mm</t>
  </si>
  <si>
    <t>机械密封压盖  40mm</t>
  </si>
  <si>
    <t>轴套  （旧）</t>
  </si>
  <si>
    <t>屏蔽泵推力盘  410-188-H</t>
  </si>
  <si>
    <t>防爆穿线盒  BHG-E/G1/2</t>
  </si>
  <si>
    <t>单向阀配套</t>
  </si>
  <si>
    <t>联轴器  DL140×150</t>
  </si>
  <si>
    <t>光缆接头盒48芯</t>
  </si>
  <si>
    <t>高分段小型断路器DZ47-C32-2P 32A</t>
  </si>
  <si>
    <t>漏电断路器DZ47LE 3P 20A</t>
  </si>
  <si>
    <t>防爆隔离密封盒Z-G314</t>
  </si>
  <si>
    <t>防爆隔离密封盒Z-GY</t>
  </si>
  <si>
    <t>启动电气开关 CB-60</t>
  </si>
  <si>
    <t>DQM-II 系列防爆电缆密封接头</t>
  </si>
  <si>
    <t>防爆接线盒 GT2"</t>
  </si>
  <si>
    <t>防爆穿线盒G211</t>
  </si>
  <si>
    <t>防爆穿线盒BHC</t>
  </si>
  <si>
    <t>涡轮增压器47553061001</t>
  </si>
  <si>
    <t>压盖  DTM65 DMC-80</t>
  </si>
  <si>
    <t>压盖  DTM65A DMC-60</t>
  </si>
  <si>
    <t>静电跨接线  φ25/12.5  125℃</t>
  </si>
  <si>
    <t>波齿垫  DN500</t>
  </si>
  <si>
    <t>临时过滤器DN150 PN40</t>
  </si>
  <si>
    <t>临时过滤器 帽尖 168</t>
  </si>
  <si>
    <t>临时过滤器 DN200 CLASS600 RJ</t>
  </si>
  <si>
    <t>法兰垫片  206×176×4.5T</t>
  </si>
  <si>
    <t>缠绕垫  DN105</t>
  </si>
  <si>
    <t>缠绕垫  DN140</t>
  </si>
  <si>
    <t>塑料护套（黄）</t>
  </si>
  <si>
    <t>配电箱  （旧）</t>
  </si>
  <si>
    <t>金属密封圈  DN142</t>
  </si>
  <si>
    <t>金属密封圈  DN120</t>
  </si>
  <si>
    <t>金属密封圈  DN190</t>
  </si>
  <si>
    <t>金属密封圈  DN180</t>
  </si>
  <si>
    <t>金属密封圈  DN370</t>
  </si>
  <si>
    <t>网状阀片  （旧）</t>
  </si>
  <si>
    <t>网状阀片  2010AK322</t>
  </si>
  <si>
    <t>网状阀片  2010AK132</t>
  </si>
  <si>
    <t>中间继电器 PLC-RSC-24DC/21-21 24V</t>
  </si>
  <si>
    <t>风机专用隔爆型电动机YBF3-63-4 0.25KW</t>
  </si>
  <si>
    <t>互感器  JLSZW-6.3 （旧）</t>
  </si>
  <si>
    <t>防爆配电箱</t>
  </si>
  <si>
    <t>面</t>
  </si>
  <si>
    <t>管道泵</t>
  </si>
  <si>
    <t>精密滤油机YES-40</t>
  </si>
  <si>
    <t>齿轮泵KCB55</t>
  </si>
  <si>
    <t>离心泵</t>
  </si>
  <si>
    <t>隔膜计量泵EKMS-1</t>
  </si>
  <si>
    <t>管道离心泵 YG25-125</t>
  </si>
  <si>
    <t>轻型立式多级离心泵CDF44</t>
  </si>
  <si>
    <t>双头螺栓52*415</t>
  </si>
  <si>
    <t>双头螺栓M52*420</t>
  </si>
  <si>
    <t>双头螺栓M52*360</t>
  </si>
  <si>
    <t>双头螺栓M36*300</t>
  </si>
  <si>
    <t>双头螺栓M52*460</t>
  </si>
  <si>
    <t>双头螺栓M64*660</t>
  </si>
  <si>
    <t>防爆路灯钢制 灯杆 6M</t>
  </si>
  <si>
    <t>热镀锌钢管 DN100 壁厚4.0mm</t>
  </si>
  <si>
    <t>鼓风机 旧</t>
  </si>
  <si>
    <t>光纤</t>
  </si>
  <si>
    <t>管帽 DN100*11mm</t>
  </si>
  <si>
    <t>管帽 DN100*4.5mm</t>
  </si>
  <si>
    <t>管帽 DN150*8mm 20#</t>
  </si>
  <si>
    <t>管帽 DN150*6mm</t>
  </si>
  <si>
    <t>闸阀Z41W 6.4MPa DN50</t>
  </si>
  <si>
    <t>闸阀Z41H 6.4MPa DN50</t>
  </si>
  <si>
    <t>球阀Q41F-2.5MPa  DN40</t>
  </si>
  <si>
    <t>球阀Q241Y-10MPa  DN50</t>
  </si>
  <si>
    <t>球阀 11/4”304</t>
  </si>
  <si>
    <t>缠绕垫  DN90</t>
  </si>
  <si>
    <t>平焊法兰 DN40</t>
  </si>
  <si>
    <t>对焊法兰 DN20 不锈钢</t>
  </si>
  <si>
    <t>平焊法兰 DN50</t>
  </si>
  <si>
    <t>对焊法兰 DN25 PN160 304</t>
  </si>
  <si>
    <t>平焊法兰 DN125  PN16 16MM</t>
  </si>
  <si>
    <t>闸阀320J 64803-500 27.6MPA</t>
  </si>
  <si>
    <t>闸阀Z41H 1.6MPA DN15</t>
  </si>
  <si>
    <t>闸阀Z41H-16MPa  DN20</t>
  </si>
  <si>
    <t>闸阀Z41W 16MPA DN25</t>
  </si>
  <si>
    <t>截止阀J41H 1.6MPA DN15</t>
  </si>
  <si>
    <t>缠绕垫  DN110</t>
  </si>
  <si>
    <t>缠绕垫  DN60</t>
  </si>
  <si>
    <t>缠绕垫  DN62</t>
  </si>
  <si>
    <t>缠绕垫  DN70</t>
  </si>
  <si>
    <t>截止阀J41H 10MPa  DN25</t>
  </si>
  <si>
    <t>闸阀Z41H 6.4MPa DN20</t>
  </si>
  <si>
    <t>闸阀Z41H 16MPa DN20</t>
  </si>
  <si>
    <t>止回阀H44H 2.5MPa DN100</t>
  </si>
  <si>
    <t>闸阀Z41HY 6.4MPA DN15</t>
  </si>
  <si>
    <t>闸阀Z41H-40MPa  DN40</t>
  </si>
  <si>
    <t>闸阀Z41H 6.4MPA DN40</t>
  </si>
  <si>
    <t>三通DN100*10</t>
  </si>
  <si>
    <t>三通DN89*5</t>
  </si>
  <si>
    <t>三通DN89*89*10</t>
  </si>
  <si>
    <t>弹簧式安全阀A42Y-16C  DN40  1.6MPA</t>
  </si>
  <si>
    <t>弹簧式安全阀A42Y-16C  DN32  1.6MPA</t>
  </si>
  <si>
    <t>环连接面带颈对焊法兰 26MPa 65mm 16Mn HG/T 20615-2009 10mm</t>
  </si>
  <si>
    <t>截止阀J23W-16 DN10</t>
  </si>
  <si>
    <t>截止阀J41Y-16  DN25</t>
  </si>
  <si>
    <t>闸阀Z41H   DN40 PN10</t>
  </si>
  <si>
    <t>闸阀Z41H   DN65 PN16</t>
  </si>
  <si>
    <t>法兰 DN80 PN6.4</t>
  </si>
  <si>
    <t>对焊法兰 DN150 2.5mpa</t>
  </si>
  <si>
    <t>对焊法兰 DN150 10mpa</t>
  </si>
  <si>
    <t>对焊法兰 DN80 6.4mpa</t>
  </si>
  <si>
    <t>对焊法兰 DN80 PN110</t>
  </si>
  <si>
    <t>对焊法兰 DN20 PN1.6</t>
  </si>
  <si>
    <t>同心异径大小头DN80*65*5</t>
  </si>
  <si>
    <t>同心异径大小头DN89*76*5</t>
  </si>
  <si>
    <t>高压手动闸阀 Z41H 10MPa C 40mm 端部法兰执行GB/T 9113.1-2000 RF密封</t>
  </si>
  <si>
    <t>弯头DN114*10</t>
  </si>
  <si>
    <t>无缝管114*4.5</t>
  </si>
  <si>
    <t>无缝同心异径接头 100mm 65mm 14mm 10mm 20# 大端φ102*14 小端φ76*10</t>
  </si>
  <si>
    <t>无缝异径三通 150mm 100mm 5.5mm 5mm 20#</t>
  </si>
  <si>
    <t>同心异径大小头80*6/76*4</t>
  </si>
  <si>
    <t>同心异径大小头DN100*65*10</t>
  </si>
  <si>
    <t>同心异径大小头DN102*76*10</t>
  </si>
  <si>
    <t>法兰DN100 PN10</t>
  </si>
  <si>
    <t>法兰DN100 PN26</t>
  </si>
  <si>
    <t>法兰DN40 PN1.6</t>
  </si>
  <si>
    <t>同心异径大小头DN114*76*10</t>
  </si>
  <si>
    <t>止回阀H44H-25C    DN25 PN2.5MPa</t>
  </si>
  <si>
    <t>法兰盖RF10MPa  DN100 20G SH/T3460（无型号）</t>
  </si>
  <si>
    <t>法兰盖RJL360NS PN16.0MPa DN100</t>
  </si>
  <si>
    <t>弯头?108*4.5</t>
  </si>
  <si>
    <t>弯头?76*12</t>
  </si>
  <si>
    <t>自吸泵叶轮02 00Cr22Ni5Mo3N</t>
  </si>
  <si>
    <t>自吸泵叶轮C-VESP40A-5.5</t>
  </si>
  <si>
    <t>自吸泵密封环C-VESP25-5/20-7.5</t>
  </si>
  <si>
    <t>无缝钢管168×11</t>
  </si>
  <si>
    <t>无缝钢管159×8  20G</t>
  </si>
  <si>
    <t>无缝钢管89*4</t>
  </si>
  <si>
    <t>无缝钢管159×11</t>
  </si>
  <si>
    <t>异径三通DN40 DN25  4mm 3.5mm 316L</t>
  </si>
  <si>
    <t>八角垫DN300 PN10MPa  P=?375 HG/T20592-2009</t>
  </si>
  <si>
    <t>椭圆垫DN300 PN10MPa  P=?375 HG/T20592-2009</t>
  </si>
  <si>
    <t>八角垫DN200 PN10MPa  P=?265 HG/T20592-2009</t>
  </si>
  <si>
    <t>八角垫DN250 PN10MPa  P=?320 HG/T20592-2009</t>
  </si>
  <si>
    <t>八角垫DN400 900LB  P=?469.9 HG/T20615-2009</t>
  </si>
  <si>
    <t>八角垫DN400 PN10MPa  P=?480 HG/T20592-2009</t>
  </si>
  <si>
    <t>钢制无缝同心异径三通 168×159×8   20G</t>
  </si>
  <si>
    <t>蝶阀D7A1X-1.6MPa   DN80</t>
  </si>
  <si>
    <t>蝶阀 DN50</t>
  </si>
  <si>
    <t>安全阀A27W-107T   DN40</t>
  </si>
  <si>
    <t>截止阀J41H   DN20 PN1.6MPa</t>
  </si>
  <si>
    <t>闸阀Z41H   DN20  PN1.6MPa</t>
  </si>
  <si>
    <t>钢制无缝异径三通 168×114×8×6 20G</t>
  </si>
  <si>
    <t>钢制无缝异径三通 200×100×15×10mm 16Mn</t>
  </si>
  <si>
    <t>钢制无缝同心异径接头DN200×150×9 16Mn</t>
  </si>
  <si>
    <t>钢制无缝偏心异径接头DN150×80×11×6 16Mn</t>
  </si>
  <si>
    <t>钢制无缝偏心异径接头 DN150×100×6 16Mn</t>
  </si>
  <si>
    <t>等径三通PN25 DN20 316L-XH-</t>
  </si>
  <si>
    <t>三通接头型号：PN25 DN20 316L -XH-</t>
  </si>
  <si>
    <t>截止阀J13H 16MPa   DN15     304</t>
  </si>
  <si>
    <t>钢制无缝同心异径接头DN200×150×8×6 20G</t>
  </si>
  <si>
    <t>高密封截止阀GMQJ11F/H 3/4NPT-3/4NPT 25MPa-304</t>
  </si>
  <si>
    <t>截止阀J41H-10P  DN15 PN1.6MPa  CF8/J41H   DN15 PN1.6MPa  WCB</t>
  </si>
  <si>
    <t>法兰球阀DN20 PN1.6MPa  316L</t>
  </si>
  <si>
    <t>钢制带颈对焊法兰 DN25  RJ 10Mpa 20#</t>
  </si>
  <si>
    <t>平焊法兰RF HG/T20592-2009 WN65 16RF 20#</t>
  </si>
  <si>
    <t>整体管法兰RFWN20-40 316L HG/T20592-2009</t>
  </si>
  <si>
    <t>整体管法兰RFHG/T20592-2009 PN1.6 DN32 20#</t>
  </si>
  <si>
    <t>法兰W50-600 RJ316 WN50</t>
  </si>
  <si>
    <t>八角垫DN350 PN10MPa  P=?420 HG/T20592-2009</t>
  </si>
  <si>
    <t>八角垫DN100 PN26MPa  P=?161 GB/T9113.4-2000</t>
  </si>
  <si>
    <t>八角垫DN100 PN10MPa  P=?145 HG/T20592-2009</t>
  </si>
  <si>
    <t>八角垫DN150 PN10MPa  P=?205  HG/T20592-2009</t>
  </si>
  <si>
    <t>椭圆垫DN100 PN10MPa  P=?145 HG/T20592-2009</t>
  </si>
  <si>
    <t>八角垫DN80 PN26MPa  P=?136.5  GB/T9113.4-2000</t>
  </si>
  <si>
    <t>椭圆垫DN150 PN10MPa  P=?211.2  GB/T9113.4-2000/DN150 PN25MPa  P=?211.2  GB/T9113-2010</t>
  </si>
  <si>
    <t>盲法兰ф235*8</t>
  </si>
  <si>
    <t>8字盲板  ?140*78</t>
  </si>
  <si>
    <t>椭圆垫DN250 PN10MPa  P=?320 HG/T20592-2009</t>
  </si>
  <si>
    <t>八角垫DN200 PN10MPa  P=?269.88  GB/T9113.4-2000</t>
  </si>
  <si>
    <t>八角垫DN80 PN16MPa  P=?130  GB/T9113-2010</t>
  </si>
  <si>
    <t>钢制无缝同心异径接头DN100×60×5  16Mn</t>
  </si>
  <si>
    <t>8字盲板  ?130*80</t>
  </si>
  <si>
    <t>8字盲板  ?188*94</t>
  </si>
  <si>
    <t>8字盲板?145*62</t>
  </si>
  <si>
    <t>8字盲板RJ P=?95 ?125*45</t>
  </si>
  <si>
    <t>8字盲板RJ P=?69 ?92*33</t>
  </si>
  <si>
    <t>8字盲板RJ P=?115 ?147*76/RJ P=?115 ?150*74</t>
  </si>
  <si>
    <t>钢制带颈对焊法兰 DN15  FM 10Mpa 20#</t>
  </si>
  <si>
    <t>钢制带颈对焊法兰DN40  RF 16MPa 20#</t>
  </si>
  <si>
    <t>盲法兰ф100*8</t>
  </si>
  <si>
    <t>截止阀J41W-25P   DN32</t>
  </si>
  <si>
    <t>截止阀J41H   DN32 PN2.5MPa</t>
  </si>
  <si>
    <t>八字盲板 DN100 304</t>
  </si>
  <si>
    <t>整体管法兰RFHG/T20592-2009 PN2.5 DN20 20G</t>
  </si>
  <si>
    <t>法兰DN80 PN160 304</t>
  </si>
  <si>
    <t>平焊法兰RF 1.6MPa DN65 20G WANDA-TXN-390-278</t>
  </si>
  <si>
    <t>八角垫DN20 PN10MPa  P=?42.88  GB/T9113.4-2000</t>
  </si>
  <si>
    <t>八角垫DN40 PN10MPa  P=?68.28 GB/T9113.4-2000</t>
  </si>
  <si>
    <t>八角垫DN65 PN10MPa  P=?101.6 GB/T9113.4-2000</t>
  </si>
  <si>
    <t>椭圆垫DN80 PN16MPa  P=?130  GB/T9113-2010</t>
  </si>
  <si>
    <t>八角垫3"  600LB  P=?123.8  HG/T20615-2009</t>
  </si>
  <si>
    <t>椭圆垫DN150 PN10MPa  P=?205  HG/T20592-2009</t>
  </si>
  <si>
    <t>八角垫DN15 PN10MPa  P=?35  GB/T9113-2010</t>
  </si>
  <si>
    <t>止回阀  DN15 PN16.0MPa</t>
  </si>
  <si>
    <t>8字盲板  ?242*140</t>
  </si>
  <si>
    <t>八角垫DN150 PN10MPa  P=?211.2  GB/T9113.4-2000</t>
  </si>
  <si>
    <t>八角垫2"600LB  HG/T20615-2009</t>
  </si>
  <si>
    <t>八角垫DN40 PN10MPa  P=?75 HG/T20592-2009</t>
  </si>
  <si>
    <t>八角垫DN50 PN16MPa  P=?95 HG/T20592-2009/DN50 PN10MPa  P=?95 HG/T20592-2009</t>
  </si>
  <si>
    <t>八角垫DN25 PN10MPa  P=?50.8 GB/T9113.4-2000</t>
  </si>
  <si>
    <t>八角垫DN15 PN25MPa  P=?40  GB/T9113-2010</t>
  </si>
  <si>
    <t>钢制无缝弯头159×8mm 20G</t>
  </si>
  <si>
    <t>钢制带颈对焊法兰 DN25  RF 2.5Mpa 20#</t>
  </si>
  <si>
    <t>90°钢制无缝弯头 Ф250×8mm 16Mn</t>
  </si>
  <si>
    <t>90°钢制无缝弯头 Ф150 16Mn</t>
  </si>
  <si>
    <t>90°钢制无缝弯头 Ф150×13mm 20G</t>
  </si>
  <si>
    <t>八角垫DN15 PN10MPa  P=?34.14  GB/T9113.4-2000</t>
  </si>
  <si>
    <t>八角垫DN20 PN10MPa  P=?45 HG/T20592-2009</t>
  </si>
  <si>
    <t>椭圆垫DN350 PN10MPa</t>
  </si>
  <si>
    <t>椭圆垫DN50 PN10MPa</t>
  </si>
  <si>
    <t>管帽    DN200*6mm</t>
  </si>
  <si>
    <t>无缝钢管168*8，0Cr18Ni9Ti</t>
  </si>
  <si>
    <t>钢制无缝异径三通 168×114×10×7 16Mn</t>
  </si>
  <si>
    <t>钢制无缝异径三通 DN150×100×15*10   20G</t>
  </si>
  <si>
    <t>Y型过滤器DN25 PN1.6MPa</t>
  </si>
  <si>
    <t>焊接闸阀Z11H-1.6MPa  DN25 PN1.6MPa</t>
  </si>
  <si>
    <t>止回阀H41H  DN20 PN2.5MPa</t>
  </si>
  <si>
    <t>闸阀DN20 PN1.6MPa</t>
  </si>
  <si>
    <t>8字盲板 ?162*98</t>
  </si>
  <si>
    <t>盲法兰ф255*14</t>
  </si>
  <si>
    <t>止回阀H44H-25  DN50 PN2.5MPa</t>
  </si>
  <si>
    <t>止回阀HC41X    DN50 PN1.6MPa</t>
  </si>
  <si>
    <t>止回阀DN32   PN2.5MPa  WCB</t>
  </si>
  <si>
    <t>闸阀Z41HC 6.4MPa DN15</t>
  </si>
  <si>
    <t>闸阀Z41HC 6.4MPa DN20</t>
  </si>
  <si>
    <t>止回阀H41H-6.4MPaDN40</t>
  </si>
  <si>
    <t>截止阀J41HC-6.4MPa.DN50</t>
  </si>
  <si>
    <t>闸阀Z41HC 10MPa DN50</t>
  </si>
  <si>
    <t>截止阀J41H-1.6MPa.DN125</t>
  </si>
  <si>
    <t>闸阀Z41H-6.4MPa.DN50</t>
  </si>
  <si>
    <t>截止阀J41B-2.5MPa DN150</t>
  </si>
  <si>
    <t>90°弯头 1 1/2"</t>
  </si>
  <si>
    <t>90°弯头200*9 20#</t>
  </si>
  <si>
    <t>闸阀DN65/16MPa</t>
  </si>
  <si>
    <t>三通  100*5</t>
  </si>
  <si>
    <t>三通  114*12</t>
  </si>
  <si>
    <t>三通  100*20</t>
  </si>
  <si>
    <t>三通  89*9</t>
  </si>
  <si>
    <t>三通  150*5</t>
  </si>
  <si>
    <t>三通  159*6</t>
  </si>
  <si>
    <t>三通  159*159</t>
  </si>
  <si>
    <t>三通219*10</t>
  </si>
  <si>
    <t>三通168*9</t>
  </si>
  <si>
    <t>止回阀DN65/2.5MPa</t>
  </si>
  <si>
    <t>球阀DN25/1.6MPa</t>
  </si>
  <si>
    <t>闸阀DN20/1.6MPa</t>
  </si>
  <si>
    <t>球阀DN65/PG40</t>
  </si>
  <si>
    <t>三通 DN89*8 20#</t>
  </si>
  <si>
    <t>三通 DN57*3.5</t>
  </si>
  <si>
    <t>闸阀DZ41W-40P DN50</t>
  </si>
  <si>
    <t>截止阀J41H-25C  DN40</t>
  </si>
  <si>
    <t>T型等径无缝三通 2.5MPa 32*3mm 20#</t>
  </si>
  <si>
    <t>无缝等径三通 100mm 5mm 20# GB/T 12459-2005 Ⅰ系列</t>
  </si>
  <si>
    <t>闸阀Z41H-40 DN50</t>
  </si>
  <si>
    <t>闸阀Z41H-25  DN40</t>
  </si>
  <si>
    <t>闸阀Z41H-40  DN25</t>
  </si>
  <si>
    <t>截止阀J41H-64 DN40</t>
  </si>
  <si>
    <t>中压手动闸阀 Z41H 4MPa C 25mm 铸造</t>
  </si>
  <si>
    <t>其它采气井口配件 丝扣法兰 KQ65-35</t>
  </si>
  <si>
    <t>网状阀片  2010AK142</t>
  </si>
  <si>
    <t>缠绕垫  DN125</t>
  </si>
  <si>
    <t>三通?89*76*8</t>
  </si>
  <si>
    <t>三通 DN60*6</t>
  </si>
  <si>
    <t>三通 DN32*3</t>
  </si>
  <si>
    <t>三通 DN108*5 20#</t>
  </si>
  <si>
    <t>三通 DN80*80</t>
  </si>
  <si>
    <t>异径三通DN80*15</t>
  </si>
  <si>
    <t>异径三通76*57*5</t>
  </si>
  <si>
    <t>异径三通80*50*40</t>
  </si>
  <si>
    <t>异径三通50*4*106</t>
  </si>
  <si>
    <t>截止阀J23W-160P  DN15</t>
  </si>
  <si>
    <t>缠绕垫  DN80</t>
  </si>
  <si>
    <t>球阀Q41F-40C  DN40</t>
  </si>
  <si>
    <t>无缝异径三通 65mm 50mm 4mm 4mm 20#</t>
  </si>
  <si>
    <t>缠绕垫  DN85</t>
  </si>
  <si>
    <t>焊接等径三通 DN200 6.35mm 20#</t>
  </si>
  <si>
    <t>突面带颈平焊法兰 1.6MPa DN250 20# HG/T20594</t>
  </si>
  <si>
    <t>无缝等径三通 250mm 8mm 20# SH/T3408 外径273</t>
  </si>
  <si>
    <t>环连接面带颈对焊法兰 PN11 65mm 20# GB/T 9113.4-2*⑴</t>
  </si>
  <si>
    <t>管帽    DN250*6mm</t>
  </si>
  <si>
    <t>闸阀DN25/16.5MPa</t>
  </si>
  <si>
    <t>环连接面带颈对焊法兰 26MPa 100mm 20G GB/T 9115.4*⑴</t>
  </si>
  <si>
    <t>缠绕垫  DN175</t>
  </si>
  <si>
    <t>高压控制阀及配件 丝扣法兰 2 9/16"*2 7/8"TBG*70MPa</t>
  </si>
  <si>
    <t>三通  57*4</t>
  </si>
  <si>
    <t>缠绕垫  DN42</t>
  </si>
  <si>
    <t>截止阀J41H-150LB 3/4"</t>
  </si>
  <si>
    <t>内外环缠绕垫片 DN600 CL300 2222 HG/T 20631</t>
  </si>
  <si>
    <t>球阀Q41F.4.0MPa DN25</t>
  </si>
  <si>
    <t>缠绕垫  DN440</t>
  </si>
  <si>
    <t>止回阀H41H-6.4MPaDN15</t>
  </si>
  <si>
    <t>法兰DN25 PN4.0 L360NB</t>
  </si>
  <si>
    <t>法兰WN15 PN160 RJ 316L</t>
  </si>
  <si>
    <t>截止阀KJ41Y 4.0C    DN50 PN4.0MPa</t>
  </si>
  <si>
    <t>截止阀J41H 2.5P    DN32 PN2.5MPa</t>
  </si>
  <si>
    <t>截止阀J41W     DN40 PN2.5MPa</t>
  </si>
  <si>
    <t>截止阀DJ41H-10   DN50 PN10.0MPa</t>
  </si>
  <si>
    <t>大小头 114*108*11 20#</t>
  </si>
  <si>
    <t>大小头 114*108*20 20#</t>
  </si>
  <si>
    <t>大小头 114*89*20 20#</t>
  </si>
  <si>
    <t>大小头  1 1/2"</t>
  </si>
  <si>
    <t>弯头  100*20</t>
  </si>
  <si>
    <t>弯头  100*11</t>
  </si>
  <si>
    <t>闸阀Z41H-16C   DN20 PN1.6MPa   WCB</t>
  </si>
  <si>
    <t>法兰HG/20592WN DN50 16MP RJ16MN</t>
  </si>
  <si>
    <t>法兰TS SH/T20592   PN25 DN80A WNRF</t>
  </si>
  <si>
    <t>法兰SLWNRF DN20-150LBSA182 F316ASME/SL WNRF DN20-150LB SA182 F316 ASME B16.5</t>
  </si>
  <si>
    <t>弯头  114*12</t>
  </si>
  <si>
    <t>弯头  219*11</t>
  </si>
  <si>
    <t>流体用不锈钢无缝钢管 89*4mm 00Cr17Ni14Mo2</t>
  </si>
  <si>
    <t>流体用不锈钢无缝钢管 22*3mm 022Cr17Ni12Mo2</t>
  </si>
  <si>
    <t>无缝钢管168*13.45</t>
  </si>
  <si>
    <t>流体用不锈钢无缝钢管 89*4mm 022Cr17Ni12Mo2</t>
  </si>
  <si>
    <t>无缝钢管 φ168*6  材质：L245NS</t>
  </si>
  <si>
    <t>无缝钢管 φ273*9  材质:20#</t>
  </si>
  <si>
    <t>闸阀DN150  1.6MPA 不锈钢</t>
  </si>
  <si>
    <t>球阀Q41F-16C 1.6MPa DN100</t>
  </si>
  <si>
    <t>闸阀Z41H-16 1.6MPA  DN100</t>
  </si>
  <si>
    <t>流体用冷无缝钢管 27*6mm 20#</t>
  </si>
  <si>
    <t>体用不锈钢无缝钢管 48*3.5mm 06Cr19Ni10</t>
  </si>
  <si>
    <t>流体用不锈钢无缝钢管 38*3mm 0Cr17Ni12Mo2</t>
  </si>
  <si>
    <t>流体用无缝钢管 57*7mm 20#</t>
  </si>
  <si>
    <t>流体用冷不锈钢无缝钢管 48*5mm 1Cr18Ni9</t>
  </si>
  <si>
    <t>无缝钢管 φ426*13 材质:20#</t>
  </si>
  <si>
    <t>无缝钢管 φ356*11 材质:20#</t>
  </si>
  <si>
    <t>流体用无缝钢管 159*5mm 20#</t>
  </si>
  <si>
    <t>无缝钢管 108*4mm 00Cr17Ni14Mo2流体用不锈钢</t>
  </si>
  <si>
    <t>天然石英砂 精制石英砂 0.5~1.2mm</t>
  </si>
  <si>
    <t>石英</t>
  </si>
  <si>
    <t>螺旋焊接钢管 219*6mm Q235B</t>
  </si>
  <si>
    <t>流体用无缝钢管 108*7mm 16Mn</t>
  </si>
  <si>
    <t>平面法兰PN64 DN65</t>
  </si>
  <si>
    <t>对焊法兰PN64 DN150</t>
  </si>
  <si>
    <t>对焊法兰PN25 DN150</t>
  </si>
  <si>
    <t>对焊法兰PN25 DN50</t>
  </si>
  <si>
    <t>对焊法兰PN64 DN65 20#</t>
  </si>
  <si>
    <t>对焊法兰PN64 DN40 20#</t>
  </si>
  <si>
    <t>对焊法兰PN25 DN50 20#</t>
  </si>
  <si>
    <t>等径三通 DN150 5mm 20#</t>
  </si>
  <si>
    <t>低压手动球阀Q11Y-1.6MPa DN15</t>
  </si>
  <si>
    <t>抗硫截止阀 KJP41Y-100 DN40 PN10</t>
  </si>
  <si>
    <t>截止阀 DN50 PN10</t>
  </si>
  <si>
    <t>节流截止阀 DN20 PN25 FJ41Y</t>
  </si>
  <si>
    <t>球阀 DN100 PN4.0 DQ347E</t>
  </si>
  <si>
    <t>法兰 DN100 PN16 A105</t>
  </si>
  <si>
    <t>法兰 DN100 PN16 L360NS</t>
  </si>
  <si>
    <t>波纹补偿器 DN80 PN1.6</t>
  </si>
  <si>
    <t>波纹补偿器 DN250 PN1.6 316L</t>
  </si>
  <si>
    <t>球阀 DN80 PN4.0</t>
  </si>
  <si>
    <t>安全阀 DN50/80 PN1.6</t>
  </si>
  <si>
    <t>球阀 PN2.5 DN50</t>
  </si>
  <si>
    <t>截止阀J11B-25Z DN25</t>
  </si>
  <si>
    <t>Y型过滤器 DN100 1.6MPa SR6</t>
  </si>
  <si>
    <t>防爆照明动力配电箱</t>
  </si>
  <si>
    <t>等径三通 114*114*10 12459</t>
  </si>
  <si>
    <t>等径三通 114*114*6 16Mn</t>
  </si>
  <si>
    <t>同心大小头 60*26*6 20G</t>
  </si>
  <si>
    <t>同心大小头 60*26*13</t>
  </si>
  <si>
    <t>偏心大小头 57*30*5.5</t>
  </si>
  <si>
    <t>同心大小头 42*30*4</t>
  </si>
  <si>
    <t>45°弯头 76*6 16Mn</t>
  </si>
  <si>
    <t>90°弯头 89*8</t>
  </si>
  <si>
    <t>异径三通 114*76*6</t>
  </si>
  <si>
    <t>等径三通 114*114*6 20#</t>
  </si>
  <si>
    <t>法兰 DN100 PN1.6 316L</t>
  </si>
  <si>
    <t>闸阀 DN20 PN1.6</t>
  </si>
  <si>
    <t>等径三通 45*45*6</t>
  </si>
  <si>
    <t>缠绕垫 φ610*534</t>
  </si>
  <si>
    <t>缠绕垫 φ448*408</t>
  </si>
  <si>
    <t>缠绕垫 φ450*400 中间带骨架</t>
  </si>
  <si>
    <t>低压气动蝶阀D67IX-16C  65MM</t>
  </si>
  <si>
    <t>低压齿轮转动蝶阀D373H-16  150MM</t>
  </si>
  <si>
    <t>法兰 DN80 LB=300</t>
  </si>
  <si>
    <t>法兰 DN40</t>
  </si>
  <si>
    <t>异径三通 114*48*5 20#</t>
  </si>
  <si>
    <t>法兰 DN100</t>
  </si>
  <si>
    <t>球阀 DN25 PN4.0</t>
  </si>
  <si>
    <t>法兰 DN80 PN1.0 316C</t>
  </si>
  <si>
    <t>止回阀 DN25 PN1.6</t>
  </si>
  <si>
    <t>截止阀 DN15 PN6.4</t>
  </si>
  <si>
    <t>闸阀Z11H DN15 PN1.6</t>
  </si>
  <si>
    <t>截止阀 KJ41Y DN20 PN16</t>
  </si>
  <si>
    <t>法兰 DN80 PN1.6 316L</t>
  </si>
  <si>
    <t>法兰 DN80</t>
  </si>
  <si>
    <t>法兰 DN80 PN1.6 20#</t>
  </si>
  <si>
    <t>缠绕垫 φ218*1180</t>
  </si>
  <si>
    <t>缠绕垫 DN150 PN1.6 2222</t>
  </si>
  <si>
    <t>缠绕垫 DN200 PN1.6</t>
  </si>
  <si>
    <t>法兰 DN65</t>
  </si>
  <si>
    <t>法兰 DN125</t>
  </si>
  <si>
    <t>法兰 DN65 PN1.6 20#</t>
  </si>
  <si>
    <t>法兰 DN80 PN2.5 20#</t>
  </si>
  <si>
    <t>法兰 DN50 PN16 16Mn</t>
  </si>
  <si>
    <t>法兰 DN65 PN16 20#</t>
  </si>
  <si>
    <t>法兰 DN65 PN10</t>
  </si>
  <si>
    <t>法兰 DN65 PN2.5 A105</t>
  </si>
  <si>
    <t>止回阀DN40 PN2.5</t>
  </si>
  <si>
    <t>止回阀DN80 PN1.6</t>
  </si>
  <si>
    <t>柔性接头 DN50 PN1.6 2"</t>
  </si>
  <si>
    <t>缠绕垫 DN150 PN4.0 1222</t>
  </si>
  <si>
    <t>缠绕垫 φ259.5*238.5</t>
  </si>
  <si>
    <t>缠绕垫 DN150 PN2.5</t>
  </si>
  <si>
    <t>缠绕垫 DN100 LB=600 20#</t>
  </si>
  <si>
    <t>缠绕垫 φ235*202</t>
  </si>
  <si>
    <t>缠绕垫 φ473*425</t>
  </si>
  <si>
    <t>缠绕垫 φ568*530</t>
  </si>
  <si>
    <t>缠绕垫 φ560*510</t>
  </si>
  <si>
    <t>缠绕垫 φ592*478</t>
  </si>
  <si>
    <t>缠绕垫 φ620*535</t>
  </si>
  <si>
    <t>缠绕垫 φ50.5*35.5</t>
  </si>
  <si>
    <t>缠绕垫 φ120*90</t>
  </si>
  <si>
    <t>柔性接头 DN80 PN1.6</t>
  </si>
  <si>
    <t>球阀 DN15 PN4.0</t>
  </si>
  <si>
    <t>球阀 DN15 PN2.5</t>
  </si>
  <si>
    <t>球阀 DN20 PN2.5 316</t>
  </si>
  <si>
    <t>球阀 DN15 PN2.5 316L</t>
  </si>
  <si>
    <t>止回阀 DN25 PN2.5</t>
  </si>
  <si>
    <t>Y型过滤器 DN40 PN2.5</t>
  </si>
  <si>
    <t>Y型过滤器 DN25 PN1.6</t>
  </si>
  <si>
    <t>Y型过滤器 DN20 PN1.6</t>
  </si>
  <si>
    <t>闸阀Z11E 1.6MPa DN50</t>
  </si>
  <si>
    <t>闸阀 DN32 PN1.6</t>
  </si>
  <si>
    <t>法兰 DN40 PN1.6 316</t>
  </si>
  <si>
    <t>法兰 DN80 PN4.0 20G</t>
  </si>
  <si>
    <t>外环缠绕垫 540*577*600</t>
  </si>
  <si>
    <t>内外环缠绕垫 DN100 PN6.3</t>
  </si>
  <si>
    <t>内外环缠绕垫  φ158*182*212*250</t>
  </si>
  <si>
    <t>缠绕垫    φ210*180</t>
  </si>
  <si>
    <t>缠绕垫    φ695*630</t>
  </si>
  <si>
    <t>缠绕垫    φ600*540</t>
  </si>
  <si>
    <t>内外环缠绕垫  φ487*510*562*582</t>
  </si>
  <si>
    <t>内外环缠绕垫  φ520*534*569*586</t>
  </si>
  <si>
    <t>高压包</t>
  </si>
  <si>
    <t>蝶阀65MM</t>
  </si>
  <si>
    <t>蝶阀50MM</t>
  </si>
  <si>
    <t>同心大小头 108*76*7 20#</t>
  </si>
  <si>
    <t>同心大小头 114*34*8</t>
  </si>
  <si>
    <t>同心大小头 114*48*6 304</t>
  </si>
  <si>
    <t>偏心大小头 168*89*8</t>
  </si>
  <si>
    <t>90°弯头 114*5.6 16Mn</t>
  </si>
  <si>
    <t>法兰 DN40 PN25 20#</t>
  </si>
  <si>
    <t>法兰 DN20 LB=150 316</t>
  </si>
  <si>
    <t>法兰 DN20 PN1.6 20#</t>
  </si>
  <si>
    <t>高压手动闸阀 DN100 PN10</t>
  </si>
  <si>
    <t>中压手动截止阀 DN150 PN25</t>
  </si>
  <si>
    <t>法兰 DN80 PN4 20#</t>
  </si>
  <si>
    <t>活接头 DN20 PN1.6</t>
  </si>
  <si>
    <t>活接头 DN25 PN1.6</t>
  </si>
  <si>
    <t>90°弯头 108*5 20G</t>
  </si>
  <si>
    <t>法兰 DN40 PN6.4</t>
  </si>
  <si>
    <t>法兰 DN40 PN10 20#</t>
  </si>
  <si>
    <t>对焊法兰 DN65 PN25</t>
  </si>
  <si>
    <t>对焊法兰 DN50  CL600</t>
  </si>
  <si>
    <t>对焊法兰 DN40-1600</t>
  </si>
  <si>
    <t>活接头 DN15 PN1.6 304</t>
  </si>
  <si>
    <t>接头 φ44</t>
  </si>
  <si>
    <t>镀锌异径三通（内丝） 1 1/4*1/2</t>
  </si>
  <si>
    <t>镀锌异径三通（内丝） 1*1/2</t>
  </si>
  <si>
    <t>内丝直接 3/4</t>
  </si>
  <si>
    <t>内丝直接 G3/4 304</t>
  </si>
  <si>
    <t>快装接头 1" 316</t>
  </si>
  <si>
    <t>快装接头 3/4 316</t>
  </si>
  <si>
    <t>镀锌等径三通 2/3</t>
  </si>
  <si>
    <t>镀锌内丝弯头 DN15</t>
  </si>
  <si>
    <t>镀锌内丝弯头 3/4</t>
  </si>
  <si>
    <t>90°弯头 DN20 1.6MPa 20#</t>
  </si>
  <si>
    <t>90°弯头 DN15 PN25 316</t>
  </si>
  <si>
    <t>截止阀DN50 10MPA</t>
  </si>
  <si>
    <t>液控柜（单井高压控制装置）KZXTA105-6</t>
  </si>
  <si>
    <t>闸阀Z43Y-160C 16MPA  DN65</t>
  </si>
  <si>
    <t>球阀DN150  2.5MPA</t>
  </si>
  <si>
    <t>低压手动闸阀 Z41H 1.6MPa</t>
  </si>
  <si>
    <t>球阀DN00 PN10MPa</t>
  </si>
  <si>
    <t>成套双头螺栓 M50*370</t>
  </si>
  <si>
    <t>镀锌双头螺栓 M32*200</t>
  </si>
  <si>
    <t>成套双头螺栓 M22*135</t>
  </si>
  <si>
    <t>对焊法兰 DN150-6</t>
  </si>
  <si>
    <t>螺栓 M30*3*140</t>
  </si>
  <si>
    <r>
      <rPr>
        <sz val="10"/>
        <color indexed="8"/>
        <rFont val="宋体"/>
        <charset val="134"/>
      </rPr>
      <t>双头螺栓</t>
    </r>
    <r>
      <rPr>
        <sz val="10"/>
        <color indexed="8"/>
        <rFont val="Times New Roman"/>
        <charset val="134"/>
      </rPr>
      <t>M52*370</t>
    </r>
  </si>
  <si>
    <r>
      <rPr>
        <sz val="10"/>
        <color indexed="8"/>
        <rFont val="宋体"/>
        <charset val="134"/>
      </rPr>
      <t>双头螺栓</t>
    </r>
    <r>
      <rPr>
        <sz val="10"/>
        <color indexed="8"/>
        <rFont val="Times New Roman"/>
        <charset val="134"/>
      </rPr>
      <t>M42*290</t>
    </r>
  </si>
  <si>
    <r>
      <rPr>
        <sz val="10"/>
        <color indexed="8"/>
        <rFont val="宋体"/>
        <charset val="134"/>
      </rPr>
      <t>双头螺栓</t>
    </r>
    <r>
      <rPr>
        <sz val="10"/>
        <color indexed="8"/>
        <rFont val="Times New Roman"/>
        <charset val="134"/>
      </rPr>
      <t>M36*360</t>
    </r>
  </si>
  <si>
    <t>双头螺栓M36*260</t>
  </si>
  <si>
    <r>
      <rPr>
        <sz val="10"/>
        <color indexed="8"/>
        <rFont val="宋体"/>
        <charset val="134"/>
      </rPr>
      <t>双头螺栓</t>
    </r>
    <r>
      <rPr>
        <sz val="10"/>
        <color indexed="8"/>
        <rFont val="Times New Roman"/>
        <charset val="134"/>
      </rPr>
      <t>M39*295</t>
    </r>
  </si>
  <si>
    <r>
      <rPr>
        <sz val="10"/>
        <color indexed="8"/>
        <rFont val="宋体"/>
        <charset val="134"/>
      </rPr>
      <t>双头螺栓</t>
    </r>
    <r>
      <rPr>
        <sz val="10"/>
        <color indexed="8"/>
        <rFont val="Times New Roman"/>
        <charset val="134"/>
      </rPr>
      <t>M36*270</t>
    </r>
  </si>
  <si>
    <t>双头螺栓M39*300</t>
  </si>
  <si>
    <t>双头螺栓M64*540</t>
  </si>
  <si>
    <t>成套双头螺栓 M14*140</t>
  </si>
  <si>
    <t>成套双头螺栓 M30*190</t>
  </si>
  <si>
    <t>成套双头螺栓 M30*210</t>
  </si>
  <si>
    <t>成套双头螺栓 M36*230</t>
  </si>
  <si>
    <t>成套双头螺栓 M36*220</t>
  </si>
  <si>
    <t>成套双头螺栓 M28*250</t>
  </si>
  <si>
    <t>成套双头螺栓 M32*220</t>
  </si>
  <si>
    <t>成套双头螺栓 M55*480</t>
  </si>
  <si>
    <t>法兰 DN50</t>
  </si>
  <si>
    <t>法兰 DN40 PN25</t>
  </si>
  <si>
    <t>法兰 DN90</t>
  </si>
  <si>
    <t>法兰 DN25</t>
  </si>
  <si>
    <t>法兰 DN80 PN25</t>
  </si>
  <si>
    <t>止回阀H41H-4.0MPaDN25</t>
  </si>
  <si>
    <t>阻火器 DN100 PN2.5</t>
  </si>
  <si>
    <t>球阀 DN100</t>
  </si>
  <si>
    <t>球阀 DN80 PN16</t>
  </si>
  <si>
    <t>低压止回阀H42H 1.6Mpa DN50</t>
  </si>
  <si>
    <t>成套双头螺栓 M48*380</t>
  </si>
  <si>
    <t>八角垫 DN80 PN160</t>
  </si>
  <si>
    <t>双头螺栓M52*370</t>
  </si>
  <si>
    <t>双头螺栓M64*480</t>
  </si>
  <si>
    <r>
      <rPr>
        <sz val="10"/>
        <color indexed="8"/>
        <rFont val="宋体"/>
        <charset val="134"/>
      </rPr>
      <t>双头螺栓</t>
    </r>
    <r>
      <rPr>
        <sz val="10"/>
        <color indexed="8"/>
        <rFont val="Times New Roman"/>
        <charset val="134"/>
      </rPr>
      <t>M32*240</t>
    </r>
  </si>
  <si>
    <t>八角垫 DN20 PN10</t>
  </si>
  <si>
    <r>
      <rPr>
        <sz val="10"/>
        <color indexed="8"/>
        <rFont val="宋体"/>
        <charset val="134"/>
      </rPr>
      <t>八角垫</t>
    </r>
    <r>
      <rPr>
        <sz val="10"/>
        <color indexed="8"/>
        <rFont val="Times New Roman"/>
        <charset val="134"/>
      </rPr>
      <t xml:space="preserve"> DN200 PN100</t>
    </r>
  </si>
  <si>
    <t>八角垫 DN300 PN10</t>
  </si>
  <si>
    <t>八角垫 DN350 CL900</t>
  </si>
  <si>
    <t>平垫 50*28</t>
  </si>
  <si>
    <t>涡轮传动阀 DN250</t>
  </si>
  <si>
    <t>涡轮传动阀 DN150</t>
  </si>
  <si>
    <t>球阀 DN25 PN100</t>
  </si>
  <si>
    <t>闸阀 DN65 PN1.6,Z41H-1.6C  Z41H-1.6C</t>
  </si>
  <si>
    <t>八字盲板 DN150 PN2.5</t>
  </si>
  <si>
    <t>同心大小头 φ27*22*3</t>
  </si>
  <si>
    <t>单头螺栓 M20*100</t>
  </si>
  <si>
    <t>球阀KQ347F-160C 16MPA DN100</t>
  </si>
  <si>
    <t>90°弯头 φ21*3 20G</t>
  </si>
  <si>
    <t>90°弯头 φ25*3 20#</t>
  </si>
  <si>
    <t>90°弯头 DN20 26.9mm 20G</t>
  </si>
  <si>
    <t>90°弯头 φDN33</t>
  </si>
  <si>
    <t>90°弯头 φ34*4</t>
  </si>
  <si>
    <t>异等径三通 φ26*6 26*4</t>
  </si>
  <si>
    <t>等径三通 φ35*6</t>
  </si>
  <si>
    <t>等径三通 DN20*4</t>
  </si>
  <si>
    <t>等径三通 DN25*4.5 20#</t>
  </si>
  <si>
    <t>等径三通 DN25*4 316</t>
  </si>
  <si>
    <t>镀锌直缝电阻焊接钢管75*3.5mm</t>
  </si>
  <si>
    <t>流体用不锈钢无缝钢管76*8mm</t>
  </si>
  <si>
    <t>镀锌直缝电阻焊接钢管89*4.5mm</t>
  </si>
  <si>
    <t>流体用不锈钢无缝钢管60*3.5mm</t>
  </si>
  <si>
    <t>流体用不锈钢无缝钢管60*4mm</t>
  </si>
  <si>
    <t>流体用不锈钢无缝钢管48*3.5mm</t>
  </si>
  <si>
    <t>含硫原油取样系统10KPA</t>
  </si>
  <si>
    <t>闸阀KZ43WY 16 1.6MPA 50</t>
  </si>
  <si>
    <t>缠绕垫 φ555*506*488</t>
  </si>
  <si>
    <t>缠绕垫 φ550*450</t>
  </si>
  <si>
    <t>双头螺栓M64*520</t>
  </si>
  <si>
    <t>等径三通 φ25*25 316L</t>
  </si>
  <si>
    <t>同心大小头 DN25*15*6 20#</t>
  </si>
  <si>
    <t>同心大小头 DN34*27*4 20#</t>
  </si>
  <si>
    <t>90°弯头 φ38*3 20#</t>
  </si>
  <si>
    <t>螺帽 M24</t>
  </si>
  <si>
    <t>单头螺栓 M14*50</t>
  </si>
  <si>
    <t>双头螺栓M30*190</t>
  </si>
  <si>
    <t>双头螺栓M30*210</t>
  </si>
  <si>
    <t>双头螺栓M39*270</t>
  </si>
  <si>
    <t>双头螺栓M24*150</t>
  </si>
  <si>
    <t>双头螺栓M30*280</t>
  </si>
  <si>
    <t>缠绕垫 φ584*562*523*507</t>
  </si>
  <si>
    <t>缠绕垫 φ470*430*410</t>
  </si>
  <si>
    <t>缠绕垫 φ585*570*535*520</t>
  </si>
  <si>
    <t>缠绕垫 φ560*507*480*473</t>
  </si>
  <si>
    <t>双头螺栓M52*415</t>
  </si>
  <si>
    <t>、双头螺栓M36*360</t>
  </si>
  <si>
    <t>对焊法兰 DN50 PN16</t>
  </si>
  <si>
    <t>盲法兰 BL25-2500</t>
  </si>
  <si>
    <t>对焊法兰 DN50 CL600</t>
  </si>
  <si>
    <t>对焊法兰 DN65</t>
  </si>
  <si>
    <t>平面法兰 DN80 PN40</t>
  </si>
  <si>
    <t>对焊法兰 DN25-1500</t>
  </si>
  <si>
    <t>全螺纹双头螺柱（细牙）/全螺纹双头螺柱M52*380</t>
  </si>
  <si>
    <t>对焊法兰 DN15  CL600</t>
  </si>
  <si>
    <t>对焊法兰 DN25 PN160</t>
  </si>
  <si>
    <t>对焊法兰 DN25 PN25</t>
  </si>
  <si>
    <t>盲法兰 2-1/16"</t>
  </si>
  <si>
    <t>波纹板 310*460*05 Q345R</t>
  </si>
  <si>
    <t>成套双头螺栓 M36*390</t>
  </si>
  <si>
    <t>成套双头螺栓 M32*180</t>
  </si>
  <si>
    <t>成套双头螺栓 M52*280</t>
  </si>
  <si>
    <t>缠绕垫 φ470*486*510*540</t>
  </si>
  <si>
    <t>螺母 M46</t>
  </si>
  <si>
    <t>成套双头螺栓 M30*240</t>
  </si>
  <si>
    <t>成套双头螺栓 M30*200</t>
  </si>
  <si>
    <t>成套双头螺栓 M26*180</t>
  </si>
  <si>
    <t>内丝扣三通 DN15 PN250 316</t>
  </si>
  <si>
    <t>异径三通 3/4*1/2</t>
  </si>
  <si>
    <t>内丝变径三通 1/2</t>
  </si>
  <si>
    <t>内丝变径三通 3/4</t>
  </si>
  <si>
    <t>90°弯头 3/4 304</t>
  </si>
  <si>
    <t>成套双头螺栓 M36*210</t>
  </si>
  <si>
    <t>成套双头螺栓 M22*160</t>
  </si>
  <si>
    <t>平面法兰 DN200-16</t>
  </si>
  <si>
    <t>平面法兰 DN150-16</t>
  </si>
  <si>
    <t>焊法兰 DN80</t>
  </si>
  <si>
    <t>焊法兰 4" CL300</t>
  </si>
  <si>
    <t>中压止回阀H44H 2.5Mpa DN50</t>
  </si>
  <si>
    <t>活接头 3/4 20#</t>
  </si>
  <si>
    <t>等径三通 DN5*6 316</t>
  </si>
  <si>
    <t>成套双头螺栓 M34*180</t>
  </si>
  <si>
    <t>成套双头螺栓 M20*130</t>
  </si>
  <si>
    <t>成套双头螺栓 M20*115</t>
  </si>
  <si>
    <t>成套双头螺栓 M20*170</t>
  </si>
  <si>
    <t>缠绕垫    φ545*480</t>
  </si>
  <si>
    <t>缠绕垫    φ620*530</t>
  </si>
  <si>
    <t>缠绕垫    φ605*535</t>
  </si>
  <si>
    <t>缠绕垫    φ550*450</t>
  </si>
  <si>
    <t>缠绕垫   φ590*520</t>
  </si>
  <si>
    <t>缠绕垫    φ560*520</t>
  </si>
  <si>
    <t>外环缠绕垫  φ770*730*655</t>
  </si>
  <si>
    <t>内外环缠绕垫  φ430*441*472*415</t>
  </si>
  <si>
    <t>内外环缠绕垫  φ430*442*470*495</t>
  </si>
  <si>
    <t>缠绕垫    φ465*420</t>
  </si>
  <si>
    <t>安全阀 DN40  16MPa</t>
  </si>
  <si>
    <t>球阀  DN65   1.6MPa</t>
  </si>
  <si>
    <t>弯头 DN80X5  20#</t>
  </si>
  <si>
    <t>弯头 DN80X10  SCH80</t>
  </si>
  <si>
    <t>只·</t>
  </si>
  <si>
    <t>等径三通 DN100X8  SCH40</t>
  </si>
  <si>
    <t>管帽 DN100  SCH40</t>
  </si>
  <si>
    <t>异径三通 DN114X14  20#</t>
  </si>
  <si>
    <t>丝网除沫器DN200*200</t>
  </si>
  <si>
    <t>内丝变径三通   不锈钢3/4</t>
  </si>
  <si>
    <t>丝扣弯头 1/2</t>
  </si>
  <si>
    <t>丝扣弯头 DN15    PN1.6</t>
  </si>
  <si>
    <t>球阀 DN150 PN2.5</t>
  </si>
  <si>
    <t>闸阀 DN25  PN16</t>
  </si>
  <si>
    <t>闸阀 DN40  PN1.6</t>
  </si>
  <si>
    <t>疏水阀 DN50 PN1.6 CS4PH-16C</t>
  </si>
  <si>
    <t>缠绕垫 φ520*480</t>
  </si>
  <si>
    <t>缠绕垫 φDN500 LB=900</t>
  </si>
  <si>
    <t>缠绕垫 φDN500 PN1.6 1221</t>
  </si>
  <si>
    <t>缠绕垫 φ260*163</t>
  </si>
  <si>
    <t>缠绕垫 φ198*145</t>
  </si>
  <si>
    <t>缠绕垫 φ223*169</t>
  </si>
  <si>
    <t>缠绕垫 DN100 φ142*100</t>
  </si>
  <si>
    <t>缠绕垫 φ352*302</t>
  </si>
  <si>
    <t>缠绕垫 φ170*124</t>
  </si>
  <si>
    <t>缠绕垫 φ200*148</t>
  </si>
  <si>
    <t>缠绕垫 φ220*182</t>
  </si>
  <si>
    <t>缠绕垫 DN200 PN4.0</t>
  </si>
  <si>
    <t>缠绕垫 DN200 PN2.5</t>
  </si>
  <si>
    <t>弯头250*6mm  90°</t>
  </si>
  <si>
    <t>弯头300*8mm  90°</t>
  </si>
  <si>
    <t>弯头300*20mm  90°</t>
  </si>
  <si>
    <t>同心大小头300*200*10mm</t>
  </si>
  <si>
    <t>垫片 DN100  PN63   304</t>
  </si>
  <si>
    <t>焊法兰 DN34X4</t>
  </si>
  <si>
    <t>盲法兰 DN85X20</t>
  </si>
  <si>
    <t>弯头Φ157X8mm</t>
  </si>
  <si>
    <t>等径弯头DN32X3.5mm</t>
  </si>
  <si>
    <t>等径弯头DN40X3mm</t>
  </si>
  <si>
    <t>异径三通Φ89X76X4</t>
  </si>
  <si>
    <t>异径三通Φ76X57X4</t>
  </si>
  <si>
    <t>盲法兰 DN70X25</t>
  </si>
  <si>
    <t>八字盲板 DN25  PN16 不锈钢</t>
  </si>
  <si>
    <t>八字盲板 DN50X5 不锈钢</t>
  </si>
  <si>
    <t>八字盲板 DN50X10   20#</t>
  </si>
  <si>
    <t>镀锌直缝电阻焊接钢管168*6mm</t>
  </si>
  <si>
    <t>流体用无缝钢管168*6mm</t>
  </si>
  <si>
    <t>流体用无缝钢管219*14mm</t>
  </si>
  <si>
    <t>流体用无缝钢管273*16mm</t>
  </si>
  <si>
    <t>流体用无缝钢管273*7mm</t>
  </si>
  <si>
    <t>内螺纹法兰 DN68X40</t>
  </si>
  <si>
    <t>焊接法兰 DN65X35</t>
  </si>
  <si>
    <t>夹克防腐保温无缝钢管114*7mm</t>
  </si>
  <si>
    <t>流体用无缝钢管76*12mm</t>
  </si>
  <si>
    <t>流体用不锈钢无缝钢管168*15mm</t>
  </si>
  <si>
    <t>流体用不锈钢无缝钢管273*7mm</t>
  </si>
  <si>
    <t>流体用不锈钢无缝钢管168*4mm</t>
  </si>
  <si>
    <t>闸阀 Z41H DN250 PN16</t>
  </si>
  <si>
    <t>截止阀  DN200 J41H PN25</t>
  </si>
  <si>
    <t>截止阀 J41H DN150 PN16</t>
  </si>
  <si>
    <t>截止阀 J41H DN200 PN16</t>
  </si>
  <si>
    <t>弯头219*7mm  90°20#</t>
  </si>
  <si>
    <t>弯头150*20mm  90°</t>
  </si>
  <si>
    <t>弯头200*10mm  90°</t>
  </si>
  <si>
    <t>弯头300*20mm  45°</t>
  </si>
  <si>
    <t>弯头200*20mm  90°</t>
  </si>
  <si>
    <t>缠绕垫 φ561*500</t>
  </si>
  <si>
    <t>缠绕垫 φ598*507</t>
  </si>
  <si>
    <t>缠绕垫 φ545*490</t>
  </si>
  <si>
    <t>缠绕垫 φ535*440</t>
  </si>
  <si>
    <t>缠绕垫 φ550*480</t>
  </si>
  <si>
    <t>缠绕垫 φ540*470</t>
  </si>
  <si>
    <t>缠绕垫 φ585*520</t>
  </si>
  <si>
    <t>缠绕垫 φ558*524</t>
  </si>
  <si>
    <t>流体用不锈钢无缝钢管32*3mm</t>
  </si>
  <si>
    <t>流体用不锈钢无缝钢管57*4mm</t>
  </si>
  <si>
    <t>流体用不锈钢无缝钢管88*4.5mm</t>
  </si>
  <si>
    <t>流体用无缝钢管500*6mm</t>
  </si>
  <si>
    <t>法兰 DN15</t>
  </si>
  <si>
    <t>盲法兰 DN80 PN1.0</t>
  </si>
  <si>
    <t>弯头DN60X7</t>
  </si>
  <si>
    <t>弯头DN159X6</t>
  </si>
  <si>
    <t>弯头 DN114X5</t>
  </si>
  <si>
    <t>弯头 DN114X10</t>
  </si>
  <si>
    <t>平法兰 DN80 PN160</t>
  </si>
  <si>
    <t>法兰 DN25 PN1.6</t>
  </si>
  <si>
    <t>八角垫 DN400 LB=900 304</t>
  </si>
  <si>
    <t>八角垫 DN400 PN100 304</t>
  </si>
  <si>
    <t>八角垫 DN400 CL900 304</t>
  </si>
  <si>
    <t>缠绕垫 φ495*430</t>
  </si>
  <si>
    <t>内外环缠绕垫 φ680*576*520*480</t>
  </si>
  <si>
    <t>法兰 PL100 PN1.6 304</t>
  </si>
  <si>
    <t>法兰 DN65 PN10 316L</t>
  </si>
  <si>
    <t>对焊法兰 DN65  PN25</t>
  </si>
  <si>
    <t>对焊法兰 DN50  PN40</t>
  </si>
  <si>
    <t>对焊法兰 DN20  PN1.6</t>
  </si>
  <si>
    <t>对焊法兰 DN15  PN25</t>
  </si>
  <si>
    <t>对焊法兰 DN32  PN25</t>
  </si>
  <si>
    <t>平法兰 DN80 PN16</t>
  </si>
  <si>
    <t>盲法兰 DN100</t>
  </si>
  <si>
    <t>法兰 DN32 PN16</t>
  </si>
  <si>
    <t>法兰 HG/T20615 N3/4"</t>
  </si>
  <si>
    <t>法兰 DN25 PN63</t>
  </si>
  <si>
    <t>法兰 DN25 PN10 法兰外边140cm</t>
  </si>
  <si>
    <t>八角垫 DN500 900B</t>
  </si>
  <si>
    <t>八角垫 DN350 10Pa</t>
  </si>
  <si>
    <t>内外环缠绕垫 DN550 PN25</t>
  </si>
  <si>
    <t>缠绕垫 φ695*570*515*480</t>
  </si>
  <si>
    <t>接头 DN32</t>
  </si>
  <si>
    <t>八字盲板 DN50  PN10</t>
  </si>
  <si>
    <t>八字盲板 DN50 PN10</t>
  </si>
  <si>
    <t>八字盲板 DN100 PN10</t>
  </si>
  <si>
    <t>高压齿轮传动球阀 Q347Y CL900 ASTM A105 6" 制造标准*⑴</t>
  </si>
  <si>
    <t>盲法兰（旧）PN1.6MPa DN500mm</t>
  </si>
  <si>
    <t>弯头 DN48X8.8</t>
  </si>
  <si>
    <t>45°弯头DN25X4 SCH40</t>
  </si>
  <si>
    <t>弯头 DN25X3  20#</t>
  </si>
  <si>
    <t>弯头 DN25X6  20#</t>
  </si>
  <si>
    <t>弯头 DN25X4  316L</t>
  </si>
  <si>
    <t>闸阀 DN25  PN40</t>
  </si>
  <si>
    <t>全螺纹螺柱/螺母 M42X3X310  16mm</t>
  </si>
  <si>
    <t>高压手动截止阀J41Y-600</t>
  </si>
  <si>
    <t>中压手动球阀DN25 Q41F-CL150</t>
  </si>
  <si>
    <t>低压手动球阀DN32  Q41F-16C</t>
  </si>
  <si>
    <t>球阀 DN25  PN26</t>
  </si>
  <si>
    <t>球阀 DN20 PN100 3/4''</t>
  </si>
  <si>
    <t>球阀 DN25  PN16</t>
  </si>
  <si>
    <t>闸阀 DN40  PN16</t>
  </si>
  <si>
    <t>截止阀 DN15   PN160</t>
  </si>
  <si>
    <t>闸阀 DN20 PN125</t>
  </si>
  <si>
    <t>高压手动截止阀J41Y-900LB 公称压力CLASS 900</t>
  </si>
  <si>
    <t>高压手动球阀 DN25 Q41Y-CL600</t>
  </si>
  <si>
    <t>手动球阀 DN25 Q41F-400LB</t>
  </si>
  <si>
    <t>缠绕垫 φ450*405</t>
  </si>
  <si>
    <t>单向阀DN50   PN64</t>
  </si>
  <si>
    <t>疏水阀 DN15 PN1.6 CS4PH-16C</t>
  </si>
  <si>
    <t>闸阀Z41H-25 DN20 PN25</t>
  </si>
  <si>
    <t>球阀 DN50 Q47Y-160-DN150</t>
  </si>
  <si>
    <t>球阀 DN32  PN100</t>
  </si>
  <si>
    <t>闸阀DN15 Z41H  PN6.4</t>
  </si>
  <si>
    <t>低压手动蝶阀DN80  PN1.6</t>
  </si>
  <si>
    <t>直缝电阻焊接钢管42*3.5mm</t>
  </si>
  <si>
    <t>直缝电阻焊接钢管48*3.5mm</t>
  </si>
  <si>
    <t>直缝电阻焊接钢管57*3.5mm</t>
  </si>
  <si>
    <t>直缝电阻焊接钢管76*4mm</t>
  </si>
  <si>
    <t>缠绕垫 8" LB=150 5525</t>
  </si>
  <si>
    <t>缠绕垫 φ263*155</t>
  </si>
  <si>
    <r>
      <rPr>
        <sz val="10"/>
        <color indexed="8"/>
        <rFont val="宋体"/>
        <charset val="134"/>
      </rPr>
      <t>缠绕垫</t>
    </r>
    <r>
      <rPr>
        <sz val="10"/>
        <color indexed="8"/>
        <rFont val="Times New Roman"/>
        <charset val="134"/>
      </rPr>
      <t xml:space="preserve"> DN300 PN2.0 304+</t>
    </r>
    <r>
      <rPr>
        <sz val="10"/>
        <color indexed="8"/>
        <rFont val="宋体"/>
        <charset val="134"/>
      </rPr>
      <t>石墨</t>
    </r>
  </si>
  <si>
    <t>缠绕垫 φ620*540</t>
  </si>
  <si>
    <t>缠绕垫 φ360*324</t>
  </si>
  <si>
    <t>缠绕垫 φ420*390</t>
  </si>
  <si>
    <t>缠绕垫 φ445*405</t>
  </si>
  <si>
    <t>缠绕垫 φ480*400</t>
  </si>
  <si>
    <t>缠绕垫 φ420*360</t>
  </si>
  <si>
    <t>缠绕垫 φ608*524</t>
  </si>
  <si>
    <t>缠绕垫 φ625*525</t>
  </si>
  <si>
    <t>缠绕垫 φ685*635</t>
  </si>
  <si>
    <t>缠绕垫 φ564*514</t>
  </si>
  <si>
    <t>缠绕垫 φ542*427</t>
  </si>
  <si>
    <t>缠绕垫 φ585*500</t>
  </si>
  <si>
    <t>缠绕垫 φ610*514</t>
  </si>
  <si>
    <t>缠绕垫 DN500 PN1.6 1221</t>
  </si>
  <si>
    <t>缠绕垫 φ660*604</t>
  </si>
  <si>
    <t>缠绕垫 φ495*405</t>
  </si>
  <si>
    <t>缠绕垫 φ664*614</t>
  </si>
  <si>
    <t>缠绕垫 φ625*520</t>
  </si>
  <si>
    <t>缠绕垫 φ715*640</t>
  </si>
  <si>
    <t>缠绕垫 φ600*520</t>
  </si>
  <si>
    <t>缠绕垫 φ530*510</t>
  </si>
  <si>
    <t>缠绕垫 φ545*480</t>
  </si>
  <si>
    <t>缠绕垫 φ600*540</t>
  </si>
  <si>
    <t>缠绕垫 φ442*380</t>
  </si>
  <si>
    <t>缠绕垫 φ562*510</t>
  </si>
  <si>
    <t>低压手动蝶阀D71X-16 DN100</t>
  </si>
  <si>
    <t>闸阀Z41H-25 DN150</t>
  </si>
  <si>
    <t>缠绕垫 φ624*535</t>
  </si>
  <si>
    <t>缠绕垫 φ590*500</t>
  </si>
  <si>
    <t>缠绕垫 DN600 PN1.6 1221</t>
  </si>
  <si>
    <t>盲法兰 BL25-1500</t>
  </si>
  <si>
    <t>缠绕垫 φ680*520</t>
  </si>
  <si>
    <t>缠绕垫 φ55*460</t>
  </si>
  <si>
    <t>缠绕垫 φ575*420</t>
  </si>
  <si>
    <t>缠绕垫 φ680*610</t>
  </si>
  <si>
    <t>缠绕垫 φ620*520</t>
  </si>
  <si>
    <t>缠绕垫 φ470*400</t>
  </si>
  <si>
    <t>缠绕垫 φ661*600</t>
  </si>
  <si>
    <t>缠绕垫 φ544*427</t>
  </si>
  <si>
    <t>缠绕垫 φ610*540</t>
  </si>
  <si>
    <t>缠绕垫 φ685*640</t>
  </si>
  <si>
    <t>缠绕垫 φ456*406 中间带骨架</t>
  </si>
  <si>
    <t>45°弯头DN219X30</t>
  </si>
  <si>
    <t>八字盲板 DN80X10</t>
  </si>
  <si>
    <t>八字盲板 DN50X16</t>
  </si>
  <si>
    <t>八字盲板 DN50X10</t>
  </si>
  <si>
    <t>八字盲板 DN20X32</t>
  </si>
  <si>
    <t>八字盲板 DN10X20</t>
  </si>
  <si>
    <t>焊法兰 DN40X4  20#</t>
  </si>
  <si>
    <t>盲法兰 DN65  PN16</t>
  </si>
  <si>
    <t>焊法兰 DN50X6</t>
  </si>
  <si>
    <t>缠绕垫 DN200 PN2.5 304</t>
  </si>
  <si>
    <t>缠绕垫 DN250 PN1.6</t>
  </si>
  <si>
    <t>缠绕垫 DN150 PN1.6</t>
  </si>
  <si>
    <t>缠绕垫 4" LB=600 5525</t>
  </si>
  <si>
    <t>缠绕垫 DN50 PN1.6</t>
  </si>
  <si>
    <t>缠绕垫 DN150 PN6.3 304</t>
  </si>
  <si>
    <t>缠绕垫 DN150 PN6.3 20#</t>
  </si>
  <si>
    <t>缠绕垫 DN150 PN4.0 304</t>
  </si>
  <si>
    <t>缠绕垫 φ680*480</t>
  </si>
  <si>
    <t>缠绕垫 φ572*486</t>
  </si>
  <si>
    <t>缠绕垫 φ590*540</t>
  </si>
  <si>
    <t>等径三通80*10mm  20#</t>
  </si>
  <si>
    <t>弯头90oDN100*11mm 20#</t>
  </si>
  <si>
    <t>弯头90oDN100*20mm 20#</t>
  </si>
  <si>
    <t>止回阀H41F-64C DN80</t>
  </si>
  <si>
    <t>平板闸阀Z43Y-16.5 DN25</t>
  </si>
  <si>
    <t>闸阀Z41Y-25 DN25</t>
  </si>
  <si>
    <t>闸阀Z41Y-25 DN50</t>
  </si>
  <si>
    <t>消声止回阀DN65  PN1.6</t>
  </si>
  <si>
    <t>闸阀 Z11H-1.6C  DN25  PN1.6</t>
  </si>
  <si>
    <t>闸阀 Z11H-1.6C DN20 PN1.6</t>
  </si>
  <si>
    <t>截止阀 J41Y-64P DN25 PN6.4</t>
  </si>
  <si>
    <t>无缝钢管 88.9*8.8</t>
  </si>
  <si>
    <t>等径三通 159*159*11 20#</t>
  </si>
  <si>
    <t>异径四通 114*76*6</t>
  </si>
  <si>
    <t>异径三通 168*114*18 20G</t>
  </si>
  <si>
    <t>等径三通 168*168*10 304</t>
  </si>
  <si>
    <t>异径三通 168*89*10 304</t>
  </si>
  <si>
    <t>法兰 DN80 LB=900 A105</t>
  </si>
  <si>
    <t>法兰 DN80 PN16</t>
  </si>
  <si>
    <t>法兰 DN80 LB=600 A105</t>
  </si>
  <si>
    <t>法兰 DN20</t>
  </si>
  <si>
    <t>法兰 DN40 PN10 A105</t>
  </si>
  <si>
    <t>异径三通 219*168*10 304</t>
  </si>
  <si>
    <t>异径三通 219*168*8.5</t>
  </si>
  <si>
    <t>异径三通 150*80*7 360NS</t>
  </si>
  <si>
    <t>对焊法兰 DN50 2-1/16|"</t>
  </si>
  <si>
    <t>对焊法兰 2-9/16"</t>
  </si>
  <si>
    <t>对焊法兰 DN50 CL2500</t>
  </si>
  <si>
    <t>对焊法兰 DN80 PN25</t>
  </si>
  <si>
    <t>对焊法兰 DN50</t>
  </si>
  <si>
    <t>对焊法v兰 DN100</t>
  </si>
  <si>
    <t>盲法兰 DN150 CL1500</t>
  </si>
  <si>
    <t>异径三通 168*48*7 L360NB</t>
  </si>
  <si>
    <t>异径三通 168*114*8 16Mn</t>
  </si>
  <si>
    <t>异径三通 168*114*12 16Mn</t>
  </si>
  <si>
    <t>异径三通 168*89*5 20G</t>
  </si>
  <si>
    <t>无尘石棉布</t>
  </si>
  <si>
    <t>石棉</t>
  </si>
  <si>
    <t>张</t>
  </si>
  <si>
    <t>热扎无缝管88.9*8.8*6</t>
  </si>
  <si>
    <t>热扎无缝管60*4</t>
  </si>
  <si>
    <t>法兰 WN16-50 316L HG/9119-2010</t>
  </si>
  <si>
    <t>法兰 DN40 PN1.6</t>
  </si>
  <si>
    <t>法兰 DN20 PN1.6</t>
  </si>
  <si>
    <t>法兰 DN15 PN160R</t>
  </si>
  <si>
    <t>法兰 DN15 PN1.6</t>
  </si>
  <si>
    <t>法兰 DN20 150LB</t>
  </si>
  <si>
    <t>法兰 DN25 PN25</t>
  </si>
  <si>
    <t>法兰 DN25 PN16</t>
  </si>
  <si>
    <t>90°弯头 22*4 20#</t>
  </si>
  <si>
    <t>90°弯头 114*5</t>
  </si>
  <si>
    <t>90°弯头 108*4</t>
  </si>
  <si>
    <t>45°弯头 168*8</t>
  </si>
  <si>
    <t>同心大小头 89*57*5</t>
  </si>
  <si>
    <t>同心大小头 114*48*8</t>
  </si>
  <si>
    <t>同心大小头 85*60*17</t>
  </si>
  <si>
    <t>法兰 DN65 PN1.6</t>
  </si>
  <si>
    <t>45°弯头 114*9</t>
  </si>
  <si>
    <t>法兰 DN100 PN2.5 20G</t>
  </si>
  <si>
    <t>法兰 DN40 PN10</t>
  </si>
  <si>
    <t>90°弯头 114*8</t>
  </si>
  <si>
    <t>异径三通 114*60*5 L245NS</t>
  </si>
  <si>
    <t>异径三通 114*60*5</t>
  </si>
  <si>
    <t>异径三通 114*76*10 20G</t>
  </si>
  <si>
    <t>异径三通 114*60*7 L245NS</t>
  </si>
  <si>
    <t>同心大小头 89*60*6 20G</t>
  </si>
  <si>
    <t>同心大小头 89*76*4.5 20#</t>
  </si>
  <si>
    <t>偏心大小头 168*114*6 16Mn</t>
  </si>
  <si>
    <t>同心大小头 133*34*4 20#</t>
  </si>
  <si>
    <t>同心大小头 89*60*18 20G</t>
  </si>
  <si>
    <t>90°弯头 89*6.5 16Mn</t>
  </si>
  <si>
    <t>45°弯头 89*4.5</t>
  </si>
  <si>
    <t>90°无缝弯头 90°镀锌弯头 57*3.5SCH80 20# 114mm 1.5D</t>
  </si>
  <si>
    <t>45°弯头 168*6</t>
  </si>
  <si>
    <t>45°弯头 219*9</t>
  </si>
  <si>
    <t>90°弯头 114*4.5</t>
  </si>
  <si>
    <t>同心大小头 76*57*4 20#</t>
  </si>
  <si>
    <t>同心大小头 85*60*19</t>
  </si>
  <si>
    <t>同心大小头 89*76*6 20#</t>
  </si>
  <si>
    <t>同心大小头 159*108*6</t>
  </si>
  <si>
    <t>同心大小头 114*48*9 20#</t>
  </si>
  <si>
    <t>同心大小头 133*34*4</t>
  </si>
  <si>
    <t>同心大小头 114*48*7</t>
  </si>
  <si>
    <t>同心大小头 219*168*16 16Mn</t>
  </si>
  <si>
    <t>闸阀 DN25 PN2.5</t>
  </si>
  <si>
    <t>止回阀 DN50 PN1.6</t>
  </si>
  <si>
    <t>闸阀 DN15 PN2.5</t>
  </si>
  <si>
    <t>闸阀 DN25 PN1.6</t>
  </si>
  <si>
    <t>球阀 DN15 PN1.6</t>
  </si>
  <si>
    <t>蝶阀 DN100 PN1.6</t>
  </si>
  <si>
    <t>蝶阀 DN80 PN1.6</t>
  </si>
  <si>
    <t>蝶阀 DN50 PN1.6</t>
  </si>
  <si>
    <t>截止阀J41H DN15 PN6.4</t>
  </si>
  <si>
    <t>丝扣连接球阀 DN50 2"</t>
  </si>
  <si>
    <t>球阀 DN25 PN2.5</t>
  </si>
  <si>
    <t>球阀 DN25 PN1.6 316L</t>
  </si>
  <si>
    <t>球阀 DN40 PN1.6</t>
  </si>
  <si>
    <t>截止阀 DN40 PN2.5 304</t>
  </si>
  <si>
    <t>截止阀 DN40 PN2.5</t>
  </si>
  <si>
    <t>球阀 DN20 PN2.5</t>
  </si>
  <si>
    <t>球阀 DN20 PN6.4</t>
  </si>
  <si>
    <t>止回阀 DN15 PN16</t>
  </si>
  <si>
    <t>Y型过滤器 DN100 PN1.6 304</t>
  </si>
  <si>
    <t>止回阀 DN40 PN1.6</t>
  </si>
  <si>
    <t>中压止回阀 ZSH41Y DN80 PN2.5</t>
  </si>
  <si>
    <t>法兰 DN15 PN25</t>
  </si>
  <si>
    <t>法兰 DN20 PN10</t>
  </si>
  <si>
    <t>法兰 DN20 PN16</t>
  </si>
  <si>
    <t>法兰 DN25 PN10</t>
  </si>
  <si>
    <t>法兰 DN20 PN25 316L</t>
  </si>
  <si>
    <t>法兰 DN80 PN6.4 304</t>
  </si>
  <si>
    <t>法兰 DN40 PN2.5</t>
  </si>
  <si>
    <t>成套双头螺栓 M32*170</t>
  </si>
  <si>
    <t>成套双头螺栓 M38*280</t>
  </si>
  <si>
    <t>缠绕垫 φ490*350</t>
  </si>
  <si>
    <t>成套双头螺栓 M27*200</t>
  </si>
  <si>
    <t>安全阀 DN40 PN1.6</t>
  </si>
  <si>
    <t>安全阀 DN40 PN16</t>
  </si>
  <si>
    <t>缠绕垫 φ452*402</t>
  </si>
  <si>
    <t>缠绕垫 φ605*525</t>
  </si>
  <si>
    <t>缠绕垫 φ625*537</t>
  </si>
  <si>
    <t>缠绕垫 φ578*488</t>
  </si>
  <si>
    <t>缠绕垫 φ608*518</t>
  </si>
  <si>
    <t>缠绕垫 φ560*500</t>
  </si>
  <si>
    <t>缠绕垫 φ250*160</t>
  </si>
  <si>
    <t>缠绕垫 φ400*350</t>
  </si>
  <si>
    <t>缠绕垫 φ312*250</t>
  </si>
  <si>
    <t>缠绕垫 φ355*307</t>
  </si>
  <si>
    <t>缠绕垫 φ208*178</t>
  </si>
  <si>
    <t>缠绕垫 φ256*170</t>
  </si>
  <si>
    <t>缠绕垫 φ223*163</t>
  </si>
  <si>
    <t>缠绕垫 φ233*190</t>
  </si>
  <si>
    <t>成套双头螺栓 M26*150</t>
  </si>
  <si>
    <t>成套双头螺栓 M26*170</t>
  </si>
  <si>
    <t>成套双头螺栓 M26*140</t>
  </si>
  <si>
    <t>八角垫  1' 900LB 06Cr19Ni10 IPCS</t>
  </si>
  <si>
    <t>缠绕垫 DN150 LB=300</t>
  </si>
  <si>
    <t>缠绕垫 φ453*402</t>
  </si>
  <si>
    <t>缠绕垫 φ380*300</t>
  </si>
  <si>
    <t>缠绕垫 φ208*180</t>
  </si>
  <si>
    <t>缠绕垫 φ171*156</t>
  </si>
  <si>
    <t>异径三通 114*60*8 20#</t>
  </si>
  <si>
    <t>等径三通 168*168*8.5 304</t>
  </si>
  <si>
    <t>90°弯头 159*11 20#</t>
  </si>
  <si>
    <t>90°弯头 219*6.35</t>
  </si>
  <si>
    <t>90°弯头 270*14</t>
  </si>
  <si>
    <t>90°弯头 270*6.5</t>
  </si>
  <si>
    <t>异径三通 40*15 20G</t>
  </si>
  <si>
    <t>异径三通 114*45*5 304</t>
  </si>
  <si>
    <t>异径三通 89*60*5</t>
  </si>
  <si>
    <t>异径三通 60*28*11</t>
  </si>
  <si>
    <t>异径三通 114*48*6 20#</t>
  </si>
  <si>
    <t>等径三通 114*114*8.8 20G</t>
  </si>
  <si>
    <t>等径三通 89*89*4.5 20#</t>
  </si>
  <si>
    <t>等径三通 114*114*4 20#</t>
  </si>
  <si>
    <t>异径三通 60*26*7 20#</t>
  </si>
  <si>
    <t>异径三通 60*25*4.5 20#</t>
  </si>
  <si>
    <t>等径三通 38*38*3.5</t>
  </si>
  <si>
    <t>异径三通 57*38*4 20G</t>
  </si>
  <si>
    <t>异径三通 48*34*4.5 20G</t>
  </si>
  <si>
    <t>异径三通 60*48*4.5</t>
  </si>
  <si>
    <t>同心大小头 168*48*8</t>
  </si>
  <si>
    <t>等径三通 60*60*3.5 20G</t>
  </si>
  <si>
    <t>异径三通 89*48*5 20#</t>
  </si>
  <si>
    <t>流体用无缝钢管114*5mm</t>
  </si>
  <si>
    <t>流体用无缝钢管168*15mm</t>
  </si>
  <si>
    <t>流体用无缝钢管168*25mm</t>
  </si>
  <si>
    <t>流体用无缝钢管168*5mm</t>
  </si>
  <si>
    <t>法兰  DN50*20</t>
  </si>
  <si>
    <t>盲法兰  DN40*30   A105</t>
  </si>
  <si>
    <t>盲法兰  DN40*20</t>
  </si>
  <si>
    <t>法兰  DN65  PN16</t>
  </si>
  <si>
    <t>法兰  DN40*4*20</t>
  </si>
  <si>
    <t>平面法兰 DN80*20</t>
  </si>
  <si>
    <t>凸面法兰   DN90*4*30</t>
  </si>
  <si>
    <t>弯头 DN150*12</t>
  </si>
  <si>
    <t>焊法兰  DN34*5</t>
  </si>
  <si>
    <t>缠绕垫 φ310*290</t>
  </si>
  <si>
    <t>缠绕垫 φ340*273 304</t>
  </si>
  <si>
    <t>缠绕垫 φ345*310</t>
  </si>
  <si>
    <t>缠绕垫 φ210*180</t>
  </si>
  <si>
    <t>缠绕垫 φ210*160</t>
  </si>
  <si>
    <t>缠绕垫 φ220*180</t>
  </si>
  <si>
    <t>缠绕垫 φ258*235</t>
  </si>
  <si>
    <t>缠绕垫 φ260*160 20#</t>
  </si>
  <si>
    <t>缠绕垫 DN150 PN2.5 5525</t>
  </si>
  <si>
    <t>缠绕垫 φ356*340</t>
  </si>
  <si>
    <t>缠绕垫 φ440*355</t>
  </si>
  <si>
    <t>缠绕垫 φ384*320</t>
  </si>
  <si>
    <t>锁具板  50*35</t>
  </si>
  <si>
    <t>锁具板  30*25</t>
  </si>
  <si>
    <t>缠绕垫 φ390*360</t>
  </si>
  <si>
    <t>缠绕垫 φ470*405</t>
  </si>
  <si>
    <t>缠绕垫 φ490*400</t>
  </si>
  <si>
    <t>缠绕垫 φ400*328</t>
  </si>
  <si>
    <t>缠绕垫 φ474*410</t>
  </si>
  <si>
    <t>缠绕垫 φ354*326</t>
  </si>
  <si>
    <t>缠绕垫 φ518*478</t>
  </si>
  <si>
    <t>缠绕垫 φ685*630</t>
  </si>
  <si>
    <t>缠绕垫 φ685*620</t>
  </si>
  <si>
    <t>缠绕垫 φ86*63</t>
  </si>
  <si>
    <t>缠绕垫 φ91*73</t>
  </si>
  <si>
    <t>缠绕垫 φDN125 PN4.0</t>
  </si>
  <si>
    <t>缠绕垫 φ173*108 20#</t>
  </si>
  <si>
    <t>缠绕垫 φ4" LB=150 5525</t>
  </si>
  <si>
    <t>安全阀 DN150/200 PN40</t>
  </si>
  <si>
    <t>安全阀 DN50 PN25</t>
  </si>
  <si>
    <t>缠绕垫 φ460*400</t>
  </si>
  <si>
    <t>缠绕垫 φ452*422</t>
  </si>
  <si>
    <t>异径三通 89*57*3.5 316L</t>
  </si>
  <si>
    <t>异径三通 89*45*4.5</t>
  </si>
  <si>
    <t>异径三通 114*48*11</t>
  </si>
  <si>
    <t>异径三通 48*34*4</t>
  </si>
  <si>
    <t>安全阀 DN15 x200  PN16</t>
  </si>
  <si>
    <t>安全阀 DN50 x80  PN25</t>
  </si>
  <si>
    <t>安全阀 DN50  PN100</t>
  </si>
  <si>
    <t>安全阀 DN40  PN25</t>
  </si>
  <si>
    <t>安全阀 DN50 x80  PN100</t>
  </si>
  <si>
    <t>高压手动球阀 FQ47Y-CL900</t>
  </si>
  <si>
    <t>等径三通DN80X4</t>
  </si>
  <si>
    <t>缠绕垫 φ393*364 中间带骨架</t>
  </si>
  <si>
    <t>缠绕垫 φ540*490</t>
  </si>
  <si>
    <t>缠绕垫 φ510*490</t>
  </si>
  <si>
    <t>缠绕垫 φ515*382 304</t>
  </si>
  <si>
    <t>缠绕垫 φ310*250 DN250 PN1.6</t>
  </si>
  <si>
    <t>缠绕垫 φ310*250 DN250 PN4.0</t>
  </si>
  <si>
    <t>缠绕垫 φ320*220</t>
  </si>
  <si>
    <t>缠绕垫 φ340*290</t>
  </si>
  <si>
    <t>缠绕垫 φ363*323</t>
  </si>
  <si>
    <t>缠绕垫 φ362*332</t>
  </si>
  <si>
    <t>异径三通 114*60*14</t>
  </si>
  <si>
    <t>异径三通 114*21*4 20#</t>
  </si>
  <si>
    <t>弯头 114*12 20G</t>
  </si>
  <si>
    <t>弯头 114*5.5</t>
  </si>
  <si>
    <t>弯头 114*5 20#</t>
  </si>
  <si>
    <t>弯头 114*4.5 20G</t>
  </si>
  <si>
    <t>同心大小头 159*114 20G</t>
  </si>
  <si>
    <t>法兰 DN50 20#</t>
  </si>
  <si>
    <t>等径三通 48*4.5 316L</t>
  </si>
  <si>
    <t>等径三通 48*4 20G</t>
  </si>
  <si>
    <t>弯头DN100X4</t>
  </si>
  <si>
    <t>异径三通 DN76X57X8</t>
  </si>
  <si>
    <t>等三通 DN48X8</t>
  </si>
  <si>
    <t>异径三通 DN114X89X10</t>
  </si>
  <si>
    <t>异径三通 DN89X76X8</t>
  </si>
  <si>
    <t>等径三通 DN89X8</t>
  </si>
  <si>
    <t>弯头 DN89X8</t>
  </si>
  <si>
    <t>等径三通 48*5 20#</t>
  </si>
  <si>
    <t>异径三通 40*25*4 20G</t>
  </si>
  <si>
    <t>等径三通 48*6 20#</t>
  </si>
  <si>
    <t>等径三通 60*4.5 316L</t>
  </si>
  <si>
    <t>等径三通 60.3*3.91 304</t>
  </si>
  <si>
    <t>镀锌三通 DN50</t>
  </si>
  <si>
    <t>同心大小头 168*114*7 316L</t>
  </si>
  <si>
    <t>同心大小头 168*89*5 20#</t>
  </si>
  <si>
    <t>等径三通 159*159*8 20#</t>
  </si>
  <si>
    <t>法兰 DN200</t>
  </si>
  <si>
    <t>高压法兰 DN150</t>
  </si>
  <si>
    <t>法兰 DN100 LB=600</t>
  </si>
  <si>
    <t>法兰 DN100 PN1.6 20G</t>
  </si>
  <si>
    <t>90°弯头 168*11 20#</t>
  </si>
  <si>
    <t>阻火器 DN200 PN1.6</t>
  </si>
  <si>
    <t>平面法兰（旧）PN25MPa DN65mm</t>
  </si>
  <si>
    <t>对焊法兰（旧）PN10MPa DN200mm</t>
  </si>
  <si>
    <t>闸阀Z41HCPN16DN15</t>
  </si>
  <si>
    <t>同心大小头 168*89*14 16Mn</t>
  </si>
  <si>
    <t>等径三通 34*34*4.5</t>
  </si>
  <si>
    <t>同心大小头 34*21*3.5</t>
  </si>
  <si>
    <t>同心大小头 48*26*4</t>
  </si>
  <si>
    <t>偏心大小头 60*34*3.5</t>
  </si>
  <si>
    <t>偏心大小头 60*25*4.5 20G</t>
  </si>
  <si>
    <t>同心大小头 45*34*3.5</t>
  </si>
  <si>
    <t>同心大小头 48*21*5 20#</t>
  </si>
  <si>
    <t>同心大小头 57*45*3.5 20G</t>
  </si>
  <si>
    <t>同心大小头 108*76*13 20#</t>
  </si>
  <si>
    <t>同心大小头 89*48*9 20#</t>
  </si>
  <si>
    <t>阻火器 DN150 PN1.6</t>
  </si>
  <si>
    <t>绝缘接头 DN80 PN2.5</t>
  </si>
  <si>
    <t>Y型过滤器 DN150 PN2.5</t>
  </si>
  <si>
    <t>柔性接头 DN150 PN2.5</t>
  </si>
  <si>
    <t>缠绕垫 φ665*623</t>
  </si>
  <si>
    <t>缠绕垫 φ660*625</t>
  </si>
  <si>
    <t>缠绕垫 φ542*502</t>
  </si>
  <si>
    <t>缠绕垫 φ664*636</t>
  </si>
  <si>
    <t>缠绕垫 φ610*535</t>
  </si>
  <si>
    <t>缠绕垫 φ662*632</t>
  </si>
  <si>
    <t>缠绕垫 φ482*452</t>
  </si>
  <si>
    <t>缠绕垫 φ490*465</t>
  </si>
  <si>
    <t>无缝异径三通 DN80 DN65 11mm 10mm 20G GB/T124*⑴</t>
  </si>
  <si>
    <t>同心大小头 219*76*6 20#</t>
  </si>
  <si>
    <t>异径三通 89*57*4.5</t>
  </si>
  <si>
    <t>同心大小头 168*114*11</t>
  </si>
  <si>
    <t>同心大小头 219*60*9 20#</t>
  </si>
  <si>
    <t>同心大小头 159*89*11 16Mn</t>
  </si>
  <si>
    <t>偏心大小头 168*133*7 20#</t>
  </si>
  <si>
    <t>异径三通 60*26*3.5</t>
  </si>
  <si>
    <t>异径三通 60*34*3.5</t>
  </si>
  <si>
    <t>异径三通 60*48*3.5</t>
  </si>
  <si>
    <t>等径三通 60*60*3.5</t>
  </si>
  <si>
    <t>异径三通 57*45*7 20#</t>
  </si>
  <si>
    <t>柔性接头 DN100 PN1.6</t>
  </si>
  <si>
    <t>柔性接头 DN100 PN2.5</t>
  </si>
  <si>
    <t>弯头 DN100X12   20#</t>
  </si>
  <si>
    <t>45°弯头DN200X12  20#</t>
  </si>
  <si>
    <t>45°弯头DN415X21  20#</t>
  </si>
  <si>
    <t>弯头 DN150X15  SCH120</t>
  </si>
  <si>
    <t>等径三通 DN150X10   20#</t>
  </si>
  <si>
    <t>异径三通DN 168X141X5  20#</t>
  </si>
  <si>
    <t>异径三通 DN150X100X12  20#</t>
  </si>
  <si>
    <t>异径三通 DN125X65X4   20#</t>
  </si>
  <si>
    <t>等径三通 DN50X40   20#</t>
  </si>
  <si>
    <t>等径三通200*15mm</t>
  </si>
  <si>
    <t>等径三通 60*60*4 20G</t>
  </si>
  <si>
    <t>等径三通 76*76*12 20#</t>
  </si>
  <si>
    <t>等径三通219*7mm</t>
  </si>
  <si>
    <t>异径三通250*20-100*5mm  PN10MPa</t>
  </si>
  <si>
    <t>等径三通250*15mm</t>
  </si>
  <si>
    <t>等径三通300*6mm</t>
  </si>
  <si>
    <t>黑夹克圆弧弯管114*10mm 20G 45°</t>
  </si>
  <si>
    <t>异径三通168*76*5 L360</t>
  </si>
  <si>
    <t>对焊法兰PN64 DN50</t>
  </si>
  <si>
    <t>闸阀 DN65 PN1.6</t>
  </si>
  <si>
    <t>球阀 DN65 PN1.6</t>
  </si>
  <si>
    <t>异径三通 219*114*7 20#</t>
  </si>
  <si>
    <t>弯头168*6mm  90°</t>
  </si>
  <si>
    <t>异径三通 219*114*8</t>
  </si>
  <si>
    <t>异径三通 114*76*4.5 20G</t>
  </si>
  <si>
    <t>等径三通 168*168*8 20#</t>
  </si>
  <si>
    <t>90°弯头 168*6 16Mn</t>
  </si>
  <si>
    <t>90°弯头 168*7</t>
  </si>
  <si>
    <t>八角垫 2" CL800</t>
  </si>
  <si>
    <t>八角垫 2" CL900LB</t>
  </si>
  <si>
    <t>八角垫  DN40 CL900  06Cr19</t>
  </si>
  <si>
    <t>流体用无缝钢管325*15mm</t>
  </si>
  <si>
    <t>流体用无缝钢管813*28mm</t>
  </si>
  <si>
    <t>异径三通 89*60*5 20#</t>
  </si>
  <si>
    <t>等径三通 89*89*8 20#</t>
  </si>
  <si>
    <t>等径三通 114*114*8</t>
  </si>
  <si>
    <t>异径三通 108*57*5 316L</t>
  </si>
  <si>
    <t>异径三通 76*60*9 20G</t>
  </si>
  <si>
    <t>等径三通76*76*4.5 20#</t>
  </si>
  <si>
    <t>异径三通 114*60*4.5 20#</t>
  </si>
  <si>
    <t>同心大小头 168*34 20#</t>
  </si>
  <si>
    <t>闸阀 Z41H DN150 PN40</t>
  </si>
  <si>
    <t>闸阀 J41H .16C DN150 PN16</t>
  </si>
  <si>
    <t>等径三通 DN150*10mm 20#</t>
  </si>
  <si>
    <t>弯头 DN50  S304</t>
  </si>
  <si>
    <t>弯头DN114X4  PN16</t>
  </si>
  <si>
    <t>异径三通 DN80X10/DN40</t>
  </si>
  <si>
    <t>异径三通 DN80X50  SCH40</t>
  </si>
  <si>
    <t>大小头DN150X100  SCH120</t>
  </si>
  <si>
    <t>大小头 DN150X125X5 PN1.6   304</t>
  </si>
  <si>
    <t>大小头 DN150X100  SCH120</t>
  </si>
  <si>
    <t>弯头 DN168X5 PN16  20#</t>
  </si>
  <si>
    <t>弯头 DN114X4 PN1.6  135EL</t>
  </si>
  <si>
    <t>闸阀Z41H DN150 PN25 F608</t>
  </si>
  <si>
    <t>闸阀 Z41H DN150 PN100</t>
  </si>
  <si>
    <t>配管放喷翼(旧）105MPa</t>
  </si>
  <si>
    <t>弯头 DN50X12  20#</t>
  </si>
  <si>
    <t>弯头DN114X4 PN1.6 90EL</t>
  </si>
  <si>
    <t>等径三通 DN50X16  SCH160</t>
  </si>
  <si>
    <t>异径三通 DN76X5/34X3.5   L360</t>
  </si>
  <si>
    <t>异径三通 DN89X6/76X5  20#</t>
  </si>
  <si>
    <t>异径三通 DN76X5/50X5   20#</t>
  </si>
  <si>
    <t>等径三通 DN50  SCH40S</t>
  </si>
  <si>
    <t>等径三通 DN80  SF304</t>
  </si>
  <si>
    <t>等径三通 DN80X8  20#</t>
  </si>
  <si>
    <t>等径三通 DN72X12  20#</t>
  </si>
  <si>
    <t>弯头 DN150X12  SCH120</t>
  </si>
  <si>
    <t>防爆液压站FBYY10.5-2(旧）</t>
  </si>
  <si>
    <t>成套双头螺柱M30X225mm</t>
  </si>
  <si>
    <t>异径三通 DN114X8 DN48X5  L360NS</t>
  </si>
  <si>
    <t>异径三通 DN100X80  SCH40</t>
  </si>
  <si>
    <t>异径三通 DN114X8 DN60X5 L360</t>
  </si>
  <si>
    <t>异径三通 DN100X65  20#</t>
  </si>
  <si>
    <t>异径三通 DN100X50 SCH40</t>
  </si>
  <si>
    <t>等径三通 DN89X10  20#</t>
  </si>
  <si>
    <t>等径三通 DN180X8  SCH40</t>
  </si>
  <si>
    <t>异径三通 DN114X48X5   L360</t>
  </si>
  <si>
    <t>弯头 DN100X7  SCH40</t>
  </si>
  <si>
    <t>弯头 DN114X4  PN1.6</t>
  </si>
  <si>
    <t>螺栓M30X170</t>
  </si>
  <si>
    <t>等径三通 DN25   SF304</t>
  </si>
  <si>
    <t>大小头 DN50X25   304L</t>
  </si>
  <si>
    <t>异径三通 DN50X25   SCH40S</t>
  </si>
  <si>
    <t>异径三通 DN40X25X3.5  20#</t>
  </si>
  <si>
    <t>流体用无缝钢管141*10mm</t>
  </si>
  <si>
    <t>直缝电阻焊接钢管133*3.5mm</t>
  </si>
  <si>
    <t>流体用无缝钢管168*12mm</t>
  </si>
  <si>
    <t>螺栓M33X200</t>
  </si>
  <si>
    <t>异径三通 DN40X20X3.5  20#</t>
  </si>
  <si>
    <t>异径三通 DN50X25X3.5  20#</t>
  </si>
  <si>
    <t>异径三通300*150*20mm</t>
  </si>
  <si>
    <t>等径三通150*6mm 20#</t>
  </si>
  <si>
    <t>等径三通250*7mm</t>
  </si>
  <si>
    <t>异径三通325*89*8mm  6GRNI10</t>
  </si>
  <si>
    <t>异径三通300*200*20mm</t>
  </si>
  <si>
    <t>低压手动截止阀 DN125 PN1.6</t>
  </si>
  <si>
    <t>截止阀 DN150 PN25</t>
  </si>
  <si>
    <t>截止阀 DN100 PN25</t>
  </si>
  <si>
    <t>弯头350*20mm  90°</t>
  </si>
  <si>
    <t>等径三通300*20mm</t>
  </si>
  <si>
    <t>异径三通300*20-250*15mm</t>
  </si>
  <si>
    <t>波纹补偿器 DN150 PN1.6 316L</t>
  </si>
  <si>
    <t>法兰 DN40 PN2.5 16Mn</t>
  </si>
  <si>
    <t>柔性接头DN125 1.6MPa</t>
  </si>
  <si>
    <t>绝缘接头 159</t>
  </si>
  <si>
    <t>中压手动闸阀 DN250 PN2.5MPa</t>
  </si>
  <si>
    <t>球阀 DN25 25MPa</t>
  </si>
  <si>
    <t>法兰 DN150</t>
  </si>
  <si>
    <t>闸阀 DN100 1OMPa</t>
  </si>
  <si>
    <t>高压手动截止阀KFJ41Y-100C DN100 10MPa</t>
  </si>
  <si>
    <t>低压手动闸阀 DN150 PN2.5</t>
  </si>
  <si>
    <t>中压手动闸阀 DN150 6.4MPa</t>
  </si>
  <si>
    <t>大小头 DN32X25X3.5   20#</t>
  </si>
  <si>
    <t>大小头 DN25X20X3.5   20#</t>
  </si>
  <si>
    <t>大小头 DN65X50X6   SCH80</t>
  </si>
  <si>
    <t>大小头 DN20X15X4</t>
  </si>
  <si>
    <t>螺栓 M35 KY</t>
  </si>
  <si>
    <t>弯头 DN32X3  20#</t>
  </si>
  <si>
    <t>暗杆平板闸阀 PFFA65-35</t>
  </si>
  <si>
    <t>中压手动球阀 DN200 PN2.5 WCB</t>
  </si>
  <si>
    <t>法兰 DN50 PN11 20#</t>
  </si>
  <si>
    <t>法兰 DN40 16Mn</t>
  </si>
  <si>
    <t>法兰 DN15 PN1.6 20#</t>
  </si>
  <si>
    <t>法兰  DN70*20</t>
  </si>
  <si>
    <t>法兰  DN90*25</t>
  </si>
  <si>
    <t>焊法兰  DN50*5</t>
  </si>
  <si>
    <t>法兰  DN80*5</t>
  </si>
  <si>
    <t>法兰  DN100*10  PN40</t>
  </si>
  <si>
    <t>法兰  DN100*5</t>
  </si>
  <si>
    <t>法兰  DN40*10 带螺栓</t>
  </si>
  <si>
    <t>法兰  DN50*15 带螺栓</t>
  </si>
  <si>
    <t>闸阀 DN40 PN1.6</t>
  </si>
  <si>
    <t>法兰 DN20 PN25 16Mn</t>
  </si>
  <si>
    <t>弯头 89*3.5 304</t>
  </si>
  <si>
    <t>弯头 48*4.5 316L</t>
  </si>
  <si>
    <t>弯头 42*4.5</t>
  </si>
  <si>
    <t>等径三通 40*40*5</t>
  </si>
  <si>
    <t>对焊法兰（旧）PN42MPa DN50mm</t>
  </si>
  <si>
    <t>弯头 114*6</t>
  </si>
  <si>
    <t>弯头 114*8</t>
  </si>
  <si>
    <t>弯头 114*10</t>
  </si>
  <si>
    <t>镀锌弯头 76*3.5</t>
  </si>
  <si>
    <t>法兰 DN25 PN6.3 16Mn</t>
  </si>
  <si>
    <t>弯头 89*5 304</t>
  </si>
  <si>
    <t>缠绕垫 φ250*162</t>
  </si>
  <si>
    <t>缠绕垫 φ276*216</t>
  </si>
  <si>
    <t>缠绕垫 φ285*220</t>
  </si>
  <si>
    <t>缠绕垫 DN150 PN4.0 20#</t>
  </si>
  <si>
    <t>缠绕垫 φ592*562</t>
  </si>
  <si>
    <t>缠绕垫 φ357*320</t>
  </si>
  <si>
    <t>缠绕垫 φ360*312</t>
  </si>
  <si>
    <t>八字盲板 DN50X30  20#</t>
  </si>
  <si>
    <t>八字盲板 DN100X20  20#</t>
  </si>
  <si>
    <t>缠绕垫 φ238*152</t>
  </si>
  <si>
    <t>缠绕垫 DN200 PN4.0 304</t>
  </si>
  <si>
    <t>缠绕垫 φ392*348</t>
  </si>
  <si>
    <t>缠绕垫 φ478*450</t>
  </si>
  <si>
    <t>缠绕垫 φ530*450</t>
  </si>
  <si>
    <t>缠绕垫 φ202*170*152</t>
  </si>
  <si>
    <t>缠绕垫 φ246*168</t>
  </si>
  <si>
    <t>缠绕垫 φ260*165 2222</t>
  </si>
  <si>
    <t>缠绕垫 φ260*164 20#</t>
  </si>
  <si>
    <t>八字盲板 DN100X10  20#</t>
  </si>
  <si>
    <t>八字盲板 DN100X40  20#</t>
  </si>
  <si>
    <t>八字盲板 DN200X20  20#</t>
  </si>
  <si>
    <t>盲板 DN430X5  20#</t>
  </si>
  <si>
    <t>盲板 DN480X5  20#</t>
  </si>
  <si>
    <t>大小头法兰 DN50X130</t>
  </si>
  <si>
    <t>法兰 DN40X15</t>
  </si>
  <si>
    <t>螺栓 M35X170mm</t>
  </si>
  <si>
    <t>异径三通 DN25X20X3   20#</t>
  </si>
  <si>
    <t>等径三通 DN20X3  20#</t>
  </si>
  <si>
    <t>45°弯头DN50X4 SCH40</t>
  </si>
  <si>
    <t>大小头 DN50X40X3.5   20#</t>
  </si>
  <si>
    <t>大小头 DN40X32X3.5   20#</t>
  </si>
  <si>
    <t>异径三通DN100</t>
  </si>
  <si>
    <t>对焊法兰（旧）PN1.6MPa DN65mm</t>
  </si>
  <si>
    <t>加热电缆 1*10mm（旧）</t>
  </si>
  <si>
    <t>导静电联组带  G—TF/ZF36L6—VS22</t>
  </si>
  <si>
    <t>金属软管 50*700mm</t>
  </si>
  <si>
    <t>蝶阀  D37A1×5-16ZB DN250 PN16</t>
  </si>
  <si>
    <t>放空截止阀  FJ41H—CL600</t>
  </si>
  <si>
    <t>密封圈  188mm</t>
  </si>
  <si>
    <t>密封圈  189mm</t>
  </si>
  <si>
    <t>金属波纹管</t>
  </si>
  <si>
    <t>法兰垫片</t>
  </si>
  <si>
    <t>八角垫  DN100</t>
  </si>
  <si>
    <t>八角垫  DN200  PN100  304L</t>
  </si>
  <si>
    <t>三通  DN32×3.5 / 304</t>
  </si>
  <si>
    <t>对焊法兰  DN100  4″</t>
  </si>
  <si>
    <t>气动球阀  VT2BDN33AW</t>
  </si>
  <si>
    <t>对焊法兰  DN40  PN1.6MPa</t>
  </si>
  <si>
    <t>对焊法兰  DN80  PN40</t>
  </si>
  <si>
    <t>八角垫  OCT  4″ 600LB</t>
  </si>
  <si>
    <t>八角垫  OCT  3″ 600LB</t>
  </si>
  <si>
    <t>八角垫  OCT  4″ 900LB</t>
  </si>
  <si>
    <t>金属缠绕式垫片  DN500  PN/16MPa  4424</t>
  </si>
  <si>
    <t>金属缠绕式垫片  DN500  PN/1.6MPa  2222</t>
  </si>
  <si>
    <t>成套双头螺栓  M24*170mm</t>
  </si>
  <si>
    <t>蜗轮蜗杆传动球阀  Q347Y 16MPa</t>
  </si>
  <si>
    <t>对焊法兰 DN200 (旧)</t>
  </si>
  <si>
    <t>对焊法兰 DN200(旧)</t>
  </si>
  <si>
    <t>等径三通 DN100*6.02 SCH40</t>
  </si>
  <si>
    <t>金属缠绕垫片  D100-63 2222</t>
  </si>
  <si>
    <t>盲法兰带螺栓  DN40 （旧）</t>
  </si>
  <si>
    <t>盲法兰  DN65 （旧）</t>
  </si>
  <si>
    <t>法兰盘  DN40</t>
  </si>
  <si>
    <t>八字盲板  DN50</t>
  </si>
  <si>
    <t>对焊法兰  DN150 （旧）</t>
  </si>
  <si>
    <t>缠绕垫  DN360</t>
  </si>
  <si>
    <t>缠绕垫  DN560</t>
  </si>
  <si>
    <t>缠绕垫  DN450</t>
  </si>
  <si>
    <t>缠绕垫  DN120</t>
  </si>
  <si>
    <t>手动球阀  Q347Y-25C DN150 PN25</t>
  </si>
  <si>
    <t>八角垫 DN100 PN160 10#</t>
  </si>
  <si>
    <t>缠绕式垫片 2" 600CL</t>
  </si>
  <si>
    <t>等径三通 159*7 20#</t>
  </si>
  <si>
    <t>八角垫 400-600 S30408</t>
  </si>
  <si>
    <t>球阀(旧） KQ47Y  DN50 PN160</t>
  </si>
  <si>
    <t>球阀(旧） KQ41F DN50  1.6MPa</t>
  </si>
  <si>
    <t>球阀(旧） 4" 600LB</t>
  </si>
  <si>
    <t>球阀(旧）  DN65  1.6MPa WCB</t>
  </si>
  <si>
    <t>球阀(旧）DN50 1.6MPa  316L</t>
  </si>
  <si>
    <t>八角垫AIGI DN500 10MPA316 1PC</t>
  </si>
  <si>
    <t>八角垫R57</t>
  </si>
  <si>
    <t>八角垫DN450 CL600 304</t>
  </si>
  <si>
    <t>闸阀 （旧） DN50    25MPa WCB</t>
  </si>
  <si>
    <t>闸阀（旧） KZ43Y DN50 10MPa A105</t>
  </si>
  <si>
    <t>闸阀(旧）Z43Y  DN50   WCB</t>
  </si>
  <si>
    <t>闸阀Z43Y DN80 1.6MPa（旧）</t>
  </si>
  <si>
    <t>法兰A105 400LB</t>
  </si>
  <si>
    <t>安全阀  A44Y—100C DN80 PN10Mpa</t>
  </si>
  <si>
    <t>安全阀  A44Y—40 DN50*80 PN4Mpa</t>
  </si>
  <si>
    <t>闸阀 DN50 1.6MPa WCB （旧）</t>
  </si>
  <si>
    <t>闸阀 DN50 10MPa（旧）</t>
  </si>
  <si>
    <t>闸阀  DN80(旧）</t>
  </si>
  <si>
    <t>闸阀   DN100 6.4MPa（旧）</t>
  </si>
  <si>
    <t>控制阀D2203WR</t>
  </si>
  <si>
    <t>八角垫6 CL900</t>
  </si>
  <si>
    <t>八角垫50-100 304</t>
  </si>
  <si>
    <t>八角垫350-900 316</t>
  </si>
  <si>
    <t>缠绕垫  DN660</t>
  </si>
  <si>
    <t>缠绕垫  DN960</t>
  </si>
  <si>
    <t>缠绕垫  DN190</t>
  </si>
  <si>
    <t>螺栓ZCL7</t>
  </si>
  <si>
    <t>90°弯头DN200-SCB100</t>
  </si>
  <si>
    <t>缠绕垫  DN485</t>
  </si>
  <si>
    <t>高压齿轮传动球阀 FQ347Y CL2500 ASTM A105 10" 制*⑴</t>
  </si>
  <si>
    <t>流体用无缝钢管 168*5mm</t>
  </si>
  <si>
    <t>流体用无缝钢管 168*8mm</t>
  </si>
  <si>
    <t>弯头 100*6 20#</t>
  </si>
  <si>
    <t>异径三通 114*89*10</t>
  </si>
  <si>
    <t>异径三通 100*40*3.5</t>
  </si>
  <si>
    <t>弯头114*4  PN1.6</t>
  </si>
  <si>
    <t>弯头DN80*4</t>
  </si>
  <si>
    <t>八角垫  DN80 CL600 R31</t>
  </si>
  <si>
    <t>八角垫  DN200 CL600 R49</t>
  </si>
  <si>
    <t>金属缠绕垫片  DN380</t>
  </si>
  <si>
    <t>偏心大小头  DN32×20 4mm</t>
  </si>
  <si>
    <t>八角垫  DN200 PN100  304L</t>
  </si>
  <si>
    <t>金属缠绕垫片  DN250</t>
  </si>
  <si>
    <t>金属缠绕垫片  DN200  1.6MPa  0221</t>
  </si>
  <si>
    <t>金属软管  50×1000mm</t>
  </si>
  <si>
    <t>八角垫  R16  304</t>
  </si>
  <si>
    <t>八角垫  R77 S30408 Ⅲ</t>
  </si>
  <si>
    <t>金属软管  50×700mm</t>
  </si>
  <si>
    <t>金属软管  25×700mm</t>
  </si>
  <si>
    <t>流体用无缝钢管 48*3.5mm （旧） 6m</t>
  </si>
  <si>
    <t>流体用无缝钢管 60*5mm （旧）  6m</t>
  </si>
  <si>
    <t>流体用无缝钢管 76*3.5mm  （旧）</t>
  </si>
  <si>
    <t>流体用无缝钢管 114*5mm （旧 防腐）8m</t>
  </si>
  <si>
    <t>八角垫   DN80 PN100 304L</t>
  </si>
  <si>
    <t>八角垫 11.0MPa DN400 304 R.65 GB/T9128-2003</t>
  </si>
  <si>
    <t>八角垫  6″DN150 CL900 316L</t>
  </si>
  <si>
    <t>八角垫  OCT B28 304</t>
  </si>
  <si>
    <t>八角垫  200-600 304</t>
  </si>
  <si>
    <t>八角垫  3″ CL600 316L</t>
  </si>
  <si>
    <t>八角垫  OCT R35 304</t>
  </si>
  <si>
    <t>八角垫   DN80 PN160 304 配套缠绕垫片</t>
  </si>
  <si>
    <t>密封条  DN700</t>
  </si>
  <si>
    <t>缠绕垫  DN480</t>
  </si>
  <si>
    <t>缠绕垫  DN590</t>
  </si>
  <si>
    <t>缠绕垫  DN460</t>
  </si>
  <si>
    <t>八角垫  BX153 316</t>
  </si>
  <si>
    <t>金属缠绕垫片  DN60</t>
  </si>
  <si>
    <t>八角垫 R24 304</t>
  </si>
  <si>
    <t>八角垫  DN50—CL2500</t>
  </si>
  <si>
    <t>八角垫  3″CL600 316L</t>
  </si>
  <si>
    <t>垫片  51120</t>
  </si>
  <si>
    <t>金属密封垫环  DN200  PN100  304L</t>
  </si>
  <si>
    <t>止回阀H11T-1.6MPa DN25</t>
  </si>
  <si>
    <t>金属缠绕垫片  DN260</t>
  </si>
  <si>
    <t>缠绕式垫片  DN60</t>
  </si>
  <si>
    <t>八角垫  25-100  304L</t>
  </si>
  <si>
    <t>金属缠绕式垫片  DN60</t>
  </si>
  <si>
    <t>八角垫  R35  304L</t>
  </si>
  <si>
    <t>金属缠绕式垫片  B300</t>
  </si>
  <si>
    <t>金属缠绕式垫片  DN340</t>
  </si>
  <si>
    <t>金属缠绕式垫片  DN150</t>
  </si>
  <si>
    <t>金属缠绕式垫片  DN210</t>
  </si>
  <si>
    <t>金属缠绕式垫片  DN220</t>
  </si>
  <si>
    <t>金属缠绕式垫片  DN310</t>
  </si>
  <si>
    <t>金属缠绕式垫片  DN380</t>
  </si>
  <si>
    <t>金属缠绕式垫片  DN155</t>
  </si>
  <si>
    <t>对焊法兰  WN25-100RJ</t>
  </si>
  <si>
    <t>对焊法兰  DN60 （旧）</t>
  </si>
  <si>
    <t>八角垫  12″ DN300 CL900 F304</t>
  </si>
  <si>
    <t>连接件 （旧）</t>
  </si>
  <si>
    <t>八角垫  DN76</t>
  </si>
  <si>
    <t>八角垫  R11 316L</t>
  </si>
  <si>
    <t>法兰  DBM—50—46</t>
  </si>
  <si>
    <t>金属缠绕式垫片  DN250  PN16</t>
  </si>
  <si>
    <t>金属缠绕式垫片  D50</t>
  </si>
  <si>
    <t>金属缠绕式垫片  DN200</t>
  </si>
  <si>
    <t>金属缠绕式垫片  DN40</t>
  </si>
  <si>
    <t>安全阀DN40 320 Y0Y</t>
  </si>
  <si>
    <t>安全阀DN50 64</t>
  </si>
  <si>
    <t>对焊法兰DN50</t>
  </si>
  <si>
    <t>闸阀   DN100 10MPa   WCB（旧）</t>
  </si>
  <si>
    <t>闸阀 KZ43WF  DN50 150class（旧）</t>
  </si>
  <si>
    <t>闸阀 DN50 1.6MPa (旧）</t>
  </si>
  <si>
    <t>闸阀 Z41H DN20  25MPa (旧）</t>
  </si>
  <si>
    <t>闸阀 Z41H DN20  1.6MPa (旧）</t>
  </si>
  <si>
    <t>平板闸阀（旧） KZ43Y-100    DN80 10MPa WCB</t>
  </si>
  <si>
    <t>平板闸阀 (旧）KZ43Y-100  DN50  10MPa A105</t>
  </si>
  <si>
    <t>绝缘接头旧(4件） DN100</t>
  </si>
  <si>
    <t>八角垫  DN50—CL600—304</t>
  </si>
  <si>
    <t>压片  410—188—H</t>
  </si>
  <si>
    <t>八角垫  OCT R16 304</t>
  </si>
  <si>
    <t>止回阀H41H-1.6 DN80</t>
  </si>
  <si>
    <t>止回阀H41H-1.6 DN40</t>
  </si>
  <si>
    <t>闸阀Z41H-16C DN80 PN1.6</t>
  </si>
  <si>
    <t>闸阀Z41H-16C DN50 PN1.6</t>
  </si>
  <si>
    <t>闸阀Z41H-25C DN40 PN2.5</t>
  </si>
  <si>
    <t>闸阀Z41H-16C DN25 PN1.6</t>
  </si>
  <si>
    <t>截止阀J41H-25C DN32 PN2.5</t>
  </si>
  <si>
    <t>节流阀JLG65-35</t>
  </si>
  <si>
    <t>平板闸阀 DN150 40MPA</t>
  </si>
  <si>
    <t>平面法兰DN300 PN2.5</t>
  </si>
  <si>
    <t>八角垫   DN300 PN15 304</t>
  </si>
  <si>
    <t>八角垫  6″ DN150 2500LB 316L</t>
  </si>
  <si>
    <t>同心异径接头  30mm/20mm</t>
  </si>
  <si>
    <t>球阀（旧） KQ41Y-160  DN40 PN160 A105N</t>
  </si>
  <si>
    <t>球阀（旧） KQ347NF DN100  16MPa</t>
  </si>
  <si>
    <t>球阀（旧） KQ347Y  DN100 600LB WCB</t>
  </si>
  <si>
    <t>球阀（旧）  DN75</t>
  </si>
  <si>
    <t>球阀（旧） Q367F DN80 PN63</t>
  </si>
  <si>
    <t>球阀  Q41F-16C DN50 PN16</t>
  </si>
  <si>
    <t>截止阀  FJ41F-63 DN50 PN63</t>
  </si>
  <si>
    <t>闸阀  Z41H DN50 PN64</t>
  </si>
  <si>
    <t>截止阀J21W-40P DN20</t>
  </si>
  <si>
    <t>中压安全阀 A48Y-16C DN25*40</t>
  </si>
  <si>
    <t>缠绕垫   DN260</t>
  </si>
  <si>
    <t>缠绕垫   DN310</t>
  </si>
  <si>
    <t>缠绕垫   DN250</t>
  </si>
  <si>
    <t>缠绕垫  DN280</t>
  </si>
  <si>
    <t>缠绕垫  DN355</t>
  </si>
  <si>
    <t>缠绕垫  DN580</t>
  </si>
  <si>
    <t>缠绕垫  DN620</t>
  </si>
  <si>
    <t>对焊法兰DN65 PN25</t>
  </si>
  <si>
    <t>椭圆垫DN80 PN100 304L</t>
  </si>
  <si>
    <t>双头螺栓M35*300</t>
  </si>
  <si>
    <t>球阀KQ347F DN65 PN4.2</t>
  </si>
  <si>
    <t>截止阀J41B 2.5MPA DN150</t>
  </si>
  <si>
    <t>手动截止阀WJ41H 2.5MPA DN100</t>
  </si>
  <si>
    <t>双头螺栓M55*365</t>
  </si>
  <si>
    <t>法兰PN1.6 DN100</t>
  </si>
  <si>
    <t>盲板（8字）PN10 DN200</t>
  </si>
  <si>
    <t>闸阀DN100 6.4MPA</t>
  </si>
  <si>
    <t>安全阀DN32 16</t>
  </si>
  <si>
    <t>安全阀DN25  35</t>
  </si>
  <si>
    <t>安全阀DN25 100</t>
  </si>
  <si>
    <t>安全阀DN40 16</t>
  </si>
  <si>
    <t>闸阀DN25 PN40</t>
  </si>
  <si>
    <t>闸阀DN10 PN16</t>
  </si>
  <si>
    <t>闸阀DN250 1.6MPA</t>
  </si>
  <si>
    <t>八角垫 人6 304</t>
  </si>
  <si>
    <t>八角垫 CL600 6''</t>
  </si>
  <si>
    <t>异径三通  DN32*20*3  20#</t>
  </si>
  <si>
    <t>内螺纹法兰</t>
  </si>
  <si>
    <t>双头螺栓 M40*340</t>
  </si>
  <si>
    <t>双头螺栓 M50*400</t>
  </si>
  <si>
    <t>三通DN50*12# 20#</t>
  </si>
  <si>
    <t>安全阀 2*2 150 A105</t>
  </si>
  <si>
    <t>单位短接DN76*10</t>
  </si>
  <si>
    <t>单位短接DN76*20</t>
  </si>
  <si>
    <t>弯头DN114*8</t>
  </si>
  <si>
    <t>闸阀  DN50 10MPa  (旧）</t>
  </si>
  <si>
    <t>弹簧式安全阀  A42H—16C DN32 1.6Mpa（旧）</t>
  </si>
  <si>
    <t>对焊法兰WN50-40RF-SCH60 20#+SSCC</t>
  </si>
  <si>
    <t>90°无缝弯头 65mm 5mm 20# 1.5D GB/T 12459-2*⑴</t>
  </si>
  <si>
    <t>闸阀(旧） KZ43Y 10MPa  DN50  WCB</t>
  </si>
  <si>
    <t>闸阀  （旧） 2.5MPa   DN50  A105N</t>
  </si>
  <si>
    <t>无缝钢管76*10</t>
  </si>
  <si>
    <t>高密封截止阀 GMQJ11F/H 3/4NPT-3/4NPT 25MPA-304</t>
  </si>
  <si>
    <t>DN100 LB=600</t>
  </si>
  <si>
    <t>平面法兰    PN100</t>
  </si>
  <si>
    <t>闸阀  DN32 PN1.6</t>
  </si>
  <si>
    <t>高压手动闸阀DQZG41Y-160P DN80</t>
  </si>
  <si>
    <t>中压手动截止阀DN150 PN25</t>
  </si>
  <si>
    <t>中压手动球阀DN150 PN25</t>
  </si>
  <si>
    <t>球阀 DN100 PN160</t>
  </si>
  <si>
    <t>球阀KQ347F DN100PN10</t>
  </si>
  <si>
    <t>止回阀DN150 PN25</t>
  </si>
  <si>
    <t>手动球阀Q347F CL600 A105 211</t>
  </si>
  <si>
    <t>其它采气井口配件 节流阀 JLG2  9/16“ 15000Psi</t>
  </si>
  <si>
    <t>截止阀WJ41H 2.5MPa   DN100</t>
  </si>
  <si>
    <t>止回阀 KH44H -16C DN100</t>
  </si>
  <si>
    <t>闸阀 10MPa  DN100</t>
  </si>
  <si>
    <t>球阀（旧） KQ41F DN50 PN25 A105N</t>
  </si>
  <si>
    <t>球阀(旧） KQ41F DN50 PN40 A105</t>
  </si>
  <si>
    <t>球阀（旧） DN50 900LB 316L</t>
  </si>
  <si>
    <t>截止阀J11H 2.5MPA DN25</t>
  </si>
  <si>
    <t>阻火器  DN50 PN64</t>
  </si>
  <si>
    <t>球阀DQ41Y-100 DN25</t>
  </si>
  <si>
    <t>低压手动球阀 Q11F 1.6MPa C 32mm 内螺纹</t>
  </si>
  <si>
    <t>闸阀 Z41Y 1.6C DN40</t>
  </si>
  <si>
    <t>对焊法兰 DN50 2.5MPa 20#</t>
  </si>
  <si>
    <t>蝶阀D41H-16 DN80 PN1.6</t>
  </si>
  <si>
    <t>闸阀 Z41H-64 DN65</t>
  </si>
  <si>
    <t>焊接法兰 DN50  1.6MPa</t>
  </si>
  <si>
    <t>内环缠绕垫片 DN80 10MPa 0222 GB/T4622</t>
  </si>
  <si>
    <t>无缝管帽 100mm 10mm 20# GB/T 12459-2005 Ⅰ系列</t>
  </si>
  <si>
    <t>无缝管帽 150mm 15mm 20# GB/T 12459-2005 Ⅰ系列</t>
  </si>
  <si>
    <t>无缝管帽 150mm 14mm 20# GB/T 12459-2005 Ⅱ系列</t>
  </si>
  <si>
    <t>无缝管帽 80mm 8mm 20# GB/T 12459-2005 Ⅱ系列</t>
  </si>
  <si>
    <t>无缝管帽 150mm 5mm 20# GB/T12459-2005 防锈</t>
  </si>
  <si>
    <t>缠绕垫  DN790</t>
  </si>
  <si>
    <t>对焊法兰  DN50（旧）</t>
  </si>
  <si>
    <t>对焊法兰  DN40（旧）</t>
  </si>
  <si>
    <t>对焊法兰  DN100（旧）</t>
  </si>
  <si>
    <t>止回阀  DN100 16MPa  WCB (旧）</t>
  </si>
  <si>
    <t>气井顶法兰 KQ78-105 29/16"*70MPa-29/16"*105*⑴</t>
  </si>
  <si>
    <t>闸阀 Z41H-64 DN50</t>
  </si>
  <si>
    <t>疏水阀CS41H-16CDN80</t>
  </si>
  <si>
    <t>缠绕垫  DN865</t>
  </si>
  <si>
    <t>法兰PN1.6 DN250</t>
  </si>
  <si>
    <t>球阀  Q47Y-25R DN80 PN25</t>
  </si>
  <si>
    <t>闸阀  KZ41H-16C DN50 PN16</t>
  </si>
  <si>
    <t>流体用不锈钢无缝钢管89*4mm</t>
  </si>
  <si>
    <t>无缝钢管 168*8</t>
  </si>
  <si>
    <t>双头螺栓 M30*210</t>
  </si>
  <si>
    <t>双头螺栓 M22*230</t>
  </si>
  <si>
    <t>双头螺栓 M25*280</t>
  </si>
  <si>
    <t>双头螺栓 M28*200</t>
  </si>
  <si>
    <t>双头螺栓 M28*210</t>
  </si>
  <si>
    <t>双头螺栓 M48*370</t>
  </si>
  <si>
    <t>双头螺栓 M32*380</t>
  </si>
  <si>
    <t>双头螺栓 M40*340 粗牙</t>
  </si>
  <si>
    <t>金属软管 BN 15*700</t>
  </si>
  <si>
    <t>金属软管 BN 15*800</t>
  </si>
  <si>
    <t>金属软管 BN 15*1000</t>
  </si>
  <si>
    <t>双头螺栓 M40*340 细牙</t>
  </si>
  <si>
    <t>双头螺栓 M32*300</t>
  </si>
  <si>
    <t>双头螺栓 M40*300</t>
  </si>
  <si>
    <t>流体用无缝钢管 114*12mm 20#</t>
  </si>
  <si>
    <t>流体用无缝钢管 159*10mm</t>
  </si>
  <si>
    <t>黄夹壳流体用无缝钢管 168*6mm</t>
  </si>
  <si>
    <t>八角垫 DN50 PN10 304</t>
  </si>
  <si>
    <t>金属软管 BN 15*900</t>
  </si>
  <si>
    <t>金属软管 BN 25*1000</t>
  </si>
  <si>
    <t>金属软管 BN 40*1000</t>
  </si>
  <si>
    <t>双头螺栓 M20*150</t>
  </si>
  <si>
    <t>双头螺栓 M24*120</t>
  </si>
  <si>
    <t>双头螺栓 M25*140</t>
  </si>
  <si>
    <t>双头螺栓 M22*185</t>
  </si>
  <si>
    <t>双头螺栓 M25*200</t>
  </si>
  <si>
    <t>双头螺栓 M36*70</t>
  </si>
  <si>
    <t>高压手动闸阀 DN150    PN10</t>
  </si>
  <si>
    <t>八角垫 380GPS 1964-10 100-800</t>
  </si>
  <si>
    <t>缠绕式垫片 D50-100</t>
  </si>
  <si>
    <t>弯头 DN150*9</t>
  </si>
  <si>
    <t>双头螺栓 M34*220</t>
  </si>
  <si>
    <t>对开螺母-配BDM05-ⅡG-L</t>
  </si>
  <si>
    <t>异径三通200*100*125*8</t>
  </si>
  <si>
    <t>等径三通 150*10 20#</t>
  </si>
  <si>
    <t>等径三通 89*89</t>
  </si>
  <si>
    <t>弯头DN100*20</t>
  </si>
  <si>
    <t>凸面法兰DN50 CL2500</t>
  </si>
  <si>
    <t>八角垫 R27 06Cr19NI</t>
  </si>
  <si>
    <t>八角垫 18" CL600  316L</t>
  </si>
  <si>
    <t>八角垫 DN15-CL900</t>
  </si>
  <si>
    <t>90°无缝弯头 DN100*8</t>
  </si>
  <si>
    <t>90°无缝弯头弯头 DN20*3.5</t>
  </si>
  <si>
    <t>八角垫 300-900  316</t>
  </si>
  <si>
    <t>90°弯头 168*8</t>
  </si>
  <si>
    <t>90°弯头168*6 16Mn</t>
  </si>
  <si>
    <t>金属软管 DN40 PN2.5</t>
  </si>
  <si>
    <t>金属软管 DN40 PN1.6</t>
  </si>
  <si>
    <t>成套螺栓M20*160</t>
  </si>
  <si>
    <t>蝶阀D37AIX-16C DN200</t>
  </si>
  <si>
    <t>对焊法兰（加厚）PN10MPa DN50mm</t>
  </si>
  <si>
    <t>流体用无缝钢管168*30mm</t>
  </si>
  <si>
    <t>不锈钢无缝钢管48*3.5</t>
  </si>
  <si>
    <t>流体用无缝钢管 219*15mm</t>
  </si>
  <si>
    <t>流体用无缝钢管219*30mm</t>
  </si>
  <si>
    <t>等径三通356*9mm</t>
  </si>
  <si>
    <t>流体用无缝钢管 219*7mm（防腐）</t>
  </si>
  <si>
    <t>弯头DN80*520#</t>
  </si>
  <si>
    <t>异径三通 DN80*50 SCH40</t>
  </si>
  <si>
    <t>闸阀 GN32 PN1.6</t>
  </si>
  <si>
    <t>弯头 89*8</t>
  </si>
  <si>
    <t>弯头 DN65*7</t>
  </si>
  <si>
    <t>异径三通114*89*10</t>
  </si>
  <si>
    <t>流体用不锈钢无缝钢管 57*4mm</t>
  </si>
  <si>
    <t>流体用不锈钢无缝钢管 89*4mm</t>
  </si>
  <si>
    <t>流体用无缝钢管 76*12mm</t>
  </si>
  <si>
    <t>流体用无缝钢管 219*6mm</t>
  </si>
  <si>
    <t>流体用无缝钢管 114*5mm（旧 防腐 ）</t>
  </si>
  <si>
    <t>对焊法兰DN25 CL900</t>
  </si>
  <si>
    <t>伸缩管  3 1/2‘’（旧）</t>
  </si>
  <si>
    <t>手动平板阀 GATE VALVE</t>
  </si>
  <si>
    <t>手动球阀Q41F-150LB  DN50  PN150LB  304</t>
  </si>
  <si>
    <t>流体用无缝钢管 273*7mm</t>
  </si>
  <si>
    <t>流体用无缝钢管89*6</t>
  </si>
  <si>
    <t>高压管线及配件 丝扣法兰 2 9/16"-15M*2 7/8TBG</t>
  </si>
  <si>
    <t>流体用不锈钢无缝钢管 76*8mm</t>
  </si>
  <si>
    <t>流体用无缝钢管 18*3.5</t>
  </si>
  <si>
    <t>流体用无缝钢管 21*3.5mm</t>
  </si>
  <si>
    <t>特殊高压截止阀 DN40   25MPa</t>
  </si>
  <si>
    <t>化肥生产用无缝钢管 60*3.5mm Q345E</t>
  </si>
  <si>
    <t>流体用不锈钢无缝钢管 21*4mm 06Cr19Ni10</t>
  </si>
  <si>
    <t>无缝钢管 D168.3*18㎜ L360Q</t>
  </si>
  <si>
    <t>无缝钢管 φ89*24  材质：L360NS</t>
  </si>
  <si>
    <t>等径三通89*4.5mm  20#</t>
  </si>
  <si>
    <t>成套双头螺栓 M39*295</t>
  </si>
  <si>
    <t>成套双头螺栓 M45*295</t>
  </si>
  <si>
    <t>成套单头螺栓 M10*30</t>
  </si>
  <si>
    <t>成套双头螺栓 M52*400</t>
  </si>
  <si>
    <t>成套双头螺栓 M52*365</t>
  </si>
  <si>
    <t>成套双头螺栓 M42*305</t>
  </si>
  <si>
    <t>安全阀 DN80  16MPa</t>
  </si>
  <si>
    <t>螺帽 30</t>
  </si>
  <si>
    <t>成套双头螺柱 52*400mm 35CrMoA 全螺纹</t>
  </si>
  <si>
    <t>钢管 （旧）20*4</t>
  </si>
  <si>
    <t>钢管（旧） 44.5*5.5mm</t>
  </si>
  <si>
    <t>钢管（旧） 27*3.5</t>
  </si>
  <si>
    <t>呼吸阀  DN100 1.6MPa  WCB</t>
  </si>
  <si>
    <t>阻火器（旧） ZGB</t>
  </si>
  <si>
    <t>节流阀 （旧）</t>
  </si>
  <si>
    <t>双法兰液位计型号：3051CD2A22A1AS2M5B4E5  量程：0-27.76kPa 厂家：罗斯蒙特</t>
  </si>
  <si>
    <t>电磁阀型号：TYPEEG12*SR*GFD</t>
  </si>
  <si>
    <t>一体化振动速度传感器型号：MTCD-BP2  厂家：大连美天测控系统 量程：0-20mm/s</t>
  </si>
  <si>
    <t>电磁流量计型号：8705TSA040C3MOK5G1B3 DN100 量程：1.8to/12m?/s 厂家：艾默生过程控制流量技术有限公司</t>
  </si>
  <si>
    <t>双法兰差压变送器型号：3051CD2A22A1AB4E5M5T1S2TK 量程：0-62.16kPa 厂家：北京远东罗斯蒙特</t>
  </si>
  <si>
    <t>内螺纹堵头（管帽）型号：G1-1/4" 碳钢 厂家：江苏星河阀门</t>
  </si>
  <si>
    <t>针阀型号：30NSS-FH4-1 厂家：FITOK</t>
  </si>
  <si>
    <t>变频调速器 CM53OH-4TIR5GB/2R2PB</t>
  </si>
  <si>
    <t>二位三通电磁阀MP-C</t>
  </si>
  <si>
    <t>温变 罗斯蒙特</t>
  </si>
  <si>
    <t>压力开关EX2P-100</t>
  </si>
  <si>
    <t>电涌保护器TTS220</t>
  </si>
  <si>
    <t>油控信号浪涌保护器</t>
  </si>
  <si>
    <t>水晶跳线RJN-RJ45</t>
  </si>
  <si>
    <t>内丝短节 DN40 PN1.6 304</t>
  </si>
  <si>
    <t>止回阀CF8-  DN100</t>
  </si>
  <si>
    <t>电动执行器BJ10-110</t>
  </si>
  <si>
    <t>水表（流量计）DN250</t>
  </si>
  <si>
    <t>防爆球形摄像机  DS-2DF6223-CX（旧）</t>
  </si>
  <si>
    <t>涡街流量计LUG300-Q802W ADM5</t>
  </si>
  <si>
    <t>球阀（旧）  DN125 1.6MPa  WCB</t>
  </si>
  <si>
    <t>HTH-RTU-SYS-20-F 控制柜（旧）</t>
  </si>
  <si>
    <t>压力开关压力开关P30DE-XY</t>
  </si>
  <si>
    <t>报警模块 JF-M12</t>
  </si>
  <si>
    <t>卡件 AAI141-S00 S2</t>
  </si>
  <si>
    <t>卡件 ALR121-SOO S1</t>
  </si>
  <si>
    <t>卡件 ADV151-POO S2</t>
  </si>
  <si>
    <t>流量计算机 FC2000-1A</t>
  </si>
  <si>
    <t>AI/O卡件 AA1841</t>
  </si>
  <si>
    <t>液体涡轮流量计 1-10m3/h HNLWGY/25/B/M</t>
  </si>
  <si>
    <t>解码器 DS-6908UD</t>
  </si>
  <si>
    <t>交换机 S5560</t>
  </si>
  <si>
    <t>交换机 2960G</t>
  </si>
  <si>
    <t>电源模块 8310</t>
  </si>
  <si>
    <t>卡件 ADV551-POO S2</t>
  </si>
  <si>
    <t>隔离安全栅 NPEXA-C21</t>
  </si>
  <si>
    <t>卡件 FM148A</t>
  </si>
  <si>
    <t>卡件 FM171B</t>
  </si>
  <si>
    <t>电磁阀 HC5310</t>
  </si>
  <si>
    <t>仪表套管 M10*2 1.6MPa</t>
  </si>
  <si>
    <t>仪表套管 M27*2 1.6MPa 316L</t>
  </si>
  <si>
    <t>纯碱 工业碳酸钠 优等品 ≥99.2%</t>
  </si>
  <si>
    <t>工业碳酸钠</t>
  </si>
  <si>
    <t>铁架 47*26</t>
  </si>
  <si>
    <t>防爆火灾声光报警器BXGQ-PA/3</t>
  </si>
  <si>
    <t>有衬里消防水带Φ20</t>
  </si>
  <si>
    <t>二片式球阀1/4" 配接头 316L</t>
  </si>
  <si>
    <t>球阀 DN20</t>
  </si>
  <si>
    <t>球阀Q41F-64C   DN25</t>
  </si>
  <si>
    <t>球阀KQ47F-10MPa   DN20</t>
  </si>
  <si>
    <t>球阀Q41Y-25   DN20 PN2.5MPa</t>
  </si>
  <si>
    <t>球阀Q41Y-25C   PN2.5MPa</t>
  </si>
  <si>
    <t>气源球阀型号：QGQY1-DN20 φ8-304</t>
  </si>
  <si>
    <t>蝶阀 PN1.6 DN150</t>
  </si>
  <si>
    <t>F防爆压力开关J120-483</t>
  </si>
  <si>
    <t>报警器</t>
  </si>
  <si>
    <t>消防炮100-500</t>
  </si>
  <si>
    <t>法兰短接4“100</t>
  </si>
  <si>
    <t>风向标底座</t>
  </si>
  <si>
    <t>不锈钢丝网  60目*0.12mm</t>
  </si>
  <si>
    <t>转换接头1-3/4 304</t>
  </si>
  <si>
    <t>转换接头φ12-M20*1.5内 碳钢（无型号）</t>
  </si>
  <si>
    <t>止回阀Y型过滤器DN80 PN2.5MPa</t>
  </si>
  <si>
    <t>止回阀Y型过滤器DN32 PN2.5MPa  CF8</t>
  </si>
  <si>
    <t>止回阀Y型过滤器DN20 PN2.5MPa  CF8</t>
  </si>
  <si>
    <t>内丝大小头 1/4*1/2</t>
  </si>
  <si>
    <t>大小头DN 57X48X8</t>
  </si>
  <si>
    <t>大小头 DN25X16</t>
  </si>
  <si>
    <t>筛管  （旧） DN100</t>
  </si>
  <si>
    <t>便携式洗眼器 6650型 53L</t>
  </si>
  <si>
    <t>激光入侵探测器 X2-2100</t>
  </si>
  <si>
    <t>灭火器箱 （旧）</t>
  </si>
  <si>
    <t>3M防水绝缘胶带2228</t>
  </si>
  <si>
    <t>轴承 TM-722</t>
  </si>
  <si>
    <t>垫片 DN50</t>
  </si>
  <si>
    <t>烫平机 TPII-2800（旧）</t>
  </si>
  <si>
    <t>控制柜</t>
  </si>
  <si>
    <t>抽油机控制箱 （旧）</t>
  </si>
  <si>
    <t>抽油机 水泥基础基墩（旧）</t>
  </si>
  <si>
    <t>水泥</t>
  </si>
  <si>
    <t>抽油机驱动单元 （旧）</t>
  </si>
  <si>
    <t>抽油机配重箱（旧）</t>
  </si>
  <si>
    <t>复合针式绝缘子 FPQ4</t>
  </si>
  <si>
    <t>采油树（旧）</t>
  </si>
  <si>
    <t>篝火火炬</t>
  </si>
  <si>
    <r>
      <rPr>
        <sz val="10"/>
        <color rgb="FF000000"/>
        <rFont val="Times New Roman"/>
        <charset val="134"/>
      </rPr>
      <t>UPS</t>
    </r>
    <r>
      <rPr>
        <sz val="10"/>
        <color rgb="FF000000"/>
        <rFont val="宋体"/>
        <charset val="134"/>
      </rPr>
      <t>电源</t>
    </r>
    <r>
      <rPr>
        <sz val="10"/>
        <color rgb="FFFF0000"/>
        <rFont val="宋体"/>
        <charset val="134"/>
      </rPr>
      <t>（电池已拆除）</t>
    </r>
  </si>
  <si>
    <t>配电柜  YDX-PDG-15KVA</t>
  </si>
  <si>
    <t>电池柜  YDX-DCG-15KVA</t>
  </si>
  <si>
    <t>油嘴管汇（气量调节装置配件）3-1/8〃 35MPa</t>
  </si>
  <si>
    <t>气量调节装置配件 油嘴配管 3-1/16" 105MPa FF-NL</t>
  </si>
  <si>
    <t>金属垫片 DN500</t>
  </si>
  <si>
    <t>缠绕式垫片65-100</t>
  </si>
  <si>
    <t>闸阀(旧）Z41H-10  DN150</t>
  </si>
  <si>
    <t>盲法兰（旧）PN2.5MPa DN350mm</t>
  </si>
  <si>
    <t>平面法兰（旧）PN2.5MPa DN150mm</t>
  </si>
  <si>
    <t>盲法兰（旧）PN6.4MPa DN100mm 20#</t>
  </si>
  <si>
    <t>盲法兰（旧）PN16MPa DN150mm A</t>
  </si>
  <si>
    <t>盲法兰（旧）PN1.6MPa DN250mm</t>
  </si>
  <si>
    <t>盲法兰（旧）PN1.6MPa DN150mm</t>
  </si>
  <si>
    <t>盲法兰（旧）PN16MPa DN150mm B</t>
  </si>
  <si>
    <t>闸阀(旧）Z41H-64 DN150</t>
  </si>
  <si>
    <t>闸阀(旧）Z41H-2.5  DN80</t>
  </si>
  <si>
    <t>闸阀(旧）Z41H-160  DN80</t>
  </si>
  <si>
    <t>气量调节装置配件配管105MPa防喷翼</t>
  </si>
  <si>
    <t>缠绕式垫片D40-100</t>
  </si>
  <si>
    <t>盲法兰（旧）PN2.5MPa DN300mm</t>
  </si>
  <si>
    <t>法兰 DN100 PN16 20G</t>
  </si>
  <si>
    <t>盲法兰（旧）PN10MPa DN400</t>
  </si>
  <si>
    <t>闸阀(旧）Z41H-63  DN65</t>
  </si>
  <si>
    <t>带颈加长法兰（旧）PN4.0MPa DN200mm</t>
  </si>
  <si>
    <t>双栽丝法兰(旧）</t>
  </si>
  <si>
    <t>双栽丝法兰(旧）28-70*18-70MPa</t>
  </si>
  <si>
    <t>闸阀(旧）KZ43Y-250P DN80</t>
  </si>
  <si>
    <t>对焊法兰（旧）PN16MPa DN100mm B</t>
  </si>
  <si>
    <t>闸阀(旧）Z41H-1.6  DN100</t>
  </si>
  <si>
    <t>闸阀(旧）Z43Y-100  DN50</t>
  </si>
  <si>
    <t>低压手动闸阀 DN200 PN1.6</t>
  </si>
  <si>
    <t>对焊法兰（旧）PN16MPa DN300mm</t>
  </si>
  <si>
    <t>闸阀(旧）KZ43Y-25 DN150</t>
  </si>
  <si>
    <t>加长大小头（旧）PN200*150*8mm 1.6MPa DN150mm</t>
  </si>
  <si>
    <t>对焊法兰（旧）PN1.6MPa DN350mm</t>
  </si>
  <si>
    <t>边角料(废旧钢管等)</t>
  </si>
  <si>
    <t>水泥基墩L5m*W3m*H1m</t>
  </si>
  <si>
    <t>扶正短节φ36</t>
  </si>
  <si>
    <t>扶正短节φ42</t>
  </si>
  <si>
    <t>短节φ42*6 H 0.6m</t>
  </si>
  <si>
    <t>短节φ42*6 H 1m</t>
  </si>
  <si>
    <t>安全阀 A42Y-16C DN80 PN16（旧）</t>
  </si>
  <si>
    <t>测温测压套 PN25MPa DN65</t>
  </si>
  <si>
    <t>网络机柜19‘’</t>
  </si>
  <si>
    <t>强制送风呼吸器（旧）</t>
  </si>
  <si>
    <t>连续油管(旧）5*3mm</t>
  </si>
  <si>
    <t>钢、铝芯</t>
  </si>
  <si>
    <t>油管锚</t>
  </si>
  <si>
    <t>镀锌管 32*3</t>
  </si>
  <si>
    <t>锌管 32*3</t>
  </si>
  <si>
    <t>等径三通  40*20</t>
  </si>
  <si>
    <t>等径三通 40*20</t>
  </si>
  <si>
    <t>无烟煤滤料 0.8~1.8mm</t>
  </si>
  <si>
    <t>化工原料</t>
  </si>
  <si>
    <t>缠绕垫 φ538*460</t>
  </si>
  <si>
    <t>核桃壳滤料 1.6mm 2.0mm</t>
  </si>
  <si>
    <t>无烟煤滤料 0.8mm 1.2mm</t>
  </si>
  <si>
    <t>椰壳活性炭10~24目</t>
  </si>
  <si>
    <t>杆式抽油泵 30-175RHBM-BC11-1.5 防腐型</t>
  </si>
  <si>
    <t>调心滚子轴承 22311C/W33 SKF</t>
  </si>
  <si>
    <t>深沟球轴承 7306BM/DB/P5 SKF</t>
  </si>
  <si>
    <t>深沟球轴承 6311 2RZ</t>
  </si>
  <si>
    <t>深沟球轴承 6208-2RZ SKF</t>
  </si>
  <si>
    <t>深沟球轴承 6202 SKF</t>
  </si>
  <si>
    <t>角接触球轴承 7311AC SKF</t>
  </si>
  <si>
    <t>角接触球轴承 7312B SKF</t>
  </si>
  <si>
    <t>离心水泵配件 QCZS550-50/25 轴承 6316C3</t>
  </si>
  <si>
    <t>轴承钢</t>
  </si>
  <si>
    <t>离心水泵配件 FYW6-60-1400 密封环 72-75 316L</t>
  </si>
  <si>
    <t>供水泵配件 CDMF10-3FSWLC 叶轮垫片 CDM-DP-2*10 316</t>
  </si>
  <si>
    <t>离心油泵配件 3*4MOD-4STAGE 挡环 KDY50-260-0216</t>
  </si>
  <si>
    <t>其它工业泵配件 贫液泵 HMCP100-230*7-220 中开密封垫</t>
  </si>
  <si>
    <t>往复式压缩机配件 CAT3520-DS504 管卡 5P-0600</t>
  </si>
  <si>
    <t>空气压缩机配件 LU110-8G 油滤器芯 2205431902</t>
  </si>
  <si>
    <t>空气压缩机配件 M110-A8 空滤 24172215 304</t>
  </si>
  <si>
    <t>过滤器配件 F0102 过滤器滤芯 φ114*80*1000 316L</t>
  </si>
  <si>
    <t>堵头 M20*1.5 外螺纹 20#</t>
  </si>
  <si>
    <t>电缆安装线 ZA-DYJVP-300/500 2*1.5mm2 阻燃控制电缆</t>
  </si>
  <si>
    <t>低压电缆附件 防爆格兰头 20S E1FX 1/2NPT EXDIIBT</t>
  </si>
  <si>
    <t>焊接等径四通 50*5mm 20#</t>
  </si>
  <si>
    <t>无缝同心异径接头 DN80 DN50 9 7 20# GB/T12459</t>
  </si>
  <si>
    <t>成套双头螺柱 M28*200mm 20#</t>
  </si>
  <si>
    <t>短接 DN20 1.6MPa</t>
  </si>
  <si>
    <t>自动化监控系统配件 监控系统 脉冲主机 X6P</t>
  </si>
  <si>
    <t>缠绕垫 φ890*807</t>
  </si>
  <si>
    <t>非标阀门TPD41Y-64P 32MM</t>
  </si>
  <si>
    <t>废旧钢管 198*10</t>
  </si>
  <si>
    <t>闸阀(旧）KZ41Y-100 DN200</t>
  </si>
  <si>
    <t>闸阀(旧）Z41H-16 DN150</t>
  </si>
  <si>
    <t>四通（旧）</t>
  </si>
  <si>
    <t>电缆ZA-DJVPVRP92 8*2*1.5mm2 300/500V</t>
  </si>
  <si>
    <t>90°弯头 1"</t>
  </si>
  <si>
    <t>截止阀(旧）J41Y-320 DN80</t>
  </si>
  <si>
    <t>八角垫  DN250  （旧）</t>
  </si>
  <si>
    <t>三通 20VHF</t>
  </si>
  <si>
    <t>缠绕垫 φ670*625</t>
  </si>
  <si>
    <t>油管短节(旧）73.02*5.51mm  1m</t>
  </si>
  <si>
    <t>电缆 YJV 1*6 0.6/1kV</t>
  </si>
  <si>
    <t>阀门定位器EP-9112</t>
  </si>
  <si>
    <t>90°弯头 321  DN89</t>
  </si>
  <si>
    <t>节流阀(旧）JLG105-65</t>
  </si>
  <si>
    <t>球阀（旧）FQ41F-6.3MPa DN200mm</t>
  </si>
  <si>
    <t>投光灯（旧） ND-515B</t>
  </si>
  <si>
    <t>45°弯头 20-25MPA</t>
  </si>
  <si>
    <t>平板阀(旧）PFFA 3000PSI3-1/8"</t>
  </si>
  <si>
    <t>平板阀(旧）MFGV3000PSI 3-1/8"</t>
  </si>
  <si>
    <t>平板阀(旧）PFFA 2000PSI 4-1/16"  35GRMO</t>
  </si>
  <si>
    <t>45°弯头 30-25MPA</t>
  </si>
  <si>
    <t>三通1*3/4</t>
  </si>
  <si>
    <t>电缆 ZA-DJYPVP32 6*2*1.5 300/500V</t>
  </si>
  <si>
    <t>轴承  （旧）</t>
  </si>
  <si>
    <t>引压管 1/4"*0.083" 316L</t>
  </si>
  <si>
    <t>三通 1/2"</t>
  </si>
  <si>
    <t>缠绕垫 φ562*520</t>
  </si>
  <si>
    <t>球阀  Q347F-100  DN350  PN100</t>
  </si>
  <si>
    <t>缠绕垫 φ624*526</t>
  </si>
  <si>
    <t>网线（橘色）</t>
  </si>
  <si>
    <t>油管短节(旧）73.02*5.51mm  2m</t>
  </si>
  <si>
    <t>自镇流荧光灯45W 螺口E27 飞利浦</t>
  </si>
  <si>
    <t>三通 3/4*1/2</t>
  </si>
  <si>
    <t>三通  1*3/4</t>
  </si>
  <si>
    <t>直管荧光灯18W 飞利浦</t>
  </si>
  <si>
    <t>油管短节(旧）88.9*6.45mm  2m</t>
  </si>
  <si>
    <t>橡塑海绵  B1级  25×1200×8000</t>
  </si>
  <si>
    <t>荧光灯管36W 飞利浦</t>
  </si>
  <si>
    <t>节流阀(旧）JK35/65</t>
  </si>
  <si>
    <t>短接 DN65*42MPa</t>
  </si>
  <si>
    <t>平板阀(旧）3000PSI 2-9/16"</t>
  </si>
  <si>
    <t>平板阀(旧）PFF 5000PSI 2"</t>
  </si>
  <si>
    <t>电缆 ZA-KYJV22 7*2.5 06/0.1kV</t>
  </si>
  <si>
    <t>防爆三相异步电机  YB2-802-4V （旧）</t>
  </si>
  <si>
    <t>截止阀(旧）J41H-160 DN50</t>
  </si>
  <si>
    <t>三通 DN93*4</t>
  </si>
  <si>
    <t>垫片 DN50 -  16</t>
  </si>
  <si>
    <t>电缆 ZA-DJVPVRP92 12*2*1.5mm2 300/500V</t>
  </si>
  <si>
    <t>垫片 DN1500  PN16</t>
  </si>
  <si>
    <t>闸阀(旧）Z3028  DN200</t>
  </si>
  <si>
    <t>采油树(旧）</t>
  </si>
  <si>
    <t>内外环缠绕垫  φ116*127*149*180</t>
  </si>
  <si>
    <t>节流阀(旧）JLK65/35</t>
  </si>
  <si>
    <t>管子DN20</t>
  </si>
  <si>
    <t>采油树主阀＋法兰（旧）</t>
  </si>
  <si>
    <t>八字盲板（旧）PN6.4MPa DN200mm  20#</t>
  </si>
  <si>
    <t>八字盲板（旧）PN1.6MPa DN150mm</t>
  </si>
  <si>
    <t>管帽</t>
  </si>
  <si>
    <t>油管短节(旧）88.9*6.45mm  1.5m</t>
  </si>
  <si>
    <t>引压管 3/8"*0.040" 316L</t>
  </si>
  <si>
    <t>缠绕垫片</t>
  </si>
  <si>
    <t>无火花型三相五极插头 150YT-5J</t>
  </si>
  <si>
    <t>对焊法兰（旧）PN16MPa DN100mm A</t>
  </si>
  <si>
    <t>对焊法兰（旧）PN1.6MPa DN50mm B</t>
  </si>
  <si>
    <t>LEDT8日光灯管8w</t>
  </si>
  <si>
    <t>钥匙箱</t>
  </si>
  <si>
    <t>安全阀 A42Y-25 DN65 PN25（旧）</t>
  </si>
  <si>
    <t>油管短节(旧）73.02*5.51mm  3m</t>
  </si>
  <si>
    <t>蜗轮减速器（旧） RGW6  减速比70:1</t>
  </si>
  <si>
    <t>三通</t>
  </si>
  <si>
    <t>缠绕垫    φ610*540</t>
  </si>
  <si>
    <t>节流阀(旧）JLG105/65</t>
  </si>
  <si>
    <t>带颈加长法兰PN4.0MPa DN250mm（旧）</t>
  </si>
  <si>
    <t>对焊法兰（旧）PN16MPa DN150mm</t>
  </si>
  <si>
    <t>对焊法兰（旧）PN10MPa DN25mm</t>
  </si>
  <si>
    <t>三通100*5</t>
  </si>
  <si>
    <t>三通  1"</t>
  </si>
  <si>
    <t>垫片 DN600  PN16</t>
  </si>
  <si>
    <t>对焊法兰（旧）PN16MPa DN20mm</t>
  </si>
  <si>
    <t>八字盲板（旧）PN16MPa DN150mm A</t>
  </si>
  <si>
    <t>电缆 ZRA-KVVRP32 16*1.5 450/750V</t>
  </si>
  <si>
    <t>短节 1/2NPT外-G3/4内 双头短节</t>
  </si>
  <si>
    <t>90°弯头 DN20</t>
  </si>
  <si>
    <t>电热带（黑色）40W</t>
  </si>
  <si>
    <r>
      <rPr>
        <sz val="10"/>
        <color indexed="8"/>
        <rFont val="宋体"/>
        <charset val="134"/>
      </rPr>
      <t>复合硅酸盐保温壳</t>
    </r>
    <r>
      <rPr>
        <sz val="10"/>
        <color indexed="8"/>
        <rFont val="Times New Roman"/>
        <charset val="134"/>
      </rPr>
      <t xml:space="preserve"> 80kg/m3 60.3*60*1000mm </t>
    </r>
    <r>
      <rPr>
        <sz val="10"/>
        <color indexed="8"/>
        <rFont val="宋体"/>
        <charset val="134"/>
      </rPr>
      <t>憎水型</t>
    </r>
  </si>
  <si>
    <t>硅酸盐</t>
  </si>
  <si>
    <t>复合硅酸盐保温材料 60kg/m3 50*500*1000mm 600℃</t>
  </si>
  <si>
    <r>
      <rPr>
        <sz val="18"/>
        <rFont val="黑体"/>
        <charset val="134"/>
      </rPr>
      <t>固定资产</t>
    </r>
    <r>
      <rPr>
        <sz val="18"/>
        <rFont val="Times New Roman"/>
        <charset val="134"/>
      </rPr>
      <t>—</t>
    </r>
    <r>
      <rPr>
        <sz val="18"/>
        <rFont val="黑体"/>
        <charset val="134"/>
      </rPr>
      <t>车辆评估明细表</t>
    </r>
  </si>
  <si>
    <t>表4-8-6</t>
  </si>
  <si>
    <t>车辆牌号</t>
  </si>
  <si>
    <t>行驶证载权利人</t>
  </si>
  <si>
    <t>车辆名称</t>
  </si>
  <si>
    <t>生产厂家</t>
  </si>
  <si>
    <t>购置日期</t>
  </si>
  <si>
    <t>所属部门</t>
  </si>
  <si>
    <r>
      <rPr>
        <sz val="10"/>
        <rFont val="Times New Roman"/>
        <charset val="134"/>
      </rPr>
      <t xml:space="preserve">已行驶里程
</t>
    </r>
    <r>
      <rPr>
        <sz val="10"/>
        <rFont val="Times New Roman"/>
        <charset val="134"/>
      </rPr>
      <t>(</t>
    </r>
    <r>
      <rPr>
        <sz val="10"/>
        <rFont val="Times New Roman"/>
        <charset val="134"/>
      </rPr>
      <t>公里</t>
    </r>
    <r>
      <rPr>
        <sz val="10"/>
        <rFont val="Times New Roman"/>
        <charset val="134"/>
      </rPr>
      <t>)</t>
    </r>
  </si>
  <si>
    <t>AW1</t>
  </si>
  <si>
    <t>AW2</t>
  </si>
  <si>
    <t>AW3</t>
  </si>
  <si>
    <t>AW4</t>
  </si>
  <si>
    <t>AW5</t>
  </si>
  <si>
    <t>AW6</t>
  </si>
  <si>
    <t>AW7</t>
  </si>
  <si>
    <t>AW8</t>
  </si>
  <si>
    <t>AW9</t>
  </si>
  <si>
    <t>AW10</t>
  </si>
  <si>
    <t>AW11</t>
  </si>
  <si>
    <t>AW12</t>
  </si>
  <si>
    <t>AW13</t>
  </si>
  <si>
    <t>AW14</t>
  </si>
  <si>
    <t>AW15</t>
  </si>
  <si>
    <t>AW16</t>
  </si>
  <si>
    <t>AW17</t>
  </si>
  <si>
    <t>车辆合计</t>
  </si>
  <si>
    <t>减：车辆减值准备</t>
  </si>
  <si>
    <t>车辆净额</t>
  </si>
  <si>
    <t>表4-8-7</t>
  </si>
  <si>
    <t>设备名称</t>
  </si>
  <si>
    <t>不含税市场回收单价（元/台）</t>
  </si>
  <si>
    <t>AX1</t>
  </si>
  <si>
    <t>AX2</t>
  </si>
  <si>
    <t>AX3</t>
  </si>
  <si>
    <t>AX4</t>
  </si>
  <si>
    <t>AX5</t>
  </si>
  <si>
    <t>AX6</t>
  </si>
  <si>
    <t>AX7</t>
  </si>
  <si>
    <t>AX8</t>
  </si>
  <si>
    <t>AX9</t>
  </si>
  <si>
    <t>AX10</t>
  </si>
  <si>
    <t>AX11</t>
  </si>
  <si>
    <t>AX12</t>
  </si>
  <si>
    <t>AX13</t>
  </si>
  <si>
    <t>AX14</t>
  </si>
  <si>
    <t>AX15</t>
  </si>
  <si>
    <t>AX16</t>
  </si>
  <si>
    <t>AX17</t>
  </si>
  <si>
    <t>AX18</t>
  </si>
  <si>
    <t>AX19</t>
  </si>
  <si>
    <t>AX20</t>
  </si>
  <si>
    <t>AX21</t>
  </si>
  <si>
    <t>AX22</t>
  </si>
  <si>
    <t>AX23</t>
  </si>
  <si>
    <t>AX24</t>
  </si>
  <si>
    <t>AX25</t>
  </si>
  <si>
    <t>AX26</t>
  </si>
  <si>
    <t>AX27</t>
  </si>
  <si>
    <t>AX28</t>
  </si>
  <si>
    <t>AX29</t>
  </si>
  <si>
    <t>AX30</t>
  </si>
  <si>
    <t>AX31</t>
  </si>
  <si>
    <t>AX32</t>
  </si>
  <si>
    <t>AX33</t>
  </si>
  <si>
    <t>AX34</t>
  </si>
  <si>
    <t>AX35</t>
  </si>
  <si>
    <t>AX36</t>
  </si>
  <si>
    <t>AX37</t>
  </si>
  <si>
    <t>AX38</t>
  </si>
  <si>
    <t>AX39</t>
  </si>
  <si>
    <t>AX40</t>
  </si>
  <si>
    <t>AX41</t>
  </si>
  <si>
    <t>AX42</t>
  </si>
  <si>
    <t>AX43</t>
  </si>
  <si>
    <t>AX44</t>
  </si>
  <si>
    <t>AX45</t>
  </si>
  <si>
    <t>AX46</t>
  </si>
  <si>
    <t>AX47</t>
  </si>
  <si>
    <t>AX48</t>
  </si>
  <si>
    <t>AX49</t>
  </si>
  <si>
    <t>AX50</t>
  </si>
  <si>
    <t>AX51</t>
  </si>
  <si>
    <t>AX52</t>
  </si>
  <si>
    <t>AX53</t>
  </si>
  <si>
    <t>AX54</t>
  </si>
  <si>
    <t>AX55</t>
  </si>
  <si>
    <t>AX56</t>
  </si>
  <si>
    <t>AX57</t>
  </si>
  <si>
    <t>AX58</t>
  </si>
  <si>
    <t>AX59</t>
  </si>
  <si>
    <t>AX60</t>
  </si>
  <si>
    <t>AX61</t>
  </si>
  <si>
    <t>AX62</t>
  </si>
  <si>
    <t>AX63</t>
  </si>
  <si>
    <t>AX64</t>
  </si>
  <si>
    <t>AX65</t>
  </si>
  <si>
    <t>AX66</t>
  </si>
  <si>
    <t>AX67</t>
  </si>
  <si>
    <t>AX68</t>
  </si>
  <si>
    <t>AX69</t>
  </si>
  <si>
    <t>AX70</t>
  </si>
  <si>
    <t>AX71</t>
  </si>
  <si>
    <t>AX72</t>
  </si>
  <si>
    <t>AX73</t>
  </si>
  <si>
    <t>AX74</t>
  </si>
  <si>
    <t>AX75</t>
  </si>
  <si>
    <t>AX76</t>
  </si>
  <si>
    <t>AX77</t>
  </si>
  <si>
    <t>AX78</t>
  </si>
  <si>
    <t>AX79</t>
  </si>
  <si>
    <t>AX80</t>
  </si>
  <si>
    <t>AX81</t>
  </si>
  <si>
    <t>AX82</t>
  </si>
  <si>
    <t>AX83</t>
  </si>
  <si>
    <t>AX84</t>
  </si>
  <si>
    <t>AX85</t>
  </si>
  <si>
    <t>AX86</t>
  </si>
  <si>
    <t>AX87</t>
  </si>
  <si>
    <t>AX88</t>
  </si>
  <si>
    <t>AX89</t>
  </si>
  <si>
    <t>AX90</t>
  </si>
  <si>
    <t>AX91</t>
  </si>
  <si>
    <t>AX92</t>
  </si>
  <si>
    <t>AX93</t>
  </si>
  <si>
    <t>AX94</t>
  </si>
  <si>
    <t>AX95</t>
  </si>
  <si>
    <t>AX96</t>
  </si>
  <si>
    <t>AX97</t>
  </si>
  <si>
    <t>AX98</t>
  </si>
  <si>
    <t>AX99</t>
  </si>
  <si>
    <t>AX100</t>
  </si>
  <si>
    <t>AX101</t>
  </si>
  <si>
    <t>AX102</t>
  </si>
  <si>
    <t>AX103</t>
  </si>
  <si>
    <t>AX104</t>
  </si>
  <si>
    <t>AX105</t>
  </si>
  <si>
    <t>AX106</t>
  </si>
  <si>
    <t>AX122</t>
  </si>
  <si>
    <t>AX123</t>
  </si>
  <si>
    <t>AX124</t>
  </si>
  <si>
    <t>AX125</t>
  </si>
  <si>
    <t>AX126</t>
  </si>
  <si>
    <t>AX127</t>
  </si>
  <si>
    <t>AX128</t>
  </si>
  <si>
    <t>AX129</t>
  </si>
  <si>
    <t>AX130</t>
  </si>
  <si>
    <t>AX131</t>
  </si>
  <si>
    <t>AX132</t>
  </si>
  <si>
    <t>AX133</t>
  </si>
  <si>
    <t>AX134</t>
  </si>
  <si>
    <t>AX135</t>
  </si>
  <si>
    <t>AX136</t>
  </si>
  <si>
    <t>AX137</t>
  </si>
  <si>
    <t>AX138</t>
  </si>
  <si>
    <t>AX139</t>
  </si>
  <si>
    <t>AX140</t>
  </si>
  <si>
    <t>AX141</t>
  </si>
  <si>
    <t>AX142</t>
  </si>
  <si>
    <t>AX143</t>
  </si>
  <si>
    <t>AX144</t>
  </si>
  <si>
    <t>AX145</t>
  </si>
  <si>
    <t>AX146</t>
  </si>
  <si>
    <t>AX147</t>
  </si>
  <si>
    <t>AX148</t>
  </si>
  <si>
    <t>AX149</t>
  </si>
  <si>
    <t>AX150</t>
  </si>
  <si>
    <t>AX151</t>
  </si>
  <si>
    <t>AX152</t>
  </si>
  <si>
    <t>AX153</t>
  </si>
  <si>
    <t>AX154</t>
  </si>
  <si>
    <t>AX155</t>
  </si>
  <si>
    <t>AX156</t>
  </si>
  <si>
    <t>AX157</t>
  </si>
  <si>
    <t>AX158</t>
  </si>
  <si>
    <t>AX159</t>
  </si>
  <si>
    <t>AX160</t>
  </si>
  <si>
    <t>AX161</t>
  </si>
  <si>
    <t>AX162</t>
  </si>
  <si>
    <t>AX163</t>
  </si>
  <si>
    <t>AX164</t>
  </si>
  <si>
    <t>AX165</t>
  </si>
  <si>
    <t>AX166</t>
  </si>
  <si>
    <t>AX167</t>
  </si>
  <si>
    <t>AX168</t>
  </si>
  <si>
    <t>AX169</t>
  </si>
  <si>
    <t>AX170</t>
  </si>
  <si>
    <t>AX816</t>
  </si>
  <si>
    <t>AX917</t>
  </si>
  <si>
    <t>AX918</t>
  </si>
  <si>
    <t>电子设备合计</t>
  </si>
  <si>
    <t>减：电子设备减值准备</t>
  </si>
  <si>
    <t>电子设备净额</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</si>
  <si>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</si>
  <si>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</si>
  <si>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</si>
  <si>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</si>
  <si>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</si>
  <si>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</si>
  <si>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</si>
  <si>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</si>
  <si>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</si>
  <si>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</si>
  <si>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</si>
  <si>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</si>
  <si>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</si>
  <si>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</si>
  <si>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</si>
  <si>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</si>
  <si>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</si>
  <si>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</si>
  <si>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</si>
  <si>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</si>
  <si>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</si>
  <si>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</si>
  <si>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</si>
  <si>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</si>
  <si>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</si>
  <si>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charset val="134"/>
      </rPr>
      <t>表</t>
    </r>
    <r>
      <rPr>
        <sz val="10"/>
        <rFont val="Times New Roman"/>
        <charset val="134"/>
      </rPr>
      <t>4-8-9</t>
    </r>
  </si>
  <si>
    <r>
      <rPr>
        <sz val="10"/>
        <rFont val="宋体"/>
        <charset val="134"/>
      </rPr>
      <t>船舶编号</t>
    </r>
  </si>
  <si>
    <r>
      <rPr>
        <sz val="10"/>
        <rFont val="宋体"/>
        <charset val="134"/>
      </rPr>
      <t>船舶名称</t>
    </r>
  </si>
  <si>
    <r>
      <rPr>
        <sz val="10"/>
        <rFont val="宋体"/>
        <charset val="134"/>
      </rPr>
      <t>船舶类型</t>
    </r>
  </si>
  <si>
    <r>
      <rPr>
        <sz val="10"/>
        <rFont val="宋体"/>
        <charset val="134"/>
      </rPr>
      <t>建造厂家</t>
    </r>
  </si>
  <si>
    <r>
      <rPr>
        <sz val="10"/>
        <rFont val="宋体"/>
        <charset val="134"/>
      </rPr>
      <t>已行驶海里</t>
    </r>
  </si>
  <si>
    <r>
      <rPr>
        <sz val="10"/>
        <rFont val="宋体"/>
        <charset val="134"/>
      </rPr>
      <t>额定功率</t>
    </r>
  </si>
  <si>
    <r>
      <rPr>
        <sz val="10"/>
        <rFont val="宋体"/>
        <charset val="134"/>
      </rPr>
      <t>额定载重</t>
    </r>
    <r>
      <rPr>
        <sz val="10"/>
        <rFont val="Times New Roman"/>
        <charset val="134"/>
      </rPr>
      <t>(</t>
    </r>
    <r>
      <rPr>
        <sz val="10"/>
        <rFont val="宋体"/>
        <charset val="134"/>
      </rPr>
      <t>客</t>
    </r>
    <r>
      <rPr>
        <sz val="10"/>
        <rFont val="Times New Roman"/>
        <charset val="134"/>
      </rPr>
      <t>)</t>
    </r>
    <r>
      <rPr>
        <sz val="10"/>
        <rFont val="宋体"/>
        <charset val="134"/>
      </rPr>
      <t>量</t>
    </r>
  </si>
  <si>
    <r>
      <rPr>
        <sz val="10"/>
        <rFont val="宋体"/>
        <charset val="134"/>
      </rPr>
      <t>满载排水量</t>
    </r>
    <r>
      <rPr>
        <sz val="10"/>
        <rFont val="Times New Roman"/>
        <charset val="134"/>
      </rPr>
      <t>(t)</t>
    </r>
  </si>
  <si>
    <r>
      <rPr>
        <sz val="10"/>
        <rFont val="宋体"/>
        <charset val="134"/>
      </rPr>
      <t>空载排水量</t>
    </r>
    <r>
      <rPr>
        <sz val="10"/>
        <rFont val="Times New Roman"/>
        <charset val="134"/>
      </rPr>
      <t>(t)</t>
    </r>
  </si>
  <si>
    <r>
      <rPr>
        <sz val="10"/>
        <rFont val="宋体"/>
        <charset val="134"/>
      </rPr>
      <t>满载吃水</t>
    </r>
    <r>
      <rPr>
        <sz val="10"/>
        <rFont val="Times New Roman"/>
        <charset val="134"/>
      </rPr>
      <t>(m)</t>
    </r>
  </si>
  <si>
    <r>
      <rPr>
        <sz val="10"/>
        <rFont val="宋体"/>
        <charset val="134"/>
      </rPr>
      <t>空载吃水</t>
    </r>
    <r>
      <rPr>
        <sz val="10"/>
        <rFont val="Times New Roman"/>
        <charset val="134"/>
      </rPr>
      <t>(m)</t>
    </r>
  </si>
  <si>
    <r>
      <rPr>
        <sz val="10"/>
        <rFont val="宋体"/>
        <charset val="134"/>
      </rPr>
      <t>空船重量</t>
    </r>
    <r>
      <rPr>
        <sz val="10"/>
        <rFont val="Times New Roman"/>
        <charset val="134"/>
      </rPr>
      <t>(t)</t>
    </r>
  </si>
  <si>
    <r>
      <rPr>
        <sz val="10"/>
        <rFont val="宋体"/>
        <charset val="134"/>
      </rPr>
      <t>定员</t>
    </r>
    <r>
      <rPr>
        <sz val="10"/>
        <rFont val="Times New Roman"/>
        <charset val="134"/>
      </rPr>
      <t>(</t>
    </r>
    <r>
      <rPr>
        <sz val="10"/>
        <rFont val="宋体"/>
        <charset val="134"/>
      </rPr>
      <t>人</t>
    </r>
    <r>
      <rPr>
        <sz val="10"/>
        <rFont val="Times New Roman"/>
        <charset val="134"/>
      </rPr>
      <t>)</t>
    </r>
  </si>
  <si>
    <r>
      <rPr>
        <sz val="10"/>
        <rFont val="宋体"/>
        <charset val="134"/>
      </rPr>
      <t>航速</t>
    </r>
    <r>
      <rPr>
        <sz val="10"/>
        <rFont val="Times New Roman"/>
        <charset val="134"/>
      </rPr>
      <t>(</t>
    </r>
    <r>
      <rPr>
        <sz val="10"/>
        <rFont val="宋体"/>
        <charset val="134"/>
      </rPr>
      <t>节</t>
    </r>
    <r>
      <rPr>
        <sz val="10"/>
        <rFont val="Times New Roman"/>
        <charset val="134"/>
      </rPr>
      <t>)</t>
    </r>
  </si>
  <si>
    <r>
      <rPr>
        <sz val="10"/>
        <rFont val="宋体"/>
        <charset val="134"/>
      </rPr>
      <t>航区</t>
    </r>
  </si>
  <si>
    <r>
      <rPr>
        <sz val="10"/>
        <rFont val="宋体"/>
        <charset val="134"/>
      </rPr>
      <t>船级社</t>
    </r>
  </si>
  <si>
    <r>
      <rPr>
        <sz val="10"/>
        <rFont val="宋体"/>
        <charset val="134"/>
      </rPr>
      <t>总吨位</t>
    </r>
  </si>
  <si>
    <r>
      <rPr>
        <sz val="10"/>
        <rFont val="宋体"/>
        <charset val="134"/>
      </rPr>
      <t>净吨位</t>
    </r>
  </si>
  <si>
    <r>
      <rPr>
        <sz val="10"/>
        <rFont val="宋体"/>
        <charset val="134"/>
      </rPr>
      <t>货舱涂层</t>
    </r>
  </si>
  <si>
    <r>
      <rPr>
        <sz val="10"/>
        <rFont val="宋体"/>
        <charset val="134"/>
      </rPr>
      <t>船舶主尺度</t>
    </r>
  </si>
  <si>
    <r>
      <rPr>
        <sz val="10"/>
        <rFont val="宋体"/>
        <charset val="134"/>
      </rPr>
      <t>最近一次船检情况</t>
    </r>
  </si>
  <si>
    <r>
      <rPr>
        <sz val="10"/>
        <rFont val="宋体"/>
        <charset val="134"/>
      </rPr>
      <t>主机</t>
    </r>
  </si>
  <si>
    <r>
      <rPr>
        <sz val="10"/>
        <rFont val="宋体"/>
        <charset val="134"/>
      </rPr>
      <t>发电机</t>
    </r>
  </si>
  <si>
    <r>
      <rPr>
        <sz val="10"/>
        <rFont val="宋体"/>
        <charset val="134"/>
      </rPr>
      <t>购置日期</t>
    </r>
  </si>
  <si>
    <r>
      <rPr>
        <sz val="10"/>
        <rFont val="宋体"/>
        <charset val="134"/>
      </rPr>
      <t>启用日期</t>
    </r>
  </si>
  <si>
    <r>
      <rPr>
        <sz val="10"/>
        <rFont val="宋体"/>
        <charset val="134"/>
      </rPr>
      <t>建造完成日期</t>
    </r>
  </si>
  <si>
    <r>
      <rPr>
        <sz val="10"/>
        <rFont val="宋体"/>
        <charset val="134"/>
      </rPr>
      <t>合同价</t>
    </r>
    <r>
      <rPr>
        <sz val="10"/>
        <rFont val="Times New Roman"/>
        <charset val="134"/>
      </rPr>
      <t>(</t>
    </r>
    <r>
      <rPr>
        <sz val="10"/>
        <rFont val="宋体"/>
        <charset val="134"/>
      </rPr>
      <t>美元或人民币</t>
    </r>
    <r>
      <rPr>
        <sz val="10"/>
        <rFont val="Times New Roman"/>
        <charset val="134"/>
      </rPr>
      <t>)</t>
    </r>
  </si>
  <si>
    <r>
      <rPr>
        <sz val="10"/>
        <rFont val="宋体"/>
        <charset val="134"/>
      </rPr>
      <t>船长</t>
    </r>
  </si>
  <si>
    <r>
      <rPr>
        <sz val="10"/>
        <rFont val="宋体"/>
        <charset val="134"/>
      </rPr>
      <t>型宽</t>
    </r>
  </si>
  <si>
    <r>
      <rPr>
        <sz val="10"/>
        <rFont val="宋体"/>
        <charset val="134"/>
      </rPr>
      <t>型深</t>
    </r>
  </si>
  <si>
    <r>
      <rPr>
        <sz val="10"/>
        <rFont val="宋体"/>
        <charset val="134"/>
      </rPr>
      <t>船体</t>
    </r>
  </si>
  <si>
    <r>
      <rPr>
        <sz val="10"/>
        <rFont val="宋体"/>
        <charset val="134"/>
      </rPr>
      <t>轮机</t>
    </r>
  </si>
  <si>
    <r>
      <rPr>
        <sz val="10"/>
        <rFont val="宋体"/>
        <charset val="134"/>
      </rPr>
      <t>舾装</t>
    </r>
  </si>
  <si>
    <r>
      <rPr>
        <sz val="10"/>
        <rFont val="宋体"/>
        <charset val="134"/>
      </rPr>
      <t>电气</t>
    </r>
  </si>
  <si>
    <r>
      <rPr>
        <sz val="10"/>
        <rFont val="宋体"/>
        <charset val="134"/>
      </rPr>
      <t>生产厂商、型号、功率、转速</t>
    </r>
  </si>
  <si>
    <r>
      <rPr>
        <sz val="10"/>
        <rFont val="宋体"/>
        <charset val="134"/>
      </rPr>
      <t>原动机生产厂商、型号、功率、转速</t>
    </r>
  </si>
  <si>
    <r>
      <rPr>
        <sz val="10"/>
        <rFont val="宋体"/>
        <charset val="134"/>
      </rPr>
      <t>主发电机功率</t>
    </r>
    <r>
      <rPr>
        <sz val="10"/>
        <rFont val="Times New Roman"/>
        <charset val="134"/>
      </rPr>
      <t>(KW)</t>
    </r>
  </si>
  <si>
    <r>
      <rPr>
        <sz val="10"/>
        <rFont val="宋体"/>
        <charset val="134"/>
      </rPr>
      <t>美元</t>
    </r>
    <r>
      <rPr>
        <sz val="10"/>
        <rFont val="Times New Roman"/>
        <charset val="134"/>
      </rPr>
      <t>($)</t>
    </r>
  </si>
  <si>
    <r>
      <rPr>
        <sz val="10"/>
        <rFont val="宋体"/>
        <charset val="134"/>
      </rPr>
      <t>人民币</t>
    </r>
    <r>
      <rPr>
        <sz val="10"/>
        <rFont val="Times New Roman"/>
        <charset val="134"/>
      </rPr>
      <t>(</t>
    </r>
    <r>
      <rPr>
        <sz val="10"/>
        <rFont val="宋体"/>
        <charset val="134"/>
      </rPr>
      <t>￥</t>
    </r>
    <r>
      <rPr>
        <sz val="10"/>
        <rFont val="Times New Roman"/>
        <charset val="134"/>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</si>
  <si>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</si>
  <si>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</si>
  <si>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</si>
  <si>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</si>
  <si>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</si>
  <si>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</si>
  <si>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</si>
  <si>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</si>
  <si>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</si>
  <si>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</si>
  <si>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</si>
  <si>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</si>
  <si>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</si>
  <si>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</si>
  <si>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</si>
  <si>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</si>
  <si>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</si>
  <si>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</si>
  <si>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</si>
  <si>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</si>
  <si>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</si>
  <si>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</si>
  <si>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</si>
  <si>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</si>
  <si>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</si>
  <si>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</si>
  <si>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</si>
  <si>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</si>
  <si>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</si>
  <si>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</si>
  <si>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</si>
  <si>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</si>
  <si>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charset val="134"/>
      </rPr>
      <t>建筑面积</t>
    </r>
    <r>
      <rPr>
        <sz val="10"/>
        <rFont val="Times New Roman"/>
        <charset val="134"/>
      </rPr>
      <t>/</t>
    </r>
    <r>
      <rPr>
        <sz val="10"/>
        <rFont val="宋体"/>
        <charset val="134"/>
      </rPr>
      <t>容积
（㎡</t>
    </r>
    <r>
      <rPr>
        <sz val="10"/>
        <rFont val="Times New Roman"/>
        <charset val="134"/>
      </rPr>
      <t>/m³</t>
    </r>
    <r>
      <rPr>
        <sz val="10"/>
        <rFont val="宋体"/>
        <charset val="134"/>
      </rPr>
      <t>）</t>
    </r>
  </si>
  <si>
    <t>形象进度</t>
  </si>
  <si>
    <t>付款比例</t>
  </si>
  <si>
    <t>概算金额(元)</t>
  </si>
  <si>
    <r>
      <rPr>
        <sz val="10"/>
        <rFont val="Times New Roman"/>
        <charset val="134"/>
      </rPr>
      <t xml:space="preserve">土地出让合同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</si>
  <si>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建筑用地许可证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</si>
  <si>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建筑规划许可证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</si>
  <si>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建筑开工许可证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</si>
  <si>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</si>
  <si>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</si>
  <si>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</si>
  <si>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</si>
  <si>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</si>
  <si>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</si>
  <si>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</si>
  <si>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</si>
  <si>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</si>
  <si>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</si>
  <si>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</si>
  <si>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</si>
  <si>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</si>
  <si>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</si>
  <si>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</si>
  <si>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</si>
  <si>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</si>
  <si>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</si>
  <si>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</si>
  <si>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</si>
  <si>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</si>
  <si>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</si>
  <si>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</si>
  <si>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</si>
  <si>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charset val="134"/>
      </rPr>
      <t xml:space="preserve">付款比例
</t>
    </r>
    <r>
      <rPr>
        <sz val="10"/>
        <rFont val="Times New Roman"/>
        <charset val="134"/>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</si>
  <si>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</si>
  <si>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</si>
  <si>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</si>
  <si>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</si>
  <si>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</si>
  <si>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</si>
  <si>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</si>
  <si>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</si>
  <si>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</si>
  <si>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</si>
  <si>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</si>
  <si>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</si>
  <si>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</si>
  <si>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</si>
  <si>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</si>
  <si>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</si>
  <si>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</si>
  <si>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</si>
  <si>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</si>
  <si>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</si>
  <si>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</si>
  <si>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</si>
  <si>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</si>
  <si>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charset val="134"/>
      </rPr>
      <t>在建工程</t>
    </r>
    <r>
      <rPr>
        <b/>
        <sz val="16"/>
        <rFont val="Times New Roman"/>
        <charset val="134"/>
      </rPr>
      <t>-</t>
    </r>
    <r>
      <rPr>
        <b/>
        <sz val="16"/>
        <rFont val="宋体"/>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</si>
  <si>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</si>
  <si>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</si>
  <si>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</si>
  <si>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</si>
  <si>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</si>
  <si>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</si>
  <si>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</si>
  <si>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</si>
  <si>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</si>
  <si>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</si>
  <si>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</si>
  <si>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</si>
  <si>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</si>
  <si>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</si>
  <si>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</si>
  <si>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</si>
  <si>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</si>
  <si>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</si>
  <si>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</si>
  <si>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</si>
  <si>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</si>
  <si>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</si>
  <si>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</si>
  <si>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</si>
  <si>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</si>
  <si>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</si>
  <si>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charset val="134"/>
      </rPr>
      <t>增值率</t>
    </r>
    <r>
      <rPr>
        <sz val="10"/>
        <rFont val="Times New Roman"/>
        <charset val="134"/>
      </rPr>
      <t>%</t>
    </r>
  </si>
  <si>
    <t>BD1</t>
  </si>
  <si>
    <t>BD2</t>
  </si>
  <si>
    <t>BD3</t>
  </si>
  <si>
    <t>BD4</t>
  </si>
  <si>
    <t>BD5</t>
  </si>
  <si>
    <t>BD6</t>
  </si>
  <si>
    <t>BD7</t>
  </si>
  <si>
    <t>BD8</t>
  </si>
  <si>
    <t>BD9</t>
  </si>
  <si>
    <t>BD10</t>
  </si>
  <si>
    <t>BD11</t>
  </si>
  <si>
    <t>BD12</t>
  </si>
  <si>
    <t>BD13</t>
  </si>
  <si>
    <t>BD14</t>
  </si>
  <si>
    <t>BD15</t>
  </si>
  <si>
    <t>BD16</t>
  </si>
  <si>
    <t>BD17</t>
  </si>
  <si>
    <r>
      <rPr>
        <sz val="10"/>
        <color indexed="8"/>
        <rFont val="宋体"/>
        <charset val="134"/>
      </rPr>
      <t>在建工程</t>
    </r>
    <r>
      <rPr>
        <sz val="10"/>
        <color indexed="8"/>
        <rFont val="Times New Roman"/>
        <charset val="134"/>
      </rPr>
      <t>-</t>
    </r>
    <r>
      <rPr>
        <sz val="10"/>
        <color indexed="8"/>
        <rFont val="宋体"/>
        <charset val="134"/>
      </rPr>
      <t>工程物资合计</t>
    </r>
  </si>
  <si>
    <r>
      <rPr>
        <sz val="10"/>
        <color indexed="8"/>
        <rFont val="宋体"/>
        <charset val="134"/>
      </rPr>
      <t>减：在建工程物资减值准备</t>
    </r>
  </si>
  <si>
    <r>
      <rPr>
        <sz val="10"/>
        <rFont val="宋体"/>
        <charset val="134"/>
      </rPr>
      <t>在建工程</t>
    </r>
    <r>
      <rPr>
        <sz val="10"/>
        <rFont val="Times New Roman"/>
        <charset val="134"/>
      </rPr>
      <t>-</t>
    </r>
    <r>
      <rPr>
        <sz val="10"/>
        <rFont val="宋体"/>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</si>
  <si>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</si>
  <si>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</si>
  <si>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</si>
  <si>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</si>
  <si>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</si>
  <si>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</si>
  <si>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</si>
  <si>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</si>
  <si>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</si>
  <si>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</si>
  <si>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</si>
  <si>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</si>
  <si>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</si>
  <si>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</si>
  <si>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</si>
  <si>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</si>
  <si>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</si>
  <si>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</si>
  <si>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</si>
  <si>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</si>
  <si>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</si>
  <si>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</si>
  <si>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</si>
  <si>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</si>
  <si>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</si>
  <si>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</si>
  <si>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</si>
  <si>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</si>
  <si>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</si>
  <si>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</si>
  <si>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</si>
  <si>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</si>
  <si>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</si>
  <si>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</si>
  <si>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</si>
  <si>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</si>
  <si>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</si>
  <si>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</si>
  <si>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</si>
  <si>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</si>
  <si>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</si>
  <si>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</si>
  <si>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</si>
  <si>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</si>
  <si>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</si>
  <si>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</si>
  <si>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</si>
  <si>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</si>
  <si>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charset val="134"/>
      </rPr>
      <t>项目名称</t>
    </r>
  </si>
  <si>
    <r>
      <rPr>
        <sz val="10"/>
        <rFont val="宋体"/>
        <charset val="134"/>
      </rPr>
      <t>出租人</t>
    </r>
  </si>
  <si>
    <r>
      <rPr>
        <sz val="10"/>
        <rFont val="宋体"/>
        <charset val="134"/>
      </rPr>
      <t>租赁类型</t>
    </r>
  </si>
  <si>
    <r>
      <rPr>
        <sz val="10"/>
        <rFont val="宋体"/>
        <charset val="134"/>
      </rPr>
      <t>租赁期开始日</t>
    </r>
  </si>
  <si>
    <r>
      <rPr>
        <sz val="10"/>
        <rFont val="宋体"/>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</si>
  <si>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</si>
  <si>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</si>
  <si>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</si>
  <si>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</si>
  <si>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</si>
  <si>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</si>
  <si>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</si>
  <si>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</si>
  <si>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</si>
  <si>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</si>
  <si>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</si>
  <si>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</si>
  <si>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</si>
  <si>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</si>
  <si>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</si>
  <si>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</si>
  <si>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</si>
  <si>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</si>
  <si>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</si>
  <si>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</si>
  <si>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</si>
  <si>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</si>
  <si>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</si>
  <si>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</si>
  <si>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</si>
  <si>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</si>
  <si>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其中：土地使用权</t>
  </si>
  <si>
    <t>减：无形资产减值准备</t>
  </si>
  <si>
    <t>无形资产净额</t>
  </si>
  <si>
    <t>表4-13-1</t>
  </si>
  <si>
    <r>
      <rPr>
        <sz val="10"/>
        <rFont val="宋体"/>
        <charset val="134"/>
      </rPr>
      <t>证载权利人</t>
    </r>
  </si>
  <si>
    <r>
      <rPr>
        <sz val="10"/>
        <rFont val="宋体"/>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</si>
  <si>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</si>
  <si>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</si>
  <si>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</si>
  <si>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</si>
  <si>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</si>
  <si>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</si>
  <si>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</si>
  <si>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</si>
  <si>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</si>
  <si>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</si>
  <si>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</si>
  <si>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</si>
  <si>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</si>
  <si>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</si>
  <si>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</si>
  <si>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</si>
  <si>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</si>
  <si>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</si>
  <si>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</si>
  <si>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</si>
  <si>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</si>
  <si>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</si>
  <si>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</si>
  <si>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</si>
  <si>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</si>
  <si>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</si>
  <si>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</si>
  <si>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charset val="134"/>
      </rPr>
      <t>名称、种类
（探矿权</t>
    </r>
    <r>
      <rPr>
        <sz val="10"/>
        <rFont val="Times New Roman"/>
        <charset val="134"/>
      </rPr>
      <t>/</t>
    </r>
    <r>
      <rPr>
        <sz val="10"/>
        <rFont val="Times New Roman"/>
        <charset val="134"/>
      </rPr>
      <t>采矿权）</t>
    </r>
  </si>
  <si>
    <t>勘查（采矿）许可证编号</t>
  </si>
  <si>
    <t>取得方式</t>
  </si>
  <si>
    <t>剩余有效年限</t>
  </si>
  <si>
    <t>勘查开发阶段</t>
  </si>
  <si>
    <r>
      <rPr>
        <sz val="10"/>
        <rFont val="宋体"/>
        <charset val="134"/>
      </rPr>
      <t>核定（批准）
生产规模</t>
    </r>
  </si>
  <si>
    <t>BJ1</t>
  </si>
  <si>
    <t>BJ2</t>
  </si>
  <si>
    <t>BJ3</t>
  </si>
  <si>
    <t>BJ4</t>
  </si>
  <si>
    <t>BJ5</t>
  </si>
  <si>
    <r>
      <rPr>
        <sz val="12"/>
        <rFont val="宋体"/>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</si>
  <si>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</si>
  <si>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</si>
  <si>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</si>
  <si>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</si>
  <si>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</si>
  <si>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</si>
  <si>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</si>
  <si>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</si>
  <si>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</si>
  <si>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</si>
  <si>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</si>
  <si>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</si>
  <si>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</si>
  <si>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</si>
  <si>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</si>
  <si>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</si>
  <si>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</si>
  <si>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</si>
  <si>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</si>
  <si>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charset val="134"/>
      </rPr>
      <t>无形资产名称和内容</t>
    </r>
  </si>
  <si>
    <r>
      <rPr>
        <sz val="10"/>
        <rFont val="宋体"/>
        <charset val="134"/>
      </rPr>
      <t>无形资产类型</t>
    </r>
  </si>
  <si>
    <r>
      <rPr>
        <sz val="10"/>
        <rFont val="宋体"/>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</si>
  <si>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</si>
  <si>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</si>
  <si>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</si>
  <si>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</si>
  <si>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</si>
  <si>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</si>
  <si>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</si>
  <si>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</si>
  <si>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</si>
  <si>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</si>
  <si>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</si>
  <si>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</si>
  <si>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</si>
  <si>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</si>
  <si>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</si>
  <si>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</si>
  <si>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</si>
  <si>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</si>
  <si>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</si>
  <si>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</si>
  <si>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</si>
  <si>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</si>
  <si>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</si>
  <si>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</si>
  <si>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charset val="134"/>
      </rPr>
      <t>发生日期
（年月）</t>
    </r>
  </si>
  <si>
    <r>
      <rPr>
        <sz val="10"/>
        <rFont val="宋体"/>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</si>
  <si>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</si>
  <si>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</si>
  <si>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</si>
  <si>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</si>
  <si>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</si>
  <si>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</si>
  <si>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</si>
  <si>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</si>
  <si>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</si>
  <si>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</si>
  <si>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</si>
  <si>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</si>
  <si>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</si>
  <si>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</si>
  <si>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</si>
  <si>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</si>
  <si>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</si>
  <si>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</si>
  <si>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</si>
  <si>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</si>
  <si>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</si>
  <si>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</si>
  <si>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</si>
  <si>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</si>
  <si>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</si>
  <si>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</si>
  <si>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</si>
  <si>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</si>
  <si>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</si>
  <si>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</si>
  <si>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</si>
  <si>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</si>
  <si>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</si>
  <si>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</si>
  <si>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</si>
  <si>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</si>
  <si>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</si>
  <si>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</si>
  <si>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</si>
  <si>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</si>
  <si>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</si>
  <si>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</si>
  <si>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</si>
  <si>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</si>
  <si>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</si>
  <si>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</si>
  <si>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</si>
  <si>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</si>
  <si>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</si>
  <si>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</si>
  <si>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charset val="134"/>
      </rPr>
      <t>预计摊销月数</t>
    </r>
  </si>
  <si>
    <r>
      <rPr>
        <sz val="10"/>
        <rFont val="宋体"/>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</si>
  <si>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</si>
  <si>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</si>
  <si>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</si>
  <si>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</si>
  <si>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</si>
  <si>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</si>
  <si>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</si>
  <si>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</si>
  <si>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</si>
  <si>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</si>
  <si>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</si>
  <si>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</si>
  <si>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</si>
  <si>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</si>
  <si>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</si>
  <si>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</si>
  <si>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</si>
  <si>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</si>
  <si>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</si>
  <si>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</si>
  <si>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</si>
  <si>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</si>
  <si>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</si>
  <si>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</si>
  <si>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</si>
  <si>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</si>
  <si>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</si>
  <si>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</si>
  <si>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</si>
  <si>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</si>
  <si>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</si>
  <si>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</si>
  <si>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</si>
  <si>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</si>
  <si>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</si>
  <si>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</si>
  <si>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</si>
  <si>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</si>
  <si>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</si>
  <si>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</si>
  <si>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</si>
  <si>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</si>
  <si>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</si>
  <si>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</si>
  <si>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</si>
  <si>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</si>
  <si>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</si>
  <si>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</si>
  <si>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</si>
  <si>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</si>
  <si>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</si>
  <si>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</si>
  <si>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</si>
  <si>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</si>
  <si>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</si>
  <si>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</si>
  <si>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</si>
  <si>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</si>
  <si>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</si>
  <si>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</si>
  <si>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</si>
  <si>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</si>
  <si>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</si>
  <si>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</si>
  <si>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</si>
  <si>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</si>
  <si>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</si>
  <si>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</si>
  <si>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</si>
  <si>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</si>
  <si>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</si>
  <si>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</si>
  <si>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</si>
  <si>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</si>
  <si>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</si>
  <si>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</si>
  <si>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</si>
  <si>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</si>
  <si>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</si>
  <si>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</si>
  <si>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</si>
  <si>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</si>
  <si>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</si>
  <si>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</si>
  <si>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</si>
  <si>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</si>
  <si>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</si>
  <si>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</si>
  <si>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</si>
  <si>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</si>
  <si>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</si>
  <si>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</si>
  <si>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</si>
  <si>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</si>
  <si>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</si>
  <si>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</si>
  <si>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</si>
  <si>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</si>
  <si>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</si>
  <si>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</si>
  <si>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</si>
  <si>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</si>
  <si>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</si>
  <si>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</si>
  <si>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</si>
  <si>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</si>
  <si>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</si>
  <si>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</si>
  <si>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</si>
  <si>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</si>
  <si>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charset val="134"/>
      </rPr>
      <t>证券名称</t>
    </r>
  </si>
  <si>
    <r>
      <rPr>
        <sz val="10"/>
        <rFont val="宋体"/>
        <charset val="134"/>
      </rPr>
      <t>证券种类</t>
    </r>
  </si>
  <si>
    <r>
      <rPr>
        <sz val="10"/>
        <rFont val="宋体"/>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</si>
  <si>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</si>
  <si>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</si>
  <si>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</si>
  <si>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</si>
  <si>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</si>
  <si>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</si>
  <si>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</si>
  <si>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</si>
  <si>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</si>
  <si>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</si>
  <si>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</si>
  <si>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</si>
  <si>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</si>
  <si>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</si>
  <si>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</si>
  <si>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</si>
  <si>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</si>
  <si>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</si>
  <si>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</si>
  <si>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</si>
  <si>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</si>
  <si>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</si>
  <si>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charset val="134"/>
      </rPr>
      <t>现行年利率</t>
    </r>
    <r>
      <rPr>
        <sz val="10"/>
        <rFont val="Times New Roman"/>
        <charset val="134"/>
      </rPr>
      <t>%</t>
    </r>
  </si>
  <si>
    <r>
      <rPr>
        <sz val="10"/>
        <rFont val="宋体"/>
        <charset val="134"/>
      </rPr>
      <t>浮动利率</t>
    </r>
    <r>
      <rPr>
        <sz val="10"/>
        <rFont val="Times New Roman"/>
        <charset val="134"/>
      </rPr>
      <t>/</t>
    </r>
    <r>
      <rPr>
        <sz val="10"/>
        <rFont val="宋体"/>
        <charset val="134"/>
      </rPr>
      <t>固定利率</t>
    </r>
    <r>
      <rPr>
        <sz val="10"/>
        <rFont val="Times New Roman"/>
        <charset val="134"/>
      </rPr>
      <t>%</t>
    </r>
  </si>
  <si>
    <r>
      <rPr>
        <sz val="10"/>
        <rFont val="宋体"/>
        <charset val="134"/>
      </rPr>
      <t>票面价值</t>
    </r>
  </si>
  <si>
    <r>
      <rPr>
        <sz val="10"/>
        <rFont val="宋体"/>
        <charset val="134"/>
      </rPr>
      <t>国库券本金</t>
    </r>
  </si>
  <si>
    <r>
      <rPr>
        <sz val="10"/>
        <rFont val="宋体"/>
        <charset val="134"/>
      </rPr>
      <t>买入国库券垫付利息</t>
    </r>
  </si>
  <si>
    <r>
      <rPr>
        <sz val="10"/>
        <rFont val="宋体"/>
        <charset val="134"/>
      </rPr>
      <t>确定市值方法</t>
    </r>
  </si>
  <si>
    <r>
      <rPr>
        <sz val="10"/>
        <rFont val="宋体"/>
        <charset val="134"/>
      </rPr>
      <t>债券面值</t>
    </r>
  </si>
  <si>
    <r>
      <rPr>
        <sz val="10"/>
        <rFont val="宋体"/>
        <charset val="134"/>
      </rPr>
      <t>溢价</t>
    </r>
    <r>
      <rPr>
        <sz val="10"/>
        <rFont val="Times New Roman"/>
        <charset val="134"/>
      </rPr>
      <t xml:space="preserve"> / (</t>
    </r>
    <r>
      <rPr>
        <sz val="10"/>
        <rFont val="宋体"/>
        <charset val="134"/>
      </rPr>
      <t>折扣</t>
    </r>
    <r>
      <rPr>
        <sz val="10"/>
        <rFont val="Times New Roman"/>
        <charset val="134"/>
      </rPr>
      <t>)</t>
    </r>
  </si>
  <si>
    <r>
      <rPr>
        <sz val="10"/>
        <rFont val="宋体"/>
        <charset val="134"/>
      </rPr>
      <t>应计利息</t>
    </r>
  </si>
  <si>
    <r>
      <rPr>
        <sz val="10"/>
        <rFont val="宋体"/>
        <charset val="134"/>
      </rPr>
      <t>期限</t>
    </r>
  </si>
  <si>
    <r>
      <rPr>
        <sz val="10"/>
        <rFont val="宋体"/>
        <charset val="134"/>
      </rPr>
      <t xml:space="preserve">交易日期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</si>
  <si>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 xml:space="preserve">结算日期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</si>
  <si>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原币面值</t>
    </r>
  </si>
  <si>
    <r>
      <rPr>
        <sz val="10"/>
        <rFont val="宋体"/>
        <charset val="134"/>
      </rPr>
      <t>原币
溢价</t>
    </r>
    <r>
      <rPr>
        <sz val="10"/>
        <rFont val="Times New Roman"/>
        <charset val="134"/>
      </rPr>
      <t xml:space="preserve"> / (</t>
    </r>
    <r>
      <rPr>
        <sz val="10"/>
        <rFont val="宋体"/>
        <charset val="134"/>
      </rPr>
      <t>折扣</t>
    </r>
    <r>
      <rPr>
        <sz val="10"/>
        <rFont val="Times New Roman"/>
        <charset val="134"/>
      </rPr>
      <t>)</t>
    </r>
  </si>
  <si>
    <r>
      <rPr>
        <sz val="10"/>
        <rFont val="宋体"/>
        <charset val="134"/>
      </rPr>
      <t>原币
债券应收利息</t>
    </r>
  </si>
  <si>
    <r>
      <rPr>
        <sz val="10"/>
        <rFont val="Times New Roman"/>
        <charset val="134"/>
      </rPr>
      <t xml:space="preserve">
</t>
    </r>
    <r>
      <rPr>
        <sz val="10"/>
        <rFont val="宋体"/>
        <charset val="134"/>
      </rPr>
      <t>原币购入净价</t>
    </r>
  </si>
  <si>
    <r>
      <rPr>
        <sz val="10"/>
        <rFont val="宋体"/>
        <charset val="134"/>
      </rPr>
      <t>摊销期限</t>
    </r>
    <r>
      <rPr>
        <sz val="10"/>
        <rFont val="Times New Roman"/>
        <charset val="134"/>
      </rPr>
      <t xml:space="preserve">
(</t>
    </r>
    <r>
      <rPr>
        <sz val="10"/>
        <rFont val="宋体"/>
        <charset val="134"/>
      </rPr>
      <t>以结算日期起计之总月数</t>
    </r>
    <r>
      <rPr>
        <sz val="10"/>
        <rFont val="Times New Roman"/>
        <charset val="134"/>
      </rPr>
      <t>)</t>
    </r>
  </si>
  <si>
    <r>
      <rPr>
        <sz val="10"/>
        <rFont val="宋体"/>
        <charset val="134"/>
      </rPr>
      <t>期初余额
原币金额</t>
    </r>
  </si>
  <si>
    <r>
      <rPr>
        <sz val="10"/>
        <rFont val="宋体"/>
        <charset val="134"/>
      </rPr>
      <t>本期摊销
原币金额</t>
    </r>
  </si>
  <si>
    <r>
      <rPr>
        <sz val="10"/>
        <rFont val="宋体"/>
        <charset val="134"/>
      </rPr>
      <t>期末余额
原币金额</t>
    </r>
  </si>
  <si>
    <r>
      <rPr>
        <sz val="10"/>
        <rFont val="宋体"/>
        <charset val="134"/>
      </rPr>
      <t>最后计提日期
（年</t>
    </r>
    <r>
      <rPr>
        <sz val="10"/>
        <rFont val="Times New Roman"/>
        <charset val="134"/>
      </rPr>
      <t>/</t>
    </r>
    <r>
      <rPr>
        <sz val="10"/>
        <rFont val="宋体"/>
        <charset val="134"/>
      </rPr>
      <t>月</t>
    </r>
    <r>
      <rPr>
        <sz val="10"/>
        <rFont val="Times New Roman"/>
        <charset val="134"/>
      </rPr>
      <t>/</t>
    </r>
    <r>
      <rPr>
        <sz val="10"/>
        <rFont val="宋体"/>
        <charset val="134"/>
      </rPr>
      <t>日）</t>
    </r>
  </si>
  <si>
    <r>
      <rPr>
        <sz val="10"/>
        <rFont val="宋体"/>
        <charset val="134"/>
      </rPr>
      <t>计提日数</t>
    </r>
  </si>
  <si>
    <r>
      <rPr>
        <sz val="10"/>
        <rFont val="宋体"/>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</si>
  <si>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</si>
  <si>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</si>
  <si>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</si>
  <si>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</si>
  <si>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</si>
  <si>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</si>
  <si>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</si>
  <si>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</si>
  <si>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</si>
  <si>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</si>
  <si>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</si>
  <si>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</si>
  <si>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</si>
  <si>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</si>
  <si>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</si>
  <si>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</si>
  <si>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</si>
  <si>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</si>
  <si>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</si>
  <si>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</si>
  <si>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</si>
  <si>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</si>
  <si>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</si>
  <si>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</si>
  <si>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</si>
  <si>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</si>
  <si>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</si>
  <si>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</si>
  <si>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</si>
  <si>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</si>
  <si>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</si>
  <si>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</si>
  <si>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</si>
  <si>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</si>
  <si>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</si>
  <si>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</si>
  <si>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</si>
  <si>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</si>
  <si>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</si>
  <si>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</si>
  <si>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</si>
  <si>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</si>
  <si>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</si>
  <si>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</si>
  <si>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</si>
  <si>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</si>
  <si>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</si>
  <si>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</si>
  <si>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</si>
  <si>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</si>
  <si>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</si>
  <si>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</si>
  <si>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</si>
  <si>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</si>
  <si>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</si>
  <si>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</si>
  <si>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</si>
  <si>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</si>
  <si>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</si>
  <si>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</si>
  <si>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</si>
  <si>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</si>
  <si>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</si>
  <si>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</si>
  <si>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</si>
  <si>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</si>
  <si>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charset val="134"/>
      </rPr>
      <t>表</t>
    </r>
    <r>
      <rPr>
        <sz val="10"/>
        <rFont val="Times New Roman"/>
        <charset val="134"/>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</si>
  <si>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</si>
  <si>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</si>
  <si>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</si>
  <si>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</si>
  <si>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</si>
  <si>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</si>
  <si>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</si>
  <si>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</si>
  <si>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</si>
  <si>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</si>
  <si>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</si>
  <si>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</si>
  <si>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</si>
  <si>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</si>
  <si>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</si>
  <si>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</si>
  <si>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</si>
  <si>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</si>
  <si>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</si>
  <si>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</si>
  <si>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</si>
  <si>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charset val="134"/>
      </rPr>
      <t>表</t>
    </r>
    <r>
      <rPr>
        <sz val="10"/>
        <rFont val="Times New Roman"/>
        <charset val="134"/>
      </rPr>
      <t>5-7</t>
    </r>
  </si>
  <si>
    <r>
      <rPr>
        <sz val="10"/>
        <rFont val="宋体"/>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</si>
  <si>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</si>
  <si>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</si>
  <si>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</si>
  <si>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</si>
  <si>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</si>
  <si>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</si>
  <si>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</si>
  <si>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</si>
  <si>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</si>
  <si>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</si>
  <si>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</si>
  <si>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</si>
  <si>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</si>
  <si>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</si>
  <si>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</si>
  <si>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</si>
  <si>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</si>
  <si>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</si>
  <si>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</si>
  <si>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</si>
  <si>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</si>
  <si>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</si>
  <si>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</si>
  <si>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</si>
  <si>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</si>
  <si>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</si>
  <si>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</si>
  <si>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</si>
  <si>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</si>
  <si>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</si>
  <si>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</si>
  <si>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</si>
  <si>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</si>
  <si>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</si>
  <si>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</si>
  <si>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</si>
  <si>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</si>
  <si>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</si>
  <si>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</si>
  <si>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</si>
  <si>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</si>
  <si>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</si>
  <si>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</si>
  <si>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</si>
  <si>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</si>
  <si>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</si>
  <si>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</si>
  <si>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</si>
  <si>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</si>
  <si>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</si>
  <si>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</si>
  <si>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</si>
  <si>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</si>
  <si>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</si>
  <si>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</si>
  <si>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</si>
  <si>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</si>
  <si>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</si>
  <si>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</si>
  <si>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</si>
  <si>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</si>
  <si>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</si>
  <si>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</si>
  <si>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</si>
  <si>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</si>
  <si>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</si>
  <si>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</si>
  <si>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</si>
  <si>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</si>
  <si>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</si>
  <si>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</si>
  <si>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</si>
  <si>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</si>
  <si>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</si>
  <si>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</si>
  <si>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</si>
  <si>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</si>
  <si>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</si>
  <si>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</si>
  <si>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</si>
  <si>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</si>
  <si>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</si>
  <si>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</si>
  <si>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</si>
  <si>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</si>
  <si>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</si>
  <si>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</si>
  <si>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</si>
  <si>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</si>
  <si>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</si>
  <si>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</si>
  <si>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</si>
  <si>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</si>
  <si>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</si>
  <si>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</si>
  <si>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</si>
  <si>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</si>
  <si>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</si>
  <si>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</si>
  <si>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</si>
  <si>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</si>
  <si>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</si>
  <si>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</si>
  <si>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</si>
  <si>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</si>
  <si>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</si>
  <si>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</si>
  <si>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</si>
  <si>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</si>
  <si>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</si>
  <si>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</si>
  <si>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</si>
  <si>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</si>
  <si>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</si>
  <si>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</si>
  <si>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</si>
  <si>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</si>
  <si>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</si>
  <si>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</si>
  <si>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</si>
  <si>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</si>
  <si>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</si>
  <si>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</si>
  <si>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</si>
  <si>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</si>
  <si>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</si>
  <si>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</si>
  <si>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</si>
  <si>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</si>
  <si>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</si>
  <si>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</si>
  <si>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</si>
  <si>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</si>
  <si>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</si>
  <si>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</si>
  <si>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</si>
  <si>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</si>
  <si>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</si>
  <si>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</si>
  <si>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</si>
  <si>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</si>
  <si>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</si>
  <si>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</si>
  <si>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</si>
  <si>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</si>
  <si>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</si>
  <si>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</si>
  <si>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</si>
  <si>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</si>
  <si>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</si>
  <si>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</si>
  <si>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</si>
  <si>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</si>
  <si>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</si>
  <si>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</si>
  <si>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</si>
  <si>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</si>
  <si>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</si>
  <si>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</si>
  <si>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</si>
  <si>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</si>
  <si>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</si>
  <si>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</si>
  <si>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</si>
  <si>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</si>
  <si>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</si>
  <si>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</si>
  <si>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</si>
  <si>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</si>
  <si>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</si>
  <si>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</si>
  <si>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</si>
  <si>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</si>
  <si>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</si>
  <si>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</si>
  <si>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</si>
  <si>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</si>
  <si>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</si>
  <si>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</si>
  <si>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</si>
  <si>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</si>
  <si>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</si>
  <si>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</si>
  <si>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</si>
  <si>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</si>
  <si>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</si>
  <si>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</si>
  <si>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</si>
  <si>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</si>
  <si>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</si>
  <si>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</si>
  <si>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</si>
  <si>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</si>
  <si>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</si>
  <si>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</si>
  <si>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</si>
  <si>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</si>
  <si>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</si>
  <si>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</si>
  <si>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</si>
  <si>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</si>
  <si>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</si>
  <si>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</si>
  <si>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</si>
  <si>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</si>
  <si>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</si>
  <si>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</si>
  <si>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</si>
  <si>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</si>
  <si>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</si>
  <si>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</si>
  <si>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</si>
  <si>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</si>
  <si>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</si>
  <si>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</si>
  <si>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</si>
  <si>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</si>
  <si>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</si>
  <si>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</si>
  <si>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</si>
  <si>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</si>
  <si>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</si>
  <si>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</si>
  <si>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</si>
  <si>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</si>
  <si>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</si>
  <si>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</si>
  <si>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</si>
  <si>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</si>
  <si>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</si>
  <si>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</si>
  <si>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</si>
  <si>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</si>
  <si>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</si>
  <si>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</si>
  <si>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</si>
  <si>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</si>
  <si>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</si>
  <si>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</si>
  <si>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</si>
  <si>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</si>
  <si>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</si>
  <si>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</si>
  <si>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</si>
  <si>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</si>
  <si>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</si>
  <si>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</si>
  <si>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</si>
  <si>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</si>
  <si>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</si>
  <si>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</si>
  <si>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</si>
  <si>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</si>
  <si>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</si>
  <si>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</si>
  <si>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</si>
  <si>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</si>
  <si>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</si>
  <si>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</si>
  <si>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</si>
  <si>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</si>
  <si>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</si>
  <si>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</si>
  <si>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</si>
  <si>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</si>
  <si>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</si>
  <si>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</si>
  <si>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</si>
  <si>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</si>
  <si>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</si>
  <si>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</si>
  <si>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</si>
  <si>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</si>
  <si>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</si>
  <si>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</si>
  <si>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</si>
  <si>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</si>
  <si>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</si>
  <si>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</si>
  <si>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</si>
  <si>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</si>
  <si>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</si>
  <si>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</si>
  <si>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</si>
  <si>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charset val="134"/>
      </rPr>
      <t>性质（政府补助、其他）</t>
    </r>
  </si>
  <si>
    <r>
      <rPr>
        <sz val="10"/>
        <rFont val="宋体"/>
        <charset val="134"/>
      </rPr>
      <t>与资产</t>
    </r>
    <r>
      <rPr>
        <sz val="10"/>
        <rFont val="Times New Roman"/>
        <charset val="134"/>
      </rPr>
      <t>/</t>
    </r>
    <r>
      <rPr>
        <sz val="10"/>
        <rFont val="宋体"/>
        <charset val="134"/>
      </rPr>
      <t>收益相关</t>
    </r>
  </si>
  <si>
    <r>
      <rPr>
        <sz val="10"/>
        <rFont val="宋体"/>
        <charset val="134"/>
      </rPr>
      <t>文件</t>
    </r>
    <r>
      <rPr>
        <sz val="10"/>
        <rFont val="Times New Roman"/>
        <charset val="134"/>
      </rPr>
      <t>/</t>
    </r>
    <r>
      <rPr>
        <sz val="10"/>
        <rFont val="宋体"/>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</si>
  <si>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</si>
  <si>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</si>
  <si>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</si>
  <si>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</si>
  <si>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</si>
  <si>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</si>
  <si>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</si>
  <si>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</si>
  <si>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</si>
  <si>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</si>
  <si>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</si>
  <si>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</si>
  <si>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</si>
  <si>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</si>
  <si>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</si>
  <si>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</si>
  <si>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</si>
  <si>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</si>
  <si>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</si>
  <si>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</si>
  <si>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</si>
  <si>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</si>
  <si>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</si>
  <si>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</si>
  <si>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</si>
  <si>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</si>
  <si>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</si>
  <si>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</si>
  <si>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</si>
  <si>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</si>
  <si>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</si>
  <si>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</si>
  <si>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</si>
  <si>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</si>
  <si>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</si>
  <si>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</si>
  <si>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</si>
  <si>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</si>
  <si>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</si>
  <si>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</si>
  <si>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</si>
  <si>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</si>
  <si>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</si>
  <si>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</si>
  <si>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</si>
  <si>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</si>
  <si>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</si>
  <si>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</si>
  <si>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</si>
  <si>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</si>
  <si>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</si>
  <si>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</si>
  <si>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</si>
  <si>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</si>
  <si>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</si>
  <si>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</si>
  <si>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</si>
  <si>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</si>
  <si>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</si>
  <si>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</si>
  <si>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</si>
  <si>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</si>
  <si>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</si>
  <si>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</si>
  <si>
    <t>以上检测结果，形成于2024年09月11日16时11分</t>
  </si>
  <si>
    <t>2-分类汇总'!G73</t>
  </si>
  <si>
    <t>计算有误</t>
  </si>
  <si>
    <t>检查公式: 获取正确公式失败</t>
  </si>
  <si>
    <t>复核无误</t>
  </si>
  <si>
    <t>没问题</t>
  </si>
  <si>
    <t>4-8-7电子设备'!R8</t>
  </si>
  <si>
    <t>检查公式: =IF(Q8="",P8,P8*Q8/100)</t>
  </si>
  <si>
    <t>4-8-7电子设备'!R9</t>
  </si>
  <si>
    <t>检查公式: =IF(Q9="",P9,P9*Q9/100)</t>
  </si>
  <si>
    <t>4-8-7电子设备'!R10</t>
  </si>
  <si>
    <t>检查公式: =IF(Q10="",P10,P10*Q10/100)</t>
  </si>
  <si>
    <t>4-8-7电子设备'!R11</t>
  </si>
  <si>
    <t>检查公式: =IF(Q11="",P11,P11*Q11/100)</t>
  </si>
  <si>
    <t>4-8-7电子设备'!R12</t>
  </si>
  <si>
    <t>检查公式: =IF(Q12="",P12,P12*Q12/100)</t>
  </si>
  <si>
    <t>4-8-7电子设备'!R13</t>
  </si>
  <si>
    <t>检查公式: =IF(Q13="",P13,P13*Q13/100)</t>
  </si>
  <si>
    <t>4-8-7电子设备'!R14</t>
  </si>
  <si>
    <t>检查公式: =IF(Q14="",P14,P14*Q14/100)</t>
  </si>
  <si>
    <t>4-8-7电子设备'!R15</t>
  </si>
  <si>
    <t>检查公式: =IF(Q15="",P15,P15*Q15/100)</t>
  </si>
  <si>
    <t>4-8-7电子设备'!R16</t>
  </si>
  <si>
    <t>检查公式: =IF(Q16="",P16,P16*Q16/100)</t>
  </si>
  <si>
    <t>4-8-7电子设备'!R17</t>
  </si>
  <si>
    <t>检查公式: =IF(Q17="",P17,P17*Q17/100)</t>
  </si>
  <si>
    <t>4-8-7电子设备'!R18</t>
  </si>
  <si>
    <t>检查公式: =IF(Q18="",P18,P18*Q18/100)</t>
  </si>
  <si>
    <t>4-8-7电子设备'!R19</t>
  </si>
  <si>
    <t>检查公式: =IF(Q19="",P19,P19*Q19/100)</t>
  </si>
  <si>
    <t>4-8-7电子设备'!R20</t>
  </si>
  <si>
    <t>检查公式: =IF(Q20="",P20,P20*Q20/100)</t>
  </si>
  <si>
    <t>4-8-7电子设备'!R21</t>
  </si>
  <si>
    <t>检查公式: =IF(Q21="",P21,P21*Q21/100)</t>
  </si>
  <si>
    <t>4-8-7电子设备'!R22</t>
  </si>
  <si>
    <t>检查公式: =IF(Q22="",P22,P22*Q22/100)</t>
  </si>
  <si>
    <t>4-8-7电子设备'!R23</t>
  </si>
  <si>
    <t>检查公式: =IF(Q23="",P23,P23*Q23/100)</t>
  </si>
  <si>
    <t>4-8-7电子设备'!R24</t>
  </si>
  <si>
    <t>检查公式: =IF(Q24="",P24,P24*Q24/100)</t>
  </si>
  <si>
    <t>4-8-7电子设备'!R25</t>
  </si>
  <si>
    <t>检查公式: =IF(Q25="",P25,P25*Q25/100)</t>
  </si>
  <si>
    <t>4-8-7电子设备'!R26</t>
  </si>
  <si>
    <t>检查公式: =IF(Q26="",P26,P26*Q26/100)</t>
  </si>
  <si>
    <t>4-8-7电子设备'!R27</t>
  </si>
  <si>
    <t>检查公式: =IF(Q27="",P27,P27*Q27/100)</t>
  </si>
  <si>
    <t>4-8-7电子设备'!R28</t>
  </si>
  <si>
    <t>检查公式: =IF(Q28="",P28,P28*Q28/100)</t>
  </si>
  <si>
    <t>4-8-7电子设备'!R29</t>
  </si>
  <si>
    <t>检查公式: =IF(Q29="",P29,P29*Q29/100)</t>
  </si>
  <si>
    <t>4-8-7电子设备'!R30</t>
  </si>
  <si>
    <t>检查公式: =IF(Q30="",P30,P30*Q30/100)</t>
  </si>
  <si>
    <t>4-8-7电子设备'!R31</t>
  </si>
  <si>
    <t>检查公式: =IF(Q31="",P31,P31*Q31/100)</t>
  </si>
  <si>
    <t>4-8-7电子设备'!R32</t>
  </si>
  <si>
    <t>检查公式: =IF(Q32="",P32,P32*Q32/100)</t>
  </si>
  <si>
    <t>4-8-7电子设备'!R33</t>
  </si>
  <si>
    <t>检查公式: =IF(Q33="",P33,P33*Q33/100)</t>
  </si>
  <si>
    <t>4-8-7电子设备'!R34</t>
  </si>
  <si>
    <t>检查公式: =IF(Q34="",P34,P34*Q34/100)</t>
  </si>
  <si>
    <t>4-8-7电子设备'!R35</t>
  </si>
  <si>
    <t>检查公式: =IF(Q35="",P35,P35*Q35/100)</t>
  </si>
  <si>
    <t>4-8-7电子设备'!R36</t>
  </si>
  <si>
    <t>检查公式: =IF(Q36="",P36,P36*Q36/100)</t>
  </si>
  <si>
    <t>4-8-7电子设备'!R37</t>
  </si>
  <si>
    <t>检查公式: =IF(Q37="",P37,P37*Q37/100)</t>
  </si>
  <si>
    <t>4-8-7电子设备'!R38</t>
  </si>
  <si>
    <t>检查公式: =IF(Q38="",P38,P38*Q38/100)</t>
  </si>
  <si>
    <t>4-8-7电子设备'!R39</t>
  </si>
  <si>
    <t>检查公式: =IF(Q39="",P39,P39*Q39/100)</t>
  </si>
  <si>
    <t>4-8-7电子设备'!R40</t>
  </si>
  <si>
    <t>检查公式: =IF(Q40="",P40,P40*Q40/100)</t>
  </si>
  <si>
    <t>4-8-7电子设备'!R41</t>
  </si>
  <si>
    <t>检查公式: =IF(Q41="",P41,P41*Q41/100)</t>
  </si>
  <si>
    <t>4-8-7电子设备'!R42</t>
  </si>
  <si>
    <t>检查公式: =IF(Q42="",P42,P42*Q42/100)</t>
  </si>
  <si>
    <t>4-8-7电子设备'!R43</t>
  </si>
  <si>
    <t>检查公式: =IF(Q43="",P43,P43*Q43/100)</t>
  </si>
  <si>
    <t>4-8-7电子设备'!R44</t>
  </si>
  <si>
    <t>检查公式: =IF(Q44="",P44,P44*Q44/100)</t>
  </si>
  <si>
    <t>4-8-7电子设备'!R45</t>
  </si>
  <si>
    <t>检查公式: =IF(Q45="",P45,P45*Q45/100)</t>
  </si>
  <si>
    <t>4-8-7电子设备'!R46</t>
  </si>
  <si>
    <t>检查公式: =IF(Q46="",P46,P46*Q46/100)</t>
  </si>
  <si>
    <t>4-8-7电子设备'!R47</t>
  </si>
  <si>
    <t>检查公式: =IF(Q47="",P47,P47*Q47/100)</t>
  </si>
  <si>
    <t>4-8-7电子设备'!R48</t>
  </si>
  <si>
    <t>检查公式: =IF(Q48="",P48,P48*Q48/100)</t>
  </si>
  <si>
    <t>4-8-7电子设备'!R49</t>
  </si>
  <si>
    <t>检查公式: =IF(Q49="",P49,P49*Q49/100)</t>
  </si>
  <si>
    <t>4-8-7电子设备'!R50</t>
  </si>
  <si>
    <t>检查公式: =IF(Q50="",P50,P50*Q50/100)</t>
  </si>
  <si>
    <t>4-8-7电子设备'!R51</t>
  </si>
  <si>
    <t>检查公式: =IF(Q51="",P51,P51*Q51/100)</t>
  </si>
  <si>
    <t>4-8-7电子设备'!R52</t>
  </si>
  <si>
    <t>检查公式: =IF(Q52="",P52,P52*Q52/100)</t>
  </si>
  <si>
    <t>4-8-7电子设备'!R53</t>
  </si>
  <si>
    <t>检查公式: =IF(Q53="",P53,P53*Q53/100)</t>
  </si>
  <si>
    <t>4-8-7电子设备'!R54</t>
  </si>
  <si>
    <t>检查公式: =IF(Q54="",P54,P54*Q54/100)</t>
  </si>
  <si>
    <t>4-8-7电子设备'!R55</t>
  </si>
  <si>
    <t>检查公式: =IF(Q55="",P55,P55*Q55/100)</t>
  </si>
  <si>
    <t>4-8-7电子设备'!R56</t>
  </si>
  <si>
    <t>检查公式: =IF(Q56="",P56,P56*Q56/100)</t>
  </si>
  <si>
    <t>4-8-7电子设备'!R57</t>
  </si>
  <si>
    <t>检查公式: =IF(Q57="",P57,P57*Q57/100)</t>
  </si>
  <si>
    <t>4-8-7电子设备'!R58</t>
  </si>
  <si>
    <t>检查公式: =IF(Q58="",P58,P58*Q58/100)</t>
  </si>
  <si>
    <t>4-8-7电子设备'!R59</t>
  </si>
  <si>
    <t>检查公式: =IF(Q59="",P59,P59*Q59/100)</t>
  </si>
  <si>
    <t>4-8-7电子设备'!R60</t>
  </si>
  <si>
    <t>检查公式: =IF(Q60="",P60,P60*Q60/100)</t>
  </si>
  <si>
    <t>4-8-7电子设备'!R61</t>
  </si>
  <si>
    <t>检查公式: =IF(Q61="",P61,P61*Q61/100)</t>
  </si>
  <si>
    <t>4-8-7电子设备'!R62</t>
  </si>
  <si>
    <t>检查公式: =IF(Q62="",P62,P62*Q62/100)</t>
  </si>
  <si>
    <t>4-8-7电子设备'!R63</t>
  </si>
  <si>
    <t>检查公式: =IF(Q63="",P63,P63*Q63/100)</t>
  </si>
  <si>
    <t>4-8-7电子设备'!R64</t>
  </si>
  <si>
    <t>检查公式: =IF(Q64="",P64,P64*Q64/100)</t>
  </si>
  <si>
    <t>4-8-7电子设备'!R65</t>
  </si>
  <si>
    <t>检查公式: =IF(Q65="",P65,P65*Q65/100)</t>
  </si>
  <si>
    <t>4-8-7电子设备'!R66</t>
  </si>
  <si>
    <t>检查公式: =IF(Q66="",P66,P66*Q66/100)</t>
  </si>
  <si>
    <t>4-8-7电子设备'!R67</t>
  </si>
  <si>
    <t>检查公式: =IF(Q67="",P67,P67*Q67/100)</t>
  </si>
  <si>
    <t>4-8-7电子设备'!R68</t>
  </si>
  <si>
    <t>检查公式: =IF(Q68="",P68,P68*Q68/100)</t>
  </si>
  <si>
    <t>4-8-7电子设备'!R69</t>
  </si>
  <si>
    <t>检查公式: =IF(Q69="",P69,P69*Q69/100)</t>
  </si>
  <si>
    <t>4-8-7电子设备'!R70</t>
  </si>
  <si>
    <t>检查公式: =IF(Q70="",P70,P70*Q70/100)</t>
  </si>
  <si>
    <t>4-8-7电子设备'!R71</t>
  </si>
  <si>
    <t>检查公式: =IF(Q71="",P71,P71*Q71/100)</t>
  </si>
  <si>
    <t>4-8-7电子设备'!R72</t>
  </si>
  <si>
    <t>检查公式: =IF(Q72="",P72,P72*Q72/100)</t>
  </si>
  <si>
    <t>4-8-7电子设备'!R73</t>
  </si>
  <si>
    <t>检查公式: =IF(Q73="",P73,P73*Q73/100)</t>
  </si>
  <si>
    <t>4-8-7电子设备'!R74</t>
  </si>
  <si>
    <t>检查公式: =IF(Q74="",P74,P74*Q74/100)</t>
  </si>
  <si>
    <t>4-8-7电子设备'!R75</t>
  </si>
  <si>
    <t>检查公式: =IF(Q75="",P75,P75*Q75/100)</t>
  </si>
  <si>
    <t>4-8-7电子设备'!R76</t>
  </si>
  <si>
    <t>检查公式: =IF(Q76="",P76,P76*Q76/100)</t>
  </si>
  <si>
    <t>4-8-7电子设备'!R77</t>
  </si>
  <si>
    <t>检查公式: =IF(Q77="",P77,P77*Q77/100)</t>
  </si>
  <si>
    <t>4-8-7电子设备'!R78</t>
  </si>
  <si>
    <t>检查公式: =IF(Q78="",P78,P78*Q78/100)</t>
  </si>
  <si>
    <t>4-8-7电子设备'!R79</t>
  </si>
  <si>
    <t>检查公式: =IF(Q79="",P79,P79*Q79/100)</t>
  </si>
  <si>
    <t>4-8-7电子设备'!R80</t>
  </si>
  <si>
    <t>检查公式: =IF(Q80="",P80,P80*Q80/100)</t>
  </si>
  <si>
    <t>4-8-7电子设备'!R81</t>
  </si>
  <si>
    <t>检查公式: =IF(Q81="",P81,P81*Q81/100)</t>
  </si>
  <si>
    <t>4-8-7电子设备'!R82</t>
  </si>
  <si>
    <t>检查公式: =IF(Q82="",P82,P82*Q82/100)</t>
  </si>
  <si>
    <t>4-8-7电子设备'!R83</t>
  </si>
  <si>
    <t>检查公式: =IF(Q83="",P83,P83*Q83/100)</t>
  </si>
  <si>
    <t>4-8-7电子设备'!R84</t>
  </si>
  <si>
    <t>检查公式: =IF(Q84="",P84,P84*Q84/100)</t>
  </si>
  <si>
    <t>4-8-7电子设备'!R85</t>
  </si>
  <si>
    <t>检查公式: =IF(Q85="",P85,P85*Q85/100)</t>
  </si>
  <si>
    <t>4-8-7电子设备'!R86</t>
  </si>
  <si>
    <t>检查公式: =IF(Q86="",P86,P86*Q86/100)</t>
  </si>
  <si>
    <t>4-8-7电子设备'!R87</t>
  </si>
  <si>
    <t>检查公式: =IF(Q87="",P87,P87*Q87/100)</t>
  </si>
  <si>
    <t>4-8-7电子设备'!R88</t>
  </si>
  <si>
    <t>检查公式: =IF(Q88="",P88,P88*Q88/100)</t>
  </si>
  <si>
    <t>4-8-7电子设备'!R89</t>
  </si>
  <si>
    <t>检查公式: =IF(Q89="",P89,P89*Q89/100)</t>
  </si>
  <si>
    <t>4-8-7电子设备'!R90</t>
  </si>
  <si>
    <t>检查公式: =IF(Q90="",P90,P90*Q90/100)</t>
  </si>
  <si>
    <t>4-8-7电子设备'!R91</t>
  </si>
  <si>
    <t>检查公式: =IF(Q91="",P91,P91*Q91/100)</t>
  </si>
  <si>
    <t>4-8-7电子设备'!R92</t>
  </si>
  <si>
    <t>检查公式: =IF(Q92="",P92,P92*Q92/100)</t>
  </si>
  <si>
    <t>4-8-7电子设备'!R93</t>
  </si>
  <si>
    <t>检查公式: =IF(Q93="",P93,P93*Q93/100)</t>
  </si>
  <si>
    <t>4-8-7电子设备'!R94</t>
  </si>
  <si>
    <t>检查公式: =IF(Q94="",P94,P94*Q94/100)</t>
  </si>
  <si>
    <t>4-8-7电子设备'!R95</t>
  </si>
  <si>
    <t>检查公式: =IF(Q95="",P95,P95*Q95/100)</t>
  </si>
  <si>
    <t>4-8-7电子设备'!R96</t>
  </si>
  <si>
    <t>检查公式: =IF(Q96="",P96,P96*Q96/100)</t>
  </si>
  <si>
    <t>4-8-7电子设备'!R97</t>
  </si>
  <si>
    <t>检查公式: =IF(Q97="",P97,P97*Q97/100)</t>
  </si>
  <si>
    <t>4-8-7电子设备'!R98</t>
  </si>
  <si>
    <t>检查公式: =IF(Q98="",P98,P98*Q98/100)</t>
  </si>
  <si>
    <t>4-8-7电子设备'!R99</t>
  </si>
  <si>
    <t>检查公式: =IF(Q99="",P99,P99*Q99/100)</t>
  </si>
  <si>
    <t>4-8-7电子设备'!R100</t>
  </si>
  <si>
    <t>检查公式: =IF(Q100="",P100,P100*Q100/100)</t>
  </si>
  <si>
    <t>4-8-7电子设备'!R101</t>
  </si>
  <si>
    <t>检查公式: =IF(Q101="",P101,P101*Q101/100)</t>
  </si>
  <si>
    <t>4-8-7电子设备'!R102</t>
  </si>
  <si>
    <t>检查公式: =IF(Q102="",P102,P102*Q102/100)</t>
  </si>
  <si>
    <t>4-8-7电子设备'!R103</t>
  </si>
  <si>
    <t>检查公式: =IF(Q103="",P103,P103*Q103/100)</t>
  </si>
  <si>
    <t>4-8-7电子设备'!R104</t>
  </si>
  <si>
    <t>检查公式: =IF(Q104="",P104,P104*Q104/100)</t>
  </si>
  <si>
    <t>4-8-7电子设备'!R105</t>
  </si>
  <si>
    <t>检查公式: =IF(Q105="",P105,P105*Q105/100)</t>
  </si>
  <si>
    <t>4-8-7电子设备'!R106</t>
  </si>
  <si>
    <t>检查公式: =IF(Q106="",P106,P106*Q106/100)</t>
  </si>
  <si>
    <t>4-8-7电子设备'!R107</t>
  </si>
  <si>
    <t>检查公式: =IF(Q107="",P107,P107*Q107/100)</t>
  </si>
  <si>
    <t>4-8-7电子设备'!R108</t>
  </si>
  <si>
    <t>检查公式: =IF(Q108="",P108,P108*Q108/100)</t>
  </si>
  <si>
    <t>4-8-7电子设备'!R109</t>
  </si>
  <si>
    <t>检查公式: =IF(Q109="",P109,P109*Q109/100)</t>
  </si>
  <si>
    <t>4-8-7电子设备'!R110</t>
  </si>
  <si>
    <t>检查公式: =IF(Q110="",P110,P110*Q110/100)</t>
  </si>
  <si>
    <t>4-8-7电子设备'!R111</t>
  </si>
  <si>
    <t>检查公式: =IF(Q111="",P111,P111*Q111/100)</t>
  </si>
  <si>
    <t>4-8-7电子设备'!R112</t>
  </si>
  <si>
    <t>检查公式: =IF(Q112="",P112,P112*Q112/100)</t>
  </si>
  <si>
    <t>4-8-7电子设备'!R113</t>
  </si>
  <si>
    <t>检查公式: =IF(Q113="",P113,P113*Q113/100)</t>
  </si>
  <si>
    <t>4-8-7电子设备'!R114</t>
  </si>
  <si>
    <t>检查公式: =IF(Q114="",P114,P114*Q114/100)</t>
  </si>
  <si>
    <t>4-8-7电子设备'!R115</t>
  </si>
  <si>
    <t>检查公式: =IF(Q115="",P115,P115*Q115/100)</t>
  </si>
  <si>
    <t>4-8-7电子设备'!R116</t>
  </si>
  <si>
    <t>检查公式: =IF(Q116="",P116,P116*Q116/100)</t>
  </si>
  <si>
    <t>4-8-7电子设备'!R117</t>
  </si>
  <si>
    <t>检查公式: =IF(Q117="",P117,P117*Q117/100)</t>
  </si>
  <si>
    <t>4-8-7电子设备'!R118</t>
  </si>
  <si>
    <t>检查公式: =IF(Q118="",P118,P118*Q118/100)</t>
  </si>
  <si>
    <t>4-8-7电子设备'!R119</t>
  </si>
  <si>
    <t>检查公式: =IF(Q119="",P119,P119*Q119/100)</t>
  </si>
  <si>
    <t>4-8-7电子设备'!R120</t>
  </si>
  <si>
    <t>检查公式: =IF(Q120="",P120,P120*Q120/100)</t>
  </si>
  <si>
    <t>4-8-7电子设备'!R121</t>
  </si>
  <si>
    <t>检查公式: =IF(Q121="",P121,P121*Q121/100)</t>
  </si>
  <si>
    <t>4-8-7电子设备'!R122</t>
  </si>
  <si>
    <t>检查公式: =IF(Q122="",P122,P122*Q122/100)</t>
  </si>
  <si>
    <t>4-8-7电子设备'!R123</t>
  </si>
  <si>
    <t>检查公式: =IF(Q123="",P123,P123*Q123/100)</t>
  </si>
  <si>
    <t>4-8-7电子设备'!R124</t>
  </si>
  <si>
    <t>检查公式: =IF(Q124="",P124,P124*Q124/100)</t>
  </si>
  <si>
    <t>4-8-7电子设备'!R125</t>
  </si>
  <si>
    <t>检查公式: =IF(Q125="",P125,P125*Q125/100)</t>
  </si>
  <si>
    <t>4-8-7电子设备'!R126</t>
  </si>
  <si>
    <t>检查公式: =IF(Q126="",P126,P126*Q126/100)</t>
  </si>
  <si>
    <t>4-8-7电子设备'!R127</t>
  </si>
  <si>
    <t>检查公式: =IF(Q127="",P127,P127*Q127/100)</t>
  </si>
  <si>
    <t>4-8-7电子设备'!R128</t>
  </si>
  <si>
    <t>检查公式: =IF(Q128="",P128,P128*Q128/100)</t>
  </si>
  <si>
    <t>4-8-7电子设备'!R129</t>
  </si>
  <si>
    <t>检查公式: =IF(Q129="",P129,P129*Q129/100)</t>
  </si>
  <si>
    <t>4-8-7电子设备'!R130</t>
  </si>
  <si>
    <t>检查公式: =IF(Q130="",P130,P130*Q130/100)</t>
  </si>
  <si>
    <t>4-8-7电子设备'!R131</t>
  </si>
  <si>
    <t>检查公式: =IF(Q131="",P131,P131*Q131/100)</t>
  </si>
  <si>
    <t>4-8-7电子设备'!R132</t>
  </si>
  <si>
    <t>检查公式: =IF(Q132="",P132,P132*Q132/100)</t>
  </si>
  <si>
    <t>4-8-7电子设备'!R133</t>
  </si>
  <si>
    <t>检查公式: =IF(Q133="",P133,P133*Q133/100)</t>
  </si>
  <si>
    <t>4-8-7电子设备'!R134</t>
  </si>
  <si>
    <t>检查公式: =IF(Q134="",P134,P134*Q134/100)</t>
  </si>
  <si>
    <t>4-8-7电子设备'!R135</t>
  </si>
  <si>
    <t>检查公式: =IF(Q135="",P135,P135*Q135/100)</t>
  </si>
  <si>
    <t>4-8-7电子设备'!R136</t>
  </si>
  <si>
    <t>检查公式: =IF(Q136="",P136,P136*Q136/100)</t>
  </si>
  <si>
    <t>4-8-7电子设备'!R137</t>
  </si>
  <si>
    <t>检查公式: =IF(Q137="",P137,P137*Q137/100)</t>
  </si>
  <si>
    <t>4-8-7电子设备'!R138</t>
  </si>
  <si>
    <t>检查公式: =IF(Q138="",P138,P138*Q138/100)</t>
  </si>
  <si>
    <t>4-8-7电子设备'!R139</t>
  </si>
  <si>
    <t>检查公式: =IF(Q139="",P139,P139*Q139/100)</t>
  </si>
  <si>
    <t>4-8-7电子设备'!R140</t>
  </si>
  <si>
    <t>检查公式: =IF(Q140="",P140,P140*Q140/100)</t>
  </si>
  <si>
    <t>4-8-7电子设备'!R141</t>
  </si>
  <si>
    <t>检查公式: =IF(Q141="",P141,P141*Q141/100)</t>
  </si>
  <si>
    <t>4-8-7电子设备'!R142</t>
  </si>
  <si>
    <t>检查公式: =IF(Q142="",P142,P142*Q142/100)</t>
  </si>
  <si>
    <t>4-8-7电子设备'!R143</t>
  </si>
  <si>
    <t>检查公式: =IF(Q143="",P143,P143*Q143/100)</t>
  </si>
  <si>
    <t>4-8-7电子设备'!R144</t>
  </si>
  <si>
    <t>检查公式: =IF(Q144="",P144,P144*Q144/100)</t>
  </si>
  <si>
    <t>4-8-7电子设备'!R145</t>
  </si>
  <si>
    <t>检查公式: =IF(Q145="",P145,P145*Q145/100)</t>
  </si>
  <si>
    <t>4-8-7电子设备'!R146</t>
  </si>
  <si>
    <t>检查公式: =IF(Q146="",P146,P146*Q146/100)</t>
  </si>
  <si>
    <t>4-8-7电子设备'!R147</t>
  </si>
  <si>
    <t>检查公式: =IF(Q147="",P147,P147*Q147/100)</t>
  </si>
  <si>
    <t>4-8-7电子设备'!R148</t>
  </si>
  <si>
    <t>检查公式: =IF(Q148="",P148,P148*Q148/100)</t>
  </si>
  <si>
    <t>4-8-7电子设备'!R149</t>
  </si>
  <si>
    <t>检查公式: =IF(Q149="",P149,P149*Q149/100)</t>
  </si>
  <si>
    <t>4-8-7电子设备'!R150</t>
  </si>
  <si>
    <t>检查公式: =IF(Q150="",P150,P150*Q150/100)</t>
  </si>
  <si>
    <t>4-8-7电子设备'!R151</t>
  </si>
  <si>
    <t>检查公式: =IF(Q151="",P151,P151*Q151/100)</t>
  </si>
  <si>
    <t>4-8-7电子设备'!R152</t>
  </si>
  <si>
    <t>检查公式: =IF(Q152="",P152,P152*Q152/100)</t>
  </si>
  <si>
    <t>4-8-7电子设备'!R153</t>
  </si>
  <si>
    <t>检查公式: =IF(Q153="",P153,P153*Q153/100)</t>
  </si>
  <si>
    <t>4-8-7电子设备'!R154</t>
  </si>
  <si>
    <t>检查公式: =IF(Q154="",P154,P154*Q154/100)</t>
  </si>
  <si>
    <t>4-8-7电子设备'!R155</t>
  </si>
  <si>
    <t>检查公式: =IF(Q155="",P155,P155*Q155/100)</t>
  </si>
  <si>
    <t>4-8-7电子设备'!R156</t>
  </si>
  <si>
    <t>检查公式: =IF(Q156="",P156,P156*Q156/100)</t>
  </si>
  <si>
    <t>4-8-7电子设备'!R157</t>
  </si>
  <si>
    <t>检查公式: =IF(Q157="",P157,P157*Q157/100)</t>
  </si>
  <si>
    <t>4-8-7电子设备'!R158</t>
  </si>
  <si>
    <t>检查公式: =IF(Q158="",P158,P158*Q158/100)</t>
  </si>
  <si>
    <t>4-8-7电子设备'!R159</t>
  </si>
  <si>
    <t>检查公式: =IF(Q159="",P159,P159*Q159/100)</t>
  </si>
  <si>
    <t>4-8-7电子设备'!R160</t>
  </si>
  <si>
    <t>检查公式: =IF(Q160="",P160,P160*Q160/100)</t>
  </si>
  <si>
    <t>4-8-7电子设备'!R161</t>
  </si>
  <si>
    <t>检查公式: =IF(Q161="",P161,P161*Q161/100)</t>
  </si>
  <si>
    <t>4-8-7电子设备'!R162</t>
  </si>
  <si>
    <t>检查公式: =IF(Q162="",P162,P162*Q162/100)</t>
  </si>
  <si>
    <t>4-8-7电子设备'!R163</t>
  </si>
  <si>
    <t>检查公式: =IF(Q163="",P163,P163*Q163/100)</t>
  </si>
  <si>
    <t>4-8-7电子设备'!R164</t>
  </si>
  <si>
    <t>检查公式: =IF(Q164="",P164,P164*Q164/100)</t>
  </si>
  <si>
    <t>4-8-7电子设备'!R165</t>
  </si>
  <si>
    <t>检查公式: =IF(Q165="",P165,P165*Q165/100)</t>
  </si>
  <si>
    <t>4-8-7电子设备'!R166</t>
  </si>
  <si>
    <t>检查公式: =IF(Q166="",P166,P166*Q166/100)</t>
  </si>
  <si>
    <t>4-8-7电子设备'!R167</t>
  </si>
  <si>
    <t>检查公式: =IF(Q167="",P167,P167*Q167/100)</t>
  </si>
  <si>
    <t>4-8-7电子设备'!R168</t>
  </si>
  <si>
    <t>检查公式: =IF(Q168="",P168,P168*Q168/100)</t>
  </si>
  <si>
    <t>4-8-7电子设备'!R169</t>
  </si>
  <si>
    <t>检查公式: =IF(Q169="",P169,P169*Q169/100)</t>
  </si>
  <si>
    <t>4-8-7电子设备'!R170</t>
  </si>
  <si>
    <t>检查公式: =IF(Q170="",P170,P170*Q170/100)</t>
  </si>
  <si>
    <t>4-8-7电子设备'!R171</t>
  </si>
  <si>
    <t>检查公式: =IF(Q171="",P171,P171*Q171/100)</t>
  </si>
  <si>
    <t>4-8-7电子设备'!R172</t>
  </si>
  <si>
    <t>检查公式: =IF(Q172="",P172,P172*Q172/100)</t>
  </si>
  <si>
    <t>4-8-7电子设备'!R173</t>
  </si>
  <si>
    <t>检查公式: =IF(Q173="",P173,P173*Q173/100)</t>
  </si>
  <si>
    <t>4-8-7电子设备'!R174</t>
  </si>
  <si>
    <t>检查公式: =IF(Q174="",P174,P174*Q174/100)</t>
  </si>
  <si>
    <t>4-8-7电子设备'!R175</t>
  </si>
  <si>
    <t>检查公式: =IF(Q175="",P175,P175*Q175/100)</t>
  </si>
  <si>
    <t>4-8-7电子设备'!R176</t>
  </si>
  <si>
    <t>检查公式: =IF(Q176="",P176,P176*Q176/100)</t>
  </si>
  <si>
    <t>4-8-7电子设备'!R177</t>
  </si>
  <si>
    <t>检查公式: =IF(Q177="",P177,P177*Q177/100)</t>
  </si>
  <si>
    <t>1-汇总表'!C22</t>
  </si>
  <si>
    <t>1-汇总表账面价值合计是 125.52 万元;各单元格账面价值合计是 125.52 万元,各单元格合计高于1-汇总表: 0 万元</t>
  </si>
  <si>
    <t>1-汇总表'!D22</t>
  </si>
  <si>
    <t>1-汇总表评估价值合计是 38.05 万元;各单元格评估价值合计是 38.05 万元,各单元格合计高于1-汇总表: 0 万元</t>
  </si>
  <si>
    <t>2-分类汇总'!C76</t>
  </si>
  <si>
    <t>2-分类汇总账面价值合计是 1255220.11 元;各单元格账面价值合计是 1255220.11 元,各单元格合计高于2-分类汇总: 0 元</t>
  </si>
  <si>
    <t>2-分类汇总'!D76</t>
  </si>
  <si>
    <t>2-分类汇总评估价值合计是 380456 元;各单元格评估价值合计是 380456 元,各单元格合计高于2-分类汇总: 0 元</t>
  </si>
  <si>
    <t>以上检测结果，形成于2025年01月07日13时04分</t>
  </si>
  <si>
    <t>1-汇总表账面价值合计是 693.17 万元;各单元格账面价值合计是 693.17 万元,各单元格合计高于1-汇总表: 0 万元</t>
  </si>
  <si>
    <t>1-汇总表评估价值合计是 356.73 万元;各单元格评估价值合计是 356.73 万元,各单元格合计高于1-汇总表: 0 万元</t>
  </si>
  <si>
    <t>2-分类汇总账面价值合计是 6931734.37 元;各单元格账面价值合计是 6931734.37 元,各单元格合计高于2-分类汇总: 0 元</t>
  </si>
  <si>
    <t>2-分类汇总评估价值合计是 3567259 元;各单元格评估价值合计是 3567259 元,各单元格合计高于2-分类汇总: 0 元</t>
  </si>
  <si>
    <t>4-8-5机器设备'!A1</t>
  </si>
  <si>
    <t>缺失单元格:sheet62_33</t>
  </si>
  <si>
    <t>以上检测结果，形成于2025年03月03日12时32分</t>
  </si>
  <si>
    <t>1-汇总表账面价值合计是 40.82 万元;各单元格账面价值合计是 40.82 万元,各单元格合计高于1-汇总表: 0 万元</t>
  </si>
  <si>
    <t>1-汇总表评估价值合计是 11.22 万元;各单元格评估价值合计是 11.22 万元,各单元格合计高于1-汇总表: 0 万元</t>
  </si>
  <si>
    <t>2-分类汇总账面价值合计是 408209.75 元;各单元格账面价值合计是 408209.75 元,各单元格合计高于2-分类汇总: 0 元</t>
  </si>
  <si>
    <t>2-分类汇总评估价值合计是 112233.25 元;各单元格评估价值合计是 112233.25 元,各单元格合计高于2-分类汇总: 0 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</si>
</sst>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yy\.mm\.dd"/>
    <numFmt numFmtId="178" formatCode="_(* #,##0_);_(* \(#,##0\);_(* &quot;-&quot;_);_(@_)"/>
    <numFmt numFmtId="179" formatCode="_-* #,##0_-;\-* #,##0_-;_-* &quot;-&quot;_-;_-@_-"/>
    <numFmt numFmtId="180" formatCode="_(&quot;$&quot;* #,##0.00_);_(&quot;$&quot;* \(#,##0.00\);_(&quot;$&quot;* &quot;-&quot;??_);_(@_)"/>
    <numFmt numFmtId="181"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2" formatCode="_-* #,##0.00_-;\-* #,##0.00_-;_-* &quot;-&quot;??_-;_-@_-"/>
    <numFmt numFmtId="183" formatCode="_ \¥* #,##0.00_ ;_ \¥* \-#,##0.00_ ;_ \¥* &quot;-&quot;??_ ;_ @_ "/>
    <numFmt numFmtId="184" formatCode="_-&quot;$&quot;* #,##0_-;\-&quot;$&quot;* #,##0_-;_-&quot;$&quot;* &quot;-&quot;_-;_-@_-"/>
    <numFmt numFmtId="185" formatCode="_-&quot;$&quot;* #,##0.00_-;\-&quot;$&quot;* #,##0.00_-;_-&quot;$&quot;* &quot;-&quot;??_-;_-@_-"/>
    <numFmt numFmtId="186" formatCode="_ &quot;\&quot;* #,##0.00_ ;_ &quot;\&quot;* \-#,##0.00_ ;_ &quot;\&quot;* &quot;-&quot;??_ ;_ @_ "/>
    <numFmt numFmtId="187" formatCode="&quot;\&quot;#,##0;[Red]&quot;\&quot;&quot;\&quot;\-#,##0"/>
    <numFmt numFmtId="188" formatCode="#,##0\ ;\-#,##0"/>
    <numFmt numFmtId="189" formatCode="&quot;\&quot;#,##0.00;[Red]&quot;\&quot;\-#,##0.00"/>
    <numFmt numFmtId="190" formatCode="&quot;\&quot;#,##0;[Red]&quot;\&quot;\-#,##0"/>
    <numFmt numFmtId="191" formatCode="0.000_ "/>
    <numFmt numFmtId="192" formatCode="mmm\ dd\,\ yy"/>
    <numFmt numFmtId="193" formatCode="#,##0.00_ "/>
    <numFmt numFmtId="194" formatCode="yyyy\-mm"/>
    <numFmt numFmtId="195" formatCode="yyyy&quot;年&quot;m&quot;月&quot;;@"/>
    <numFmt numFmtId="196" formatCode="0.00_);[Red]\(0.00\)"/>
    <numFmt numFmtId="197" formatCode="0.00_ "/>
    <numFmt numFmtId="198" formatCode="yyyy/mm"/>
    <numFmt numFmtId="199" formatCode="0_ "/>
    <numFmt numFmtId="200" formatCode="#,##0_ "/>
    <numFmt numFmtId="201" formatCode="#,##0.0_ "/>
    <numFmt numFmtId="202" formatCode="0.0"/>
    <numFmt numFmtId="203" formatCode="#,##0.00;\(#,##0.00\)"/>
    <numFmt numFmtId="204" formatCode="#,##0;\(#,##0\)"/>
    <numFmt numFmtId="205" formatCode="#,##0.00_ ;[Red]\-#,##0.00\ "/>
    <numFmt numFmtId="206" formatCode="#,##0_ ;[Red]\-#,##0\ "/>
    <numFmt numFmtId="207" formatCode="yyyy&quot;年&quot;m&quot;月&quot;d&quot;日&quot;;@"/>
    <numFmt numFmtId="208" formatCode="yyyy/mm/dd;@"/>
    <numFmt numFmtId="209" formatCode="\¥#,##0.00;\¥\-#,##0.00"/>
    <numFmt numFmtId="210" formatCode="[$-F800]dddd\,\ mmmm\ dd\,\ yyyy"/>
  </numFmts>
  <fonts count="125">
    <font>
      <sz val="12"/>
      <name val="Times New Roman"/>
      <charset val="134"/>
    </font>
    <font>
      <u/>
      <sz val="12"/>
      <color theme="10"/>
      <name val="Times New Roman"/>
      <charset val="134"/>
    </font>
    <font>
      <sz val="12"/>
      <color rgb="FFFF0000"/>
      <name val="Times New Roman"/>
      <charset val="134"/>
    </font>
    <font>
      <sz val="12"/>
      <name val="宋体"/>
      <charset val="134"/>
    </font>
    <font>
      <sz val="18"/>
      <name val="黑体"/>
      <charset val="134"/>
    </font>
    <font>
      <sz val="10"/>
      <name val="Times New Roman"/>
      <charset val="134"/>
    </font>
    <font>
      <b/>
      <sz val="10"/>
      <color indexed="12"/>
      <name val="Times New Roman"/>
      <charset val="134"/>
    </font>
    <font>
      <sz val="10"/>
      <color indexed="8"/>
      <name val="Times New Roman"/>
      <charset val="134"/>
    </font>
    <font>
      <b/>
      <sz val="10"/>
      <name val="Times New Roman"/>
      <charset val="134"/>
    </font>
    <font>
      <sz val="10"/>
      <name val="宋体"/>
      <charset val="134"/>
    </font>
    <font>
      <sz val="12"/>
      <name val="黑体"/>
      <charset val="134"/>
    </font>
    <font>
      <b/>
      <sz val="16"/>
      <name val="Times New Roman"/>
      <charset val="134"/>
    </font>
    <font>
      <sz val="10"/>
      <color indexed="8"/>
      <name val="宋体"/>
      <charset val="134"/>
    </font>
    <font>
      <sz val="10"/>
      <name val="Arial Narrow"/>
      <charset val="134"/>
    </font>
    <font>
      <sz val="12"/>
      <name val="Arial Narrow"/>
      <charset val="134"/>
    </font>
    <font>
      <b/>
      <sz val="12"/>
      <name val="Arial Narrow"/>
      <charset val="134"/>
    </font>
    <font>
      <sz val="18"/>
      <name val="Arial Narrow"/>
      <charset val="134"/>
    </font>
    <font>
      <b/>
      <sz val="16"/>
      <name val="Arial Narrow"/>
      <charset val="134"/>
    </font>
    <font>
      <b/>
      <sz val="22"/>
      <name val="Arial Narrow"/>
      <charset val="134"/>
    </font>
    <font>
      <sz val="18"/>
      <name val="Times New Roman"/>
      <charset val="134"/>
    </font>
    <font>
      <sz val="10"/>
      <color rgb="FF000000"/>
      <name val="Times New Roman"/>
      <charset val="134"/>
    </font>
    <font>
      <b/>
      <sz val="18"/>
      <name val="黑体"/>
      <charset val="134"/>
    </font>
    <font>
      <u/>
      <sz val="12"/>
      <name val="Times New Roman"/>
      <charset val="134"/>
    </font>
    <font>
      <b/>
      <sz val="10"/>
      <color indexed="12"/>
      <name val="Arial Narrow"/>
      <charset val="134"/>
    </font>
    <font>
      <sz val="16"/>
      <name val="黑体"/>
      <charset val="134"/>
    </font>
    <font>
      <sz val="10"/>
      <color rgb="FFFF0000"/>
      <name val="Times New Roman"/>
      <charset val="134"/>
    </font>
    <font>
      <b/>
      <sz val="10"/>
      <color rgb="FF0000FF"/>
      <name val="宋体"/>
      <charset val="134"/>
    </font>
    <font>
      <u/>
      <sz val="10"/>
      <color indexed="12"/>
      <name val="Times New Roman"/>
      <charset val="134"/>
    </font>
    <font>
      <sz val="10"/>
      <name val="仿宋_GB2312"/>
      <charset val="134"/>
    </font>
    <font>
      <b/>
      <sz val="14"/>
      <name val="宋体"/>
      <charset val="134"/>
    </font>
    <font>
      <b/>
      <sz val="12"/>
      <name val="Times New Roman"/>
      <charset val="134"/>
    </font>
    <font>
      <sz val="10"/>
      <color theme="1"/>
      <name val="Times New Roman"/>
      <charset val="134"/>
    </font>
    <font>
      <b/>
      <sz val="10"/>
      <name val="宋体"/>
      <charset val="134"/>
    </font>
    <font>
      <b/>
      <sz val="10"/>
      <name val="Arial Narrow"/>
      <charset val="134"/>
    </font>
    <font>
      <b/>
      <sz val="10"/>
      <color indexed="8"/>
      <name val="宋体"/>
      <charset val="134"/>
    </font>
    <font>
      <b/>
      <sz val="10"/>
      <color rgb="FF000000"/>
      <name val="宋体"/>
      <charset val="134"/>
    </font>
    <font>
      <b/>
      <sz val="10"/>
      <color indexed="8"/>
      <name val="Times New Roman"/>
      <charset val="134"/>
    </font>
    <font>
      <sz val="11"/>
      <name val="宋体"/>
      <charset val="134"/>
    </font>
    <font>
      <b/>
      <sz val="12"/>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charset val="134"/>
    </font>
    <font>
      <u/>
      <sz val="10"/>
      <name val="宋体"/>
      <charset val="134"/>
    </font>
    <font>
      <sz val="9"/>
      <name val="Times New Roman"/>
      <charset val="134"/>
    </font>
    <font>
      <b/>
      <sz val="16"/>
      <name val="宋体"/>
      <charset val="134"/>
    </font>
    <font>
      <sz val="9"/>
      <name val="宋体"/>
      <charset val="134"/>
    </font>
    <font>
      <sz val="9"/>
      <color indexed="12"/>
      <name val="宋体"/>
      <charset val="134"/>
    </font>
    <font>
      <sz val="9"/>
      <color theme="10"/>
      <name val="Times New Roman"/>
      <charset val="134"/>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10"/>
      <name val="DengXian"/>
      <charset val="134"/>
      <scheme val="minor"/>
    </font>
    <font>
      <sz val="28"/>
      <name val="Times New Roman"/>
      <charset val="134"/>
    </font>
    <font>
      <sz val="20"/>
      <name val="Times New Roman"/>
      <charset val="134"/>
    </font>
    <font>
      <sz val="28"/>
      <name val="宋体"/>
      <charset val="134"/>
    </font>
    <font>
      <sz val="22"/>
      <name val="Times New Roman"/>
      <charset val="134"/>
    </font>
    <font>
      <sz val="20"/>
      <name val="宋体"/>
      <charset val="134"/>
    </font>
    <font>
      <sz val="9"/>
      <name val="Arial Narrow"/>
      <charset val="134"/>
    </font>
    <font>
      <b/>
      <sz val="10"/>
      <color indexed="12"/>
      <name val="宋体"/>
      <charset val="134"/>
    </font>
    <font>
      <u/>
      <sz val="9"/>
      <color theme="10"/>
      <name val="宋体"/>
      <charset val="134"/>
    </font>
    <font>
      <b/>
      <sz val="9"/>
      <name val="Times New Roman"/>
      <charset val="134"/>
    </font>
    <font>
      <sz val="11"/>
      <name val="Times New Roman"/>
      <charset val="134"/>
    </font>
    <font>
      <sz val="11"/>
      <color theme="1"/>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u/>
      <sz val="9"/>
      <color indexed="36"/>
      <name val="Arial"/>
      <charset val="134"/>
    </font>
    <font>
      <sz val="11"/>
      <color indexed="17"/>
      <name val="宋体"/>
      <charset val="134"/>
    </font>
    <font>
      <sz val="11"/>
      <name val="宋体繁体"/>
      <charset val="134"/>
    </font>
    <font>
      <sz val="10"/>
      <name val="Arial"/>
      <charset val="134"/>
    </font>
    <font>
      <b/>
      <sz val="9"/>
      <name val="Arial"/>
      <charset val="134"/>
    </font>
    <font>
      <sz val="12"/>
      <name val="바탕체"/>
      <charset val="134"/>
    </font>
    <font>
      <sz val="12"/>
      <color indexed="17"/>
      <name val="宋体"/>
      <charset val="134"/>
    </font>
    <font>
      <u/>
      <sz val="12"/>
      <color indexed="12"/>
      <name val="Times New Roman"/>
      <charset val="134"/>
    </font>
    <font>
      <u/>
      <sz val="12"/>
      <color indexed="12"/>
      <name val="宋体"/>
      <charset val="134"/>
    </font>
    <font>
      <b/>
      <sz val="12"/>
      <color indexed="8"/>
      <name val="宋体"/>
      <charset val="134"/>
    </font>
    <font>
      <sz val="10"/>
      <name val="奔覆眉"/>
      <charset val="134"/>
    </font>
    <font>
      <sz val="10"/>
      <name val="Geneva"/>
      <charset val="134"/>
    </font>
    <font>
      <sz val="14"/>
      <name val="뼻뮝"/>
      <charset val="134"/>
    </font>
    <font>
      <sz val="12"/>
      <name val="뼻뮝"/>
      <charset val="134"/>
    </font>
    <font>
      <sz val="12"/>
      <name val="굴림체"/>
      <charset val="134"/>
    </font>
    <font>
      <sz val="11"/>
      <name val="俵俽 柧挬"/>
      <charset val="134"/>
    </font>
    <font>
      <sz val="11"/>
      <color indexed="8"/>
      <name val="宋体"/>
      <charset val="134"/>
    </font>
    <font>
      <u/>
      <sz val="11"/>
      <color indexed="12"/>
      <name val="돋움"/>
      <charset val="134"/>
    </font>
    <font>
      <sz val="12"/>
      <color indexed="8"/>
      <name val="宋体"/>
      <charset val="134"/>
    </font>
    <font>
      <sz val="10"/>
      <color indexed="17"/>
      <name val="Arial"/>
      <charset val="134"/>
    </font>
    <font>
      <u/>
      <sz val="9"/>
      <color indexed="12"/>
      <name val="Arial"/>
      <charset val="134"/>
    </font>
    <font>
      <sz val="11"/>
      <color indexed="8"/>
      <name val="DengXian"/>
      <charset val="134"/>
      <scheme val="minor"/>
    </font>
    <font>
      <u/>
      <sz val="11"/>
      <color theme="10"/>
      <name val="宋体"/>
      <charset val="134"/>
    </font>
    <font>
      <sz val="10"/>
      <color indexed="17"/>
      <name val="宋体"/>
      <charset val="134"/>
    </font>
    <font>
      <sz val="12"/>
      <name val="新細明體"/>
      <charset val="134"/>
    </font>
    <font>
      <sz val="10"/>
      <name val="楷体"/>
      <charset val="134"/>
    </font>
    <font>
      <sz val="12"/>
      <name val="官帕眉"/>
      <charset val="134"/>
    </font>
    <font>
      <sz val="12"/>
      <name val="楷体"/>
      <charset val="134"/>
    </font>
    <font>
      <u/>
      <sz val="10"/>
      <color indexed="12"/>
      <name val="宋体"/>
      <charset val="134"/>
    </font>
    <font>
      <b/>
      <sz val="12"/>
      <color rgb="FFFF0000"/>
      <name val="宋体"/>
      <charset val="134"/>
    </font>
    <font>
      <sz val="10"/>
      <color rgb="FF000000"/>
      <name val="宋体"/>
      <charset val="134"/>
    </font>
    <font>
      <sz val="10"/>
      <color rgb="FFFF0000"/>
      <name val="宋体"/>
      <charset val="134"/>
    </font>
    <font>
      <b/>
      <sz val="9"/>
      <name val="宋体"/>
      <charset val="134"/>
    </font>
  </fonts>
  <fills count="50">
    <fill>
      <patternFill patternType="none"/>
    </fill>
    <fill>
      <patternFill patternType="gray125"/>
    </fill>
    <fill>
      <patternFill patternType="solid">
        <fgColor theme="8" tint="0.59999389629810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8" tint="0.799798577837458"/>
        <bgColor indexed="64"/>
      </patternFill>
    </fill>
    <fill>
      <patternFill patternType="solid">
        <fgColor theme="8" tint="0.799829096346934"/>
        <bgColor indexed="64"/>
      </patternFill>
    </fill>
    <fill>
      <patternFill patternType="solid">
        <fgColor theme="3" tint="0.799798577837458"/>
        <bgColor indexed="64"/>
      </patternFill>
    </fill>
    <fill>
      <patternFill patternType="solid">
        <fgColor theme="9" tint="0.799798577837458"/>
        <bgColor indexed="64"/>
      </patternFill>
    </fill>
    <fill>
      <patternFill patternType="solid">
        <fgColor rgb="FFCCFFFF"/>
        <bgColor indexed="64"/>
      </patternFill>
    </fill>
    <fill>
      <patternFill patternType="solid">
        <fgColor theme="4" tint="0.799829096346934"/>
        <bgColor indexed="64"/>
      </patternFill>
    </fill>
    <fill>
      <patternFill patternType="solid">
        <fgColor theme="6" tint="0.39988402966399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lightUp">
        <fgColor indexed="9"/>
        <bgColor indexed="29"/>
      </patternFill>
    </fill>
    <fill>
      <patternFill patternType="lightUp">
        <fgColor indexed="9"/>
        <bgColor indexed="22"/>
      </patternFill>
    </fill>
    <fill>
      <patternFill patternType="lightUp">
        <fgColor indexed="9"/>
        <bgColor indexed="55"/>
      </patternFill>
    </fill>
    <fill>
      <patternFill patternType="solid">
        <fgColor indexed="42"/>
        <bgColor indexed="42"/>
      </patternFill>
    </fill>
    <fill>
      <patternFill patternType="solid">
        <fgColor indexed="27"/>
        <bgColor indexed="64"/>
      </patternFill>
    </fill>
  </fills>
  <borders count="56">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7">
    <xf numFmtId="0" fontId="0" fillId="0" borderId="0"/>
    <xf numFmtId="176" fontId="0" fillId="0" borderId="0">
      <alignment vertical="center"/>
    </xf>
    <xf numFmtId="44" fontId="73" fillId="0" borderId="0" applyFont="0" applyFill="0" applyBorder="0" applyAlignment="0" applyProtection="0">
      <alignment vertical="center"/>
    </xf>
    <xf numFmtId="9" fontId="0" fillId="0" borderId="0"/>
    <xf numFmtId="41" fontId="73" fillId="0" borderId="0" applyFont="0" applyFill="0" applyBorder="0" applyAlignment="0" applyProtection="0">
      <alignment vertical="center"/>
    </xf>
    <xf numFmtId="42" fontId="73" fillId="0" borderId="0" applyFont="0" applyFill="0" applyBorder="0" applyAlignment="0" applyProtection="0">
      <alignment vertical="center"/>
    </xf>
    <xf numFmtId="0" fontId="1" fillId="0" borderId="0" applyNumberFormat="0" applyFill="0" applyBorder="0" applyAlignment="0" applyProtection="0"/>
    <xf numFmtId="0" fontId="74" fillId="0" borderId="0" applyNumberFormat="0" applyFill="0" applyBorder="0" applyAlignment="0" applyProtection="0">
      <alignment vertical="center"/>
    </xf>
    <xf numFmtId="0" fontId="73" fillId="14" borderId="48" applyNumberFormat="0" applyFon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49" applyNumberFormat="0" applyFill="0" applyAlignment="0" applyProtection="0">
      <alignment vertical="center"/>
    </xf>
    <xf numFmtId="0" fontId="79" fillId="0" borderId="49" applyNumberFormat="0" applyFill="0" applyAlignment="0" applyProtection="0">
      <alignment vertical="center"/>
    </xf>
    <xf numFmtId="0" fontId="80" fillId="0" borderId="50" applyNumberFormat="0" applyFill="0" applyAlignment="0" applyProtection="0">
      <alignment vertical="center"/>
    </xf>
    <xf numFmtId="0" fontId="80" fillId="0" borderId="0" applyNumberFormat="0" applyFill="0" applyBorder="0" applyAlignment="0" applyProtection="0">
      <alignment vertical="center"/>
    </xf>
    <xf numFmtId="0" fontId="81" fillId="15" borderId="51" applyNumberFormat="0" applyAlignment="0" applyProtection="0">
      <alignment vertical="center"/>
    </xf>
    <xf numFmtId="0" fontId="82" fillId="16" borderId="52" applyNumberFormat="0" applyAlignment="0" applyProtection="0">
      <alignment vertical="center"/>
    </xf>
    <xf numFmtId="0" fontId="83" fillId="16" borderId="51" applyNumberFormat="0" applyAlignment="0" applyProtection="0">
      <alignment vertical="center"/>
    </xf>
    <xf numFmtId="0" fontId="84" fillId="17" borderId="53" applyNumberFormat="0" applyAlignment="0" applyProtection="0">
      <alignment vertical="center"/>
    </xf>
    <xf numFmtId="0" fontId="85" fillId="0" borderId="54" applyNumberFormat="0" applyFill="0" applyAlignment="0" applyProtection="0">
      <alignment vertical="center"/>
    </xf>
    <xf numFmtId="0" fontId="86" fillId="0" borderId="55" applyNumberFormat="0" applyFill="0" applyAlignment="0" applyProtection="0">
      <alignment vertical="center"/>
    </xf>
    <xf numFmtId="0" fontId="87" fillId="18" borderId="0" applyNumberFormat="0" applyBorder="0" applyAlignment="0" applyProtection="0">
      <alignment vertical="center"/>
    </xf>
    <xf numFmtId="0" fontId="88" fillId="19" borderId="0" applyNumberFormat="0" applyBorder="0" applyAlignment="0" applyProtection="0">
      <alignment vertical="center"/>
    </xf>
    <xf numFmtId="0" fontId="89" fillId="20" borderId="0" applyNumberFormat="0" applyBorder="0" applyAlignment="0" applyProtection="0">
      <alignment vertical="center"/>
    </xf>
    <xf numFmtId="0" fontId="90" fillId="21" borderId="0" applyNumberFormat="0" applyBorder="0" applyAlignment="0" applyProtection="0">
      <alignment vertical="center"/>
    </xf>
    <xf numFmtId="0" fontId="91" fillId="22" borderId="0" applyNumberFormat="0" applyBorder="0" applyAlignment="0" applyProtection="0">
      <alignment vertical="center"/>
    </xf>
    <xf numFmtId="0" fontId="91" fillId="23" borderId="0" applyNumberFormat="0" applyBorder="0" applyAlignment="0" applyProtection="0">
      <alignment vertical="center"/>
    </xf>
    <xf numFmtId="0" fontId="90" fillId="24" borderId="0" applyNumberFormat="0" applyBorder="0" applyAlignment="0" applyProtection="0">
      <alignment vertical="center"/>
    </xf>
    <xf numFmtId="0" fontId="90" fillId="25" borderId="0" applyNumberFormat="0" applyBorder="0" applyAlignment="0" applyProtection="0">
      <alignment vertical="center"/>
    </xf>
    <xf numFmtId="0" fontId="91" fillId="26" borderId="0" applyNumberFormat="0" applyBorder="0" applyAlignment="0" applyProtection="0">
      <alignment vertical="center"/>
    </xf>
    <xf numFmtId="0" fontId="91" fillId="27" borderId="0" applyNumberFormat="0" applyBorder="0" applyAlignment="0" applyProtection="0">
      <alignment vertical="center"/>
    </xf>
    <xf numFmtId="0" fontId="90" fillId="28" borderId="0" applyNumberFormat="0" applyBorder="0" applyAlignment="0" applyProtection="0">
      <alignment vertical="center"/>
    </xf>
    <xf numFmtId="0" fontId="90" fillId="29" borderId="0" applyNumberFormat="0" applyBorder="0" applyAlignment="0" applyProtection="0">
      <alignment vertical="center"/>
    </xf>
    <xf numFmtId="0" fontId="91" fillId="30" borderId="0" applyNumberFormat="0" applyBorder="0" applyAlignment="0" applyProtection="0">
      <alignment vertical="center"/>
    </xf>
    <xf numFmtId="0" fontId="91" fillId="31" borderId="0" applyNumberFormat="0" applyBorder="0" applyAlignment="0" applyProtection="0">
      <alignment vertical="center"/>
    </xf>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1" fillId="34" borderId="0" applyNumberFormat="0" applyBorder="0" applyAlignment="0" applyProtection="0">
      <alignment vertical="center"/>
    </xf>
    <xf numFmtId="0" fontId="91"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1" fillId="38" borderId="0" applyNumberFormat="0" applyBorder="0" applyAlignment="0" applyProtection="0">
      <alignment vertical="center"/>
    </xf>
    <xf numFmtId="0" fontId="91" fillId="2"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1" fillId="41" borderId="0" applyNumberFormat="0" applyBorder="0" applyAlignment="0" applyProtection="0">
      <alignment vertical="center"/>
    </xf>
    <xf numFmtId="0" fontId="91" fillId="42" borderId="0" applyNumberFormat="0" applyBorder="0" applyAlignment="0" applyProtection="0">
      <alignment vertical="center"/>
    </xf>
    <xf numFmtId="0" fontId="90" fillId="43" borderId="0" applyNumberFormat="0" applyBorder="0" applyAlignment="0" applyProtection="0">
      <alignment vertical="center"/>
    </xf>
    <xf numFmtId="0" fontId="92" fillId="0" borderId="0">
      <alignment vertical="top"/>
      <protection locked="0"/>
    </xf>
    <xf numFmtId="0" fontId="93" fillId="44" borderId="0">
      <alignment vertical="center"/>
    </xf>
    <xf numFmtId="0" fontId="3" fillId="0" borderId="0">
      <alignment vertical="top"/>
    </xf>
    <xf numFmtId="0" fontId="94" fillId="0" borderId="0"/>
    <xf numFmtId="177" fontId="95" fillId="0" borderId="6">
      <alignment horizontal="right"/>
    </xf>
    <xf numFmtId="178" fontId="95" fillId="0" borderId="0"/>
    <xf numFmtId="0" fontId="96" fillId="0" borderId="0"/>
    <xf numFmtId="9" fontId="0" fillId="0" borderId="0"/>
    <xf numFmtId="0" fontId="0" fillId="0" borderId="0"/>
    <xf numFmtId="0" fontId="51" fillId="0" borderId="0">
      <protection locked="0"/>
    </xf>
    <xf numFmtId="0" fontId="97" fillId="0" borderId="0"/>
    <xf numFmtId="0" fontId="73" fillId="0" borderId="0">
      <alignment vertical="center"/>
    </xf>
    <xf numFmtId="179" fontId="3" fillId="0" borderId="0"/>
    <xf numFmtId="0" fontId="93" fillId="44" borderId="0">
      <alignment vertical="center"/>
    </xf>
    <xf numFmtId="0" fontId="98" fillId="44" borderId="0">
      <alignment vertical="center"/>
    </xf>
    <xf numFmtId="178" fontId="0" fillId="0" borderId="0">
      <alignment vertical="center"/>
    </xf>
    <xf numFmtId="0" fontId="51" fillId="0" borderId="0">
      <protection locked="0"/>
    </xf>
    <xf numFmtId="0" fontId="51" fillId="0" borderId="0">
      <protection locked="0"/>
    </xf>
    <xf numFmtId="0" fontId="3" fillId="0" borderId="0"/>
    <xf numFmtId="0" fontId="0" fillId="0" borderId="0"/>
    <xf numFmtId="0" fontId="51" fillId="0" borderId="0">
      <protection locked="0"/>
    </xf>
    <xf numFmtId="0" fontId="51" fillId="0" borderId="0">
      <protection locked="0"/>
    </xf>
    <xf numFmtId="0" fontId="3" fillId="0" borderId="0"/>
    <xf numFmtId="0" fontId="3" fillId="0" borderId="0"/>
    <xf numFmtId="0" fontId="3" fillId="0" borderId="0">
      <alignment vertical="center"/>
    </xf>
    <xf numFmtId="0" fontId="51" fillId="0" borderId="0">
      <protection locked="0"/>
    </xf>
    <xf numFmtId="0" fontId="3" fillId="0" borderId="0"/>
    <xf numFmtId="0" fontId="99" fillId="0" borderId="0">
      <alignment vertical="top"/>
      <protection locked="0"/>
    </xf>
    <xf numFmtId="0" fontId="3" fillId="0" borderId="0"/>
    <xf numFmtId="0" fontId="51" fillId="0" borderId="0">
      <protection locked="0"/>
    </xf>
    <xf numFmtId="0" fontId="3" fillId="0" borderId="0"/>
    <xf numFmtId="0" fontId="99" fillId="0" borderId="0">
      <alignment vertical="top"/>
      <protection locked="0"/>
    </xf>
    <xf numFmtId="0" fontId="51" fillId="0" borderId="0">
      <protection locked="0"/>
    </xf>
    <xf numFmtId="0" fontId="51" fillId="0" borderId="0">
      <protection locked="0"/>
    </xf>
    <xf numFmtId="0" fontId="3" fillId="0" borderId="0"/>
    <xf numFmtId="0" fontId="100" fillId="0" borderId="0">
      <alignment vertical="top"/>
      <protection locked="0"/>
    </xf>
    <xf numFmtId="0" fontId="73" fillId="0" borderId="0">
      <alignment vertical="center"/>
    </xf>
    <xf numFmtId="0" fontId="51" fillId="0" borderId="0">
      <protection locked="0"/>
    </xf>
    <xf numFmtId="0" fontId="0" fillId="0" borderId="0"/>
    <xf numFmtId="0" fontId="101" fillId="45" borderId="0"/>
    <xf numFmtId="0" fontId="3" fillId="0" borderId="0"/>
    <xf numFmtId="0" fontId="101" fillId="46" borderId="0"/>
    <xf numFmtId="0" fontId="51" fillId="0" borderId="0">
      <protection locked="0"/>
    </xf>
    <xf numFmtId="0" fontId="3" fillId="0" borderId="0">
      <alignment vertical="top"/>
    </xf>
    <xf numFmtId="9" fontId="0" fillId="0" borderId="0"/>
    <xf numFmtId="0" fontId="93" fillId="44" borderId="0">
      <alignment vertical="center"/>
    </xf>
    <xf numFmtId="176" fontId="95" fillId="0" borderId="0"/>
    <xf numFmtId="178" fontId="95" fillId="0" borderId="0"/>
    <xf numFmtId="0" fontId="95" fillId="0" borderId="5">
      <alignment horizontal="left"/>
    </xf>
    <xf numFmtId="0" fontId="102" fillId="0" borderId="0"/>
    <xf numFmtId="0" fontId="101" fillId="47" borderId="0"/>
    <xf numFmtId="1" fontId="95" fillId="0" borderId="6">
      <alignment horizontal="center"/>
    </xf>
    <xf numFmtId="0" fontId="93" fillId="44" borderId="0">
      <alignment vertical="center"/>
    </xf>
    <xf numFmtId="180" fontId="95" fillId="0" borderId="0"/>
    <xf numFmtId="0" fontId="95" fillId="0" borderId="0">
      <alignment vertical="top"/>
    </xf>
    <xf numFmtId="181" fontId="103" fillId="0" borderId="0"/>
    <xf numFmtId="0" fontId="95" fillId="0" borderId="0">
      <alignment vertical="top"/>
    </xf>
    <xf numFmtId="0" fontId="0" fillId="0" borderId="0"/>
    <xf numFmtId="0" fontId="3" fillId="0" borderId="0"/>
    <xf numFmtId="0" fontId="0" fillId="0" borderId="0"/>
    <xf numFmtId="0" fontId="104" fillId="0" borderId="0"/>
    <xf numFmtId="0" fontId="95" fillId="0" borderId="0"/>
    <xf numFmtId="0" fontId="51" fillId="0" borderId="0">
      <protection locked="0"/>
    </xf>
    <xf numFmtId="0" fontId="93" fillId="44" borderId="0">
      <alignment vertical="center"/>
    </xf>
    <xf numFmtId="0" fontId="104" fillId="0" borderId="0"/>
    <xf numFmtId="0" fontId="105" fillId="0" borderId="0"/>
    <xf numFmtId="0" fontId="95" fillId="0" borderId="0"/>
    <xf numFmtId="49" fontId="106" fillId="0" borderId="0">
      <alignment horizontal="justify" vertical="center" wrapText="1"/>
    </xf>
    <xf numFmtId="40" fontId="107" fillId="0" borderId="0"/>
    <xf numFmtId="0" fontId="97" fillId="0" borderId="0"/>
    <xf numFmtId="38" fontId="107" fillId="0" borderId="0"/>
    <xf numFmtId="0" fontId="97" fillId="0" borderId="0"/>
    <xf numFmtId="182" fontId="95" fillId="0" borderId="4"/>
    <xf numFmtId="0" fontId="97" fillId="0" borderId="0"/>
    <xf numFmtId="0" fontId="108" fillId="0" borderId="0">
      <alignment vertical="center"/>
    </xf>
    <xf numFmtId="0" fontId="51" fillId="0" borderId="0">
      <protection locked="0"/>
    </xf>
    <xf numFmtId="0" fontId="51" fillId="0" borderId="0">
      <protection locked="0"/>
    </xf>
    <xf numFmtId="0" fontId="97" fillId="0" borderId="0"/>
    <xf numFmtId="0" fontId="51" fillId="0" borderId="0">
      <protection locked="0"/>
    </xf>
    <xf numFmtId="0" fontId="109" fillId="0" borderId="0">
      <alignment vertical="top"/>
      <protection locked="0"/>
    </xf>
    <xf numFmtId="0" fontId="51" fillId="0" borderId="0">
      <protection locked="0"/>
    </xf>
    <xf numFmtId="0" fontId="51" fillId="0" borderId="0">
      <protection locked="0"/>
    </xf>
    <xf numFmtId="0" fontId="51" fillId="0" borderId="0">
      <protection locked="0"/>
    </xf>
    <xf numFmtId="0" fontId="93" fillId="44" borderId="0">
      <alignment vertical="center"/>
    </xf>
    <xf numFmtId="0" fontId="51" fillId="0" borderId="0">
      <protection locked="0"/>
    </xf>
    <xf numFmtId="0" fontId="51" fillId="0" borderId="0">
      <protection locked="0"/>
    </xf>
    <xf numFmtId="0" fontId="73" fillId="0" borderId="0">
      <alignment vertical="center"/>
    </xf>
    <xf numFmtId="0" fontId="3" fillId="0" borderId="0"/>
    <xf numFmtId="0" fontId="51" fillId="0" borderId="0">
      <protection locked="0"/>
    </xf>
    <xf numFmtId="0" fontId="108" fillId="0" borderId="0">
      <alignment vertical="center"/>
    </xf>
    <xf numFmtId="0" fontId="3" fillId="0" borderId="0"/>
    <xf numFmtId="0" fontId="51" fillId="0" borderId="0">
      <protection locked="0"/>
    </xf>
    <xf numFmtId="0" fontId="73" fillId="0" borderId="0">
      <alignment vertical="center"/>
    </xf>
    <xf numFmtId="0" fontId="3" fillId="0" borderId="0">
      <alignment vertical="top"/>
    </xf>
    <xf numFmtId="0" fontId="51" fillId="0" borderId="0">
      <protection locked="0"/>
    </xf>
    <xf numFmtId="0" fontId="3" fillId="0" borderId="0"/>
    <xf numFmtId="0" fontId="3" fillId="0" borderId="0">
      <alignment vertical="top"/>
    </xf>
    <xf numFmtId="0" fontId="95" fillId="0" borderId="0"/>
    <xf numFmtId="0" fontId="51" fillId="0" borderId="0">
      <protection locked="0"/>
    </xf>
    <xf numFmtId="0" fontId="3" fillId="0" borderId="0"/>
    <xf numFmtId="0" fontId="93" fillId="44" borderId="0">
      <alignment vertical="center"/>
    </xf>
    <xf numFmtId="0" fontId="93" fillId="44" borderId="0">
      <alignment vertical="center"/>
    </xf>
    <xf numFmtId="0" fontId="51" fillId="0" borderId="0">
      <protection locked="0"/>
    </xf>
    <xf numFmtId="0" fontId="51" fillId="0" borderId="0">
      <protection locked="0"/>
    </xf>
    <xf numFmtId="0" fontId="0" fillId="0" borderId="0"/>
    <xf numFmtId="0" fontId="0" fillId="0" borderId="0"/>
    <xf numFmtId="0" fontId="51" fillId="0" borderId="0">
      <protection locked="0"/>
    </xf>
    <xf numFmtId="0" fontId="3" fillId="0" borderId="0"/>
    <xf numFmtId="0" fontId="64" fillId="0" borderId="0"/>
    <xf numFmtId="0" fontId="3" fillId="0" borderId="0"/>
    <xf numFmtId="0" fontId="110" fillId="0" borderId="0">
      <alignment vertical="center"/>
    </xf>
    <xf numFmtId="0" fontId="51" fillId="0" borderId="0">
      <protection locked="0"/>
    </xf>
    <xf numFmtId="0" fontId="3" fillId="0" borderId="0"/>
    <xf numFmtId="0" fontId="108" fillId="0" borderId="0">
      <alignment vertical="center"/>
    </xf>
    <xf numFmtId="0" fontId="93" fillId="44" borderId="0">
      <alignment vertical="center"/>
    </xf>
    <xf numFmtId="0" fontId="111" fillId="44" borderId="0">
      <alignment vertical="center"/>
    </xf>
    <xf numFmtId="0" fontId="51" fillId="0" borderId="0">
      <protection locked="0"/>
    </xf>
    <xf numFmtId="0" fontId="108" fillId="0" borderId="0">
      <alignment vertical="center"/>
    </xf>
    <xf numFmtId="0" fontId="112" fillId="0" borderId="0">
      <alignment vertical="top"/>
      <protection locked="0"/>
    </xf>
    <xf numFmtId="0" fontId="93" fillId="44" borderId="0">
      <alignment vertical="center"/>
    </xf>
    <xf numFmtId="0" fontId="93" fillId="44" borderId="0">
      <alignment vertical="center"/>
    </xf>
    <xf numFmtId="0" fontId="0" fillId="0" borderId="0"/>
    <xf numFmtId="0" fontId="0" fillId="0" borderId="0"/>
    <xf numFmtId="0" fontId="7" fillId="0" borderId="0">
      <alignment vertical="center"/>
    </xf>
    <xf numFmtId="0" fontId="0" fillId="0" borderId="0"/>
    <xf numFmtId="0" fontId="3" fillId="0" borderId="0"/>
    <xf numFmtId="0" fontId="113" fillId="0" borderId="0">
      <alignment vertical="center"/>
    </xf>
    <xf numFmtId="0" fontId="0" fillId="0" borderId="0"/>
    <xf numFmtId="0" fontId="7" fillId="0" borderId="0">
      <alignment vertical="center"/>
    </xf>
    <xf numFmtId="0" fontId="73" fillId="0" borderId="0">
      <alignment vertical="center"/>
    </xf>
    <xf numFmtId="0" fontId="0" fillId="0" borderId="0"/>
    <xf numFmtId="0" fontId="93" fillId="44" borderId="0">
      <alignment vertical="center"/>
    </xf>
    <xf numFmtId="0" fontId="93" fillId="44" borderId="0">
      <alignment vertical="center"/>
    </xf>
    <xf numFmtId="0" fontId="3" fillId="0" borderId="0"/>
    <xf numFmtId="0" fontId="108" fillId="0" borderId="0">
      <alignment vertical="center"/>
    </xf>
    <xf numFmtId="0" fontId="73" fillId="0" borderId="0">
      <alignment vertical="center"/>
    </xf>
    <xf numFmtId="0" fontId="3" fillId="0" borderId="0"/>
    <xf numFmtId="0" fontId="3" fillId="0" borderId="0"/>
    <xf numFmtId="0" fontId="0" fillId="0" borderId="0"/>
    <xf numFmtId="0" fontId="3" fillId="0" borderId="0"/>
    <xf numFmtId="0" fontId="3" fillId="0" borderId="0"/>
    <xf numFmtId="0" fontId="3" fillId="0" borderId="0"/>
    <xf numFmtId="0" fontId="3" fillId="0" borderId="0"/>
    <xf numFmtId="0" fontId="93" fillId="44" borderId="0">
      <alignment vertical="center"/>
    </xf>
    <xf numFmtId="0" fontId="3" fillId="0" borderId="0"/>
    <xf numFmtId="0" fontId="0" fillId="0" borderId="0"/>
    <xf numFmtId="0" fontId="3" fillId="0" borderId="0"/>
    <xf numFmtId="0" fontId="0" fillId="0" borderId="0"/>
    <xf numFmtId="0" fontId="3" fillId="0" borderId="0"/>
    <xf numFmtId="0" fontId="12" fillId="0" borderId="0">
      <alignment vertical="center"/>
    </xf>
    <xf numFmtId="0" fontId="3" fillId="0" borderId="0"/>
    <xf numFmtId="0" fontId="98" fillId="44" borderId="0">
      <alignment vertical="center"/>
    </xf>
    <xf numFmtId="0" fontId="98" fillId="48" borderId="0"/>
    <xf numFmtId="0" fontId="93" fillId="44" borderId="0">
      <alignment vertical="center"/>
    </xf>
    <xf numFmtId="0" fontId="93" fillId="44" borderId="0">
      <alignment vertical="center"/>
    </xf>
    <xf numFmtId="0" fontId="93" fillId="44" borderId="0">
      <alignment vertical="center"/>
    </xf>
    <xf numFmtId="0" fontId="93" fillId="49" borderId="0">
      <alignment vertical="center"/>
    </xf>
    <xf numFmtId="0" fontId="93" fillId="44" borderId="0">
      <alignment vertical="center"/>
    </xf>
    <xf numFmtId="0" fontId="93" fillId="44" borderId="0">
      <alignment vertical="center"/>
    </xf>
    <xf numFmtId="0" fontId="3" fillId="0" borderId="0"/>
    <xf numFmtId="0" fontId="114" fillId="0" borderId="0">
      <alignment vertical="top"/>
      <protection locked="0"/>
    </xf>
    <xf numFmtId="0" fontId="3" fillId="0" borderId="0">
      <alignment vertical="center"/>
    </xf>
    <xf numFmtId="0" fontId="93" fillId="44" borderId="0">
      <alignment vertical="center"/>
    </xf>
    <xf numFmtId="0" fontId="93" fillId="44" borderId="0">
      <alignment vertical="center"/>
    </xf>
    <xf numFmtId="0" fontId="93" fillId="44" borderId="0">
      <alignment vertical="center"/>
    </xf>
    <xf numFmtId="0" fontId="115" fillId="44" borderId="0">
      <alignment vertical="center"/>
    </xf>
    <xf numFmtId="4" fontId="103" fillId="0" borderId="0"/>
    <xf numFmtId="0" fontId="93" fillId="44" borderId="0">
      <alignment vertical="center"/>
    </xf>
    <xf numFmtId="178" fontId="95" fillId="0" borderId="0"/>
    <xf numFmtId="0" fontId="100" fillId="0" borderId="0">
      <alignment vertical="top"/>
      <protection locked="0"/>
    </xf>
    <xf numFmtId="183" fontId="3" fillId="0" borderId="0">
      <alignment vertical="center"/>
    </xf>
    <xf numFmtId="184" fontId="116" fillId="0" borderId="0"/>
    <xf numFmtId="0" fontId="12" fillId="0" borderId="0">
      <alignment vertical="center"/>
    </xf>
    <xf numFmtId="185" fontId="116" fillId="0" borderId="0"/>
    <xf numFmtId="186" fontId="95" fillId="0" borderId="0"/>
    <xf numFmtId="0" fontId="117" fillId="0" borderId="6">
      <alignment horizontal="left"/>
    </xf>
    <xf numFmtId="183" fontId="3" fillId="0" borderId="0"/>
    <xf numFmtId="187" fontId="95" fillId="0" borderId="0"/>
    <xf numFmtId="186" fontId="95" fillId="0" borderId="0"/>
    <xf numFmtId="188" fontId="0" fillId="0" borderId="0"/>
    <xf numFmtId="0" fontId="3" fillId="0" borderId="0"/>
    <xf numFmtId="40" fontId="104" fillId="0" borderId="0"/>
    <xf numFmtId="184" fontId="0" fillId="0" borderId="0"/>
    <xf numFmtId="38" fontId="104" fillId="0" borderId="0"/>
    <xf numFmtId="185" fontId="0" fillId="0" borderId="0"/>
    <xf numFmtId="0" fontId="3" fillId="0" borderId="0"/>
    <xf numFmtId="0" fontId="5" fillId="0" borderId="0"/>
    <xf numFmtId="189" fontId="118" fillId="0" borderId="0"/>
    <xf numFmtId="0" fontId="119" fillId="0" borderId="0"/>
    <xf numFmtId="190" fontId="118" fillId="0" borderId="0"/>
    <xf numFmtId="178" fontId="5" fillId="0" borderId="0"/>
    <xf numFmtId="176" fontId="5" fillId="0" borderId="0"/>
    <xf numFmtId="176" fontId="0" fillId="0" borderId="0"/>
    <xf numFmtId="178" fontId="95" fillId="0" borderId="0"/>
    <xf numFmtId="176" fontId="73" fillId="0" borderId="0">
      <alignment vertical="center"/>
    </xf>
    <xf numFmtId="176" fontId="95" fillId="0" borderId="0"/>
    <xf numFmtId="176" fontId="0" fillId="0" borderId="0">
      <alignment vertical="center"/>
    </xf>
    <xf numFmtId="0" fontId="7" fillId="0" borderId="0">
      <alignment vertical="center"/>
    </xf>
    <xf numFmtId="176" fontId="0" fillId="0" borderId="0">
      <alignment vertical="center"/>
    </xf>
    <xf numFmtId="176" fontId="95" fillId="0" borderId="0"/>
    <xf numFmtId="176" fontId="0" fillId="0" borderId="0"/>
    <xf numFmtId="0" fontId="9" fillId="0" borderId="0"/>
    <xf numFmtId="176" fontId="0" fillId="0" borderId="0">
      <alignment vertical="center"/>
    </xf>
    <xf numFmtId="179" fontId="3" fillId="0" borderId="0"/>
    <xf numFmtId="191" fontId="3" fillId="0" borderId="0"/>
    <xf numFmtId="176" fontId="108" fillId="0" borderId="0">
      <alignment vertical="center"/>
    </xf>
    <xf numFmtId="191" fontId="3" fillId="0" borderId="0"/>
    <xf numFmtId="176" fontId="3" fillId="0" borderId="0"/>
    <xf numFmtId="192" fontId="3" fillId="0" borderId="0"/>
    <xf numFmtId="176" fontId="3" fillId="0" borderId="0">
      <alignment vertical="center"/>
    </xf>
    <xf numFmtId="0" fontId="73" fillId="0" borderId="0">
      <alignment vertical="center"/>
    </xf>
    <xf numFmtId="176" fontId="3" fillId="0" borderId="0"/>
    <xf numFmtId="0" fontId="9" fillId="0" borderId="0"/>
    <xf numFmtId="176" fontId="3" fillId="0" borderId="0">
      <alignment vertical="center"/>
    </xf>
    <xf numFmtId="179" fontId="3" fillId="0" borderId="0"/>
    <xf numFmtId="39" fontId="3" fillId="0" borderId="0"/>
    <xf numFmtId="176" fontId="3" fillId="0" borderId="0"/>
    <xf numFmtId="176" fontId="3" fillId="0" borderId="0"/>
    <xf numFmtId="176" fontId="0" fillId="0" borderId="0"/>
    <xf numFmtId="176" fontId="108" fillId="0" borderId="0"/>
    <xf numFmtId="176" fontId="3" fillId="0" borderId="0"/>
    <xf numFmtId="0" fontId="93" fillId="44" borderId="0">
      <alignment vertical="center"/>
    </xf>
    <xf numFmtId="176" fontId="0" fillId="0" borderId="0"/>
    <xf numFmtId="176" fontId="0" fillId="0" borderId="0"/>
    <xf numFmtId="176" fontId="95" fillId="0" borderId="0">
      <alignment vertical="center"/>
    </xf>
    <xf numFmtId="176" fontId="0" fillId="0" borderId="0"/>
    <xf numFmtId="176" fontId="95" fillId="0" borderId="0">
      <alignment vertical="center"/>
    </xf>
    <xf numFmtId="176" fontId="5" fillId="0" borderId="4">
      <alignment vertical="center"/>
    </xf>
  </cellStyleXfs>
  <cellXfs count="878">
    <xf numFmtId="0" fontId="0" fillId="0" borderId="0" xfId="0" applyAlignment="1">
      <alignment vertical="center"/>
    </xf>
    <xf numFmtId="0" fontId="0" fillId="0" borderId="0" xfId="0" applyAlignment="1" applyProtection="1">
      <alignment vertical="center"/>
      <protection locked="0"/>
    </xf>
    <xf numFmtId="0" fontId="0" fillId="0" borderId="0" xfId="0" applyAlignment="1" applyProtection="1">
      <alignment vertical="center"/>
    </xf>
    <xf numFmtId="0" fontId="0" fillId="2" borderId="0" xfId="0" applyFill="1" applyAlignment="1" applyProtection="1">
      <alignment vertical="center"/>
      <protection locked="0"/>
    </xf>
    <xf numFmtId="0" fontId="1" fillId="0" borderId="0" xfId="6" applyAlignment="1" applyProtection="1">
      <alignment vertical="center"/>
      <protection locked="0"/>
    </xf>
    <xf numFmtId="0" fontId="2" fillId="0" borderId="0" xfId="0" applyFont="1" applyAlignment="1" applyProtection="1">
      <alignment vertical="center"/>
    </xf>
    <xf numFmtId="0" fontId="0" fillId="0" borderId="0" xfId="0" applyNumberFormat="1" applyAlignment="1" applyProtection="1">
      <alignment vertical="center"/>
    </xf>
    <xf numFmtId="0" fontId="3" fillId="0" borderId="0" xfId="0" applyFont="1" applyAlignment="1" applyProtection="1">
      <alignment vertical="center"/>
      <protection locked="0"/>
    </xf>
    <xf numFmtId="193" fontId="4" fillId="3" borderId="0" xfId="0" applyNumberFormat="1" applyFont="1" applyFill="1" applyAlignment="1">
      <alignment vertical="center"/>
    </xf>
    <xf numFmtId="193" fontId="5" fillId="3" borderId="0" xfId="0" applyNumberFormat="1" applyFont="1" applyFill="1" applyAlignment="1">
      <alignment horizontal="center" vertical="center"/>
    </xf>
    <xf numFmtId="193" fontId="5" fillId="3" borderId="0" xfId="0" applyNumberFormat="1" applyFont="1" applyFill="1" applyAlignment="1">
      <alignment vertical="center"/>
    </xf>
    <xf numFmtId="0" fontId="6" fillId="3" borderId="0" xfId="0" applyFont="1" applyFill="1" applyAlignment="1" applyProtection="1">
      <alignment vertical="center"/>
      <protection locked="0" hidden="1"/>
    </xf>
    <xf numFmtId="193" fontId="4" fillId="3" borderId="0" xfId="0" applyNumberFormat="1" applyFont="1" applyFill="1" applyAlignment="1">
      <alignment horizontal="center" vertical="center" wrapText="1"/>
    </xf>
    <xf numFmtId="193" fontId="4" fillId="3" borderId="0" xfId="0" applyNumberFormat="1" applyFont="1" applyFill="1" applyAlignment="1">
      <alignment horizontal="center" vertical="center"/>
    </xf>
    <xf numFmtId="193" fontId="5" fillId="3" borderId="0" xfId="0" applyNumberFormat="1" applyFont="1" applyFill="1" applyAlignment="1">
      <alignment horizontal="right" vertical="center"/>
    </xf>
    <xf numFmtId="193" fontId="5" fillId="3" borderId="1" xfId="0" applyNumberFormat="1" applyFont="1" applyFill="1" applyBorder="1" applyAlignment="1">
      <alignment horizontal="left" vertical="center"/>
    </xf>
    <xf numFmtId="0" fontId="0" fillId="3" borderId="1" xfId="0" applyFont="1" applyFill="1" applyBorder="1"/>
    <xf numFmtId="193" fontId="5" fillId="3" borderId="0" xfId="0" applyNumberFormat="1" applyFont="1" applyFill="1" applyAlignment="1">
      <alignment horizontal="left" vertical="center"/>
    </xf>
    <xf numFmtId="193" fontId="5" fillId="3" borderId="2" xfId="0" applyNumberFormat="1" applyFont="1" applyFill="1" applyBorder="1" applyAlignment="1">
      <alignment horizontal="center" vertical="center"/>
    </xf>
    <xf numFmtId="193" fontId="5"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194" fontId="7" fillId="3" borderId="4" xfId="0" applyNumberFormat="1" applyFont="1" applyFill="1" applyBorder="1" applyAlignment="1">
      <alignment horizontal="center" vertical="center" wrapText="1"/>
    </xf>
    <xf numFmtId="193" fontId="7" fillId="3" borderId="4" xfId="0" applyNumberFormat="1" applyFont="1" applyFill="1" applyBorder="1" applyAlignment="1">
      <alignment horizontal="right" vertical="center" wrapText="1"/>
    </xf>
    <xf numFmtId="193" fontId="5" fillId="3" borderId="5" xfId="0" applyNumberFormat="1" applyFont="1" applyFill="1" applyBorder="1" applyAlignment="1">
      <alignment horizontal="center" vertical="center"/>
    </xf>
    <xf numFmtId="0" fontId="0" fillId="3" borderId="6" xfId="0" applyFont="1" applyFill="1" applyBorder="1"/>
    <xf numFmtId="193" fontId="5" fillId="3" borderId="6" xfId="0" applyNumberFormat="1" applyFont="1" applyFill="1" applyBorder="1" applyAlignment="1">
      <alignment horizontal="right" vertical="center"/>
    </xf>
    <xf numFmtId="193" fontId="5" fillId="3" borderId="5" xfId="0" applyNumberFormat="1" applyFont="1" applyFill="1" applyBorder="1" applyAlignment="1">
      <alignment vertical="center"/>
    </xf>
    <xf numFmtId="193" fontId="5" fillId="3" borderId="6" xfId="0" applyNumberFormat="1" applyFont="1" applyFill="1" applyBorder="1" applyAlignment="1">
      <alignment vertical="center"/>
    </xf>
    <xf numFmtId="0" fontId="7" fillId="3" borderId="4" xfId="0" applyFont="1" applyFill="1" applyBorder="1" applyAlignment="1">
      <alignment vertical="center" wrapText="1"/>
    </xf>
    <xf numFmtId="194" fontId="7" fillId="3" borderId="4" xfId="0" applyNumberFormat="1" applyFont="1" applyFill="1" applyBorder="1" applyAlignment="1">
      <alignment vertical="center" wrapText="1"/>
    </xf>
    <xf numFmtId="193" fontId="5" fillId="3" borderId="5" xfId="0" applyNumberFormat="1" applyFont="1" applyFill="1" applyBorder="1" applyAlignment="1">
      <alignment horizontal="right" vertical="center"/>
    </xf>
    <xf numFmtId="193" fontId="8" fillId="3" borderId="0" xfId="0" applyNumberFormat="1" applyFont="1" applyFill="1" applyAlignment="1">
      <alignment horizontal="center" vertical="center"/>
    </xf>
    <xf numFmtId="193" fontId="5" fillId="3" borderId="0" xfId="0" applyNumberFormat="1" applyFont="1" applyFill="1" applyBorder="1" applyAlignment="1">
      <alignment vertical="center"/>
    </xf>
    <xf numFmtId="193" fontId="5" fillId="3" borderId="0" xfId="0" applyNumberFormat="1" applyFont="1" applyFill="1" applyBorder="1" applyAlignment="1">
      <alignment horizontal="center" vertical="center"/>
    </xf>
    <xf numFmtId="193" fontId="5" fillId="3" borderId="0" xfId="0" applyNumberFormat="1" applyFont="1" applyFill="1" applyBorder="1" applyAlignment="1">
      <alignment horizontal="right" vertical="center"/>
    </xf>
    <xf numFmtId="193" fontId="5" fillId="3" borderId="4" xfId="0" applyNumberFormat="1" applyFont="1" applyFill="1" applyBorder="1" applyAlignment="1">
      <alignment horizontal="center" vertical="center"/>
    </xf>
    <xf numFmtId="194" fontId="7" fillId="3" borderId="4" xfId="0" applyNumberFormat="1" applyFont="1" applyFill="1" applyBorder="1" applyAlignment="1">
      <alignment horizontal="left" vertical="center" wrapText="1"/>
    </xf>
    <xf numFmtId="193" fontId="8" fillId="3" borderId="5" xfId="0" applyNumberFormat="1" applyFont="1" applyFill="1" applyBorder="1" applyAlignment="1">
      <alignment vertical="center"/>
    </xf>
    <xf numFmtId="10" fontId="7" fillId="3" borderId="4" xfId="0" applyNumberFormat="1" applyFont="1" applyFill="1" applyBorder="1" applyAlignment="1">
      <alignment horizontal="right" vertical="center" wrapText="1"/>
    </xf>
    <xf numFmtId="10" fontId="5" fillId="3" borderId="5" xfId="0" applyNumberFormat="1" applyFont="1" applyFill="1" applyBorder="1" applyAlignment="1">
      <alignment horizontal="center" vertical="center"/>
    </xf>
    <xf numFmtId="193" fontId="5" fillId="3" borderId="6" xfId="0" applyNumberFormat="1" applyFont="1" applyFill="1" applyBorder="1" applyAlignment="1">
      <alignment horizontal="center" vertical="center"/>
    </xf>
    <xf numFmtId="193" fontId="4" fillId="0" borderId="0" xfId="0" applyNumberFormat="1" applyFont="1" applyAlignment="1">
      <alignment vertical="center"/>
    </xf>
    <xf numFmtId="193" fontId="5" fillId="0" borderId="0" xfId="0" applyNumberFormat="1" applyFont="1" applyAlignment="1">
      <alignment horizontal="center" vertical="center"/>
    </xf>
    <xf numFmtId="193" fontId="5" fillId="0" borderId="0" xfId="0" applyNumberFormat="1" applyFont="1" applyAlignment="1">
      <alignment vertical="center"/>
    </xf>
    <xf numFmtId="0" fontId="6" fillId="0" borderId="0" xfId="0" applyFont="1" applyAlignment="1" applyProtection="1">
      <alignment vertical="center"/>
      <protection locked="0" hidden="1"/>
    </xf>
    <xf numFmtId="193" fontId="4" fillId="0" borderId="0" xfId="0" applyNumberFormat="1" applyFont="1" applyAlignment="1">
      <alignment horizontal="center" vertical="center" wrapText="1"/>
    </xf>
    <xf numFmtId="193" fontId="5" fillId="0" borderId="0" xfId="0" applyNumberFormat="1" applyFont="1" applyAlignment="1">
      <alignment horizontal="right" vertical="center"/>
    </xf>
    <xf numFmtId="193" fontId="5" fillId="0" borderId="1" xfId="0" applyNumberFormat="1" applyFont="1" applyBorder="1" applyAlignment="1">
      <alignment horizontal="left" vertical="center"/>
    </xf>
    <xf numFmtId="193" fontId="5" fillId="0" borderId="4" xfId="0" applyNumberFormat="1" applyFont="1" applyBorder="1" applyAlignment="1">
      <alignment horizontal="center" vertical="center"/>
    </xf>
    <xf numFmtId="193" fontId="5" fillId="0" borderId="4" xfId="0" applyNumberFormat="1" applyFont="1" applyBorder="1" applyAlignment="1">
      <alignment vertical="center"/>
    </xf>
    <xf numFmtId="193" fontId="5" fillId="0" borderId="4" xfId="0" applyNumberFormat="1" applyFont="1" applyBorder="1" applyAlignment="1">
      <alignment horizontal="right" vertical="center"/>
    </xf>
    <xf numFmtId="193" fontId="9" fillId="0" borderId="0" xfId="0" applyNumberFormat="1" applyFont="1" applyAlignment="1">
      <alignment vertical="center"/>
    </xf>
    <xf numFmtId="193" fontId="9" fillId="0" borderId="4" xfId="0" applyNumberFormat="1" applyFont="1" applyBorder="1" applyAlignment="1">
      <alignment vertical="center"/>
    </xf>
    <xf numFmtId="0" fontId="0" fillId="0" borderId="7" xfId="0" applyBorder="1"/>
    <xf numFmtId="10" fontId="5" fillId="3" borderId="5" xfId="0" applyNumberFormat="1" applyFont="1" applyFill="1" applyBorder="1" applyAlignment="1">
      <alignment vertical="center"/>
    </xf>
    <xf numFmtId="0" fontId="0" fillId="3" borderId="0" xfId="0" applyFont="1" applyFill="1" applyBorder="1"/>
    <xf numFmtId="195" fontId="7" fillId="3" borderId="4" xfId="0" applyNumberFormat="1" applyFont="1" applyFill="1" applyBorder="1" applyAlignment="1">
      <alignment horizontal="center" vertical="center" wrapText="1"/>
    </xf>
    <xf numFmtId="193" fontId="9" fillId="3" borderId="0" xfId="0" applyNumberFormat="1" applyFont="1" applyFill="1" applyAlignment="1">
      <alignment vertical="center"/>
    </xf>
    <xf numFmtId="193" fontId="7" fillId="3" borderId="4" xfId="0" applyNumberFormat="1" applyFont="1" applyFill="1" applyBorder="1" applyAlignment="1">
      <alignment horizontal="center" vertical="center" wrapText="1"/>
    </xf>
    <xf numFmtId="193" fontId="7" fillId="3" borderId="4" xfId="0" applyNumberFormat="1" applyFont="1" applyFill="1" applyBorder="1" applyAlignment="1">
      <alignment horizontal="right" vertical="center"/>
    </xf>
    <xf numFmtId="49" fontId="5" fillId="3" borderId="5" xfId="0" applyNumberFormat="1" applyFont="1" applyFill="1" applyBorder="1" applyAlignment="1">
      <alignment horizontal="center" vertical="center"/>
    </xf>
    <xf numFmtId="193" fontId="5" fillId="3" borderId="0" xfId="0" applyNumberFormat="1" applyFont="1" applyFill="1" applyBorder="1" applyAlignment="1">
      <alignment horizontal="left" vertical="center"/>
    </xf>
    <xf numFmtId="0" fontId="5" fillId="3" borderId="4" xfId="0" applyFont="1" applyFill="1" applyBorder="1" applyAlignment="1">
      <alignment horizontal="center" vertical="center" wrapText="1"/>
    </xf>
    <xf numFmtId="176" fontId="5" fillId="3" borderId="4" xfId="1" applyFont="1" applyFill="1" applyBorder="1" applyAlignment="1">
      <alignment horizontal="center" vertical="center"/>
    </xf>
    <xf numFmtId="0" fontId="5" fillId="3" borderId="4" xfId="0" applyFont="1" applyFill="1" applyBorder="1" applyAlignment="1">
      <alignment horizontal="center" vertical="center"/>
    </xf>
    <xf numFmtId="176" fontId="5" fillId="3" borderId="4" xfId="1" applyFont="1" applyFill="1" applyBorder="1" applyAlignment="1">
      <alignment horizontal="center" vertical="center" wrapText="1"/>
    </xf>
    <xf numFmtId="193" fontId="7" fillId="3" borderId="4" xfId="0" applyNumberFormat="1" applyFont="1" applyFill="1" applyBorder="1" applyAlignment="1">
      <alignment horizontal="left" vertical="center" wrapText="1"/>
    </xf>
    <xf numFmtId="49" fontId="7" fillId="3" borderId="4" xfId="0" applyNumberFormat="1" applyFont="1" applyFill="1" applyBorder="1" applyAlignment="1">
      <alignment horizontal="center" vertical="center" wrapText="1"/>
    </xf>
    <xf numFmtId="0" fontId="0" fillId="3" borderId="4" xfId="0" applyFont="1" applyFill="1" applyBorder="1"/>
    <xf numFmtId="193" fontId="0" fillId="3" borderId="4" xfId="0" applyNumberFormat="1" applyFont="1" applyFill="1" applyBorder="1"/>
    <xf numFmtId="196" fontId="7" fillId="3" borderId="4" xfId="0" applyNumberFormat="1" applyFont="1" applyFill="1" applyBorder="1" applyAlignment="1">
      <alignment horizontal="right" vertical="center" wrapText="1"/>
    </xf>
    <xf numFmtId="193" fontId="5" fillId="3" borderId="4" xfId="0" applyNumberFormat="1" applyFont="1" applyFill="1" applyBorder="1" applyAlignment="1">
      <alignment vertical="center"/>
    </xf>
    <xf numFmtId="49" fontId="5" fillId="3" borderId="4" xfId="0" applyNumberFormat="1" applyFont="1" applyFill="1" applyBorder="1" applyAlignment="1">
      <alignment vertical="center"/>
    </xf>
    <xf numFmtId="193" fontId="5" fillId="3" borderId="4" xfId="0" applyNumberFormat="1" applyFont="1" applyFill="1" applyBorder="1" applyAlignment="1">
      <alignment horizontal="right" vertical="center"/>
    </xf>
    <xf numFmtId="196" fontId="5" fillId="3" borderId="5" xfId="0" applyNumberFormat="1" applyFont="1" applyFill="1" applyBorder="1" applyAlignment="1">
      <alignment horizontal="right" vertical="center"/>
    </xf>
    <xf numFmtId="0" fontId="10" fillId="0" borderId="0" xfId="0" applyFont="1"/>
    <xf numFmtId="0" fontId="0" fillId="0" borderId="0" xfId="0"/>
    <xf numFmtId="0" fontId="0" fillId="0" borderId="1" xfId="0" applyBorder="1"/>
    <xf numFmtId="193" fontId="5" fillId="0" borderId="8" xfId="0" applyNumberFormat="1" applyFont="1" applyBorder="1" applyAlignment="1">
      <alignment horizontal="center" vertical="center"/>
    </xf>
    <xf numFmtId="193" fontId="5" fillId="0" borderId="7" xfId="0" applyNumberFormat="1" applyFont="1" applyBorder="1" applyAlignment="1">
      <alignment vertical="center"/>
    </xf>
    <xf numFmtId="193" fontId="5" fillId="0" borderId="7" xfId="0" applyNumberFormat="1" applyFont="1" applyBorder="1" applyAlignment="1">
      <alignment horizontal="right" vertical="center"/>
    </xf>
    <xf numFmtId="193" fontId="5" fillId="0" borderId="5" xfId="0" applyNumberFormat="1" applyFont="1" applyBorder="1" applyAlignment="1">
      <alignment horizontal="right" vertical="center"/>
    </xf>
    <xf numFmtId="193" fontId="9" fillId="0" borderId="7" xfId="0" applyNumberFormat="1" applyFont="1" applyBorder="1" applyAlignment="1">
      <alignment vertical="center"/>
    </xf>
    <xf numFmtId="193" fontId="5" fillId="3" borderId="2" xfId="0" applyNumberFormat="1" applyFont="1" applyFill="1" applyBorder="1" applyAlignment="1">
      <alignment horizontal="center" vertical="center" wrapText="1"/>
    </xf>
    <xf numFmtId="193" fontId="5" fillId="3" borderId="0" xfId="0" applyNumberFormat="1" applyFont="1" applyFill="1" applyAlignment="1">
      <alignment horizontal="center" vertical="center" wrapText="1"/>
    </xf>
    <xf numFmtId="0" fontId="0" fillId="3" borderId="7" xfId="0" applyFont="1" applyFill="1" applyBorder="1"/>
    <xf numFmtId="193" fontId="5" fillId="3" borderId="3" xfId="0" applyNumberFormat="1" applyFont="1" applyFill="1" applyBorder="1" applyAlignment="1">
      <alignment horizontal="center" vertical="center"/>
    </xf>
    <xf numFmtId="0" fontId="7" fillId="3" borderId="4" xfId="0" applyFont="1" applyFill="1" applyBorder="1" applyAlignment="1">
      <alignment horizontal="left" vertical="center" wrapText="1"/>
    </xf>
    <xf numFmtId="0" fontId="0" fillId="3" borderId="9" xfId="0" applyFont="1" applyFill="1" applyBorder="1"/>
    <xf numFmtId="193" fontId="10" fillId="3" borderId="0" xfId="0" applyNumberFormat="1" applyFont="1" applyFill="1"/>
    <xf numFmtId="193" fontId="0" fillId="3" borderId="0" xfId="0" applyNumberFormat="1" applyFont="1" applyFill="1"/>
    <xf numFmtId="193" fontId="0" fillId="3" borderId="0" xfId="0" applyNumberFormat="1" applyFill="1"/>
    <xf numFmtId="193" fontId="0" fillId="3" borderId="0" xfId="0" applyNumberFormat="1" applyFont="1" applyFill="1" applyAlignment="1">
      <alignment horizontal="center"/>
    </xf>
    <xf numFmtId="193" fontId="5" fillId="3" borderId="1" xfId="0" applyNumberFormat="1" applyFont="1" applyFill="1" applyBorder="1" applyAlignment="1">
      <alignment horizontal="right" vertical="center"/>
    </xf>
    <xf numFmtId="197" fontId="7" fillId="3" borderId="4" xfId="0" applyNumberFormat="1" applyFont="1" applyFill="1" applyBorder="1" applyAlignment="1">
      <alignment horizontal="center" vertical="center" wrapText="1"/>
    </xf>
    <xf numFmtId="193" fontId="9" fillId="0" borderId="0" xfId="0" applyNumberFormat="1" applyFont="1" applyAlignment="1">
      <alignment horizontal="right" vertical="center"/>
    </xf>
    <xf numFmtId="193" fontId="9" fillId="0" borderId="4" xfId="0" applyNumberFormat="1" applyFont="1" applyBorder="1" applyAlignment="1">
      <alignment horizontal="center" vertical="center"/>
    </xf>
    <xf numFmtId="193" fontId="5" fillId="0" borderId="7" xfId="0" applyNumberFormat="1" applyFont="1" applyBorder="1" applyAlignment="1">
      <alignment horizontal="left" vertical="center"/>
    </xf>
    <xf numFmtId="193" fontId="5" fillId="3" borderId="7" xfId="0" applyNumberFormat="1" applyFont="1" applyFill="1" applyBorder="1" applyAlignment="1" applyProtection="1">
      <alignment horizontal="right" vertical="center"/>
      <protection locked="0"/>
    </xf>
    <xf numFmtId="193" fontId="5" fillId="0" borderId="7" xfId="0" applyNumberFormat="1" applyFont="1" applyBorder="1" applyAlignment="1" applyProtection="1">
      <alignment horizontal="right" vertical="center"/>
      <protection locked="0"/>
    </xf>
    <xf numFmtId="0" fontId="0" fillId="3" borderId="10" xfId="0" applyFont="1" applyFill="1" applyBorder="1"/>
    <xf numFmtId="193" fontId="5" fillId="3" borderId="5" xfId="0" applyNumberFormat="1" applyFont="1" applyFill="1" applyBorder="1" applyAlignment="1">
      <alignment horizontal="center" vertical="center" wrapText="1"/>
    </xf>
    <xf numFmtId="193" fontId="5" fillId="3" borderId="8" xfId="0" applyNumberFormat="1" applyFont="1" applyFill="1" applyBorder="1" applyAlignment="1">
      <alignment horizontal="center" vertical="center"/>
    </xf>
    <xf numFmtId="193" fontId="5" fillId="3" borderId="7" xfId="0" applyNumberFormat="1" applyFont="1" applyFill="1" applyBorder="1" applyAlignment="1">
      <alignment horizontal="center" vertical="center"/>
    </xf>
    <xf numFmtId="193" fontId="5" fillId="3" borderId="4" xfId="0" applyNumberFormat="1" applyFont="1" applyFill="1" applyBorder="1" applyAlignment="1">
      <alignment horizontal="center" vertical="center" wrapText="1"/>
    </xf>
    <xf numFmtId="0" fontId="0" fillId="3" borderId="5" xfId="0" applyFont="1" applyFill="1" applyBorder="1"/>
    <xf numFmtId="176" fontId="5" fillId="3" borderId="4" xfId="0" applyNumberFormat="1" applyFont="1" applyFill="1" applyBorder="1" applyAlignment="1">
      <alignment horizontal="center" vertical="center" shrinkToFit="1"/>
    </xf>
    <xf numFmtId="10" fontId="5" fillId="3" borderId="4" xfId="0" applyNumberFormat="1" applyFont="1" applyFill="1" applyBorder="1" applyAlignment="1">
      <alignment horizontal="center" vertical="center" shrinkToFit="1"/>
    </xf>
    <xf numFmtId="0" fontId="7" fillId="3" borderId="5" xfId="0" applyFont="1" applyFill="1" applyBorder="1" applyAlignment="1">
      <alignment horizontal="center" vertical="center" wrapText="1"/>
    </xf>
    <xf numFmtId="49" fontId="7" fillId="3" borderId="5" xfId="0" applyNumberFormat="1" applyFont="1" applyFill="1" applyBorder="1" applyAlignment="1">
      <alignment horizontal="left" vertical="center" wrapText="1"/>
    </xf>
    <xf numFmtId="193" fontId="7" fillId="3" borderId="5" xfId="0" applyNumberFormat="1" applyFont="1" applyFill="1" applyBorder="1" applyAlignment="1">
      <alignment horizontal="center" vertical="center" wrapText="1"/>
    </xf>
    <xf numFmtId="194" fontId="7" fillId="3" borderId="5" xfId="0" applyNumberFormat="1" applyFont="1" applyFill="1" applyBorder="1" applyAlignment="1">
      <alignment horizontal="center" vertical="center" wrapText="1"/>
    </xf>
    <xf numFmtId="193" fontId="7" fillId="3" borderId="5" xfId="0" applyNumberFormat="1" applyFont="1" applyFill="1" applyBorder="1" applyAlignment="1">
      <alignment horizontal="right" vertical="center" wrapText="1"/>
    </xf>
    <xf numFmtId="176" fontId="5" fillId="3" borderId="3" xfId="0" applyNumberFormat="1" applyFont="1" applyFill="1" applyBorder="1" applyAlignment="1">
      <alignment horizontal="center" vertical="center" shrinkToFit="1"/>
    </xf>
    <xf numFmtId="176" fontId="5" fillId="3" borderId="2" xfId="0" applyNumberFormat="1" applyFont="1" applyFill="1" applyBorder="1" applyAlignment="1">
      <alignment horizontal="center" vertical="center" shrinkToFit="1"/>
    </xf>
    <xf numFmtId="10" fontId="5" fillId="3" borderId="2" xfId="0" applyNumberFormat="1" applyFont="1" applyFill="1" applyBorder="1" applyAlignment="1">
      <alignment horizontal="center" vertical="center" shrinkToFit="1"/>
    </xf>
    <xf numFmtId="193" fontId="7" fillId="3" borderId="5" xfId="67" applyNumberFormat="1" applyFont="1" applyFill="1" applyBorder="1" applyAlignment="1">
      <alignment horizontal="righ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193" fontId="7" fillId="3" borderId="4" xfId="67" applyNumberFormat="1" applyFont="1" applyFill="1" applyBorder="1" applyAlignment="1">
      <alignment horizontal="right" vertical="center" wrapText="1"/>
    </xf>
    <xf numFmtId="193" fontId="5" fillId="3" borderId="9" xfId="0" applyNumberFormat="1" applyFont="1" applyFill="1" applyBorder="1" applyAlignment="1">
      <alignment horizontal="center" vertical="center"/>
    </xf>
    <xf numFmtId="0" fontId="5" fillId="3" borderId="0" xfId="87" applyFont="1" applyFill="1" applyAlignment="1">
      <alignment vertical="center"/>
    </xf>
    <xf numFmtId="0" fontId="0" fillId="3" borderId="0" xfId="87" applyFont="1" applyFill="1"/>
    <xf numFmtId="0" fontId="0" fillId="3" borderId="0" xfId="87" applyFont="1" applyFill="1" applyAlignment="1">
      <alignment horizontal="center"/>
    </xf>
    <xf numFmtId="193" fontId="0" fillId="3" borderId="0" xfId="87" applyNumberFormat="1" applyFont="1" applyFill="1"/>
    <xf numFmtId="0" fontId="11" fillId="3" borderId="0" xfId="87" applyFont="1" applyFill="1" applyAlignment="1">
      <alignment horizontal="center"/>
    </xf>
    <xf numFmtId="0" fontId="5" fillId="3" borderId="0" xfId="87" applyFont="1" applyFill="1" applyAlignment="1">
      <alignment horizontal="center" vertical="center"/>
    </xf>
    <xf numFmtId="0" fontId="5" fillId="3" borderId="0" xfId="81" applyFont="1" applyFill="1" applyAlignment="1" applyProtection="1">
      <alignment horizontal="right" vertical="center"/>
    </xf>
    <xf numFmtId="0" fontId="5" fillId="3" borderId="0" xfId="81" applyFont="1" applyFill="1" applyProtection="1">
      <protection locked="0"/>
    </xf>
    <xf numFmtId="0" fontId="5" fillId="3" borderId="0" xfId="87" applyFont="1" applyFill="1" applyAlignment="1">
      <alignment horizontal="right" vertical="center"/>
    </xf>
    <xf numFmtId="0" fontId="5" fillId="3" borderId="4" xfId="87" applyFont="1" applyFill="1" applyBorder="1" applyAlignment="1">
      <alignment horizontal="center" vertical="center"/>
    </xf>
    <xf numFmtId="193" fontId="5" fillId="3" borderId="4" xfId="87" applyNumberFormat="1" applyFont="1" applyFill="1" applyBorder="1" applyAlignment="1">
      <alignment horizontal="center" vertical="center"/>
    </xf>
    <xf numFmtId="0" fontId="5" fillId="3" borderId="4" xfId="195" applyFont="1" applyFill="1" applyBorder="1" applyAlignment="1">
      <alignment horizontal="center" vertical="center"/>
    </xf>
    <xf numFmtId="0" fontId="5" fillId="3" borderId="4" xfId="195" applyFont="1" applyFill="1" applyBorder="1" applyAlignment="1">
      <alignment horizontal="left" vertical="center"/>
    </xf>
    <xf numFmtId="0" fontId="5" fillId="3" borderId="4" xfId="87" applyFont="1" applyFill="1" applyBorder="1" applyAlignment="1">
      <alignment horizontal="left" vertical="center" shrinkToFit="1"/>
    </xf>
    <xf numFmtId="198" fontId="5" fillId="3" borderId="4" xfId="195" applyNumberFormat="1" applyFont="1" applyFill="1" applyBorder="1" applyAlignment="1">
      <alignment horizontal="center" vertical="center"/>
    </xf>
    <xf numFmtId="193" fontId="5" fillId="3" borderId="4" xfId="95" applyNumberFormat="1" applyFont="1" applyFill="1" applyBorder="1" applyAlignment="1">
      <alignment vertical="center"/>
    </xf>
    <xf numFmtId="0" fontId="5" fillId="3" borderId="4" xfId="87" applyFont="1" applyFill="1" applyBorder="1" applyAlignment="1">
      <alignment vertical="center"/>
    </xf>
    <xf numFmtId="0" fontId="0" fillId="3" borderId="0" xfId="87" applyFont="1" applyFill="1" applyAlignment="1">
      <alignment horizontal="center" vertical="center"/>
    </xf>
    <xf numFmtId="0" fontId="5" fillId="3" borderId="0" xfId="87" applyFont="1" applyFill="1"/>
    <xf numFmtId="0" fontId="8" fillId="3" borderId="0" xfId="87" applyFont="1" applyFill="1" applyAlignment="1">
      <alignment horizontal="center" vertical="center"/>
    </xf>
    <xf numFmtId="0" fontId="8" fillId="3" borderId="0" xfId="195" applyFont="1" applyFill="1" applyAlignment="1">
      <alignment horizontal="center" vertical="center"/>
    </xf>
    <xf numFmtId="193" fontId="5" fillId="3" borderId="0" xfId="95" applyNumberFormat="1" applyFont="1" applyFill="1" applyAlignment="1">
      <alignment vertical="center"/>
    </xf>
    <xf numFmtId="0" fontId="5" fillId="3" borderId="0" xfId="87" applyFont="1" applyFill="1" applyAlignment="1">
      <alignment horizontal="center"/>
    </xf>
    <xf numFmtId="193" fontId="5" fillId="3" borderId="0" xfId="87" applyNumberFormat="1" applyFont="1" applyFill="1"/>
    <xf numFmtId="199" fontId="7" fillId="3" borderId="4" xfId="0" applyNumberFormat="1" applyFont="1" applyFill="1" applyBorder="1" applyAlignment="1">
      <alignment horizontal="left" vertical="center" wrapText="1"/>
    </xf>
    <xf numFmtId="4" fontId="7" fillId="3" borderId="4" xfId="0" applyNumberFormat="1" applyFont="1" applyFill="1" applyBorder="1" applyAlignment="1">
      <alignment horizontal="left" vertical="center" wrapText="1"/>
    </xf>
    <xf numFmtId="4" fontId="7" fillId="3" borderId="4" xfId="0" applyNumberFormat="1" applyFont="1" applyFill="1" applyBorder="1" applyAlignment="1">
      <alignment horizontal="right" vertical="center" wrapText="1"/>
    </xf>
    <xf numFmtId="4" fontId="5" fillId="3" borderId="4" xfId="0" applyNumberFormat="1" applyFont="1" applyFill="1" applyBorder="1" applyAlignment="1">
      <alignment horizontal="right" vertical="center"/>
    </xf>
    <xf numFmtId="4" fontId="7" fillId="3" borderId="4" xfId="0" applyNumberFormat="1" applyFont="1" applyFill="1" applyBorder="1" applyAlignment="1">
      <alignment horizontal="center" vertical="center" wrapText="1"/>
    </xf>
    <xf numFmtId="4" fontId="5" fillId="3" borderId="5" xfId="0" applyNumberFormat="1" applyFont="1" applyFill="1" applyBorder="1" applyAlignment="1">
      <alignment horizontal="right" vertical="center"/>
    </xf>
    <xf numFmtId="4" fontId="5" fillId="3" borderId="5" xfId="0" applyNumberFormat="1" applyFont="1" applyFill="1" applyBorder="1" applyAlignment="1">
      <alignment vertical="center"/>
    </xf>
    <xf numFmtId="49" fontId="7" fillId="0" borderId="4" xfId="0" applyNumberFormat="1" applyFont="1" applyBorder="1" applyAlignment="1">
      <alignment horizontal="center" vertical="center"/>
    </xf>
    <xf numFmtId="193" fontId="5" fillId="0" borderId="4" xfId="0" applyNumberFormat="1" applyFont="1" applyBorder="1" applyAlignment="1">
      <alignment horizontal="left" vertical="center"/>
    </xf>
    <xf numFmtId="193" fontId="12" fillId="0" borderId="4" xfId="0" applyNumberFormat="1" applyFont="1" applyBorder="1" applyAlignment="1">
      <alignment vertical="center"/>
    </xf>
    <xf numFmtId="193" fontId="7" fillId="0" borderId="4" xfId="0" applyNumberFormat="1" applyFont="1" applyBorder="1" applyAlignment="1">
      <alignment vertical="center"/>
    </xf>
    <xf numFmtId="0" fontId="13" fillId="0" borderId="0" xfId="154" applyFont="1"/>
    <xf numFmtId="0" fontId="14" fillId="0" borderId="0" xfId="154" applyFont="1"/>
    <xf numFmtId="0" fontId="9" fillId="0" borderId="0" xfId="154" applyFont="1" applyAlignment="1">
      <alignment horizontal="left" vertical="center"/>
    </xf>
    <xf numFmtId="0" fontId="15" fillId="0" borderId="0" xfId="154" applyFont="1"/>
    <xf numFmtId="0" fontId="16" fillId="3" borderId="0" xfId="154" applyFont="1" applyFill="1"/>
    <xf numFmtId="0" fontId="5" fillId="3" borderId="0" xfId="154" applyFont="1" applyFill="1" applyAlignment="1">
      <alignment vertical="center"/>
    </xf>
    <xf numFmtId="0" fontId="5" fillId="3" borderId="0" xfId="154" applyFont="1" applyFill="1" applyAlignment="1">
      <alignment horizontal="center" vertical="center"/>
    </xf>
    <xf numFmtId="0" fontId="5" fillId="3" borderId="0" xfId="0" applyFont="1" applyFill="1" applyAlignment="1">
      <alignment vertical="center"/>
    </xf>
    <xf numFmtId="0" fontId="5" fillId="3" borderId="0" xfId="154" applyFont="1" applyFill="1"/>
    <xf numFmtId="0" fontId="8" fillId="3" borderId="0" xfId="154" applyFont="1" applyFill="1"/>
    <xf numFmtId="0" fontId="14" fillId="3" borderId="0" xfId="154" applyFont="1" applyFill="1"/>
    <xf numFmtId="176" fontId="14" fillId="3" borderId="0" xfId="267" applyFont="1" applyFill="1"/>
    <xf numFmtId="0" fontId="4" fillId="3" borderId="0" xfId="76" applyFont="1" applyFill="1" applyAlignment="1" applyProtection="1">
      <alignment horizontal="centerContinuous"/>
    </xf>
    <xf numFmtId="0" fontId="16" fillId="3" borderId="0" xfId="154" applyFont="1" applyFill="1" applyAlignment="1">
      <alignment horizontal="centerContinuous"/>
    </xf>
    <xf numFmtId="176" fontId="16" fillId="3" borderId="0" xfId="267" applyFont="1" applyFill="1" applyAlignment="1">
      <alignment horizontal="centerContinuous"/>
    </xf>
    <xf numFmtId="0" fontId="8" fillId="3" borderId="0" xfId="154" applyFont="1" applyFill="1" applyAlignment="1">
      <alignment horizontal="centerContinuous" vertical="center"/>
    </xf>
    <xf numFmtId="0" fontId="5" fillId="3" borderId="0" xfId="154" applyFont="1" applyFill="1" applyAlignment="1">
      <alignment horizontal="centerContinuous" vertical="center"/>
    </xf>
    <xf numFmtId="176" fontId="5" fillId="3" borderId="0" xfId="267" applyFont="1" applyFill="1" applyAlignment="1">
      <alignment horizontal="centerContinuous" vertical="center"/>
    </xf>
    <xf numFmtId="0" fontId="5" fillId="3" borderId="0" xfId="154" applyFont="1" applyFill="1" applyAlignment="1">
      <alignment horizontal="right" vertical="center"/>
    </xf>
    <xf numFmtId="0" fontId="5" fillId="3" borderId="0" xfId="154" applyFont="1" applyFill="1" applyAlignment="1">
      <alignment horizontal="left"/>
    </xf>
    <xf numFmtId="176" fontId="5" fillId="3" borderId="0" xfId="267" applyFont="1" applyFill="1" applyAlignment="1">
      <alignment vertical="center"/>
    </xf>
    <xf numFmtId="0" fontId="5" fillId="3" borderId="4" xfId="161" applyFont="1" applyFill="1" applyBorder="1" applyAlignment="1">
      <alignment horizontal="center" vertical="center" wrapText="1"/>
    </xf>
    <xf numFmtId="0" fontId="5" fillId="3" borderId="4" xfId="161" applyFont="1" applyFill="1" applyBorder="1" applyAlignment="1">
      <alignment horizontal="center" vertical="center"/>
    </xf>
    <xf numFmtId="0" fontId="5" fillId="3" borderId="9" xfId="0" applyFont="1" applyFill="1" applyBorder="1"/>
    <xf numFmtId="0" fontId="5" fillId="3" borderId="7" xfId="0" applyFont="1" applyFill="1" applyBorder="1"/>
    <xf numFmtId="2" fontId="5" fillId="3" borderId="4" xfId="154" applyNumberFormat="1" applyFont="1" applyFill="1" applyBorder="1" applyAlignment="1">
      <alignment horizontal="center" vertical="center"/>
    </xf>
    <xf numFmtId="0" fontId="5" fillId="3" borderId="4" xfId="154" applyFont="1" applyFill="1" applyBorder="1" applyAlignment="1">
      <alignment horizontal="centerContinuous" vertical="center" wrapText="1"/>
    </xf>
    <xf numFmtId="176" fontId="5" fillId="3" borderId="4" xfId="267" applyFont="1" applyFill="1" applyBorder="1" applyAlignment="1">
      <alignment horizontal="centerContinuous" vertical="center" wrapText="1"/>
    </xf>
    <xf numFmtId="0" fontId="5" fillId="3" borderId="4" xfId="154" applyFont="1" applyFill="1" applyBorder="1" applyAlignment="1">
      <alignment horizontal="center" vertical="center" wrapText="1"/>
    </xf>
    <xf numFmtId="0" fontId="5" fillId="3" borderId="4" xfId="154" applyFont="1" applyFill="1" applyBorder="1" applyAlignment="1">
      <alignment horizontal="center" vertical="center"/>
    </xf>
    <xf numFmtId="0" fontId="5" fillId="3" borderId="5" xfId="0" applyFont="1" applyFill="1" applyBorder="1"/>
    <xf numFmtId="176" fontId="5" fillId="3" borderId="4" xfId="267" applyFont="1" applyFill="1" applyBorder="1" applyAlignment="1">
      <alignment horizontal="center" vertical="center" wrapText="1"/>
    </xf>
    <xf numFmtId="200" fontId="5" fillId="3" borderId="4" xfId="0" applyNumberFormat="1" applyFont="1" applyFill="1" applyBorder="1" applyAlignment="1">
      <alignment horizontal="center" vertical="center"/>
    </xf>
    <xf numFmtId="176" fontId="5" fillId="3" borderId="4" xfId="1" applyFont="1" applyFill="1" applyBorder="1" applyAlignment="1">
      <alignment horizontal="left" shrinkToFit="1"/>
    </xf>
    <xf numFmtId="193" fontId="5" fillId="3" borderId="4" xfId="245" applyNumberFormat="1" applyFont="1" applyFill="1" applyBorder="1" applyAlignment="1">
      <alignment horizontal="center"/>
    </xf>
    <xf numFmtId="193" fontId="5" fillId="3" borderId="4" xfId="245" applyNumberFormat="1" applyFont="1" applyFill="1" applyBorder="1" applyAlignment="1">
      <alignment horizontal="center" wrapText="1"/>
    </xf>
    <xf numFmtId="193" fontId="5" fillId="3" borderId="4" xfId="1" applyNumberFormat="1" applyFont="1" applyFill="1" applyBorder="1" applyAlignment="1">
      <alignment horizontal="center" wrapText="1"/>
    </xf>
    <xf numFmtId="193" fontId="5" fillId="3" borderId="4" xfId="1" applyNumberFormat="1" applyFont="1" applyFill="1" applyBorder="1" applyAlignment="1">
      <alignment horizontal="center" vertical="center" shrinkToFit="1"/>
    </xf>
    <xf numFmtId="193" fontId="5" fillId="3" borderId="4" xfId="1" applyNumberFormat="1" applyFont="1" applyFill="1" applyBorder="1" applyAlignment="1">
      <alignment horizontal="right" vertical="center"/>
    </xf>
    <xf numFmtId="193" fontId="5" fillId="3" borderId="4" xfId="1" applyNumberFormat="1" applyFont="1" applyFill="1" applyBorder="1" applyAlignment="1">
      <alignment vertical="center" wrapText="1"/>
    </xf>
    <xf numFmtId="193" fontId="5" fillId="3" borderId="4" xfId="1" applyNumberFormat="1" applyFont="1" applyFill="1" applyBorder="1">
      <alignment vertical="center"/>
    </xf>
    <xf numFmtId="0" fontId="5" fillId="3" borderId="4" xfId="0" applyFont="1" applyFill="1" applyBorder="1" applyAlignment="1">
      <alignment vertical="center"/>
    </xf>
    <xf numFmtId="0" fontId="5" fillId="3" borderId="0" xfId="0" applyFont="1" applyFill="1" applyAlignment="1">
      <alignment horizontal="center" vertical="center"/>
    </xf>
    <xf numFmtId="0" fontId="5" fillId="3" borderId="4" xfId="154" applyFont="1" applyFill="1" applyBorder="1" applyAlignment="1">
      <alignment vertical="center"/>
    </xf>
    <xf numFmtId="193" fontId="5" fillId="3" borderId="4" xfId="154" applyNumberFormat="1" applyFont="1" applyFill="1" applyBorder="1" applyAlignment="1">
      <alignment vertical="center"/>
    </xf>
    <xf numFmtId="193" fontId="5" fillId="3" borderId="4" xfId="154" applyNumberFormat="1" applyFont="1" applyFill="1" applyBorder="1" applyAlignment="1">
      <alignment horizontal="center" vertical="center"/>
    </xf>
    <xf numFmtId="193" fontId="5" fillId="3" borderId="4" xfId="1" applyNumberFormat="1" applyFont="1" applyFill="1" applyBorder="1" applyAlignment="1">
      <alignment vertical="center"/>
    </xf>
    <xf numFmtId="0" fontId="5" fillId="3" borderId="1" xfId="0" applyFont="1" applyFill="1" applyBorder="1"/>
    <xf numFmtId="0" fontId="5" fillId="3" borderId="6" xfId="0" applyFont="1" applyFill="1" applyBorder="1"/>
    <xf numFmtId="176" fontId="5" fillId="3" borderId="0" xfId="267" applyFont="1" applyFill="1"/>
    <xf numFmtId="0" fontId="5" fillId="3" borderId="0" xfId="154" applyFont="1" applyFill="1" applyAlignment="1">
      <alignment horizontal="left" vertical="center"/>
    </xf>
    <xf numFmtId="176" fontId="8" fillId="3" borderId="0" xfId="267" applyFont="1" applyFill="1"/>
    <xf numFmtId="0" fontId="17" fillId="3" borderId="0" xfId="154" applyFont="1" applyFill="1" applyAlignment="1">
      <alignment horizontal="centerContinuous"/>
    </xf>
    <xf numFmtId="0" fontId="18" fillId="3" borderId="0" xfId="154" applyFont="1" applyFill="1" applyAlignment="1">
      <alignment horizontal="centerContinuous"/>
    </xf>
    <xf numFmtId="193" fontId="9" fillId="3" borderId="0" xfId="0" applyNumberFormat="1" applyFont="1" applyFill="1" applyAlignment="1">
      <alignment horizontal="right" vertical="center"/>
    </xf>
    <xf numFmtId="193" fontId="9" fillId="3" borderId="2" xfId="0" applyNumberFormat="1" applyFont="1" applyFill="1" applyBorder="1" applyAlignment="1">
      <alignment horizontal="center" vertical="center" wrapText="1"/>
    </xf>
    <xf numFmtId="0" fontId="5" fillId="3" borderId="10" xfId="0" applyFont="1" applyFill="1" applyBorder="1"/>
    <xf numFmtId="193" fontId="9" fillId="3" borderId="0" xfId="0" applyNumberFormat="1" applyFont="1" applyFill="1" applyAlignment="1">
      <alignment horizontal="center" vertical="center"/>
    </xf>
    <xf numFmtId="193" fontId="5" fillId="3" borderId="5" xfId="0" applyNumberFormat="1" applyFont="1" applyFill="1" applyBorder="1" applyAlignment="1">
      <alignment horizontal="left" vertical="center"/>
    </xf>
    <xf numFmtId="0" fontId="0" fillId="3" borderId="10" xfId="0" applyFont="1" applyFill="1" applyBorder="1" applyAlignment="1">
      <alignment horizontal="center"/>
    </xf>
    <xf numFmtId="49" fontId="7" fillId="3" borderId="4" xfId="0" applyNumberFormat="1" applyFont="1" applyFill="1" applyBorder="1" applyAlignment="1">
      <alignment horizontal="left" vertical="center" shrinkToFit="1"/>
    </xf>
    <xf numFmtId="200"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shrinkToFit="1"/>
    </xf>
    <xf numFmtId="194" fontId="7" fillId="3" borderId="4" xfId="0" applyNumberFormat="1" applyFont="1" applyFill="1" applyBorder="1" applyAlignment="1">
      <alignment horizontal="center" vertical="center" shrinkToFit="1"/>
    </xf>
    <xf numFmtId="49" fontId="12" fillId="3" borderId="4" xfId="0" applyNumberFormat="1" applyFont="1" applyFill="1" applyBorder="1" applyAlignment="1">
      <alignment horizontal="center" vertical="center" wrapText="1"/>
    </xf>
    <xf numFmtId="49" fontId="7" fillId="3" borderId="7" xfId="0" applyNumberFormat="1" applyFont="1" applyFill="1" applyBorder="1" applyAlignment="1">
      <alignment vertical="center" wrapText="1"/>
    </xf>
    <xf numFmtId="49" fontId="12" fillId="3" borderId="4" xfId="0" applyNumberFormat="1" applyFont="1" applyFill="1" applyBorder="1" applyAlignment="1">
      <alignment horizontal="center" vertical="center" shrinkToFit="1"/>
    </xf>
    <xf numFmtId="193" fontId="19" fillId="3" borderId="0" xfId="0" applyNumberFormat="1" applyFont="1" applyFill="1" applyAlignment="1">
      <alignment horizontal="center" vertical="center" wrapText="1"/>
    </xf>
    <xf numFmtId="193" fontId="19" fillId="3" borderId="0" xfId="0" applyNumberFormat="1" applyFont="1" applyFill="1" applyAlignment="1">
      <alignment vertical="center"/>
    </xf>
    <xf numFmtId="193" fontId="4" fillId="3" borderId="4" xfId="0" applyNumberFormat="1" applyFont="1" applyFill="1" applyBorder="1" applyAlignment="1">
      <alignment horizontal="center" vertical="center" wrapText="1"/>
    </xf>
    <xf numFmtId="193" fontId="4" fillId="3" borderId="4" xfId="0" applyNumberFormat="1" applyFont="1" applyFill="1" applyBorder="1" applyAlignment="1">
      <alignment vertical="center"/>
    </xf>
    <xf numFmtId="193" fontId="5" fillId="3" borderId="4" xfId="0" applyNumberFormat="1" applyFont="1" applyFill="1" applyBorder="1" applyAlignment="1">
      <alignment vertical="center"/>
    </xf>
    <xf numFmtId="193" fontId="5" fillId="3" borderId="8" xfId="0" applyNumberFormat="1" applyFont="1" applyFill="1" applyBorder="1" applyAlignment="1">
      <alignment vertical="center"/>
    </xf>
    <xf numFmtId="193" fontId="5" fillId="3" borderId="9" xfId="0" applyNumberFormat="1" applyFont="1" applyFill="1" applyBorder="1" applyAlignment="1">
      <alignment vertical="center"/>
    </xf>
    <xf numFmtId="193" fontId="5" fillId="3" borderId="7" xfId="0" applyNumberFormat="1" applyFont="1" applyFill="1" applyBorder="1" applyAlignment="1">
      <alignment vertical="center"/>
    </xf>
    <xf numFmtId="193" fontId="9" fillId="3" borderId="4" xfId="0" applyNumberFormat="1" applyFont="1" applyFill="1" applyBorder="1" applyAlignment="1">
      <alignment horizontal="center" vertical="center" wrapText="1"/>
    </xf>
    <xf numFmtId="49" fontId="12" fillId="3" borderId="4" xfId="0" applyNumberFormat="1" applyFont="1" applyFill="1" applyBorder="1" applyAlignment="1">
      <alignment horizontal="left" vertical="center" shrinkToFit="1"/>
    </xf>
    <xf numFmtId="197" fontId="12" fillId="3" borderId="4" xfId="0" applyNumberFormat="1" applyFont="1" applyFill="1" applyBorder="1" applyAlignment="1">
      <alignment horizontal="center" vertical="center" wrapText="1"/>
    </xf>
    <xf numFmtId="200" fontId="7" fillId="3" borderId="4" xfId="67" applyNumberFormat="1" applyFont="1" applyFill="1" applyBorder="1" applyAlignment="1">
      <alignment horizontal="center" vertical="center" wrapText="1"/>
    </xf>
    <xf numFmtId="201" fontId="7" fillId="3" borderId="4" xfId="67"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shrinkToFit="1"/>
    </xf>
    <xf numFmtId="193" fontId="7" fillId="3" borderId="4" xfId="67" applyNumberFormat="1" applyFont="1" applyFill="1" applyBorder="1" applyAlignment="1">
      <alignment horizontal="center" vertical="center" wrapText="1"/>
    </xf>
    <xf numFmtId="193" fontId="7" fillId="0" borderId="4" xfId="67"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shrinkToFit="1"/>
    </xf>
    <xf numFmtId="200" fontId="7" fillId="0" borderId="4" xfId="67"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97"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shrinkToFit="1"/>
    </xf>
    <xf numFmtId="193" fontId="7" fillId="4" borderId="4" xfId="67" applyNumberFormat="1" applyFont="1" applyFill="1" applyBorder="1" applyAlignment="1">
      <alignment horizontal="center" vertical="center" wrapText="1"/>
    </xf>
    <xf numFmtId="49" fontId="12" fillId="0" borderId="4" xfId="0" applyNumberFormat="1" applyFont="1" applyFill="1" applyBorder="1" applyAlignment="1">
      <alignment horizontal="left" vertical="center" shrinkToFit="1"/>
    </xf>
    <xf numFmtId="49" fontId="20" fillId="3" borderId="4" xfId="0" applyNumberFormat="1" applyFont="1" applyFill="1" applyBorder="1" applyAlignment="1">
      <alignment horizontal="left" vertical="center" shrinkToFit="1"/>
    </xf>
    <xf numFmtId="49" fontId="7" fillId="0" borderId="4" xfId="0" applyNumberFormat="1" applyFont="1" applyFill="1" applyBorder="1" applyAlignment="1">
      <alignment horizontal="left" vertical="center" wrapText="1"/>
    </xf>
    <xf numFmtId="0" fontId="5" fillId="3" borderId="0" xfId="0" applyFont="1" applyFill="1" applyAlignment="1">
      <alignment vertical="center" wrapText="1"/>
    </xf>
    <xf numFmtId="14" fontId="5" fillId="3" borderId="0" xfId="0" applyNumberFormat="1" applyFont="1" applyFill="1" applyAlignment="1">
      <alignment vertical="center"/>
    </xf>
    <xf numFmtId="193" fontId="21" fillId="3" borderId="0" xfId="0" applyNumberFormat="1" applyFont="1" applyFill="1" applyAlignment="1">
      <alignment horizontal="center" vertical="center" wrapText="1"/>
    </xf>
    <xf numFmtId="2" fontId="5" fillId="3" borderId="0" xfId="0" applyNumberFormat="1" applyFont="1" applyFill="1" applyAlignment="1">
      <alignment horizontal="center" vertical="center"/>
    </xf>
    <xf numFmtId="1" fontId="5" fillId="3" borderId="0" xfId="0" applyNumberFormat="1" applyFont="1" applyFill="1" applyAlignment="1">
      <alignment horizontal="left" vertical="center"/>
    </xf>
    <xf numFmtId="1" fontId="5" fillId="3" borderId="0" xfId="0" applyNumberFormat="1" applyFont="1" applyFill="1" applyAlignment="1">
      <alignment horizontal="center" vertical="center"/>
    </xf>
    <xf numFmtId="49" fontId="5" fillId="3" borderId="0" xfId="0" applyNumberFormat="1" applyFont="1" applyFill="1" applyAlignment="1">
      <alignment horizontal="center" vertical="center"/>
    </xf>
    <xf numFmtId="14" fontId="5" fillId="3" borderId="0" xfId="0" applyNumberFormat="1" applyFont="1" applyFill="1" applyAlignment="1">
      <alignment horizontal="right" vertical="center"/>
    </xf>
    <xf numFmtId="202" fontId="5" fillId="3" borderId="0" xfId="0" applyNumberFormat="1" applyFont="1" applyFill="1" applyAlignment="1">
      <alignment horizontal="right" vertical="center"/>
    </xf>
    <xf numFmtId="1" fontId="5" fillId="3" borderId="0" xfId="64" applyNumberFormat="1" applyFont="1" applyFill="1" applyAlignment="1">
      <alignment horizontal="right" vertical="center"/>
    </xf>
    <xf numFmtId="1" fontId="5" fillId="3" borderId="0" xfId="0" applyNumberFormat="1" applyFont="1" applyFill="1" applyAlignment="1">
      <alignment vertical="center"/>
    </xf>
    <xf numFmtId="0" fontId="5" fillId="3" borderId="4" xfId="68" applyFont="1" applyFill="1" applyBorder="1" applyAlignment="1">
      <alignment horizontal="center" vertical="center" wrapText="1"/>
    </xf>
    <xf numFmtId="14" fontId="5" fillId="3" borderId="4" xfId="68"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1" fontId="5" fillId="3" borderId="4" xfId="64" applyNumberFormat="1" applyFont="1" applyFill="1" applyBorder="1" applyAlignment="1">
      <alignment horizontal="center" vertical="center" wrapText="1"/>
    </xf>
    <xf numFmtId="0" fontId="5" fillId="3" borderId="4" xfId="64" applyNumberFormat="1" applyFont="1" applyFill="1" applyBorder="1" applyAlignment="1">
      <alignment horizontal="center" vertical="center" wrapText="1"/>
    </xf>
    <xf numFmtId="49" fontId="5" fillId="3" borderId="2" xfId="68" applyNumberFormat="1" applyFont="1" applyFill="1" applyBorder="1" applyAlignment="1">
      <alignment horizontal="center" vertical="center" wrapText="1"/>
    </xf>
    <xf numFmtId="176" fontId="5" fillId="3" borderId="2" xfId="64" applyNumberFormat="1" applyFont="1" applyFill="1" applyBorder="1" applyAlignment="1">
      <alignment horizontal="center" vertical="center" shrinkToFit="1"/>
    </xf>
    <xf numFmtId="49" fontId="5" fillId="3" borderId="4" xfId="0" applyNumberFormat="1" applyFont="1" applyFill="1" applyBorder="1" applyAlignment="1">
      <alignment horizontal="left" vertical="center" wrapText="1"/>
    </xf>
    <xf numFmtId="194" fontId="5" fillId="3" borderId="4" xfId="0" applyNumberFormat="1" applyFont="1" applyFill="1" applyBorder="1" applyAlignment="1">
      <alignment horizontal="center" vertical="center" wrapText="1"/>
    </xf>
    <xf numFmtId="193" fontId="5" fillId="3" borderId="4" xfId="0" applyNumberFormat="1" applyFont="1" applyFill="1" applyBorder="1" applyAlignment="1">
      <alignment horizontal="right" vertical="center" wrapText="1"/>
    </xf>
    <xf numFmtId="193" fontId="5" fillId="3" borderId="4" xfId="64" applyNumberFormat="1" applyFont="1" applyFill="1" applyBorder="1" applyAlignment="1">
      <alignment horizontal="right" vertical="center" wrapText="1"/>
    </xf>
    <xf numFmtId="49" fontId="5" fillId="3" borderId="4" xfId="64" applyNumberFormat="1" applyFont="1" applyFill="1" applyBorder="1" applyAlignment="1">
      <alignment horizontal="left" vertical="center" wrapText="1"/>
    </xf>
    <xf numFmtId="195" fontId="5" fillId="3" borderId="4" xfId="0" applyNumberFormat="1" applyFont="1" applyFill="1" applyBorder="1" applyAlignment="1">
      <alignment horizontal="center" vertical="center" wrapText="1"/>
    </xf>
    <xf numFmtId="0" fontId="5" fillId="3" borderId="5" xfId="0" applyFont="1" applyFill="1" applyBorder="1" applyAlignment="1">
      <alignment vertical="center" wrapText="1"/>
    </xf>
    <xf numFmtId="193" fontId="5" fillId="3" borderId="5" xfId="0" applyNumberFormat="1" applyFont="1" applyFill="1" applyBorder="1" applyAlignment="1">
      <alignment vertical="center" wrapText="1"/>
    </xf>
    <xf numFmtId="193" fontId="5" fillId="3" borderId="5" xfId="0" applyNumberFormat="1" applyFont="1" applyFill="1" applyBorder="1" applyAlignment="1">
      <alignment horizontal="centerContinuous" vertical="center" wrapText="1"/>
    </xf>
    <xf numFmtId="196" fontId="5" fillId="3" borderId="5" xfId="0" applyNumberFormat="1" applyFont="1" applyFill="1" applyBorder="1" applyAlignment="1">
      <alignment horizontal="centerContinuous" vertical="center" wrapText="1"/>
    </xf>
    <xf numFmtId="196" fontId="5" fillId="3" borderId="5" xfId="0" applyNumberFormat="1" applyFont="1" applyFill="1" applyBorder="1" applyAlignment="1">
      <alignment vertical="center"/>
    </xf>
    <xf numFmtId="193" fontId="5" fillId="3" borderId="0" xfId="176" applyNumberFormat="1" applyFont="1" applyFill="1" applyAlignment="1">
      <alignment vertical="center"/>
    </xf>
    <xf numFmtId="0" fontId="22" fillId="3" borderId="0" xfId="0" applyFont="1" applyFill="1"/>
    <xf numFmtId="193" fontId="7" fillId="0" borderId="4" xfId="0" applyNumberFormat="1" applyFont="1" applyFill="1" applyBorder="1" applyAlignment="1">
      <alignment horizontal="right" vertical="center" wrapText="1"/>
    </xf>
    <xf numFmtId="193" fontId="5" fillId="3" borderId="11" xfId="0" applyNumberFormat="1" applyFont="1" applyFill="1" applyBorder="1" applyAlignment="1">
      <alignment horizontal="center" vertical="center"/>
    </xf>
    <xf numFmtId="193" fontId="4" fillId="3" borderId="0" xfId="0" applyNumberFormat="1" applyFont="1" applyFill="1" applyAlignment="1">
      <alignment vertical="center" wrapText="1"/>
    </xf>
    <xf numFmtId="197" fontId="5" fillId="3" borderId="2"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196" fontId="7" fillId="0" borderId="4" xfId="0" applyNumberFormat="1" applyFont="1" applyFill="1" applyBorder="1" applyAlignment="1">
      <alignment horizontal="right" vertical="center" wrapText="1"/>
    </xf>
    <xf numFmtId="193" fontId="5" fillId="3" borderId="2" xfId="75" applyNumberFormat="1" applyFont="1" applyFill="1" applyBorder="1" applyAlignment="1">
      <alignment horizontal="center" vertical="center" wrapText="1"/>
    </xf>
    <xf numFmtId="193" fontId="5" fillId="3" borderId="1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0" fillId="3" borderId="13" xfId="0" applyFont="1" applyFill="1" applyBorder="1"/>
    <xf numFmtId="193" fontId="0" fillId="3" borderId="6" xfId="0" applyNumberFormat="1" applyFont="1" applyFill="1" applyBorder="1"/>
    <xf numFmtId="0" fontId="5" fillId="3" borderId="2"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193" fontId="9" fillId="3" borderId="4" xfId="0" applyNumberFormat="1" applyFont="1" applyFill="1" applyBorder="1" applyAlignment="1">
      <alignment horizontal="center" vertical="center"/>
    </xf>
    <xf numFmtId="49" fontId="5" fillId="0" borderId="4" xfId="0" applyNumberFormat="1" applyFont="1" applyBorder="1" applyAlignment="1">
      <alignment horizontal="center" vertical="center"/>
    </xf>
    <xf numFmtId="193" fontId="9" fillId="0" borderId="7" xfId="0" applyNumberFormat="1" applyFont="1" applyBorder="1" applyAlignment="1">
      <alignment horizontal="left" vertical="center"/>
    </xf>
    <xf numFmtId="197" fontId="7" fillId="0" borderId="4" xfId="0" applyNumberFormat="1" applyFont="1" applyBorder="1" applyAlignment="1">
      <alignment horizontal="right" vertical="center" wrapText="1"/>
    </xf>
    <xf numFmtId="197" fontId="5" fillId="0" borderId="5" xfId="0" applyNumberFormat="1" applyFont="1" applyBorder="1" applyAlignment="1">
      <alignment horizontal="right" vertical="center"/>
    </xf>
    <xf numFmtId="10" fontId="7" fillId="3" borderId="4" xfId="0" applyNumberFormat="1" applyFont="1" applyFill="1" applyBorder="1" applyAlignment="1">
      <alignment horizontal="center" vertical="center" wrapText="1"/>
    </xf>
    <xf numFmtId="10" fontId="5" fillId="3" borderId="5" xfId="0" applyNumberFormat="1" applyFont="1" applyFill="1" applyBorder="1" applyAlignment="1">
      <alignment horizontal="right" vertical="center"/>
    </xf>
    <xf numFmtId="0" fontId="0" fillId="3" borderId="0" xfId="0" applyFont="1" applyFill="1" applyAlignment="1">
      <alignment vertical="center"/>
    </xf>
    <xf numFmtId="0" fontId="0" fillId="3" borderId="0" xfId="0" applyFill="1" applyAlignment="1">
      <alignment vertical="center"/>
    </xf>
    <xf numFmtId="14" fontId="5" fillId="3" borderId="2" xfId="0" applyNumberFormat="1" applyFont="1" applyFill="1" applyBorder="1" applyAlignment="1">
      <alignment horizontal="center" vertical="center"/>
    </xf>
    <xf numFmtId="10" fontId="5" fillId="3" borderId="2" xfId="0" applyNumberFormat="1" applyFont="1" applyFill="1" applyBorder="1" applyAlignment="1">
      <alignment horizontal="center" vertical="center"/>
    </xf>
    <xf numFmtId="194" fontId="5" fillId="3" borderId="2" xfId="0" applyNumberFormat="1" applyFont="1" applyFill="1" applyBorder="1" applyAlignment="1">
      <alignment horizontal="center" vertical="center"/>
    </xf>
    <xf numFmtId="193" fontId="9" fillId="3" borderId="2" xfId="0" applyNumberFormat="1" applyFont="1" applyFill="1" applyBorder="1" applyAlignment="1">
      <alignment horizontal="center" vertical="center"/>
    </xf>
    <xf numFmtId="49" fontId="7" fillId="3" borderId="4" xfId="0" applyNumberFormat="1" applyFont="1" applyFill="1" applyBorder="1" applyAlignment="1">
      <alignment horizontal="right" vertical="center" wrapText="1"/>
    </xf>
    <xf numFmtId="49" fontId="5" fillId="3" borderId="5" xfId="0" applyNumberFormat="1" applyFont="1" applyFill="1" applyBorder="1" applyAlignment="1">
      <alignment horizontal="right" vertical="center"/>
    </xf>
    <xf numFmtId="14" fontId="5" fillId="3" borderId="0" xfId="0" applyNumberFormat="1" applyFont="1" applyFill="1" applyAlignment="1">
      <alignment horizontal="center" vertical="center"/>
    </xf>
    <xf numFmtId="14" fontId="5" fillId="3" borderId="2" xfId="0" applyNumberFormat="1" applyFont="1" applyFill="1" applyBorder="1" applyAlignment="1">
      <alignment horizontal="center" vertical="center" wrapText="1"/>
    </xf>
    <xf numFmtId="193" fontId="9" fillId="3" borderId="5" xfId="0" applyNumberFormat="1" applyFont="1" applyFill="1" applyBorder="1" applyAlignment="1">
      <alignment horizontal="center" vertical="center"/>
    </xf>
    <xf numFmtId="193" fontId="7" fillId="3" borderId="4" xfId="272" applyNumberFormat="1" applyFont="1" applyFill="1" applyBorder="1" applyAlignment="1">
      <alignment horizontal="right" vertical="center" wrapText="1"/>
    </xf>
    <xf numFmtId="0" fontId="12" fillId="3" borderId="4" xfId="0" applyFont="1" applyFill="1" applyBorder="1" applyAlignment="1">
      <alignment horizontal="center" vertical="center" wrapText="1"/>
    </xf>
    <xf numFmtId="193" fontId="7" fillId="3" borderId="4" xfId="267" applyNumberFormat="1" applyFont="1" applyFill="1" applyBorder="1" applyAlignment="1">
      <alignment horizontal="right" vertical="center" wrapText="1"/>
    </xf>
    <xf numFmtId="193" fontId="9" fillId="3" borderId="5" xfId="0" applyNumberFormat="1" applyFont="1" applyFill="1" applyBorder="1" applyAlignment="1">
      <alignment horizontal="left" vertical="center" indent="3"/>
    </xf>
    <xf numFmtId="14" fontId="5" fillId="3" borderId="5" xfId="0" applyNumberFormat="1" applyFont="1" applyFill="1" applyBorder="1" applyAlignment="1">
      <alignment horizontal="center" vertical="center"/>
    </xf>
    <xf numFmtId="193" fontId="5" fillId="3" borderId="5" xfId="267" applyNumberFormat="1" applyFont="1" applyFill="1" applyBorder="1" applyAlignment="1">
      <alignment horizontal="right" vertical="center"/>
    </xf>
    <xf numFmtId="0" fontId="23" fillId="3" borderId="0" xfId="0" applyFont="1" applyFill="1" applyAlignment="1" applyProtection="1">
      <alignment vertical="center"/>
      <protection locked="0" hidden="1"/>
    </xf>
    <xf numFmtId="193" fontId="24" fillId="3" borderId="0" xfId="0" applyNumberFormat="1" applyFont="1" applyFill="1" applyAlignment="1">
      <alignment horizontal="center" vertical="center" wrapText="1"/>
    </xf>
    <xf numFmtId="0" fontId="5" fillId="3" borderId="4" xfId="196" applyFont="1" applyFill="1" applyBorder="1" applyAlignment="1">
      <alignment horizontal="center" vertical="center" wrapText="1" shrinkToFit="1"/>
    </xf>
    <xf numFmtId="49" fontId="5" fillId="3" borderId="4" xfId="196" applyNumberFormat="1" applyFont="1" applyFill="1" applyBorder="1" applyAlignment="1">
      <alignment horizontal="center" vertical="center"/>
    </xf>
    <xf numFmtId="0" fontId="5" fillId="3" borderId="4" xfId="196" applyFont="1" applyFill="1" applyBorder="1" applyAlignment="1">
      <alignment horizontal="center" vertical="center" shrinkToFit="1"/>
    </xf>
    <xf numFmtId="0" fontId="7" fillId="3" borderId="6" xfId="0" applyFont="1" applyFill="1" applyBorder="1" applyAlignment="1">
      <alignment horizontal="left" vertical="center"/>
    </xf>
    <xf numFmtId="0" fontId="5" fillId="3" borderId="4" xfId="196" applyFont="1" applyFill="1" applyBorder="1" applyAlignment="1">
      <alignment horizontal="center" vertical="center"/>
    </xf>
    <xf numFmtId="194" fontId="5" fillId="3" borderId="6" xfId="0" applyNumberFormat="1" applyFont="1" applyFill="1" applyBorder="1" applyAlignment="1">
      <alignment vertical="center"/>
    </xf>
    <xf numFmtId="10" fontId="5" fillId="3" borderId="6" xfId="0" applyNumberFormat="1" applyFont="1" applyFill="1" applyBorder="1" applyAlignment="1">
      <alignment vertical="center"/>
    </xf>
    <xf numFmtId="193" fontId="7" fillId="3" borderId="7" xfId="0" applyNumberFormat="1" applyFont="1" applyFill="1" applyBorder="1" applyAlignment="1">
      <alignment vertical="center"/>
    </xf>
    <xf numFmtId="193" fontId="5" fillId="3" borderId="4" xfId="196" applyNumberFormat="1" applyFont="1" applyFill="1" applyBorder="1" applyAlignment="1">
      <alignment horizontal="right" vertical="center"/>
    </xf>
    <xf numFmtId="193" fontId="5" fillId="3" borderId="4" xfId="249" applyNumberFormat="1" applyFont="1" applyFill="1" applyBorder="1" applyAlignment="1">
      <alignment horizontal="right" vertical="center" wrapText="1"/>
    </xf>
    <xf numFmtId="193" fontId="5" fillId="3" borderId="7" xfId="0" applyNumberFormat="1" applyFont="1" applyFill="1" applyBorder="1" applyAlignment="1">
      <alignment horizontal="right" vertical="center"/>
    </xf>
    <xf numFmtId="193" fontId="5" fillId="3" borderId="4" xfId="1" applyNumberFormat="1" applyFont="1" applyFill="1" applyBorder="1" applyAlignment="1">
      <alignment horizontal="right" vertical="center" wrapText="1"/>
    </xf>
    <xf numFmtId="193" fontId="5" fillId="3" borderId="4" xfId="67" applyNumberFormat="1" applyFont="1" applyFill="1" applyBorder="1" applyAlignment="1">
      <alignment horizontal="right" vertical="center" wrapText="1"/>
    </xf>
    <xf numFmtId="0" fontId="5" fillId="3" borderId="4" xfId="196" applyFont="1" applyFill="1" applyBorder="1" applyAlignment="1">
      <alignment vertical="center"/>
    </xf>
    <xf numFmtId="193" fontId="16" fillId="3" borderId="0" xfId="0" applyNumberFormat="1" applyFont="1" applyFill="1" applyAlignment="1">
      <alignment vertical="center"/>
    </xf>
    <xf numFmtId="193" fontId="13" fillId="3" borderId="0" xfId="0" applyNumberFormat="1" applyFont="1" applyFill="1" applyAlignment="1">
      <alignment vertical="center"/>
    </xf>
    <xf numFmtId="193" fontId="13" fillId="3" borderId="0" xfId="67" applyNumberFormat="1" applyFont="1" applyFill="1" applyAlignment="1">
      <alignment vertical="center"/>
    </xf>
    <xf numFmtId="193" fontId="16" fillId="3" borderId="0" xfId="0" applyNumberFormat="1" applyFont="1" applyFill="1" applyAlignment="1">
      <alignment horizontal="center" vertical="center" wrapText="1"/>
    </xf>
    <xf numFmtId="193" fontId="5" fillId="3" borderId="0" xfId="67" applyNumberFormat="1" applyFont="1" applyFill="1" applyAlignment="1">
      <alignment vertical="center"/>
    </xf>
    <xf numFmtId="176" fontId="5" fillId="3" borderId="2" xfId="0" applyNumberFormat="1" applyFont="1" applyFill="1" applyBorder="1" applyAlignment="1">
      <alignment horizontal="right" vertical="center" shrinkToFit="1"/>
    </xf>
    <xf numFmtId="197" fontId="5" fillId="3" borderId="2" xfId="67" applyNumberFormat="1" applyFont="1" applyFill="1" applyBorder="1" applyAlignment="1">
      <alignment horizontal="center" vertical="center" wrapText="1"/>
    </xf>
    <xf numFmtId="193" fontId="5" fillId="3" borderId="5" xfId="67" applyNumberFormat="1" applyFont="1" applyFill="1" applyBorder="1" applyAlignment="1">
      <alignment horizontal="right" vertical="center" wrapText="1"/>
    </xf>
    <xf numFmtId="0" fontId="5" fillId="3" borderId="0" xfId="153" applyFont="1" applyFill="1" applyAlignment="1">
      <alignment vertical="center"/>
    </xf>
    <xf numFmtId="0" fontId="5" fillId="3" borderId="0" xfId="153" applyFont="1" applyFill="1" applyAlignment="1" applyProtection="1">
      <alignment vertical="center"/>
      <protection locked="0"/>
    </xf>
    <xf numFmtId="0" fontId="5" fillId="3" borderId="0" xfId="153" applyFont="1" applyFill="1"/>
    <xf numFmtId="0" fontId="5" fillId="3" borderId="0" xfId="153" applyFont="1" applyFill="1" applyAlignment="1">
      <alignment wrapText="1"/>
    </xf>
    <xf numFmtId="0" fontId="4" fillId="3" borderId="0" xfId="153" applyFont="1" applyFill="1" applyAlignment="1">
      <alignment horizontal="center" vertical="center" wrapText="1"/>
    </xf>
    <xf numFmtId="196" fontId="5" fillId="3" borderId="0" xfId="153" applyNumberFormat="1" applyFont="1" applyFill="1" applyAlignment="1">
      <alignment horizontal="center" vertical="center"/>
    </xf>
    <xf numFmtId="196" fontId="5" fillId="3" borderId="0" xfId="153" applyNumberFormat="1" applyFont="1" applyFill="1" applyAlignment="1">
      <alignment horizontal="center" vertical="center" wrapText="1"/>
    </xf>
    <xf numFmtId="0" fontId="5" fillId="3" borderId="0" xfId="153" applyFont="1" applyFill="1" applyAlignment="1">
      <alignment horizontal="center" vertical="center"/>
    </xf>
    <xf numFmtId="0" fontId="5" fillId="3" borderId="0" xfId="153" applyFont="1" applyFill="1" applyAlignment="1">
      <alignment horizontal="right" vertical="center"/>
    </xf>
    <xf numFmtId="196" fontId="5" fillId="3" borderId="0" xfId="153" applyNumberFormat="1" applyFont="1" applyFill="1" applyAlignment="1">
      <alignment vertical="center"/>
    </xf>
    <xf numFmtId="0" fontId="5" fillId="3" borderId="0" xfId="153" applyFont="1" applyFill="1" applyAlignment="1">
      <alignment vertical="center" wrapText="1"/>
    </xf>
    <xf numFmtId="193" fontId="5" fillId="3" borderId="0" xfId="153" applyNumberFormat="1" applyFont="1" applyFill="1" applyAlignment="1">
      <alignment vertical="center" wrapText="1"/>
    </xf>
    <xf numFmtId="193" fontId="5" fillId="3" borderId="0" xfId="153" applyNumberFormat="1" applyFont="1" applyFill="1" applyAlignment="1">
      <alignment vertical="center"/>
    </xf>
    <xf numFmtId="0" fontId="5" fillId="3" borderId="4" xfId="80" applyFont="1" applyFill="1" applyBorder="1" applyAlignment="1" applyProtection="1">
      <alignment horizontal="center" vertical="center" wrapText="1"/>
    </xf>
    <xf numFmtId="0" fontId="5" fillId="3" borderId="4" xfId="153" applyFont="1" applyFill="1" applyBorder="1" applyAlignment="1">
      <alignment horizontal="center" vertical="center" wrapText="1"/>
    </xf>
    <xf numFmtId="0" fontId="9" fillId="3" borderId="4" xfId="153" applyFont="1" applyFill="1" applyBorder="1" applyAlignment="1">
      <alignment horizontal="center" vertical="center" wrapText="1"/>
    </xf>
    <xf numFmtId="0" fontId="9" fillId="3" borderId="2" xfId="153" applyFont="1" applyFill="1" applyBorder="1" applyAlignment="1">
      <alignment horizontal="center" vertical="center" wrapText="1"/>
    </xf>
    <xf numFmtId="0" fontId="0" fillId="3" borderId="9" xfId="0" applyFill="1" applyBorder="1"/>
    <xf numFmtId="0" fontId="0" fillId="3" borderId="7" xfId="0" applyFill="1" applyBorder="1"/>
    <xf numFmtId="0" fontId="9" fillId="3" borderId="4" xfId="153" applyFont="1" applyFill="1" applyBorder="1" applyAlignment="1">
      <alignment horizontal="center" vertical="center"/>
    </xf>
    <xf numFmtId="0" fontId="9" fillId="3" borderId="2" xfId="153" applyFont="1" applyFill="1" applyBorder="1" applyAlignment="1">
      <alignment horizontal="center" vertical="center"/>
    </xf>
    <xf numFmtId="0" fontId="5" fillId="3" borderId="4" xfId="153" applyFont="1" applyFill="1" applyBorder="1" applyAlignment="1">
      <alignment horizontal="center" vertical="center"/>
    </xf>
    <xf numFmtId="0" fontId="0" fillId="3" borderId="5" xfId="0" applyFill="1" applyBorder="1"/>
    <xf numFmtId="0" fontId="0" fillId="3" borderId="10" xfId="0" applyFill="1" applyBorder="1"/>
    <xf numFmtId="0" fontId="5" fillId="3" borderId="2" xfId="153" applyFont="1" applyFill="1" applyBorder="1" applyAlignment="1">
      <alignment horizontal="center" vertical="center" wrapText="1"/>
    </xf>
    <xf numFmtId="197" fontId="5" fillId="3" borderId="2" xfId="153" applyNumberFormat="1" applyFont="1" applyFill="1" applyBorder="1" applyAlignment="1">
      <alignment horizontal="center" vertical="center" wrapText="1"/>
    </xf>
    <xf numFmtId="197" fontId="9" fillId="3" borderId="2" xfId="153" applyNumberFormat="1" applyFont="1" applyFill="1" applyBorder="1" applyAlignment="1">
      <alignment horizontal="center" vertical="center" wrapText="1"/>
    </xf>
    <xf numFmtId="49" fontId="7" fillId="3" borderId="4" xfId="153" applyNumberFormat="1" applyFont="1" applyFill="1" applyBorder="1" applyAlignment="1" applyProtection="1">
      <alignment horizontal="left" vertical="center" wrapText="1"/>
      <protection locked="0"/>
    </xf>
    <xf numFmtId="0" fontId="7" fillId="3" borderId="4" xfId="153" applyFont="1" applyFill="1" applyBorder="1" applyAlignment="1" applyProtection="1">
      <alignment horizontal="center" vertical="center" wrapText="1"/>
      <protection locked="0"/>
    </xf>
    <xf numFmtId="49" fontId="7" fillId="3" borderId="4" xfId="153" applyNumberFormat="1" applyFont="1" applyFill="1" applyBorder="1" applyAlignment="1">
      <alignment horizontal="left" vertical="center" wrapText="1"/>
    </xf>
    <xf numFmtId="193" fontId="7" fillId="3" borderId="4" xfId="1" applyNumberFormat="1" applyFont="1" applyFill="1" applyBorder="1" applyAlignment="1">
      <alignment horizontal="center" vertical="center" wrapText="1"/>
    </xf>
    <xf numFmtId="0" fontId="7" fillId="3" borderId="4" xfId="153" applyFont="1" applyFill="1" applyBorder="1" applyAlignment="1">
      <alignment horizontal="center" vertical="center" wrapText="1"/>
    </xf>
    <xf numFmtId="193" fontId="7" fillId="3" borderId="4" xfId="245" applyNumberFormat="1" applyFont="1" applyFill="1" applyBorder="1" applyAlignment="1" applyProtection="1">
      <alignment horizontal="center" vertical="center" wrapText="1"/>
      <protection locked="0"/>
    </xf>
    <xf numFmtId="193" fontId="7" fillId="3" borderId="4" xfId="153" applyNumberFormat="1" applyFont="1" applyFill="1" applyBorder="1" applyAlignment="1" applyProtection="1">
      <alignment horizontal="center" vertical="center" wrapText="1"/>
      <protection locked="0"/>
    </xf>
    <xf numFmtId="193" fontId="7" fillId="3" borderId="4" xfId="0" applyNumberFormat="1" applyFont="1" applyFill="1" applyBorder="1" applyAlignment="1" applyProtection="1">
      <alignment horizontal="center" vertical="center" wrapText="1"/>
      <protection locked="0"/>
    </xf>
    <xf numFmtId="193" fontId="7" fillId="3" borderId="4" xfId="245" applyNumberFormat="1" applyFont="1" applyFill="1" applyBorder="1" applyAlignment="1" applyProtection="1">
      <alignment horizontal="right" vertical="center" wrapText="1"/>
      <protection locked="0"/>
    </xf>
    <xf numFmtId="193" fontId="7" fillId="3" borderId="4" xfId="153" applyNumberFormat="1" applyFont="1" applyFill="1" applyBorder="1" applyAlignment="1">
      <alignment horizontal="right" vertical="center" wrapText="1"/>
    </xf>
    <xf numFmtId="193" fontId="7" fillId="3" borderId="4" xfId="153" applyNumberFormat="1" applyFont="1" applyFill="1" applyBorder="1" applyAlignment="1">
      <alignment horizontal="center" vertical="center" wrapText="1"/>
    </xf>
    <xf numFmtId="195" fontId="7" fillId="3" borderId="4" xfId="153" applyNumberFormat="1" applyFont="1" applyFill="1" applyBorder="1" applyAlignment="1">
      <alignment horizontal="center" vertical="center" wrapText="1"/>
    </xf>
    <xf numFmtId="193" fontId="7" fillId="3" borderId="4" xfId="271" applyNumberFormat="1" applyFont="1" applyFill="1" applyBorder="1" applyAlignment="1">
      <alignment horizontal="right" vertical="center" wrapText="1"/>
    </xf>
    <xf numFmtId="0" fontId="12" fillId="3" borderId="5" xfId="153" applyFont="1" applyFill="1" applyBorder="1" applyAlignment="1">
      <alignment horizontal="center" vertical="center"/>
    </xf>
    <xf numFmtId="0" fontId="0" fillId="3" borderId="6" xfId="0" applyFill="1" applyBorder="1"/>
    <xf numFmtId="0" fontId="7" fillId="3" borderId="5" xfId="153" applyFont="1" applyFill="1" applyBorder="1" applyAlignment="1">
      <alignment horizontal="center" vertical="center" wrapText="1"/>
    </xf>
    <xf numFmtId="0" fontId="7" fillId="3" borderId="5" xfId="153" applyFont="1" applyFill="1" applyBorder="1" applyAlignment="1">
      <alignment vertical="center" wrapText="1"/>
    </xf>
    <xf numFmtId="0" fontId="7" fillId="3" borderId="5" xfId="153" applyFont="1" applyFill="1" applyBorder="1" applyAlignment="1">
      <alignment vertical="center"/>
    </xf>
    <xf numFmtId="193" fontId="7" fillId="3" borderId="5" xfId="153" applyNumberFormat="1" applyFont="1" applyFill="1" applyBorder="1" applyAlignment="1">
      <alignment vertical="center"/>
    </xf>
    <xf numFmtId="196" fontId="7" fillId="3" borderId="5" xfId="153" applyNumberFormat="1" applyFont="1" applyFill="1" applyBorder="1" applyAlignment="1">
      <alignment vertical="center"/>
    </xf>
    <xf numFmtId="193" fontId="7" fillId="3" borderId="5" xfId="271" applyNumberFormat="1" applyFont="1" applyFill="1" applyBorder="1" applyAlignment="1">
      <alignment horizontal="right" vertical="center"/>
    </xf>
    <xf numFmtId="176" fontId="7" fillId="3" borderId="0" xfId="271" applyFont="1" applyFill="1" applyAlignment="1">
      <alignment horizontal="right" vertical="center"/>
    </xf>
    <xf numFmtId="0" fontId="9" fillId="3" borderId="0" xfId="153" applyFont="1" applyFill="1"/>
    <xf numFmtId="176" fontId="5" fillId="3" borderId="0" xfId="153" applyNumberFormat="1" applyFont="1" applyFill="1"/>
    <xf numFmtId="176" fontId="5" fillId="3" borderId="0" xfId="245" applyFont="1" applyFill="1" applyAlignment="1"/>
    <xf numFmtId="0" fontId="12" fillId="3" borderId="0" xfId="0" applyFont="1" applyFill="1" applyAlignment="1" applyProtection="1">
      <alignment horizontal="center" vertical="center" wrapText="1"/>
      <protection locked="0"/>
    </xf>
    <xf numFmtId="0" fontId="5" fillId="3" borderId="0" xfId="153" applyFont="1" applyFill="1" applyAlignment="1" applyProtection="1">
      <alignment vertical="center" wrapText="1"/>
      <protection locked="0"/>
    </xf>
    <xf numFmtId="14" fontId="5" fillId="3" borderId="0" xfId="153" applyNumberFormat="1" applyFont="1" applyFill="1"/>
    <xf numFmtId="14" fontId="5" fillId="3" borderId="0" xfId="153" applyNumberFormat="1" applyFont="1" applyFill="1" applyAlignment="1">
      <alignment horizontal="center" vertical="center"/>
    </xf>
    <xf numFmtId="14" fontId="5" fillId="3" borderId="0" xfId="153" applyNumberFormat="1" applyFont="1" applyFill="1" applyAlignment="1">
      <alignment vertical="center"/>
    </xf>
    <xf numFmtId="0" fontId="5" fillId="3" borderId="4" xfId="76" applyFont="1" applyFill="1" applyBorder="1" applyAlignment="1" applyProtection="1">
      <alignment horizontal="center" vertical="center" wrapText="1"/>
    </xf>
    <xf numFmtId="14" fontId="5" fillId="3" borderId="4" xfId="153" applyNumberFormat="1" applyFont="1" applyFill="1" applyBorder="1" applyAlignment="1">
      <alignment horizontal="center" vertical="center" wrapText="1"/>
    </xf>
    <xf numFmtId="194" fontId="7" fillId="3" borderId="4" xfId="153" applyNumberFormat="1" applyFont="1" applyFill="1" applyBorder="1" applyAlignment="1">
      <alignment horizontal="center" vertical="center" wrapText="1"/>
    </xf>
    <xf numFmtId="0" fontId="5" fillId="3" borderId="0" xfId="153" applyFont="1" applyFill="1" applyAlignment="1" applyProtection="1">
      <alignment horizontal="center" vertical="center" wrapText="1"/>
      <protection locked="0"/>
    </xf>
    <xf numFmtId="0" fontId="7" fillId="3" borderId="5" xfId="153" applyFont="1" applyFill="1" applyBorder="1" applyAlignment="1">
      <alignment horizontal="center" vertical="center"/>
    </xf>
    <xf numFmtId="14" fontId="7" fillId="3" borderId="5" xfId="153" applyNumberFormat="1" applyFont="1" applyFill="1" applyBorder="1" applyAlignment="1">
      <alignment vertical="center"/>
    </xf>
    <xf numFmtId="193" fontId="7" fillId="3" borderId="5" xfId="153" applyNumberFormat="1" applyFont="1" applyFill="1" applyBorder="1" applyAlignment="1">
      <alignment horizontal="right" vertical="center"/>
    </xf>
    <xf numFmtId="193" fontId="5" fillId="3" borderId="0" xfId="153" applyNumberFormat="1" applyFont="1" applyFill="1"/>
    <xf numFmtId="176" fontId="5" fillId="3" borderId="0" xfId="271" applyFont="1" applyFill="1"/>
    <xf numFmtId="176" fontId="5" fillId="3" borderId="0" xfId="271" applyFont="1" applyFill="1" applyAlignment="1">
      <alignment horizontal="center" vertical="center"/>
    </xf>
    <xf numFmtId="196" fontId="7" fillId="3" borderId="4" xfId="0" applyNumberFormat="1" applyFont="1" applyFill="1" applyBorder="1" applyAlignment="1">
      <alignment horizontal="center" vertical="center" wrapText="1"/>
    </xf>
    <xf numFmtId="197" fontId="7" fillId="3" borderId="4" xfId="0" applyNumberFormat="1" applyFont="1" applyFill="1" applyBorder="1" applyAlignment="1">
      <alignment horizontal="right" vertical="center" wrapText="1"/>
    </xf>
    <xf numFmtId="0" fontId="0" fillId="3" borderId="1" xfId="0" applyFill="1" applyBorder="1"/>
    <xf numFmtId="196" fontId="5" fillId="3" borderId="6" xfId="0" applyNumberFormat="1" applyFont="1" applyFill="1" applyBorder="1" applyAlignment="1">
      <alignment horizontal="center" vertical="center"/>
    </xf>
    <xf numFmtId="10" fontId="7" fillId="3" borderId="4" xfId="67" applyNumberFormat="1" applyFont="1" applyFill="1" applyBorder="1" applyAlignment="1">
      <alignment horizontal="right" vertical="center" wrapText="1"/>
    </xf>
    <xf numFmtId="197" fontId="5" fillId="3" borderId="4" xfId="0" applyNumberFormat="1" applyFont="1" applyFill="1" applyBorder="1" applyAlignment="1">
      <alignment horizontal="center" vertical="center"/>
    </xf>
    <xf numFmtId="194" fontId="7" fillId="3" borderId="4" xfId="67" applyNumberFormat="1" applyFont="1" applyFill="1" applyBorder="1" applyAlignment="1">
      <alignment horizontal="center" vertical="center" wrapText="1"/>
    </xf>
    <xf numFmtId="195" fontId="7" fillId="3" borderId="4" xfId="67" applyNumberFormat="1" applyFont="1" applyFill="1" applyBorder="1" applyAlignment="1">
      <alignment horizontal="center" vertical="center" wrapText="1"/>
    </xf>
    <xf numFmtId="14" fontId="5" fillId="3" borderId="5" xfId="67" applyNumberFormat="1" applyFont="1" applyFill="1" applyBorder="1" applyAlignment="1">
      <alignment horizontal="right" vertical="center" wrapText="1"/>
    </xf>
    <xf numFmtId="14" fontId="5" fillId="3" borderId="0" xfId="67" applyNumberFormat="1" applyFont="1" applyFill="1" applyAlignment="1">
      <alignment vertical="center"/>
    </xf>
    <xf numFmtId="193" fontId="25" fillId="0" borderId="7" xfId="0" applyNumberFormat="1" applyFont="1" applyFill="1" applyBorder="1" applyAlignment="1">
      <alignment horizontal="right" vertical="center"/>
    </xf>
    <xf numFmtId="193" fontId="5" fillId="0" borderId="4" xfId="0" applyNumberFormat="1" applyFont="1" applyBorder="1" applyAlignment="1" applyProtection="1">
      <alignment vertical="center"/>
      <protection locked="0"/>
    </xf>
    <xf numFmtId="193" fontId="5" fillId="0" borderId="4" xfId="67" applyNumberFormat="1" applyFont="1" applyBorder="1" applyAlignment="1">
      <alignment horizontal="right" vertical="center" wrapText="1"/>
    </xf>
    <xf numFmtId="193" fontId="5" fillId="5" borderId="0" xfId="0" applyNumberFormat="1" applyFont="1" applyFill="1" applyAlignment="1">
      <alignment vertical="center"/>
    </xf>
    <xf numFmtId="193" fontId="5" fillId="0" borderId="4" xfId="1" applyNumberFormat="1" applyFont="1" applyBorder="1">
      <alignment vertical="center"/>
    </xf>
    <xf numFmtId="193" fontId="5" fillId="3" borderId="5" xfId="0" applyNumberFormat="1" applyFont="1" applyFill="1" applyBorder="1" applyAlignment="1">
      <alignment horizontal="left" vertical="center" indent="3"/>
    </xf>
    <xf numFmtId="14" fontId="5" fillId="3" borderId="5" xfId="0" applyNumberFormat="1" applyFont="1" applyFill="1" applyBorder="1" applyAlignment="1">
      <alignment vertical="center"/>
    </xf>
    <xf numFmtId="0" fontId="9" fillId="3" borderId="4" xfId="0" applyFont="1" applyFill="1" applyBorder="1" applyAlignment="1">
      <alignment horizontal="center" vertical="center"/>
    </xf>
    <xf numFmtId="193" fontId="7" fillId="3" borderId="4" xfId="1" applyNumberFormat="1" applyFont="1" applyFill="1" applyBorder="1" applyAlignment="1">
      <alignment horizontal="right" vertical="center" wrapText="1"/>
    </xf>
    <xf numFmtId="0" fontId="5" fillId="3" borderId="4" xfId="0" applyFont="1" applyFill="1" applyBorder="1"/>
    <xf numFmtId="10" fontId="5" fillId="3" borderId="4" xfId="0" applyNumberFormat="1" applyFont="1" applyFill="1" applyBorder="1" applyAlignment="1">
      <alignment vertical="center"/>
    </xf>
    <xf numFmtId="193" fontId="5" fillId="0" borderId="0" xfId="1" applyNumberFormat="1" applyFont="1">
      <alignment vertical="center"/>
    </xf>
    <xf numFmtId="193" fontId="5" fillId="3" borderId="8" xfId="0" applyNumberFormat="1" applyFont="1" applyFill="1" applyBorder="1" applyAlignment="1">
      <alignment horizontal="left" vertical="center" indent="3"/>
    </xf>
    <xf numFmtId="193" fontId="5" fillId="3" borderId="7" xfId="0" applyNumberFormat="1" applyFont="1" applyFill="1" applyBorder="1" applyAlignment="1">
      <alignment horizontal="left" vertical="center" indent="3"/>
    </xf>
    <xf numFmtId="176" fontId="9" fillId="3" borderId="4" xfId="1" applyFont="1" applyFill="1" applyBorder="1" applyAlignment="1">
      <alignment horizontal="center" vertical="center"/>
    </xf>
    <xf numFmtId="0" fontId="9"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176" fontId="13" fillId="3" borderId="4" xfId="1" applyFont="1" applyFill="1" applyBorder="1" applyAlignment="1">
      <alignment horizontal="center" vertical="center"/>
    </xf>
    <xf numFmtId="0" fontId="13" fillId="3" borderId="4" xfId="0" applyFont="1" applyFill="1" applyBorder="1" applyAlignment="1">
      <alignment horizontal="center" vertical="center" wrapText="1"/>
    </xf>
    <xf numFmtId="10" fontId="7" fillId="3" borderId="4" xfId="272" applyNumberFormat="1" applyFont="1" applyFill="1" applyBorder="1" applyAlignment="1">
      <alignment horizontal="right" vertical="center" wrapText="1"/>
    </xf>
    <xf numFmtId="193" fontId="9" fillId="3" borderId="4" xfId="0" applyNumberFormat="1" applyFont="1" applyFill="1" applyBorder="1" applyAlignment="1">
      <alignment horizontal="left" vertical="center" indent="3"/>
    </xf>
    <xf numFmtId="193" fontId="5" fillId="3" borderId="4" xfId="0" applyNumberFormat="1" applyFont="1" applyFill="1" applyBorder="1"/>
    <xf numFmtId="193" fontId="5" fillId="3" borderId="4" xfId="267" applyNumberFormat="1" applyFont="1" applyFill="1" applyBorder="1" applyAlignment="1">
      <alignment horizontal="right" vertical="center"/>
    </xf>
    <xf numFmtId="14" fontId="9" fillId="3" borderId="2" xfId="0" applyNumberFormat="1" applyFont="1" applyFill="1" applyBorder="1" applyAlignment="1">
      <alignment horizontal="center" vertical="center"/>
    </xf>
    <xf numFmtId="193" fontId="7" fillId="3" borderId="8" xfId="0" applyNumberFormat="1" applyFont="1" applyFill="1" applyBorder="1" applyAlignment="1">
      <alignment horizontal="right" vertical="center" wrapText="1"/>
    </xf>
    <xf numFmtId="49" fontId="7" fillId="3" borderId="7" xfId="0" applyNumberFormat="1" applyFont="1" applyFill="1" applyBorder="1" applyAlignment="1">
      <alignment horizontal="left" vertical="center" wrapText="1"/>
    </xf>
    <xf numFmtId="10" fontId="5" fillId="3" borderId="0" xfId="0" applyNumberFormat="1" applyFont="1" applyFill="1" applyAlignment="1">
      <alignment vertical="center"/>
    </xf>
    <xf numFmtId="10" fontId="5" fillId="3" borderId="0" xfId="0" applyNumberFormat="1" applyFont="1" applyFill="1" applyAlignment="1">
      <alignment horizontal="center" vertical="center"/>
    </xf>
    <xf numFmtId="193" fontId="5" fillId="0" borderId="1" xfId="0" applyNumberFormat="1" applyFont="1" applyBorder="1" applyAlignment="1">
      <alignment horizontal="right" vertical="center"/>
    </xf>
    <xf numFmtId="0" fontId="26" fillId="0" borderId="0" xfId="0" applyFont="1" applyAlignment="1" applyProtection="1">
      <alignment vertical="center"/>
      <protection locked="0" hidden="1"/>
    </xf>
    <xf numFmtId="193" fontId="5" fillId="0" borderId="0" xfId="0" applyNumberFormat="1" applyFont="1" applyAlignment="1">
      <alignment horizontal="left" vertical="center"/>
    </xf>
    <xf numFmtId="193" fontId="7" fillId="0" borderId="0" xfId="0" applyNumberFormat="1" applyFont="1" applyAlignment="1">
      <alignment horizontal="right" vertical="center"/>
    </xf>
    <xf numFmtId="193" fontId="7" fillId="0" borderId="4" xfId="0" applyNumberFormat="1" applyFont="1" applyBorder="1" applyAlignment="1">
      <alignment horizontal="center" vertical="center"/>
    </xf>
    <xf numFmtId="193" fontId="7" fillId="0" borderId="7" xfId="0" applyNumberFormat="1" applyFont="1" applyBorder="1" applyAlignment="1">
      <alignment horizontal="center" vertical="center"/>
    </xf>
    <xf numFmtId="193" fontId="9" fillId="0" borderId="4" xfId="0" applyNumberFormat="1" applyFont="1" applyBorder="1" applyAlignment="1">
      <alignment horizontal="left" vertical="center"/>
    </xf>
    <xf numFmtId="203" fontId="8" fillId="0" borderId="0" xfId="0" applyNumberFormat="1" applyFont="1" applyAlignment="1" applyProtection="1">
      <alignment horizontal="left"/>
      <protection locked="0"/>
    </xf>
    <xf numFmtId="203" fontId="21" fillId="0" borderId="0" xfId="0" applyNumberFormat="1" applyFont="1" applyAlignment="1" applyProtection="1">
      <alignment horizontal="left"/>
      <protection locked="0"/>
    </xf>
    <xf numFmtId="203" fontId="8" fillId="0" borderId="0" xfId="0" applyNumberFormat="1" applyFont="1" applyAlignment="1" applyProtection="1">
      <alignment horizontal="center"/>
      <protection locked="0"/>
    </xf>
    <xf numFmtId="203" fontId="5" fillId="0" borderId="0" xfId="0" applyNumberFormat="1" applyFont="1" applyAlignment="1" applyProtection="1">
      <alignment horizontal="center"/>
      <protection locked="0"/>
    </xf>
    <xf numFmtId="0" fontId="5" fillId="0" borderId="0" xfId="157" applyFont="1" applyAlignment="1" applyProtection="1">
      <alignment vertical="center"/>
      <protection locked="0"/>
    </xf>
    <xf numFmtId="203" fontId="5" fillId="0" borderId="0" xfId="0" applyNumberFormat="1" applyFont="1" applyAlignment="1" applyProtection="1">
      <alignment horizontal="left"/>
      <protection locked="0"/>
    </xf>
    <xf numFmtId="204" fontId="5" fillId="0" borderId="0" xfId="0" applyNumberFormat="1" applyFont="1" applyAlignment="1" applyProtection="1">
      <alignment horizontal="left"/>
      <protection locked="0"/>
    </xf>
    <xf numFmtId="203" fontId="5" fillId="0" borderId="0" xfId="0" applyNumberFormat="1" applyFont="1" applyAlignment="1" applyProtection="1">
      <alignment horizontal="right"/>
      <protection locked="0"/>
    </xf>
    <xf numFmtId="203" fontId="27" fillId="0" borderId="0" xfId="0" applyNumberFormat="1" applyFont="1" applyAlignment="1" applyProtection="1">
      <alignment horizontal="left"/>
      <protection locked="0"/>
    </xf>
    <xf numFmtId="203" fontId="21"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203" fontId="5" fillId="0" borderId="1" xfId="0" applyNumberFormat="1" applyFont="1" applyBorder="1" applyAlignment="1" applyProtection="1">
      <alignment horizontal="left"/>
      <protection locked="0"/>
    </xf>
    <xf numFmtId="0" fontId="5" fillId="0" borderId="1" xfId="0" applyFont="1" applyBorder="1"/>
    <xf numFmtId="196" fontId="5" fillId="0" borderId="4" xfId="3" applyNumberFormat="1" applyFont="1" applyBorder="1" applyAlignment="1">
      <alignment horizontal="center" vertical="center"/>
    </xf>
    <xf numFmtId="196" fontId="5" fillId="0" borderId="4" xfId="3" applyNumberFormat="1" applyFont="1" applyBorder="1" applyAlignment="1">
      <alignment horizontal="center" vertical="center" wrapText="1"/>
    </xf>
    <xf numFmtId="205" fontId="8" fillId="0" borderId="4" xfId="3" applyNumberFormat="1" applyFont="1" applyBorder="1" applyAlignment="1">
      <alignment vertical="center" wrapText="1"/>
    </xf>
    <xf numFmtId="206" fontId="8" fillId="0" borderId="4" xfId="3" applyNumberFormat="1" applyFont="1" applyBorder="1" applyAlignment="1">
      <alignment horizontal="center" vertical="center"/>
    </xf>
    <xf numFmtId="193" fontId="5" fillId="0" borderId="4" xfId="3" applyNumberFormat="1" applyFont="1" applyBorder="1" applyAlignment="1">
      <alignment vertical="center"/>
    </xf>
    <xf numFmtId="193" fontId="7" fillId="0" borderId="4" xfId="0" applyNumberFormat="1" applyFont="1" applyBorder="1" applyAlignment="1">
      <alignment horizontal="left" vertical="center" indent="1"/>
    </xf>
    <xf numFmtId="193" fontId="8" fillId="0" borderId="4" xfId="3" applyNumberFormat="1" applyFont="1" applyBorder="1" applyAlignment="1">
      <alignment horizontal="center" vertical="center"/>
    </xf>
    <xf numFmtId="205" fontId="8" fillId="0" borderId="4" xfId="3" applyNumberFormat="1" applyFont="1" applyBorder="1" applyAlignment="1">
      <alignment horizontal="center" vertical="center" wrapText="1"/>
    </xf>
    <xf numFmtId="193" fontId="5" fillId="0" borderId="4" xfId="0" applyNumberFormat="1" applyFont="1" applyBorder="1" applyAlignment="1" applyProtection="1">
      <alignment horizontal="left"/>
      <protection locked="0"/>
    </xf>
    <xf numFmtId="205" fontId="8" fillId="0" borderId="4" xfId="3" applyNumberFormat="1" applyFont="1" applyBorder="1" applyAlignment="1">
      <alignment vertical="top" wrapText="1"/>
    </xf>
    <xf numFmtId="205" fontId="5" fillId="0" borderId="4" xfId="3" applyNumberFormat="1" applyFont="1" applyBorder="1" applyAlignment="1">
      <alignment vertical="top" wrapText="1"/>
    </xf>
    <xf numFmtId="203" fontId="5" fillId="0" borderId="4" xfId="0" applyNumberFormat="1" applyFont="1" applyBorder="1" applyAlignment="1" applyProtection="1">
      <alignment horizontal="left" vertical="top"/>
      <protection locked="0"/>
    </xf>
    <xf numFmtId="203" fontId="5" fillId="0" borderId="4" xfId="0" applyNumberFormat="1" applyFont="1" applyBorder="1" applyAlignment="1" applyProtection="1">
      <alignment horizontal="left"/>
      <protection locked="0"/>
    </xf>
    <xf numFmtId="205" fontId="5" fillId="0" borderId="4" xfId="3" applyNumberFormat="1" applyFont="1" applyBorder="1" applyAlignment="1">
      <alignment vertical="center" wrapText="1"/>
    </xf>
    <xf numFmtId="205" fontId="8" fillId="0" borderId="4" xfId="3" applyNumberFormat="1" applyFont="1" applyBorder="1" applyAlignment="1">
      <alignment horizontal="center" vertical="top" wrapText="1"/>
    </xf>
    <xf numFmtId="0" fontId="5" fillId="0" borderId="0" xfId="157" applyFont="1" applyAlignment="1">
      <alignment vertical="center"/>
    </xf>
    <xf numFmtId="0" fontId="0" fillId="0" borderId="0" xfId="171" applyAlignment="1">
      <alignment vertical="center"/>
    </xf>
    <xf numFmtId="0" fontId="5" fillId="0" borderId="0" xfId="171" applyFont="1" applyAlignment="1">
      <alignment vertical="center"/>
    </xf>
    <xf numFmtId="0" fontId="28" fillId="0" borderId="0" xfId="171" applyFont="1" applyAlignment="1">
      <alignment vertical="center"/>
    </xf>
    <xf numFmtId="0" fontId="29" fillId="0" borderId="0" xfId="171" applyFont="1" applyAlignment="1">
      <alignment vertical="center"/>
    </xf>
    <xf numFmtId="0" fontId="30" fillId="0" borderId="1" xfId="171" applyFont="1" applyBorder="1" applyAlignment="1">
      <alignment horizontal="left" vertical="center"/>
    </xf>
    <xf numFmtId="193" fontId="9" fillId="0" borderId="4" xfId="92" applyNumberFormat="1" applyFont="1" applyBorder="1" applyAlignment="1">
      <alignment horizontal="center" vertical="center"/>
    </xf>
    <xf numFmtId="193" fontId="5" fillId="0" borderId="0" xfId="92" applyNumberFormat="1" applyFont="1" applyAlignment="1">
      <alignment vertical="center"/>
    </xf>
    <xf numFmtId="193" fontId="5" fillId="0" borderId="4" xfId="92" applyNumberFormat="1" applyFont="1" applyBorder="1" applyAlignment="1">
      <alignment horizontal="left" vertical="center"/>
    </xf>
    <xf numFmtId="193" fontId="9" fillId="0" borderId="4" xfId="92" applyNumberFormat="1" applyFont="1" applyBorder="1" applyAlignment="1">
      <alignment horizontal="left" vertical="center" wrapText="1"/>
    </xf>
    <xf numFmtId="193" fontId="9" fillId="0" borderId="4" xfId="92" applyNumberFormat="1" applyFont="1" applyBorder="1" applyAlignment="1">
      <alignment horizontal="left" vertical="center"/>
    </xf>
    <xf numFmtId="207" fontId="31" fillId="0" borderId="4" xfId="171" applyNumberFormat="1" applyFont="1" applyBorder="1" applyAlignment="1">
      <alignment horizontal="left" vertical="center"/>
    </xf>
    <xf numFmtId="207" fontId="31" fillId="0" borderId="0" xfId="171" applyNumberFormat="1" applyFont="1" applyAlignment="1">
      <alignment vertical="center"/>
    </xf>
    <xf numFmtId="193" fontId="13" fillId="0" borderId="4" xfId="199" applyNumberFormat="1" applyFont="1" applyBorder="1" applyAlignment="1">
      <alignment horizontal="right" vertical="center"/>
    </xf>
    <xf numFmtId="193" fontId="5" fillId="0" borderId="4" xfId="92" applyNumberFormat="1" applyFont="1" applyBorder="1" applyAlignment="1">
      <alignment vertical="center"/>
    </xf>
    <xf numFmtId="193" fontId="5" fillId="0" borderId="0" xfId="92" applyNumberFormat="1" applyFont="1" applyAlignment="1">
      <alignment horizontal="left" vertical="center"/>
    </xf>
    <xf numFmtId="193" fontId="5" fillId="0" borderId="4" xfId="92" applyNumberFormat="1" applyFont="1" applyBorder="1" applyAlignment="1">
      <alignment horizontal="center" vertical="center"/>
    </xf>
    <xf numFmtId="193" fontId="32" fillId="0" borderId="4" xfId="92" applyNumberFormat="1" applyFont="1" applyBorder="1" applyAlignment="1">
      <alignment horizontal="left" vertical="center"/>
    </xf>
    <xf numFmtId="193" fontId="33" fillId="0" borderId="4" xfId="199" applyNumberFormat="1" applyFont="1" applyBorder="1" applyAlignment="1">
      <alignment horizontal="right" vertical="center"/>
    </xf>
    <xf numFmtId="193" fontId="8" fillId="0" borderId="4" xfId="92" applyNumberFormat="1" applyFont="1" applyBorder="1" applyAlignment="1">
      <alignment horizontal="left" vertical="center"/>
    </xf>
    <xf numFmtId="193" fontId="7" fillId="0" borderId="2" xfId="171" applyNumberFormat="1" applyFont="1" applyBorder="1" applyAlignment="1">
      <alignment horizontal="center" vertical="center"/>
    </xf>
    <xf numFmtId="193" fontId="5" fillId="0" borderId="4" xfId="171" applyNumberFormat="1" applyFont="1" applyBorder="1" applyAlignment="1">
      <alignment horizontal="center" vertical="center"/>
    </xf>
    <xf numFmtId="193" fontId="9" fillId="0" borderId="4" xfId="171" applyNumberFormat="1" applyFont="1" applyBorder="1" applyAlignment="1">
      <alignment horizontal="center" vertical="center"/>
    </xf>
    <xf numFmtId="193" fontId="7" fillId="0" borderId="4" xfId="171" applyNumberFormat="1" applyFont="1" applyBorder="1" applyAlignment="1">
      <alignment horizontal="center" vertical="center"/>
    </xf>
    <xf numFmtId="193" fontId="7" fillId="0" borderId="5" xfId="171" applyNumberFormat="1" applyFont="1" applyBorder="1" applyAlignment="1">
      <alignment horizontal="center" vertical="center"/>
    </xf>
    <xf numFmtId="193" fontId="5" fillId="0" borderId="4" xfId="171" applyNumberFormat="1" applyFont="1" applyBorder="1" applyAlignment="1">
      <alignment horizontal="right" vertical="center"/>
    </xf>
    <xf numFmtId="193" fontId="9" fillId="0" borderId="4" xfId="145" applyNumberFormat="1" applyFont="1" applyBorder="1" applyAlignment="1">
      <alignment horizontal="left" vertical="center"/>
    </xf>
    <xf numFmtId="193" fontId="5" fillId="0" borderId="4" xfId="145" applyNumberFormat="1" applyFont="1" applyBorder="1" applyAlignment="1">
      <alignment horizontal="left" vertical="center" indent="2"/>
    </xf>
    <xf numFmtId="193" fontId="8" fillId="0" borderId="4" xfId="92" applyNumberFormat="1" applyFont="1" applyBorder="1" applyAlignment="1">
      <alignment horizontal="center" vertical="center"/>
    </xf>
    <xf numFmtId="193" fontId="8" fillId="0" borderId="4" xfId="171" applyNumberFormat="1" applyFont="1" applyBorder="1" applyAlignment="1">
      <alignment horizontal="right" vertical="center"/>
    </xf>
    <xf numFmtId="0" fontId="0" fillId="0" borderId="4" xfId="171" applyBorder="1" applyAlignment="1">
      <alignment vertical="center"/>
    </xf>
    <xf numFmtId="0" fontId="3" fillId="0" borderId="4" xfId="171" applyFont="1" applyBorder="1" applyAlignment="1">
      <alignment horizontal="center" vertical="center"/>
    </xf>
    <xf numFmtId="0" fontId="5" fillId="0" borderId="4" xfId="171" applyFont="1" applyBorder="1" applyAlignment="1">
      <alignment horizontal="center" vertical="center"/>
    </xf>
    <xf numFmtId="208" fontId="5" fillId="0" borderId="4" xfId="171" applyNumberFormat="1" applyFont="1" applyBorder="1" applyAlignment="1">
      <alignment horizontal="center" vertical="center"/>
    </xf>
    <xf numFmtId="205" fontId="9" fillId="0" borderId="4" xfId="56" applyNumberFormat="1" applyFont="1" applyBorder="1" applyAlignment="1">
      <alignment horizontal="left" vertical="center" wrapText="1"/>
    </xf>
    <xf numFmtId="205" fontId="5" fillId="0" borderId="4" xfId="56" applyNumberFormat="1" applyFont="1" applyBorder="1" applyAlignment="1">
      <alignment horizontal="right" vertical="center"/>
    </xf>
    <xf numFmtId="205" fontId="5" fillId="0" borderId="0" xfId="56" applyNumberFormat="1" applyFont="1" applyAlignment="1">
      <alignment horizontal="left" vertical="center" wrapText="1"/>
    </xf>
    <xf numFmtId="205" fontId="5" fillId="0" borderId="0" xfId="56" applyNumberFormat="1" applyFont="1" applyAlignment="1">
      <alignment horizontal="right" vertical="center"/>
    </xf>
    <xf numFmtId="0" fontId="30" fillId="0" borderId="1" xfId="214" applyFont="1" applyFill="1" applyBorder="1" applyAlignment="1">
      <alignment horizontal="left" vertical="center"/>
    </xf>
    <xf numFmtId="0" fontId="9" fillId="0" borderId="4" xfId="208" applyFont="1" applyBorder="1" applyAlignment="1">
      <alignment horizontal="center" vertical="center"/>
    </xf>
    <xf numFmtId="57" fontId="5" fillId="0" borderId="4" xfId="208" applyNumberFormat="1" applyFont="1" applyBorder="1" applyAlignment="1">
      <alignment horizontal="center" vertical="center"/>
    </xf>
    <xf numFmtId="205" fontId="5" fillId="0" borderId="4" xfId="93" applyNumberFormat="1" applyFont="1" applyBorder="1" applyAlignment="1">
      <alignment horizontal="right" vertical="center"/>
    </xf>
    <xf numFmtId="205" fontId="5" fillId="0" borderId="4" xfId="56" applyNumberFormat="1" applyFont="1" applyBorder="1" applyAlignment="1">
      <alignment horizontal="left" vertical="center" wrapText="1"/>
    </xf>
    <xf numFmtId="193" fontId="7" fillId="0" borderId="7" xfId="171" applyNumberFormat="1" applyFont="1" applyBorder="1" applyAlignment="1">
      <alignment horizontal="center" vertical="center"/>
    </xf>
    <xf numFmtId="193" fontId="12" fillId="0" borderId="4" xfId="171" applyNumberFormat="1" applyFont="1" applyBorder="1" applyAlignment="1">
      <alignment horizontal="center" vertical="center"/>
    </xf>
    <xf numFmtId="193" fontId="5" fillId="0" borderId="4" xfId="171" applyNumberFormat="1" applyFont="1" applyBorder="1" applyAlignment="1">
      <alignment horizontal="left" vertical="center"/>
    </xf>
    <xf numFmtId="193" fontId="8" fillId="0" borderId="4" xfId="171" applyNumberFormat="1" applyFont="1" applyBorder="1" applyAlignment="1">
      <alignment horizontal="center" vertical="center"/>
    </xf>
    <xf numFmtId="205" fontId="8" fillId="0" borderId="4" xfId="56" applyNumberFormat="1" applyFont="1" applyBorder="1" applyAlignment="1">
      <alignment horizontal="right" vertical="center"/>
    </xf>
    <xf numFmtId="193" fontId="9" fillId="0" borderId="8" xfId="171" applyNumberFormat="1" applyFont="1" applyBorder="1" applyAlignment="1">
      <alignment horizontal="center" vertical="center"/>
    </xf>
    <xf numFmtId="193" fontId="5" fillId="0" borderId="0" xfId="171" applyNumberFormat="1" applyFont="1" applyAlignment="1">
      <alignment horizontal="right" vertical="center"/>
    </xf>
    <xf numFmtId="0" fontId="30" fillId="0" borderId="4" xfId="171" applyFont="1" applyBorder="1" applyAlignment="1">
      <alignment horizontal="center" vertical="center"/>
    </xf>
    <xf numFmtId="193" fontId="9" fillId="0" borderId="4" xfId="171" applyNumberFormat="1" applyFont="1" applyBorder="1" applyAlignment="1">
      <alignment horizontal="left" vertical="center"/>
    </xf>
    <xf numFmtId="195" fontId="7" fillId="0" borderId="4" xfId="171" applyNumberFormat="1" applyFont="1" applyBorder="1" applyAlignment="1">
      <alignment horizontal="center" vertical="center" wrapText="1"/>
    </xf>
    <xf numFmtId="0" fontId="7" fillId="0" borderId="4" xfId="171" applyFont="1" applyBorder="1" applyAlignment="1">
      <alignment horizontal="center" vertical="center" wrapText="1"/>
    </xf>
    <xf numFmtId="0" fontId="7" fillId="0" borderId="4" xfId="171" applyFont="1" applyBorder="1" applyAlignment="1">
      <alignment horizontal="right" vertical="center" wrapText="1"/>
    </xf>
    <xf numFmtId="176" fontId="5" fillId="0" borderId="4" xfId="276">
      <alignment vertical="center"/>
    </xf>
    <xf numFmtId="193" fontId="5" fillId="0" borderId="4" xfId="276" applyNumberFormat="1">
      <alignment vertical="center"/>
    </xf>
    <xf numFmtId="193" fontId="7" fillId="0" borderId="4" xfId="171" applyNumberFormat="1" applyFont="1" applyBorder="1" applyAlignment="1">
      <alignment horizontal="right" vertical="center" wrapText="1"/>
    </xf>
    <xf numFmtId="176" fontId="8" fillId="0" borderId="4" xfId="276" applyFont="1">
      <alignment vertical="center"/>
    </xf>
    <xf numFmtId="193" fontId="8" fillId="0" borderId="4" xfId="276" applyNumberFormat="1" applyFont="1">
      <alignment vertical="center"/>
    </xf>
    <xf numFmtId="193" fontId="12" fillId="0" borderId="4" xfId="171" applyNumberFormat="1" applyFont="1" applyBorder="1" applyAlignment="1">
      <alignment horizontal="left" vertical="center"/>
    </xf>
    <xf numFmtId="193" fontId="34" fillId="0" borderId="4" xfId="171" applyNumberFormat="1" applyFont="1" applyBorder="1" applyAlignment="1">
      <alignment horizontal="center" vertical="center"/>
    </xf>
    <xf numFmtId="193" fontId="5" fillId="0" borderId="8" xfId="171" applyNumberFormat="1" applyFont="1" applyBorder="1" applyAlignment="1">
      <alignment horizontal="center" vertical="center"/>
    </xf>
    <xf numFmtId="193" fontId="5" fillId="0" borderId="7" xfId="171" applyNumberFormat="1" applyFont="1" applyBorder="1" applyAlignment="1">
      <alignment horizontal="center" vertical="center"/>
    </xf>
    <xf numFmtId="0" fontId="0" fillId="0" borderId="4" xfId="171" applyBorder="1"/>
    <xf numFmtId="193" fontId="5" fillId="0" borderId="7" xfId="171" applyNumberFormat="1" applyFont="1" applyBorder="1" applyAlignment="1">
      <alignment horizontal="right" vertical="center"/>
    </xf>
    <xf numFmtId="176" fontId="0" fillId="0" borderId="0" xfId="1" applyAlignment="1">
      <alignment horizontal="right" vertical="center"/>
    </xf>
    <xf numFmtId="193" fontId="8" fillId="0" borderId="7" xfId="171" applyNumberFormat="1" applyFont="1" applyBorder="1" applyAlignment="1">
      <alignment horizontal="right" vertical="center"/>
    </xf>
    <xf numFmtId="0" fontId="9" fillId="0" borderId="0" xfId="171" applyFont="1" applyAlignment="1">
      <alignment vertical="center"/>
    </xf>
    <xf numFmtId="193" fontId="32" fillId="0" borderId="4" xfId="171" applyNumberFormat="1" applyFont="1" applyBorder="1" applyAlignment="1">
      <alignment horizontal="center" vertical="center"/>
    </xf>
    <xf numFmtId="193" fontId="32" fillId="0" borderId="0" xfId="171" applyNumberFormat="1" applyFont="1" applyAlignment="1">
      <alignment horizontal="center" vertical="center"/>
    </xf>
    <xf numFmtId="205" fontId="8" fillId="0" borderId="0" xfId="56" applyNumberFormat="1" applyFont="1" applyAlignment="1">
      <alignment horizontal="right" vertical="center"/>
    </xf>
    <xf numFmtId="193" fontId="8" fillId="0" borderId="0" xfId="171" applyNumberFormat="1" applyFont="1" applyAlignment="1">
      <alignment horizontal="center" vertical="center"/>
    </xf>
    <xf numFmtId="197" fontId="30" fillId="0" borderId="0" xfId="171" applyNumberFormat="1" applyFont="1" applyAlignment="1">
      <alignment horizontal="left" vertical="center"/>
    </xf>
    <xf numFmtId="193" fontId="7" fillId="0" borderId="4" xfId="106" applyNumberFormat="1" applyFont="1" applyBorder="1" applyAlignment="1">
      <alignment horizontal="center" vertical="center"/>
    </xf>
    <xf numFmtId="193" fontId="5" fillId="0" borderId="7" xfId="106" applyNumberFormat="1" applyFont="1" applyBorder="1" applyAlignment="1">
      <alignment horizontal="center" vertical="center"/>
    </xf>
    <xf numFmtId="193" fontId="5" fillId="0" borderId="4" xfId="106" applyNumberFormat="1" applyFont="1" applyBorder="1" applyAlignment="1">
      <alignment horizontal="center" vertical="center"/>
    </xf>
    <xf numFmtId="193" fontId="35" fillId="0" borderId="4" xfId="106" applyNumberFormat="1" applyFont="1" applyBorder="1" applyAlignment="1">
      <alignment horizontal="left" vertical="center"/>
    </xf>
    <xf numFmtId="193" fontId="8" fillId="0" borderId="7" xfId="106" applyNumberFormat="1" applyFont="1" applyBorder="1" applyAlignment="1">
      <alignment horizontal="right" vertical="center"/>
    </xf>
    <xf numFmtId="193" fontId="5" fillId="0" borderId="4" xfId="106" applyNumberFormat="1" applyFont="1" applyBorder="1" applyAlignment="1">
      <alignment horizontal="right" vertical="center"/>
    </xf>
    <xf numFmtId="193" fontId="5" fillId="0" borderId="5" xfId="106" applyNumberFormat="1" applyFont="1" applyBorder="1" applyAlignment="1">
      <alignment horizontal="right" vertical="center"/>
    </xf>
    <xf numFmtId="193" fontId="7" fillId="0" borderId="4" xfId="106" applyNumberFormat="1" applyFont="1" applyBorder="1" applyAlignment="1">
      <alignment horizontal="left" vertical="center" indent="1"/>
    </xf>
    <xf numFmtId="193" fontId="5" fillId="0" borderId="7" xfId="106" applyNumberFormat="1" applyFont="1" applyBorder="1" applyAlignment="1">
      <alignment horizontal="right" vertical="center"/>
    </xf>
    <xf numFmtId="193" fontId="36" fillId="0" borderId="4" xfId="106" applyNumberFormat="1" applyFont="1" applyBorder="1" applyAlignment="1">
      <alignment horizontal="left" vertical="center"/>
    </xf>
    <xf numFmtId="193" fontId="12" fillId="0" borderId="4" xfId="106" applyNumberFormat="1" applyFont="1" applyBorder="1" applyAlignment="1">
      <alignment horizontal="left" vertical="center" indent="1"/>
    </xf>
    <xf numFmtId="193" fontId="7" fillId="0" borderId="4" xfId="106" applyNumberFormat="1" applyFont="1" applyBorder="1" applyAlignment="1">
      <alignment horizontal="left" vertical="center" indent="2"/>
    </xf>
    <xf numFmtId="193" fontId="7" fillId="0" borderId="4" xfId="106" applyNumberFormat="1" applyFont="1" applyBorder="1" applyAlignment="1">
      <alignment horizontal="left" vertical="center" indent="5"/>
    </xf>
    <xf numFmtId="193" fontId="7" fillId="0" borderId="4" xfId="106" applyNumberFormat="1" applyFont="1" applyBorder="1" applyAlignment="1">
      <alignment horizontal="left" vertical="center" indent="3"/>
    </xf>
    <xf numFmtId="0" fontId="37" fillId="0" borderId="4" xfId="171" applyFont="1" applyBorder="1" applyAlignment="1">
      <alignment vertical="center"/>
    </xf>
    <xf numFmtId="0" fontId="0" fillId="0" borderId="4" xfId="171" applyBorder="1" applyAlignment="1">
      <alignment horizontal="center" vertical="center"/>
    </xf>
    <xf numFmtId="0" fontId="3" fillId="0" borderId="4" xfId="171" applyFont="1" applyBorder="1" applyAlignment="1">
      <alignment vertical="center"/>
    </xf>
    <xf numFmtId="0" fontId="3" fillId="0" borderId="2" xfId="171" applyFont="1" applyBorder="1" applyAlignment="1">
      <alignment horizontal="center" vertical="center"/>
    </xf>
    <xf numFmtId="0" fontId="3" fillId="0" borderId="10" xfId="171" applyFont="1" applyBorder="1" applyAlignment="1">
      <alignment horizontal="center" vertical="center"/>
    </xf>
    <xf numFmtId="0" fontId="3" fillId="0" borderId="5" xfId="171" applyFont="1" applyBorder="1" applyAlignment="1">
      <alignment horizontal="center" vertical="center"/>
    </xf>
    <xf numFmtId="193" fontId="3" fillId="3" borderId="0" xfId="72" applyNumberFormat="1" applyFill="1" applyAlignment="1" applyProtection="1">
      <alignment vertical="center" wrapText="1"/>
      <protection locked="0"/>
    </xf>
    <xf numFmtId="193" fontId="38" fillId="3" borderId="0" xfId="72" applyNumberFormat="1" applyFont="1" applyFill="1" applyAlignment="1" applyProtection="1">
      <alignment horizontal="left" vertical="center" wrapText="1" indent="2"/>
      <protection locked="0"/>
    </xf>
    <xf numFmtId="193" fontId="39" fillId="3" borderId="0" xfId="72" applyNumberFormat="1" applyFont="1" applyFill="1" applyAlignment="1" applyProtection="1">
      <alignment vertical="center" wrapText="1"/>
      <protection locked="0"/>
    </xf>
    <xf numFmtId="193" fontId="3" fillId="3" borderId="0" xfId="72" applyNumberFormat="1" applyFill="1" applyAlignment="1" applyProtection="1">
      <alignment horizontal="left" vertical="center" wrapText="1" indent="2"/>
      <protection locked="0"/>
    </xf>
    <xf numFmtId="193" fontId="39" fillId="3" borderId="0" xfId="72" applyNumberFormat="1" applyFont="1" applyFill="1" applyAlignment="1" applyProtection="1">
      <alignment horizontal="left" vertical="center" wrapText="1" indent="3"/>
      <protection locked="0"/>
    </xf>
    <xf numFmtId="193" fontId="39" fillId="3" borderId="0" xfId="72" applyNumberFormat="1" applyFont="1" applyFill="1" applyAlignment="1" applyProtection="1">
      <alignment horizontal="left" vertical="center" wrapText="1"/>
      <protection locked="0"/>
    </xf>
    <xf numFmtId="193" fontId="3" fillId="3" borderId="0" xfId="72" applyNumberFormat="1" applyFill="1" applyAlignment="1" applyProtection="1">
      <alignment horizontal="left" vertical="center" wrapText="1" indent="1"/>
      <protection locked="0"/>
    </xf>
    <xf numFmtId="193" fontId="3" fillId="3" borderId="0" xfId="72" applyNumberFormat="1" applyFill="1" applyAlignment="1" applyProtection="1">
      <alignment wrapText="1"/>
      <protection locked="0"/>
    </xf>
    <xf numFmtId="193" fontId="3" fillId="3" borderId="0" xfId="72" applyNumberFormat="1" applyFill="1" applyAlignment="1">
      <alignment wrapText="1"/>
    </xf>
    <xf numFmtId="193" fontId="40" fillId="3" borderId="0" xfId="72" applyNumberFormat="1" applyFont="1" applyFill="1" applyAlignment="1">
      <alignment horizontal="center" wrapText="1"/>
    </xf>
    <xf numFmtId="193" fontId="41" fillId="3" borderId="0" xfId="72" applyNumberFormat="1" applyFont="1" applyFill="1" applyAlignment="1">
      <alignment horizontal="center" wrapText="1"/>
    </xf>
    <xf numFmtId="193" fontId="3" fillId="3" borderId="0" xfId="72" applyNumberFormat="1" applyFill="1" applyAlignment="1">
      <alignment vertical="center" wrapText="1"/>
    </xf>
    <xf numFmtId="193" fontId="42" fillId="3" borderId="0" xfId="72" applyNumberFormat="1" applyFont="1" applyFill="1" applyAlignment="1">
      <alignment horizontal="left" vertical="center" wrapText="1"/>
    </xf>
    <xf numFmtId="193" fontId="43" fillId="3" borderId="0" xfId="72" applyNumberFormat="1" applyFont="1" applyFill="1" applyAlignment="1">
      <alignment horizontal="left" vertical="center" wrapText="1" indent="1"/>
    </xf>
    <xf numFmtId="193" fontId="44" fillId="3" borderId="0" xfId="72" applyNumberFormat="1" applyFont="1" applyFill="1" applyAlignment="1" applyProtection="1">
      <alignment horizontal="left" vertical="center" wrapText="1" indent="1"/>
      <protection locked="0"/>
    </xf>
    <xf numFmtId="193" fontId="44" fillId="3" borderId="0" xfId="72" applyNumberFormat="1" applyFont="1" applyFill="1" applyAlignment="1">
      <alignment horizontal="left" vertical="center" wrapText="1" indent="1"/>
    </xf>
    <xf numFmtId="193" fontId="43" fillId="3" borderId="0" xfId="72" applyNumberFormat="1" applyFont="1" applyFill="1" applyAlignment="1" applyProtection="1">
      <alignment horizontal="left" vertical="center" wrapText="1" indent="1"/>
      <protection locked="0"/>
    </xf>
    <xf numFmtId="193" fontId="42" fillId="3" borderId="0" xfId="72" applyNumberFormat="1" applyFont="1" applyFill="1" applyAlignment="1" applyProtection="1">
      <alignment horizontal="left" vertical="center" wrapText="1"/>
      <protection locked="0"/>
    </xf>
    <xf numFmtId="193" fontId="30" fillId="3" borderId="0" xfId="0" applyNumberFormat="1" applyFont="1" applyFill="1" applyAlignment="1" applyProtection="1">
      <alignment horizontal="left" vertical="center" wrapText="1" indent="1"/>
      <protection locked="0"/>
    </xf>
    <xf numFmtId="193" fontId="30" fillId="3" borderId="0" xfId="72" applyNumberFormat="1" applyFont="1" applyFill="1" applyAlignment="1" applyProtection="1">
      <alignment horizontal="left" vertical="center" wrapText="1" indent="1"/>
      <protection locked="0"/>
    </xf>
    <xf numFmtId="193" fontId="3" fillId="3" borderId="0" xfId="72" applyNumberFormat="1" applyFont="1" applyFill="1" applyAlignment="1" applyProtection="1">
      <alignment horizontal="left" vertical="center" wrapText="1" indent="1"/>
      <protection locked="0"/>
    </xf>
    <xf numFmtId="193" fontId="45" fillId="3" borderId="0" xfId="72" applyNumberFormat="1" applyFont="1" applyFill="1" applyAlignment="1" applyProtection="1">
      <alignment horizontal="left" vertical="center" wrapText="1" indent="1"/>
      <protection locked="0"/>
    </xf>
    <xf numFmtId="193" fontId="0" fillId="3" borderId="0" xfId="72" applyNumberFormat="1" applyFont="1" applyFill="1" applyAlignment="1" applyProtection="1">
      <alignment horizontal="left" vertical="center" wrapText="1" indent="1"/>
      <protection locked="0"/>
    </xf>
    <xf numFmtId="193" fontId="30" fillId="3" borderId="0" xfId="76" applyNumberFormat="1" applyFont="1" applyFill="1" applyAlignment="1" applyProtection="1">
      <alignment horizontal="left" vertical="center" wrapText="1"/>
      <protection locked="0"/>
    </xf>
    <xf numFmtId="193" fontId="0" fillId="3" borderId="0" xfId="0" applyNumberFormat="1" applyFont="1" applyFill="1" applyAlignment="1" applyProtection="1">
      <alignment horizontal="left" vertical="center" wrapText="1" indent="1"/>
      <protection locked="0"/>
    </xf>
    <xf numFmtId="193" fontId="0" fillId="3" borderId="0" xfId="72" applyNumberFormat="1" applyFont="1" applyFill="1" applyAlignment="1" applyProtection="1">
      <alignment horizontal="left" vertical="center" wrapText="1" indent="2"/>
      <protection locked="0"/>
    </xf>
    <xf numFmtId="193" fontId="0" fillId="3" borderId="0" xfId="72" applyNumberFormat="1" applyFont="1" applyFill="1" applyAlignment="1" applyProtection="1">
      <alignment horizontal="left" vertical="center" wrapText="1" indent="3"/>
      <protection locked="0"/>
    </xf>
    <xf numFmtId="193" fontId="30" fillId="3" borderId="0" xfId="72" applyNumberFormat="1" applyFont="1" applyFill="1" applyAlignment="1" applyProtection="1">
      <alignment vertical="center" wrapText="1"/>
      <protection locked="0"/>
    </xf>
    <xf numFmtId="193" fontId="3" fillId="3" borderId="0" xfId="72" applyNumberFormat="1" applyFont="1" applyFill="1" applyAlignment="1" applyProtection="1">
      <alignment vertical="center" wrapText="1"/>
      <protection locked="0"/>
    </xf>
    <xf numFmtId="193" fontId="30" fillId="3" borderId="0" xfId="0" applyNumberFormat="1" applyFont="1" applyFill="1" applyAlignment="1" applyProtection="1">
      <alignment horizontal="left" vertical="center" wrapText="1"/>
      <protection locked="0"/>
    </xf>
    <xf numFmtId="193" fontId="0" fillId="3" borderId="0" xfId="72" applyNumberFormat="1" applyFont="1" applyFill="1" applyAlignment="1" applyProtection="1">
      <alignment horizontal="left" wrapText="1" indent="2"/>
      <protection locked="0"/>
    </xf>
    <xf numFmtId="193" fontId="30" fillId="3" borderId="0" xfId="72" applyNumberFormat="1" applyFont="1" applyFill="1" applyAlignment="1" applyProtection="1">
      <alignment horizontal="left" vertical="center" indent="1"/>
      <protection locked="0"/>
    </xf>
    <xf numFmtId="193" fontId="3" fillId="3" borderId="0" xfId="72" applyNumberFormat="1" applyFont="1" applyFill="1" applyAlignment="1" applyProtection="1">
      <alignment horizontal="left" vertical="center" indent="1"/>
      <protection locked="0"/>
    </xf>
    <xf numFmtId="193" fontId="45" fillId="3" borderId="0" xfId="72" applyNumberFormat="1" applyFont="1" applyFill="1" applyAlignment="1" applyProtection="1">
      <alignment horizontal="left" vertical="center" wrapText="1" indent="2"/>
      <protection locked="0"/>
    </xf>
    <xf numFmtId="193" fontId="45" fillId="3" borderId="0" xfId="72" applyNumberFormat="1" applyFont="1" applyFill="1" applyAlignment="1" applyProtection="1">
      <alignment horizontal="left" vertical="center" wrapText="1" indent="3"/>
      <protection locked="0"/>
    </xf>
    <xf numFmtId="193" fontId="30" fillId="3" borderId="0" xfId="72" applyNumberFormat="1" applyFont="1" applyFill="1" applyAlignment="1" applyProtection="1">
      <alignment horizontal="left" wrapText="1" indent="1"/>
      <protection locked="0"/>
    </xf>
    <xf numFmtId="193" fontId="3" fillId="3" borderId="0" xfId="72" applyNumberFormat="1" applyFont="1" applyFill="1" applyAlignment="1" applyProtection="1">
      <alignment horizontal="left" wrapText="1" indent="1"/>
      <protection locked="0"/>
    </xf>
    <xf numFmtId="193" fontId="30" fillId="3" borderId="0" xfId="0" applyNumberFormat="1" applyFont="1" applyFill="1" applyAlignment="1" applyProtection="1">
      <alignment horizontal="left" wrapText="1" indent="1"/>
      <protection locked="0"/>
    </xf>
    <xf numFmtId="193" fontId="0" fillId="3" borderId="0" xfId="72" applyNumberFormat="1" applyFont="1" applyFill="1" applyAlignment="1" applyProtection="1">
      <alignment horizontal="left" wrapText="1" indent="3"/>
      <protection locked="0"/>
    </xf>
    <xf numFmtId="193" fontId="0" fillId="3" borderId="0" xfId="72" applyNumberFormat="1" applyFont="1" applyFill="1" applyAlignment="1" applyProtection="1">
      <alignment horizontal="left" wrapText="1" indent="1"/>
      <protection locked="0"/>
    </xf>
    <xf numFmtId="193" fontId="0" fillId="3" borderId="0" xfId="72" applyNumberFormat="1" applyFont="1" applyFill="1" applyAlignment="1" applyProtection="1">
      <alignment vertical="center" wrapText="1"/>
      <protection locked="0"/>
    </xf>
    <xf numFmtId="193" fontId="11" fillId="0" borderId="0" xfId="158" applyNumberFormat="1" applyFont="1" applyAlignment="1" applyProtection="1">
      <alignment vertical="center"/>
      <protection locked="0"/>
    </xf>
    <xf numFmtId="193" fontId="5" fillId="0" borderId="0" xfId="158" applyNumberFormat="1" applyFont="1" applyAlignment="1" applyProtection="1">
      <alignment horizontal="center" vertical="center"/>
      <protection locked="0"/>
    </xf>
    <xf numFmtId="193" fontId="8" fillId="0" borderId="0" xfId="71" applyNumberFormat="1" applyFont="1" applyAlignment="1" applyProtection="1">
      <alignment vertical="center"/>
      <protection locked="0"/>
    </xf>
    <xf numFmtId="193" fontId="5" fillId="0" borderId="0" xfId="71" applyNumberFormat="1" applyFont="1" applyAlignment="1" applyProtection="1">
      <alignment vertical="center"/>
      <protection locked="0"/>
    </xf>
    <xf numFmtId="193" fontId="5" fillId="0" borderId="0" xfId="158" applyNumberFormat="1" applyFont="1" applyAlignment="1" applyProtection="1">
      <alignment vertical="center"/>
      <protection locked="0"/>
    </xf>
    <xf numFmtId="193" fontId="46" fillId="0" borderId="0" xfId="71" applyNumberFormat="1" applyFont="1" applyAlignment="1" applyProtection="1">
      <alignment horizontal="centerContinuous" vertical="center"/>
      <protection locked="0"/>
    </xf>
    <xf numFmtId="193" fontId="11" fillId="0" borderId="0" xfId="71" applyNumberFormat="1" applyFont="1" applyAlignment="1" applyProtection="1">
      <alignment horizontal="centerContinuous" vertical="center"/>
      <protection locked="0"/>
    </xf>
    <xf numFmtId="193" fontId="5" fillId="0" borderId="0" xfId="71" applyNumberFormat="1" applyFont="1" applyAlignment="1" applyProtection="1">
      <alignment horizontal="center" vertical="center"/>
      <protection locked="0"/>
    </xf>
    <xf numFmtId="193" fontId="47" fillId="0" borderId="0" xfId="71" applyNumberFormat="1" applyFont="1" applyAlignment="1" applyProtection="1">
      <alignment horizontal="left" vertical="center"/>
      <protection locked="0"/>
    </xf>
    <xf numFmtId="193" fontId="5" fillId="0" borderId="14" xfId="71" applyNumberFormat="1" applyFont="1" applyBorder="1" applyAlignment="1" applyProtection="1">
      <alignment horizontal="center" vertical="center"/>
      <protection locked="0"/>
    </xf>
    <xf numFmtId="193" fontId="5" fillId="0" borderId="14" xfId="158" applyNumberFormat="1" applyFont="1" applyBorder="1" applyAlignment="1" applyProtection="1">
      <alignment vertical="center"/>
      <protection locked="0"/>
    </xf>
    <xf numFmtId="193" fontId="9" fillId="0" borderId="14" xfId="71" applyNumberFormat="1" applyFont="1" applyBorder="1" applyAlignment="1" applyProtection="1">
      <alignment horizontal="right" vertical="center"/>
      <protection locked="0"/>
    </xf>
    <xf numFmtId="193" fontId="32" fillId="0" borderId="15" xfId="158" applyNumberFormat="1" applyFont="1" applyBorder="1" applyAlignment="1" applyProtection="1">
      <alignment horizontal="centerContinuous" vertical="center"/>
      <protection locked="0"/>
    </xf>
    <xf numFmtId="193" fontId="32" fillId="0" borderId="16" xfId="71" applyNumberFormat="1" applyFont="1" applyBorder="1" applyAlignment="1" applyProtection="1">
      <alignment horizontal="center" vertical="center"/>
      <protection locked="0"/>
    </xf>
    <xf numFmtId="193" fontId="9" fillId="0" borderId="16" xfId="158" applyNumberFormat="1" applyFont="1" applyBorder="1" applyAlignment="1" applyProtection="1">
      <alignment horizontal="center" vertical="center"/>
      <protection locked="0"/>
    </xf>
    <xf numFmtId="0" fontId="0" fillId="0" borderId="17" xfId="0" applyBorder="1"/>
    <xf numFmtId="0" fontId="0" fillId="0" borderId="18" xfId="0" applyBorder="1"/>
    <xf numFmtId="193" fontId="32" fillId="0" borderId="16" xfId="158" applyNumberFormat="1" applyFont="1" applyBorder="1" applyAlignment="1" applyProtection="1">
      <alignment horizontal="center" vertical="center"/>
      <protection locked="0"/>
    </xf>
    <xf numFmtId="193" fontId="5" fillId="0" borderId="19" xfId="158" applyNumberFormat="1" applyFont="1" applyBorder="1" applyAlignment="1" applyProtection="1">
      <alignment horizontal="center" vertical="center"/>
      <protection locked="0"/>
    </xf>
    <xf numFmtId="193" fontId="8" fillId="0" borderId="20" xfId="158" applyNumberFormat="1" applyFont="1" applyBorder="1" applyAlignment="1" applyProtection="1">
      <alignment horizontal="centerContinuous" vertical="center"/>
      <protection locked="0"/>
    </xf>
    <xf numFmtId="193" fontId="32" fillId="0" borderId="4" xfId="71" applyNumberFormat="1" applyFont="1" applyBorder="1" applyAlignment="1" applyProtection="1">
      <alignment horizontal="center" vertical="center"/>
      <protection locked="0"/>
    </xf>
    <xf numFmtId="193" fontId="5" fillId="0" borderId="4" xfId="158" applyNumberFormat="1" applyFont="1" applyBorder="1" applyAlignment="1" applyProtection="1">
      <alignment horizontal="center" vertical="center"/>
      <protection locked="0"/>
    </xf>
    <xf numFmtId="0" fontId="0" fillId="0" borderId="9" xfId="0" applyBorder="1"/>
    <xf numFmtId="193" fontId="32" fillId="0" borderId="4" xfId="158" applyNumberFormat="1" applyFont="1" applyBorder="1" applyAlignment="1" applyProtection="1">
      <alignment horizontal="center" vertical="center"/>
      <protection locked="0"/>
    </xf>
    <xf numFmtId="193" fontId="0" fillId="0" borderId="4" xfId="158" applyNumberFormat="1" applyFont="1" applyBorder="1" applyAlignment="1" applyProtection="1">
      <alignment horizontal="center" vertical="center"/>
      <protection locked="0"/>
    </xf>
    <xf numFmtId="193" fontId="32" fillId="0" borderId="5" xfId="158" applyNumberFormat="1" applyFont="1" applyBorder="1" applyAlignment="1" applyProtection="1">
      <alignment horizontal="center" vertical="center"/>
      <protection locked="0"/>
    </xf>
    <xf numFmtId="193" fontId="5" fillId="0" borderId="21" xfId="158" applyNumberFormat="1" applyFont="1" applyBorder="1" applyAlignment="1" applyProtection="1">
      <alignment horizontal="center" vertical="center"/>
      <protection locked="0"/>
    </xf>
    <xf numFmtId="193" fontId="32" fillId="0" borderId="22" xfId="71" applyNumberFormat="1" applyFont="1" applyBorder="1" applyAlignment="1" applyProtection="1">
      <alignment horizontal="center" vertical="center"/>
      <protection locked="0"/>
    </xf>
    <xf numFmtId="193" fontId="9" fillId="0" borderId="4" xfId="158" applyNumberFormat="1" applyFont="1" applyBorder="1" applyAlignment="1" applyProtection="1">
      <alignment horizontal="center" vertical="center"/>
      <protection locked="0"/>
    </xf>
    <xf numFmtId="0" fontId="0" fillId="0" borderId="5" xfId="0" applyBorder="1"/>
    <xf numFmtId="193" fontId="32" fillId="0" borderId="22" xfId="158" applyNumberFormat="1" applyFont="1" applyBorder="1" applyAlignment="1" applyProtection="1">
      <alignment horizontal="center" vertical="center"/>
      <protection locked="0"/>
    </xf>
    <xf numFmtId="193" fontId="8" fillId="0" borderId="4" xfId="158" applyNumberFormat="1" applyFont="1" applyBorder="1" applyAlignment="1" applyProtection="1">
      <alignment horizontal="center" vertical="center"/>
      <protection locked="0"/>
    </xf>
    <xf numFmtId="193" fontId="5" fillId="0" borderId="8" xfId="158" applyNumberFormat="1" applyFont="1" applyBorder="1" applyAlignment="1" applyProtection="1">
      <alignment horizontal="centerContinuous" vertical="center"/>
      <protection locked="0"/>
    </xf>
    <xf numFmtId="193" fontId="5" fillId="0" borderId="7" xfId="158" applyNumberFormat="1" applyFont="1" applyBorder="1" applyAlignment="1" applyProtection="1">
      <alignment horizontal="centerContinuous" vertical="center"/>
      <protection locked="0"/>
    </xf>
    <xf numFmtId="193" fontId="5" fillId="0" borderId="23" xfId="158" applyNumberFormat="1" applyFont="1" applyBorder="1" applyAlignment="1" applyProtection="1">
      <alignment horizontal="center" vertical="center"/>
      <protection locked="0"/>
    </xf>
    <xf numFmtId="193" fontId="9" fillId="0" borderId="4" xfId="158" applyNumberFormat="1" applyFont="1" applyBorder="1" applyAlignment="1" applyProtection="1">
      <alignment horizontal="center" vertical="center" wrapText="1"/>
      <protection locked="0"/>
    </xf>
    <xf numFmtId="193" fontId="48" fillId="0" borderId="4" xfId="158" applyNumberFormat="1" applyFont="1" applyBorder="1" applyAlignment="1" applyProtection="1">
      <alignment horizontal="center" vertical="center"/>
      <protection locked="0"/>
    </xf>
    <xf numFmtId="193" fontId="48" fillId="0" borderId="23" xfId="158" applyNumberFormat="1" applyFont="1" applyBorder="1" applyAlignment="1" applyProtection="1">
      <alignment horizontal="center" vertical="center"/>
      <protection locked="0"/>
    </xf>
    <xf numFmtId="193" fontId="32" fillId="0" borderId="24" xfId="158" applyNumberFormat="1" applyFont="1" applyBorder="1" applyAlignment="1" applyProtection="1">
      <alignment horizontal="center" vertical="center"/>
      <protection locked="0"/>
    </xf>
    <xf numFmtId="0" fontId="0" fillId="0" borderId="25" xfId="0" applyBorder="1"/>
    <xf numFmtId="0" fontId="0" fillId="0" borderId="26" xfId="0" applyBorder="1"/>
    <xf numFmtId="193" fontId="32" fillId="0" borderId="27" xfId="158" applyNumberFormat="1" applyFont="1" applyBorder="1" applyAlignment="1" applyProtection="1">
      <alignment horizontal="centerContinuous" vertical="center"/>
      <protection locked="0"/>
    </xf>
    <xf numFmtId="193" fontId="8" fillId="0" borderId="18" xfId="158" applyNumberFormat="1" applyFont="1" applyBorder="1" applyAlignment="1" applyProtection="1">
      <alignment horizontal="centerContinuous" vertical="center"/>
      <protection locked="0"/>
    </xf>
    <xf numFmtId="193" fontId="8" fillId="0" borderId="28" xfId="158" applyNumberFormat="1" applyFont="1" applyBorder="1" applyAlignment="1" applyProtection="1">
      <alignment horizontal="centerContinuous" vertical="center"/>
      <protection locked="0"/>
    </xf>
    <xf numFmtId="0" fontId="0" fillId="0" borderId="29" xfId="0" applyBorder="1"/>
    <xf numFmtId="0" fontId="0" fillId="0" borderId="6" xfId="0" applyBorder="1"/>
    <xf numFmtId="193" fontId="32" fillId="0" borderId="23" xfId="71" applyNumberFormat="1" applyFont="1" applyBorder="1" applyAlignment="1" applyProtection="1">
      <alignment horizontal="center" vertical="center"/>
      <protection locked="0"/>
    </xf>
    <xf numFmtId="200" fontId="5" fillId="0" borderId="22" xfId="158" applyNumberFormat="1" applyFont="1" applyBorder="1" applyAlignment="1" applyProtection="1">
      <alignment horizontal="center" vertical="center"/>
      <protection locked="0"/>
    </xf>
    <xf numFmtId="193" fontId="9" fillId="0" borderId="4" xfId="237" applyNumberFormat="1" applyFont="1" applyBorder="1" applyAlignment="1" applyProtection="1">
      <alignment horizontal="center"/>
      <protection locked="0"/>
    </xf>
    <xf numFmtId="193" fontId="5" fillId="0" borderId="4" xfId="237" applyNumberFormat="1" applyFont="1" applyBorder="1" applyAlignment="1" applyProtection="1">
      <alignment horizontal="right"/>
      <protection locked="0"/>
    </xf>
    <xf numFmtId="193" fontId="5" fillId="0" borderId="4" xfId="3" applyNumberFormat="1" applyFont="1" applyBorder="1" applyAlignment="1" applyProtection="1">
      <alignment horizontal="right"/>
      <protection locked="0"/>
    </xf>
    <xf numFmtId="193" fontId="5" fillId="0" borderId="23" xfId="3" applyNumberFormat="1" applyFont="1" applyBorder="1" applyAlignment="1" applyProtection="1">
      <alignment horizontal="right"/>
      <protection locked="0"/>
    </xf>
    <xf numFmtId="193" fontId="5" fillId="0" borderId="7" xfId="158" applyNumberFormat="1" applyFont="1" applyBorder="1" applyAlignment="1" applyProtection="1">
      <alignment vertical="center"/>
      <protection locked="0"/>
    </xf>
    <xf numFmtId="193" fontId="5" fillId="0" borderId="4" xfId="158" applyNumberFormat="1" applyFont="1" applyBorder="1" applyAlignment="1" applyProtection="1">
      <alignment vertical="center"/>
      <protection locked="0"/>
    </xf>
    <xf numFmtId="193" fontId="5" fillId="0" borderId="23" xfId="158" applyNumberFormat="1" applyFont="1" applyBorder="1" applyAlignment="1" applyProtection="1">
      <alignment vertical="center"/>
      <protection locked="0"/>
    </xf>
    <xf numFmtId="193" fontId="9" fillId="0" borderId="30" xfId="158" applyNumberFormat="1" applyFont="1" applyBorder="1" applyAlignment="1" applyProtection="1">
      <alignment horizontal="center" vertical="center"/>
      <protection locked="0"/>
    </xf>
    <xf numFmtId="193" fontId="5" fillId="0" borderId="3" xfId="158" applyNumberFormat="1" applyFont="1" applyBorder="1" applyAlignment="1" applyProtection="1">
      <alignment vertical="center"/>
      <protection locked="0"/>
    </xf>
    <xf numFmtId="193" fontId="5" fillId="0" borderId="2" xfId="158" applyNumberFormat="1" applyFont="1" applyBorder="1" applyAlignment="1" applyProtection="1">
      <alignment vertical="center"/>
      <protection locked="0"/>
    </xf>
    <xf numFmtId="193" fontId="5" fillId="0" borderId="31" xfId="158" applyNumberFormat="1" applyFont="1" applyBorder="1" applyAlignment="1" applyProtection="1">
      <alignment vertical="center"/>
      <protection locked="0"/>
    </xf>
    <xf numFmtId="193" fontId="32" fillId="0" borderId="32" xfId="158" applyNumberFormat="1" applyFont="1" applyBorder="1" applyAlignment="1" applyProtection="1">
      <alignment horizontal="centerContinuous" vertical="center"/>
      <protection locked="0"/>
    </xf>
    <xf numFmtId="193" fontId="8" fillId="0" borderId="17" xfId="158" applyNumberFormat="1" applyFont="1" applyBorder="1" applyAlignment="1" applyProtection="1">
      <alignment horizontal="centerContinuous" vertical="center"/>
      <protection locked="0"/>
    </xf>
    <xf numFmtId="193" fontId="32" fillId="0" borderId="19" xfId="158" applyNumberFormat="1" applyFont="1" applyBorder="1" applyAlignment="1" applyProtection="1">
      <alignment horizontal="center" vertical="center"/>
      <protection locked="0"/>
    </xf>
    <xf numFmtId="193" fontId="9" fillId="0" borderId="4" xfId="83" applyNumberFormat="1" applyFont="1" applyBorder="1" applyAlignment="1" applyProtection="1">
      <alignment horizontal="center"/>
      <protection locked="0"/>
    </xf>
    <xf numFmtId="193" fontId="5" fillId="0" borderId="4" xfId="3" applyNumberFormat="1" applyFont="1" applyBorder="1" applyAlignment="1" applyProtection="1">
      <alignment horizontal="center"/>
      <protection locked="0"/>
    </xf>
    <xf numFmtId="193" fontId="9" fillId="0" borderId="23" xfId="158" applyNumberFormat="1" applyFont="1" applyBorder="1" applyAlignment="1" applyProtection="1">
      <alignment horizontal="center" vertical="center"/>
      <protection locked="0"/>
    </xf>
    <xf numFmtId="200" fontId="5" fillId="0" borderId="30" xfId="158" applyNumberFormat="1" applyFont="1" applyBorder="1" applyAlignment="1" applyProtection="1">
      <alignment horizontal="center" vertical="center"/>
      <protection locked="0"/>
    </xf>
    <xf numFmtId="193" fontId="5" fillId="0" borderId="33" xfId="158" applyNumberFormat="1" applyFont="1" applyBorder="1" applyAlignment="1" applyProtection="1">
      <alignment vertical="center"/>
      <protection locked="0"/>
    </xf>
    <xf numFmtId="193" fontId="5" fillId="0" borderId="9" xfId="158" applyNumberFormat="1" applyFont="1" applyBorder="1" applyAlignment="1" applyProtection="1">
      <alignment vertical="center"/>
      <protection locked="0"/>
    </xf>
    <xf numFmtId="200" fontId="5" fillId="0" borderId="34" xfId="158" applyNumberFormat="1" applyFont="1" applyBorder="1" applyAlignment="1" applyProtection="1">
      <alignment horizontal="center" vertical="center"/>
      <protection locked="0"/>
    </xf>
    <xf numFmtId="193" fontId="9" fillId="0" borderId="35" xfId="83" applyNumberFormat="1" applyFont="1" applyBorder="1" applyAlignment="1" applyProtection="1">
      <alignment horizontal="center"/>
      <protection locked="0"/>
    </xf>
    <xf numFmtId="0" fontId="0" fillId="0" borderId="36" xfId="0" applyBorder="1"/>
    <xf numFmtId="0" fontId="0" fillId="0" borderId="37" xfId="0" applyBorder="1"/>
    <xf numFmtId="193" fontId="5" fillId="0" borderId="35" xfId="158" applyNumberFormat="1" applyFont="1" applyBorder="1" applyAlignment="1" applyProtection="1">
      <alignment horizontal="center" vertical="center"/>
      <protection locked="0"/>
    </xf>
    <xf numFmtId="193" fontId="5" fillId="0" borderId="36" xfId="158" applyNumberFormat="1" applyFont="1" applyBorder="1" applyAlignment="1" applyProtection="1">
      <alignment vertical="center"/>
      <protection locked="0"/>
    </xf>
    <xf numFmtId="193" fontId="5" fillId="0" borderId="35" xfId="3" applyNumberFormat="1" applyFont="1" applyBorder="1" applyAlignment="1" applyProtection="1">
      <alignment horizontal="center"/>
      <protection locked="0"/>
    </xf>
    <xf numFmtId="193" fontId="9" fillId="0" borderId="38" xfId="158" applyNumberFormat="1" applyFont="1" applyBorder="1" applyAlignment="1" applyProtection="1">
      <alignment horizontal="center" vertical="center"/>
      <protection locked="0"/>
    </xf>
    <xf numFmtId="0" fontId="49" fillId="0" borderId="0" xfId="194" applyFont="1"/>
    <xf numFmtId="0" fontId="5" fillId="0" borderId="0" xfId="194" applyFont="1"/>
    <xf numFmtId="49" fontId="50" fillId="6" borderId="1" xfId="272" applyNumberFormat="1" applyFont="1" applyFill="1" applyBorder="1" applyAlignment="1">
      <alignment horizontal="center" vertical="center"/>
    </xf>
    <xf numFmtId="0" fontId="0" fillId="0" borderId="1" xfId="179" applyBorder="1"/>
    <xf numFmtId="49" fontId="51" fillId="7" borderId="12" xfId="272" applyNumberFormat="1" applyFont="1" applyFill="1" applyBorder="1" applyAlignment="1">
      <alignment vertical="center"/>
    </xf>
    <xf numFmtId="49" fontId="52" fillId="7" borderId="33" xfId="0" applyNumberFormat="1" applyFont="1" applyFill="1" applyBorder="1" applyAlignment="1">
      <alignment vertical="top"/>
    </xf>
    <xf numFmtId="49" fontId="51" fillId="7" borderId="33" xfId="79" applyNumberFormat="1" applyFont="1" applyFill="1" applyBorder="1" applyAlignment="1">
      <alignment vertical="center"/>
    </xf>
    <xf numFmtId="49" fontId="51" fillId="7" borderId="33" xfId="79" applyNumberFormat="1" applyFont="1" applyFill="1" applyBorder="1" applyAlignment="1">
      <alignment horizontal="center" vertical="center"/>
    </xf>
    <xf numFmtId="49" fontId="51" fillId="7" borderId="3" xfId="79" applyNumberFormat="1" applyFont="1" applyFill="1" applyBorder="1" applyAlignment="1">
      <alignment vertical="center"/>
    </xf>
    <xf numFmtId="49" fontId="51" fillId="8" borderId="12" xfId="272" applyNumberFormat="1" applyFont="1" applyFill="1" applyBorder="1" applyAlignment="1">
      <alignment vertical="top"/>
    </xf>
    <xf numFmtId="0" fontId="52" fillId="8" borderId="33" xfId="0" applyFont="1" applyFill="1" applyBorder="1" applyAlignment="1">
      <alignment horizontal="left"/>
    </xf>
    <xf numFmtId="0" fontId="49" fillId="8" borderId="33" xfId="194" applyFont="1" applyFill="1" applyBorder="1"/>
    <xf numFmtId="49" fontId="51" fillId="8" borderId="33" xfId="79" applyNumberFormat="1" applyFont="1" applyFill="1" applyBorder="1" applyAlignment="1">
      <alignment vertical="top"/>
    </xf>
    <xf numFmtId="49" fontId="51" fillId="8" borderId="33" xfId="79" applyNumberFormat="1" applyFont="1" applyFill="1" applyBorder="1" applyAlignment="1">
      <alignment horizontal="center" vertical="top"/>
    </xf>
    <xf numFmtId="49" fontId="51" fillId="8" borderId="3" xfId="79" applyNumberFormat="1" applyFont="1" applyFill="1" applyBorder="1" applyAlignment="1">
      <alignment vertical="top"/>
    </xf>
    <xf numFmtId="49" fontId="51" fillId="8" borderId="13" xfId="272" applyNumberFormat="1" applyFont="1" applyFill="1" applyBorder="1" applyAlignment="1">
      <alignment horizontal="left" vertical="center"/>
    </xf>
    <xf numFmtId="49" fontId="52" fillId="8" borderId="0" xfId="0" applyNumberFormat="1" applyFont="1" applyFill="1" applyAlignment="1">
      <alignment horizontal="left" vertical="center"/>
    </xf>
    <xf numFmtId="0" fontId="53" fillId="8" borderId="0" xfId="0" applyFont="1" applyFill="1"/>
    <xf numFmtId="49" fontId="52" fillId="8" borderId="0" xfId="0" applyNumberFormat="1" applyFont="1" applyFill="1" applyAlignment="1">
      <alignment horizontal="left" vertical="top"/>
    </xf>
    <xf numFmtId="49" fontId="52" fillId="8" borderId="0" xfId="0" applyNumberFormat="1" applyFont="1" applyFill="1" applyAlignment="1">
      <alignment vertical="center"/>
    </xf>
    <xf numFmtId="49" fontId="51" fillId="8" borderId="0" xfId="79" applyNumberFormat="1" applyFont="1" applyFill="1" applyAlignment="1">
      <alignment horizontal="left" vertical="center"/>
    </xf>
    <xf numFmtId="49" fontId="51" fillId="8" borderId="0" xfId="79" applyNumberFormat="1" applyFont="1" applyFill="1" applyAlignment="1">
      <alignment vertical="center"/>
    </xf>
    <xf numFmtId="49" fontId="51" fillId="8" borderId="39" xfId="79" applyNumberFormat="1" applyFont="1" applyFill="1" applyBorder="1" applyAlignment="1">
      <alignment vertical="center"/>
    </xf>
    <xf numFmtId="49" fontId="51" fillId="8" borderId="13" xfId="272" applyNumberFormat="1" applyFont="1" applyFill="1" applyBorder="1" applyAlignment="1">
      <alignment vertical="center"/>
    </xf>
    <xf numFmtId="0" fontId="49" fillId="8" borderId="0" xfId="194" applyFont="1" applyFill="1"/>
    <xf numFmtId="0" fontId="49" fillId="8" borderId="39" xfId="194" applyFont="1" applyFill="1" applyBorder="1"/>
    <xf numFmtId="209" fontId="51" fillId="8" borderId="39" xfId="79" applyNumberFormat="1" applyFont="1" applyFill="1" applyBorder="1" applyAlignment="1">
      <alignment vertical="center"/>
    </xf>
    <xf numFmtId="0" fontId="53" fillId="8" borderId="39" xfId="0" applyFont="1" applyFill="1" applyBorder="1"/>
    <xf numFmtId="49" fontId="53" fillId="8" borderId="0" xfId="0" applyNumberFormat="1" applyFont="1" applyFill="1" applyAlignment="1">
      <alignment vertical="center"/>
    </xf>
    <xf numFmtId="49" fontId="54" fillId="8" borderId="0" xfId="0" applyNumberFormat="1" applyFont="1" applyFill="1" applyAlignment="1">
      <alignment vertical="center"/>
    </xf>
    <xf numFmtId="49" fontId="49" fillId="8" borderId="0" xfId="171" applyNumberFormat="1" applyFont="1" applyFill="1" applyAlignment="1">
      <alignment vertical="center"/>
    </xf>
    <xf numFmtId="0" fontId="49" fillId="8" borderId="13" xfId="194" applyFont="1" applyFill="1" applyBorder="1"/>
    <xf numFmtId="0" fontId="49" fillId="8" borderId="11" xfId="194" applyFont="1" applyFill="1" applyBorder="1"/>
    <xf numFmtId="0" fontId="49" fillId="8" borderId="1" xfId="194" applyFont="1" applyFill="1" applyBorder="1"/>
    <xf numFmtId="49" fontId="52" fillId="8" borderId="1" xfId="0" applyNumberFormat="1" applyFont="1" applyFill="1" applyBorder="1" applyAlignment="1">
      <alignment vertical="center"/>
    </xf>
    <xf numFmtId="0" fontId="53" fillId="8" borderId="1" xfId="0" applyFont="1" applyFill="1" applyBorder="1"/>
    <xf numFmtId="0" fontId="49" fillId="8" borderId="6" xfId="194" applyFont="1" applyFill="1" applyBorder="1"/>
    <xf numFmtId="0" fontId="55" fillId="0" borderId="0" xfId="176" applyFont="1" applyAlignment="1">
      <alignment vertical="center"/>
    </xf>
    <xf numFmtId="0" fontId="56" fillId="0" borderId="0" xfId="176" applyFont="1" applyAlignment="1">
      <alignment horizontal="center" vertical="center"/>
    </xf>
    <xf numFmtId="0" fontId="56" fillId="0" borderId="0" xfId="176" applyFont="1" applyAlignment="1">
      <alignment vertical="center"/>
    </xf>
    <xf numFmtId="0" fontId="57" fillId="6" borderId="12" xfId="60" applyFont="1" applyFill="1" applyBorder="1" applyAlignment="1">
      <alignment vertical="center"/>
    </xf>
    <xf numFmtId="0" fontId="58" fillId="6" borderId="33" xfId="60" applyFont="1" applyFill="1" applyBorder="1" applyAlignment="1">
      <alignment horizontal="center" vertical="center"/>
    </xf>
    <xf numFmtId="0" fontId="0" fillId="0" borderId="33" xfId="0" applyBorder="1"/>
    <xf numFmtId="0" fontId="57" fillId="6" borderId="3" xfId="60" applyFont="1" applyFill="1" applyBorder="1" applyAlignment="1">
      <alignment vertical="center"/>
    </xf>
    <xf numFmtId="0" fontId="59" fillId="6" borderId="13" xfId="60" applyFont="1" applyFill="1" applyBorder="1" applyAlignment="1">
      <alignment vertical="center"/>
    </xf>
    <xf numFmtId="0" fontId="60" fillId="3" borderId="0" xfId="60" applyFont="1" applyFill="1" applyAlignment="1">
      <alignment vertical="center"/>
    </xf>
    <xf numFmtId="49" fontId="61" fillId="3" borderId="0" xfId="60" applyNumberFormat="1" applyFont="1" applyFill="1" applyAlignment="1">
      <alignment horizontal="center" vertical="center"/>
    </xf>
    <xf numFmtId="0" fontId="61" fillId="3" borderId="0" xfId="60" applyFont="1" applyFill="1" applyAlignment="1">
      <alignment vertical="center"/>
    </xf>
    <xf numFmtId="0" fontId="59" fillId="6" borderId="39" xfId="60" applyFont="1" applyFill="1" applyBorder="1" applyAlignment="1">
      <alignment vertical="center"/>
    </xf>
    <xf numFmtId="0" fontId="59" fillId="9" borderId="12" xfId="60" applyFont="1" applyFill="1" applyBorder="1" applyAlignment="1">
      <alignment vertical="center"/>
    </xf>
    <xf numFmtId="0" fontId="59" fillId="9" borderId="33" xfId="60" applyFont="1" applyFill="1" applyBorder="1" applyAlignment="1">
      <alignment vertical="center"/>
    </xf>
    <xf numFmtId="0" fontId="59" fillId="9" borderId="3" xfId="60" applyFont="1" applyFill="1" applyBorder="1" applyAlignment="1">
      <alignment vertical="center"/>
    </xf>
    <xf numFmtId="0" fontId="61" fillId="9" borderId="13" xfId="60" applyFont="1" applyFill="1" applyBorder="1" applyAlignment="1">
      <alignment vertical="center"/>
    </xf>
    <xf numFmtId="0" fontId="59" fillId="9" borderId="0" xfId="60" applyFont="1" applyFill="1" applyAlignment="1">
      <alignment vertical="center"/>
    </xf>
    <xf numFmtId="0" fontId="59" fillId="9" borderId="39" xfId="60" applyFont="1" applyFill="1" applyBorder="1" applyAlignment="1">
      <alignment vertical="center"/>
    </xf>
    <xf numFmtId="0" fontId="59" fillId="9" borderId="13" xfId="60" applyFont="1" applyFill="1" applyBorder="1" applyAlignment="1">
      <alignment vertical="center"/>
    </xf>
    <xf numFmtId="49" fontId="59" fillId="3" borderId="0" xfId="60" applyNumberFormat="1" applyFont="1" applyFill="1" applyAlignment="1">
      <alignment horizontal="center" vertical="center"/>
    </xf>
    <xf numFmtId="0" fontId="59" fillId="6" borderId="13" xfId="60" applyFont="1" applyFill="1" applyBorder="1" applyAlignment="1">
      <alignment horizontal="center" vertical="center"/>
    </xf>
    <xf numFmtId="0" fontId="61" fillId="3" borderId="0" xfId="60" applyFont="1" applyFill="1" applyAlignment="1">
      <alignment horizontal="center" vertical="center"/>
    </xf>
    <xf numFmtId="0" fontId="61" fillId="9" borderId="13" xfId="60" applyFont="1" applyFill="1" applyBorder="1" applyAlignment="1">
      <alignment horizontal="center" vertical="center"/>
    </xf>
    <xf numFmtId="0" fontId="59" fillId="9" borderId="0" xfId="60" applyFont="1" applyFill="1" applyAlignment="1">
      <alignment horizontal="center" vertical="center"/>
    </xf>
    <xf numFmtId="0" fontId="59" fillId="9" borderId="39" xfId="60" applyFont="1" applyFill="1" applyBorder="1" applyAlignment="1">
      <alignment horizontal="center" vertical="center"/>
    </xf>
    <xf numFmtId="0" fontId="60" fillId="3" borderId="0" xfId="60" applyFont="1" applyFill="1" applyAlignment="1">
      <alignment horizontal="center" vertical="center"/>
    </xf>
    <xf numFmtId="0" fontId="59" fillId="9" borderId="13" xfId="60" applyFont="1" applyFill="1" applyBorder="1" applyAlignment="1">
      <alignment horizontal="center" vertical="center"/>
    </xf>
    <xf numFmtId="0" fontId="59" fillId="6" borderId="39" xfId="60" applyFont="1" applyFill="1" applyBorder="1" applyAlignment="1">
      <alignment horizontal="center" vertical="center"/>
    </xf>
    <xf numFmtId="0" fontId="56" fillId="10" borderId="40" xfId="209" applyFont="1" applyFill="1" applyBorder="1" applyAlignment="1" applyProtection="1">
      <alignment horizontal="center" vertical="center"/>
    </xf>
    <xf numFmtId="0" fontId="56" fillId="11" borderId="40" xfId="209" applyFont="1" applyFill="1" applyBorder="1" applyAlignment="1" applyProtection="1">
      <alignment horizontal="center" vertical="center"/>
    </xf>
    <xf numFmtId="0" fontId="56" fillId="9" borderId="0" xfId="60" applyFont="1" applyFill="1" applyAlignment="1">
      <alignment horizontal="center" vertical="center"/>
    </xf>
    <xf numFmtId="0" fontId="61" fillId="9" borderId="11" xfId="60" applyFont="1" applyFill="1" applyBorder="1" applyAlignment="1">
      <alignment horizontal="center" vertical="center"/>
    </xf>
    <xf numFmtId="0" fontId="56" fillId="9" borderId="1" xfId="60" applyFont="1" applyFill="1" applyBorder="1" applyAlignment="1">
      <alignment horizontal="center" vertical="center"/>
    </xf>
    <xf numFmtId="0" fontId="59" fillId="9" borderId="6" xfId="60" applyFont="1" applyFill="1" applyBorder="1" applyAlignment="1">
      <alignment horizontal="center" vertical="center"/>
    </xf>
    <xf numFmtId="0" fontId="59" fillId="9" borderId="11" xfId="60" applyFont="1" applyFill="1" applyBorder="1" applyAlignment="1">
      <alignment horizontal="center" vertical="center"/>
    </xf>
    <xf numFmtId="0" fontId="56" fillId="6" borderId="13" xfId="176" applyFont="1" applyFill="1" applyBorder="1" applyAlignment="1">
      <alignment vertical="center"/>
    </xf>
    <xf numFmtId="0" fontId="56" fillId="3" borderId="0" xfId="176" applyFont="1" applyFill="1" applyAlignment="1">
      <alignment vertical="center"/>
    </xf>
    <xf numFmtId="0" fontId="56" fillId="6" borderId="39" xfId="176" applyFont="1" applyFill="1" applyBorder="1" applyAlignment="1">
      <alignment vertical="center"/>
    </xf>
    <xf numFmtId="0" fontId="56" fillId="6" borderId="11" xfId="176" applyFont="1" applyFill="1" applyBorder="1" applyAlignment="1">
      <alignment vertical="center"/>
    </xf>
    <xf numFmtId="0" fontId="56" fillId="6" borderId="1" xfId="176" applyFont="1" applyFill="1" applyBorder="1" applyAlignment="1">
      <alignment vertical="center"/>
    </xf>
    <xf numFmtId="0" fontId="56" fillId="6" borderId="6" xfId="176" applyFont="1" applyFill="1" applyBorder="1" applyAlignment="1">
      <alignment vertical="center"/>
    </xf>
    <xf numFmtId="0" fontId="62" fillId="0" borderId="0" xfId="176" applyFont="1" applyAlignment="1">
      <alignment vertical="center"/>
    </xf>
    <xf numFmtId="0" fontId="63" fillId="0" borderId="0" xfId="0" applyFont="1"/>
    <xf numFmtId="0" fontId="64"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65" fillId="0" borderId="45" xfId="0" applyFont="1" applyBorder="1" applyAlignment="1">
      <alignment horizontal="center"/>
    </xf>
    <xf numFmtId="0" fontId="66" fillId="0" borderId="45" xfId="0" applyFont="1" applyBorder="1" applyAlignment="1">
      <alignment horizontal="center"/>
    </xf>
    <xf numFmtId="0" fontId="64" fillId="0" borderId="45" xfId="0" applyFont="1" applyBorder="1" applyAlignment="1">
      <alignment horizontal="center"/>
    </xf>
    <xf numFmtId="0" fontId="64" fillId="0" borderId="43" xfId="0" applyFont="1" applyBorder="1"/>
    <xf numFmtId="0" fontId="64" fillId="0" borderId="44" xfId="0" applyFont="1" applyBorder="1"/>
    <xf numFmtId="0" fontId="64" fillId="0" borderId="0" xfId="0" applyFont="1" applyAlignment="1">
      <alignment horizontal="center" shrinkToFit="1"/>
    </xf>
    <xf numFmtId="0" fontId="67" fillId="0" borderId="0" xfId="0" applyFont="1" applyAlignment="1">
      <alignment horizontal="left" shrinkToFit="1"/>
    </xf>
    <xf numFmtId="0" fontId="64" fillId="0" borderId="44" xfId="0" applyFont="1" applyBorder="1" applyAlignment="1">
      <alignment horizontal="center" shrinkToFit="1"/>
    </xf>
    <xf numFmtId="0" fontId="0" fillId="0" borderId="46" xfId="0" applyBorder="1"/>
    <xf numFmtId="0" fontId="0" fillId="0" borderId="14" xfId="0" applyBorder="1"/>
    <xf numFmtId="0" fontId="0" fillId="0" borderId="47" xfId="0" applyBorder="1"/>
    <xf numFmtId="0" fontId="68" fillId="0" borderId="0" xfId="193" applyFont="1" applyAlignment="1" applyProtection="1">
      <alignment vertical="center"/>
      <protection locked="0" hidden="1"/>
    </xf>
    <xf numFmtId="0" fontId="0" fillId="0" borderId="0" xfId="179"/>
    <xf numFmtId="0" fontId="69" fillId="0" borderId="0" xfId="0" applyFont="1" applyAlignment="1" applyProtection="1">
      <alignment vertical="center"/>
      <protection locked="0" hidden="1"/>
    </xf>
    <xf numFmtId="0" fontId="70" fillId="0" borderId="0" xfId="0" applyFont="1" applyAlignment="1" applyProtection="1">
      <alignment vertical="center"/>
      <protection locked="0" hidden="1"/>
    </xf>
    <xf numFmtId="0" fontId="68" fillId="0" borderId="12" xfId="193" applyFont="1" applyBorder="1" applyAlignment="1" applyProtection="1">
      <alignment vertical="center"/>
      <protection locked="0" hidden="1"/>
    </xf>
    <xf numFmtId="0" fontId="68" fillId="0" borderId="33" xfId="193" applyFont="1" applyBorder="1" applyAlignment="1" applyProtection="1">
      <alignment vertical="center"/>
      <protection locked="0" hidden="1"/>
    </xf>
    <xf numFmtId="0" fontId="71" fillId="0" borderId="13" xfId="193" applyFont="1" applyBorder="1" applyAlignment="1" applyProtection="1">
      <alignment vertical="center"/>
      <protection locked="0" hidden="1"/>
    </xf>
    <xf numFmtId="0" fontId="49" fillId="0" borderId="0" xfId="193" applyFont="1" applyAlignment="1" applyProtection="1">
      <alignment vertical="center"/>
      <protection locked="0" hidden="1"/>
    </xf>
    <xf numFmtId="0" fontId="49" fillId="0" borderId="13" xfId="193" applyFont="1" applyBorder="1" applyAlignment="1" applyProtection="1">
      <alignment vertical="center"/>
      <protection locked="0" hidden="1"/>
    </xf>
    <xf numFmtId="0" fontId="49" fillId="12" borderId="4" xfId="193" applyFont="1" applyFill="1" applyBorder="1" applyAlignment="1" applyProtection="1">
      <alignment vertical="center"/>
      <protection locked="0" hidden="1"/>
    </xf>
    <xf numFmtId="0" fontId="51" fillId="12" borderId="4" xfId="193" applyFont="1" applyFill="1" applyBorder="1" applyAlignment="1" applyProtection="1">
      <alignment horizontal="left" vertical="center"/>
      <protection locked="0" hidden="1"/>
    </xf>
    <xf numFmtId="0" fontId="0" fillId="12" borderId="9" xfId="179" applyFont="1" applyFill="1" applyBorder="1"/>
    <xf numFmtId="0" fontId="0" fillId="12" borderId="7" xfId="179" applyFont="1" applyFill="1" applyBorder="1"/>
    <xf numFmtId="208" fontId="49" fillId="12" borderId="4" xfId="193" applyNumberFormat="1" applyFont="1" applyFill="1" applyBorder="1" applyAlignment="1" applyProtection="1">
      <alignment horizontal="left" vertical="center"/>
      <protection locked="0"/>
    </xf>
    <xf numFmtId="210" fontId="49" fillId="12" borderId="4" xfId="193" applyNumberFormat="1" applyFont="1" applyFill="1" applyBorder="1" applyAlignment="1" applyProtection="1">
      <alignment horizontal="left" vertical="center"/>
      <protection locked="0"/>
    </xf>
    <xf numFmtId="0" fontId="49" fillId="0" borderId="4" xfId="193" applyFont="1" applyBorder="1" applyAlignment="1" applyProtection="1">
      <alignment horizontal="center" vertical="center"/>
      <protection locked="0" hidden="1"/>
    </xf>
    <xf numFmtId="0" fontId="0" fillId="0" borderId="7" xfId="179" applyFont="1" applyBorder="1"/>
    <xf numFmtId="0" fontId="49" fillId="0" borderId="39" xfId="193" applyFont="1" applyBorder="1" applyAlignment="1" applyProtection="1">
      <alignment vertical="center"/>
      <protection locked="0" hidden="1"/>
    </xf>
    <xf numFmtId="193" fontId="7" fillId="0" borderId="0" xfId="0" applyNumberFormat="1" applyFont="1" applyAlignment="1">
      <alignment horizontal="left" vertical="center"/>
    </xf>
    <xf numFmtId="0" fontId="51" fillId="0" borderId="4" xfId="193" applyFont="1" applyBorder="1" applyAlignment="1" applyProtection="1">
      <alignment horizontal="center" vertical="center"/>
      <protection locked="0" hidden="1"/>
    </xf>
    <xf numFmtId="194" fontId="49" fillId="0" borderId="4" xfId="193" applyNumberFormat="1" applyFont="1" applyBorder="1" applyAlignment="1" applyProtection="1">
      <alignment horizontal="center" vertical="center"/>
      <protection locked="0" hidden="1"/>
    </xf>
    <xf numFmtId="194" fontId="0" fillId="0" borderId="7" xfId="179" applyNumberFormat="1" applyFont="1" applyBorder="1"/>
    <xf numFmtId="0" fontId="51" fillId="0" borderId="0" xfId="193" applyFont="1" applyAlignment="1" applyProtection="1">
      <alignment horizontal="center" vertical="center"/>
      <protection locked="0" hidden="1"/>
    </xf>
    <xf numFmtId="14" fontId="51" fillId="0" borderId="0" xfId="193" applyNumberFormat="1" applyFont="1" applyAlignment="1" applyProtection="1">
      <alignment horizontal="center" vertical="center"/>
      <protection locked="0" hidden="1"/>
    </xf>
    <xf numFmtId="193" fontId="0" fillId="0" borderId="0" xfId="179" applyNumberFormat="1"/>
    <xf numFmtId="14" fontId="68" fillId="0" borderId="0" xfId="193" applyNumberFormat="1" applyFont="1" applyAlignment="1" applyProtection="1">
      <alignment vertical="center"/>
      <protection locked="0" hidden="1"/>
    </xf>
    <xf numFmtId="0" fontId="9" fillId="0" borderId="0" xfId="173" applyFont="1" applyAlignment="1">
      <alignment horizontal="center" vertical="center"/>
    </xf>
    <xf numFmtId="0" fontId="9" fillId="0" borderId="0" xfId="173" applyFont="1" applyAlignment="1">
      <alignment vertical="center"/>
    </xf>
    <xf numFmtId="193" fontId="9" fillId="0" borderId="0" xfId="173" applyNumberFormat="1" applyFont="1" applyAlignment="1">
      <alignment vertical="center"/>
    </xf>
    <xf numFmtId="193" fontId="9" fillId="0" borderId="0" xfId="173" applyNumberFormat="1" applyFont="1" applyAlignment="1">
      <alignment horizontal="center" vertical="center" wrapText="1"/>
    </xf>
    <xf numFmtId="210" fontId="9" fillId="0" borderId="0" xfId="173" applyNumberFormat="1" applyFont="1" applyAlignment="1">
      <alignment horizontal="center" vertical="center"/>
    </xf>
    <xf numFmtId="193" fontId="9" fillId="0" borderId="0" xfId="173" applyNumberFormat="1" applyFont="1" applyAlignment="1">
      <alignment horizontal="center" vertical="center"/>
    </xf>
    <xf numFmtId="193" fontId="9" fillId="0" borderId="0" xfId="173" applyNumberFormat="1" applyFont="1" applyAlignment="1">
      <alignment horizontal="left" vertical="center"/>
    </xf>
    <xf numFmtId="193" fontId="9" fillId="0" borderId="1" xfId="173" applyNumberFormat="1" applyFont="1" applyBorder="1" applyAlignment="1">
      <alignment horizontal="left" vertical="center"/>
    </xf>
    <xf numFmtId="193" fontId="9" fillId="0" borderId="2" xfId="173" applyNumberFormat="1" applyFont="1" applyBorder="1" applyAlignment="1">
      <alignment horizontal="center" vertical="center"/>
    </xf>
    <xf numFmtId="193" fontId="9" fillId="0" borderId="4" xfId="173" applyNumberFormat="1" applyFont="1" applyBorder="1" applyAlignment="1">
      <alignment horizontal="center" vertical="center"/>
    </xf>
    <xf numFmtId="0" fontId="9" fillId="0" borderId="4" xfId="173" applyFont="1" applyBorder="1" applyAlignment="1">
      <alignment horizontal="center" vertical="center"/>
    </xf>
    <xf numFmtId="0" fontId="12" fillId="0" borderId="4" xfId="173" applyFont="1" applyBorder="1" applyAlignment="1">
      <alignment horizontal="center" vertical="center" wrapText="1"/>
    </xf>
    <xf numFmtId="49" fontId="12" fillId="0" borderId="4" xfId="173" applyNumberFormat="1" applyFont="1" applyBorder="1" applyAlignment="1">
      <alignment horizontal="left" vertical="center" wrapText="1"/>
    </xf>
    <xf numFmtId="195" fontId="12" fillId="0" borderId="4" xfId="173" applyNumberFormat="1" applyFont="1" applyBorder="1" applyAlignment="1">
      <alignment horizontal="center" vertical="center" wrapText="1"/>
    </xf>
    <xf numFmtId="176" fontId="12" fillId="0" borderId="4" xfId="173" applyNumberFormat="1" applyFont="1" applyBorder="1" applyAlignment="1">
      <alignment horizontal="right" vertical="center" wrapText="1"/>
    </xf>
    <xf numFmtId="194" fontId="12" fillId="0" borderId="4" xfId="173" applyNumberFormat="1" applyFont="1" applyBorder="1" applyAlignment="1">
      <alignment horizontal="right" vertical="center" wrapText="1"/>
    </xf>
    <xf numFmtId="194" fontId="12" fillId="0" borderId="4" xfId="173" applyNumberFormat="1" applyFont="1" applyBorder="1" applyAlignment="1">
      <alignment horizontal="left" vertical="center" wrapText="1"/>
    </xf>
    <xf numFmtId="0" fontId="9" fillId="0" borderId="4" xfId="173" applyFont="1" applyBorder="1" applyAlignment="1">
      <alignment vertical="center"/>
    </xf>
    <xf numFmtId="193" fontId="9" fillId="0" borderId="4" xfId="173" applyNumberFormat="1" applyFont="1" applyBorder="1" applyAlignment="1">
      <alignment vertical="center"/>
    </xf>
    <xf numFmtId="193" fontId="9" fillId="0" borderId="4" xfId="251" applyNumberFormat="1" applyFont="1" applyBorder="1" applyAlignment="1">
      <alignment vertical="center"/>
    </xf>
    <xf numFmtId="193" fontId="9" fillId="5" borderId="0" xfId="173" applyNumberFormat="1" applyFont="1" applyFill="1" applyAlignment="1">
      <alignment vertical="center"/>
    </xf>
    <xf numFmtId="0" fontId="5" fillId="0" borderId="0" xfId="0" applyFont="1" applyAlignment="1">
      <alignment vertical="center"/>
    </xf>
    <xf numFmtId="0" fontId="72"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vertical="center"/>
    </xf>
    <xf numFmtId="0" fontId="6" fillId="0" borderId="0" xfId="0" applyFont="1" applyAlignment="1" applyProtection="1">
      <alignment horizontal="center" vertical="center"/>
      <protection locked="0" hidden="1"/>
    </xf>
    <xf numFmtId="193" fontId="5" fillId="0" borderId="0" xfId="0" applyNumberFormat="1" applyFont="1" applyFill="1" applyAlignment="1">
      <alignment vertical="center"/>
    </xf>
    <xf numFmtId="193" fontId="4" fillId="0" borderId="0" xfId="0" applyNumberFormat="1" applyFont="1" applyFill="1" applyAlignment="1">
      <alignment horizontal="center" vertical="center" wrapText="1"/>
    </xf>
    <xf numFmtId="193" fontId="4" fillId="0" borderId="0" xfId="0" applyNumberFormat="1" applyFont="1" applyFill="1" applyAlignment="1">
      <alignment vertical="center"/>
    </xf>
    <xf numFmtId="193" fontId="5" fillId="0" borderId="0" xfId="0" applyNumberFormat="1" applyFont="1" applyFill="1" applyAlignment="1">
      <alignment horizontal="center" vertical="center"/>
    </xf>
    <xf numFmtId="193" fontId="9" fillId="0" borderId="0" xfId="0" applyNumberFormat="1" applyFont="1" applyFill="1" applyAlignment="1">
      <alignment horizontal="right" vertical="center"/>
    </xf>
    <xf numFmtId="193" fontId="5" fillId="0" borderId="0" xfId="0" applyNumberFormat="1" applyFont="1" applyFill="1" applyAlignment="1">
      <alignment horizontal="left" vertical="center"/>
    </xf>
    <xf numFmtId="193" fontId="5" fillId="0" borderId="0" xfId="0" applyNumberFormat="1" applyFont="1" applyFill="1" applyAlignment="1">
      <alignment horizontal="right" vertical="center"/>
    </xf>
    <xf numFmtId="49" fontId="9" fillId="0" borderId="4" xfId="0" applyNumberFormat="1" applyFont="1" applyFill="1" applyBorder="1" applyAlignment="1">
      <alignment horizontal="center" vertical="center"/>
    </xf>
    <xf numFmtId="193" fontId="5" fillId="0" borderId="4"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0" fontId="0" fillId="0" borderId="5" xfId="0" applyFont="1" applyFill="1" applyBorder="1" applyAlignment="1">
      <alignment horizontal="center"/>
    </xf>
    <xf numFmtId="0" fontId="0" fillId="0" borderId="5" xfId="0" applyFont="1" applyFill="1" applyBorder="1"/>
    <xf numFmtId="176" fontId="9" fillId="0" borderId="4" xfId="0" applyNumberFormat="1" applyFont="1" applyFill="1" applyBorder="1" applyAlignment="1">
      <alignment horizontal="center" vertical="center" shrinkToFi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193" fontId="5" fillId="0" borderId="4" xfId="0" applyNumberFormat="1" applyFont="1" applyFill="1" applyBorder="1" applyAlignment="1">
      <alignment vertical="center"/>
    </xf>
    <xf numFmtId="0" fontId="5" fillId="0" borderId="0" xfId="0" applyFont="1" applyBorder="1" applyAlignment="1">
      <alignment vertical="center"/>
    </xf>
    <xf numFmtId="0" fontId="7" fillId="0" borderId="4" xfId="0" applyFont="1" applyFill="1" applyBorder="1" applyAlignment="1">
      <alignment vertical="center" wrapText="1"/>
    </xf>
    <xf numFmtId="0" fontId="5" fillId="0" borderId="0" xfId="0" applyFont="1" applyAlignment="1">
      <alignment horizontal="left" vertical="center"/>
    </xf>
    <xf numFmtId="0" fontId="7" fillId="0" borderId="0" xfId="0" applyFont="1" applyBorder="1" applyAlignment="1">
      <alignment vertical="center"/>
    </xf>
    <xf numFmtId="0" fontId="5" fillId="0" borderId="0" xfId="0" applyFont="1" applyBorder="1" applyAlignment="1"/>
    <xf numFmtId="193" fontId="5" fillId="0" borderId="4" xfId="1" applyNumberFormat="1" applyFont="1" applyFill="1" applyBorder="1">
      <alignment vertical="center"/>
    </xf>
    <xf numFmtId="0" fontId="7" fillId="0" borderId="4" xfId="0" applyFont="1" applyFill="1" applyBorder="1" applyAlignment="1">
      <alignment horizontal="left" vertical="center" wrapText="1"/>
    </xf>
    <xf numFmtId="193" fontId="5" fillId="0" borderId="4" xfId="0" applyNumberFormat="1" applyFont="1" applyFill="1" applyBorder="1" applyAlignment="1">
      <alignment horizontal="left" vertical="center"/>
    </xf>
    <xf numFmtId="0" fontId="7" fillId="0" borderId="4" xfId="153" applyFont="1" applyFill="1" applyBorder="1" applyAlignment="1">
      <alignment vertical="center" wrapText="1"/>
    </xf>
    <xf numFmtId="0" fontId="7" fillId="0" borderId="4" xfId="153" applyFont="1" applyFill="1" applyBorder="1" applyAlignment="1">
      <alignment vertical="center"/>
    </xf>
    <xf numFmtId="193" fontId="7" fillId="0" borderId="4" xfId="0" applyNumberFormat="1" applyFont="1" applyFill="1" applyBorder="1" applyAlignment="1">
      <alignment vertical="center" wrapText="1"/>
    </xf>
    <xf numFmtId="0" fontId="7" fillId="0" borderId="4" xfId="0" applyFont="1" applyFill="1" applyBorder="1" applyAlignment="1">
      <alignment horizontal="left" vertical="center"/>
    </xf>
    <xf numFmtId="193" fontId="7" fillId="0" borderId="4" xfId="0" applyNumberFormat="1" applyFont="1" applyFill="1" applyBorder="1" applyAlignment="1">
      <alignment horizontal="right" vertical="center"/>
    </xf>
    <xf numFmtId="193" fontId="5" fillId="0" borderId="4" xfId="0" applyNumberFormat="1" applyFont="1" applyFill="1" applyBorder="1" applyAlignment="1">
      <alignment horizontal="right" vertical="center"/>
    </xf>
    <xf numFmtId="0" fontId="7" fillId="0" borderId="4" xfId="0" applyFont="1" applyFill="1" applyBorder="1" applyAlignment="1">
      <alignment vertical="center"/>
    </xf>
    <xf numFmtId="0" fontId="5" fillId="0" borderId="0" xfId="0" applyFont="1" applyAlignment="1">
      <alignment horizontal="center" vertical="center"/>
    </xf>
    <xf numFmtId="0" fontId="5" fillId="13" borderId="0" xfId="0" applyFont="1" applyFill="1" applyAlignment="1">
      <alignment vertical="center"/>
    </xf>
    <xf numFmtId="0" fontId="72" fillId="0" borderId="0" xfId="0" applyFont="1" applyAlignment="1">
      <alignment horizontal="center" vertical="center"/>
    </xf>
    <xf numFmtId="0" fontId="53" fillId="8" borderId="0" xfId="0" applyFont="1" applyFill="1" quotePrefix="1"/>
    <xf numFmtId="0" fontId="5" fillId="3" borderId="4" xfId="161" applyFont="1" applyFill="1" applyBorder="1" applyAlignment="1" quotePrefix="1">
      <alignment horizontal="center" vertical="center" wrapText="1"/>
    </xf>
    <xf numFmtId="0" fontId="1" fillId="0" borderId="0" xfId="6" applyAlignment="1" applyProtection="1" quotePrefix="1">
      <alignment vertical="center"/>
      <protection locked="0"/>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101" xfId="51"/>
    <cellStyle name="常规 114" xfId="52"/>
    <cellStyle name="常规 109" xfId="53"/>
    <cellStyle name="常规 102" xfId="54"/>
    <cellStyle name="常规 6" xfId="55"/>
    <cellStyle name="百分比 2" xfId="56"/>
    <cellStyle name="常规 195" xfId="57"/>
    <cellStyle name="常规 142" xfId="58"/>
    <cellStyle name="常规 137" xfId="59"/>
    <cellStyle name="常规 90" xfId="60"/>
    <cellStyle name="常规 85" xfId="61"/>
    <cellStyle name="常规 31" xfId="62"/>
    <cellStyle name="常规 26" xfId="63"/>
    <cellStyle name="常规 104" xfId="64"/>
    <cellStyle name="常规 159" xfId="65"/>
    <cellStyle name="常规 164" xfId="66"/>
    <cellStyle name="常规 209" xfId="67"/>
    <cellStyle name="常规 214" xfId="68"/>
    <cellStyle name="常规 158" xfId="69"/>
    <cellStyle name="常规 163" xfId="70"/>
    <cellStyle name="常规 208" xfId="71"/>
    <cellStyle name="常规 213" xfId="72"/>
    <cellStyle name="常规 165" xfId="73"/>
    <cellStyle name="常规 170" xfId="74"/>
    <cellStyle name="常规 215" xfId="75"/>
    <cellStyle name="常规 220" xfId="76"/>
    <cellStyle name="常规 166" xfId="77"/>
    <cellStyle name="常规 171" xfId="78"/>
    <cellStyle name="常规 216" xfId="79"/>
    <cellStyle name="常规 221" xfId="80"/>
    <cellStyle name="常规 167" xfId="81"/>
    <cellStyle name="常规 172" xfId="82"/>
    <cellStyle name="常规 217" xfId="83"/>
    <cellStyle name="常规 222" xfId="84"/>
    <cellStyle name="常规 168" xfId="85"/>
    <cellStyle name="常规 173" xfId="86"/>
    <cellStyle name="常规 218" xfId="87"/>
    <cellStyle name="常规 107" xfId="88"/>
    <cellStyle name="常规 112" xfId="89"/>
    <cellStyle name="常规 108" xfId="90"/>
    <cellStyle name="常规 113" xfId="91"/>
    <cellStyle name="常规 101 2" xfId="92"/>
    <cellStyle name="百分比 15" xfId="93"/>
    <cellStyle name="常规 10" xfId="94"/>
    <cellStyle name="常规 100" xfId="95"/>
    <cellStyle name="常规 103" xfId="96"/>
    <cellStyle name="常规 110" xfId="97"/>
    <cellStyle name="常规 105" xfId="98"/>
    <cellStyle name="常规 106" xfId="99"/>
    <cellStyle name="常规 111" xfId="100"/>
    <cellStyle name="常规 11" xfId="101"/>
    <cellStyle name="常规 115" xfId="102"/>
    <cellStyle name="常规 120" xfId="103"/>
    <cellStyle name="常规 116" xfId="104"/>
    <cellStyle name="常规 121" xfId="105"/>
    <cellStyle name="常规 117" xfId="106"/>
    <cellStyle name="常规 122" xfId="107"/>
    <cellStyle name="常规 118" xfId="108"/>
    <cellStyle name="常规 123" xfId="109"/>
    <cellStyle name="常规 119" xfId="110"/>
    <cellStyle name="常规 124" xfId="111"/>
    <cellStyle name="常规 12" xfId="112"/>
    <cellStyle name="常规 125" xfId="113"/>
    <cellStyle name="常规 130" xfId="114"/>
    <cellStyle name="常规 126" xfId="115"/>
    <cellStyle name="常规 131" xfId="116"/>
    <cellStyle name="常规 127" xfId="117"/>
    <cellStyle name="常规 132" xfId="118"/>
    <cellStyle name="常规 128" xfId="119"/>
    <cellStyle name="常规 133" xfId="120"/>
    <cellStyle name="常规 129" xfId="121"/>
    <cellStyle name="常规 134" xfId="122"/>
    <cellStyle name="常规 13" xfId="123"/>
    <cellStyle name="常规 135" xfId="124"/>
    <cellStyle name="常规 140" xfId="125"/>
    <cellStyle name="常规 136" xfId="126"/>
    <cellStyle name="常规 141" xfId="127"/>
    <cellStyle name="常规 138" xfId="128"/>
    <cellStyle name="常规 143" xfId="129"/>
    <cellStyle name="常规 139" xfId="130"/>
    <cellStyle name="常规 144" xfId="131"/>
    <cellStyle name="常规 14" xfId="132"/>
    <cellStyle name="常规 145" xfId="133"/>
    <cellStyle name="常规 150" xfId="134"/>
    <cellStyle name="常规 200" xfId="135"/>
    <cellStyle name="常规 146" xfId="136"/>
    <cellStyle name="常规 151" xfId="137"/>
    <cellStyle name="常规 201" xfId="138"/>
    <cellStyle name="常规 147" xfId="139"/>
    <cellStyle name="常规 152" xfId="140"/>
    <cellStyle name="常规 202" xfId="141"/>
    <cellStyle name="常规 148" xfId="142"/>
    <cellStyle name="常规 153" xfId="143"/>
    <cellStyle name="常规 203" xfId="144"/>
    <cellStyle name="常规 148 2" xfId="145"/>
    <cellStyle name="常规 149" xfId="146"/>
    <cellStyle name="常规 154" xfId="147"/>
    <cellStyle name="常规 204" xfId="148"/>
    <cellStyle name="常规 15" xfId="149"/>
    <cellStyle name="常规 20" xfId="150"/>
    <cellStyle name="常规 155" xfId="151"/>
    <cellStyle name="常规 160" xfId="152"/>
    <cellStyle name="常规 205" xfId="153"/>
    <cellStyle name="常规 210" xfId="154"/>
    <cellStyle name="常规 156" xfId="155"/>
    <cellStyle name="常规 161" xfId="156"/>
    <cellStyle name="常规 206" xfId="157"/>
    <cellStyle name="常规 211" xfId="158"/>
    <cellStyle name="常规 157" xfId="159"/>
    <cellStyle name="常规 162" xfId="160"/>
    <cellStyle name="常规 207" xfId="161"/>
    <cellStyle name="常规 212" xfId="162"/>
    <cellStyle name="常规 16" xfId="163"/>
    <cellStyle name="常规 21" xfId="164"/>
    <cellStyle name="常规 169" xfId="165"/>
    <cellStyle name="常规 174" xfId="166"/>
    <cellStyle name="常规 219" xfId="167"/>
    <cellStyle name="常规 17" xfId="168"/>
    <cellStyle name="常规 22" xfId="169"/>
    <cellStyle name="常规 175" xfId="170"/>
    <cellStyle name="常规 180" xfId="171"/>
    <cellStyle name="常规 176" xfId="172"/>
    <cellStyle name="常规 181" xfId="173"/>
    <cellStyle name="常规 177" xfId="174"/>
    <cellStyle name="常规 182" xfId="175"/>
    <cellStyle name="常规 178" xfId="176"/>
    <cellStyle name="常规 183" xfId="177"/>
    <cellStyle name="常规 179" xfId="178"/>
    <cellStyle name="常规 184" xfId="179"/>
    <cellStyle name="常规 18" xfId="180"/>
    <cellStyle name="常规 23" xfId="181"/>
    <cellStyle name="常规 185" xfId="182"/>
    <cellStyle name="常规 190" xfId="183"/>
    <cellStyle name="常规 186" xfId="184"/>
    <cellStyle name="常规 191" xfId="185"/>
    <cellStyle name="常规 187" xfId="186"/>
    <cellStyle name="常规 192" xfId="187"/>
    <cellStyle name="常规 188" xfId="188"/>
    <cellStyle name="常规 193" xfId="189"/>
    <cellStyle name="常规 189" xfId="190"/>
    <cellStyle name="常规 194" xfId="191"/>
    <cellStyle name="常规 19" xfId="192"/>
    <cellStyle name="常规 24" xfId="193"/>
    <cellStyle name="常规 196" xfId="194"/>
    <cellStyle name="常规 197" xfId="195"/>
    <cellStyle name="常规 198" xfId="196"/>
    <cellStyle name="常规 199" xfId="197"/>
    <cellStyle name="常规 2" xfId="198"/>
    <cellStyle name="常规 2 3 2 2" xfId="199"/>
    <cellStyle name="常规 25" xfId="200"/>
    <cellStyle name="常规 30" xfId="201"/>
    <cellStyle name="常规 27" xfId="202"/>
    <cellStyle name="常规 32" xfId="203"/>
    <cellStyle name="常规 28" xfId="204"/>
    <cellStyle name="常规 33" xfId="205"/>
    <cellStyle name="常规 29" xfId="206"/>
    <cellStyle name="常规 34" xfId="207"/>
    <cellStyle name="常规 294" xfId="208"/>
    <cellStyle name="常规 3" xfId="209"/>
    <cellStyle name="常规 35" xfId="210"/>
    <cellStyle name="常规 40" xfId="211"/>
    <cellStyle name="常规 36" xfId="212"/>
    <cellStyle name="常规 41" xfId="213"/>
    <cellStyle name="常规 37" xfId="214"/>
    <cellStyle name="常规 42" xfId="215"/>
    <cellStyle name="常规 38" xfId="216"/>
    <cellStyle name="常规 43" xfId="217"/>
    <cellStyle name="常规 4" xfId="218"/>
    <cellStyle name="常规 45" xfId="219"/>
    <cellStyle name="常规 50" xfId="220"/>
    <cellStyle name="常规 46" xfId="221"/>
    <cellStyle name="常规 51" xfId="222"/>
    <cellStyle name="常规 47" xfId="223"/>
    <cellStyle name="常规 52" xfId="224"/>
    <cellStyle name="常规 48" xfId="225"/>
    <cellStyle name="常规 53" xfId="226"/>
    <cellStyle name="常规 49" xfId="227"/>
    <cellStyle name="常规 54" xfId="228"/>
    <cellStyle name="常规 5" xfId="229"/>
    <cellStyle name="常规 55" xfId="230"/>
    <cellStyle name="常规 60" xfId="231"/>
    <cellStyle name="常规 56" xfId="232"/>
    <cellStyle name="常规 61" xfId="233"/>
    <cellStyle name="常规 57" xfId="234"/>
    <cellStyle name="常规 62" xfId="235"/>
    <cellStyle name="常规 58" xfId="236"/>
    <cellStyle name="常规 63" xfId="237"/>
    <cellStyle name="常规 59" xfId="238"/>
    <cellStyle name="常规 64" xfId="239"/>
    <cellStyle name="常规 65" xfId="240"/>
    <cellStyle name="常规 70" xfId="241"/>
    <cellStyle name="常规 66" xfId="242"/>
    <cellStyle name="常规 71" xfId="243"/>
    <cellStyle name="常规 67" xfId="244"/>
    <cellStyle name="常规 72" xfId="245"/>
    <cellStyle name="常规 68" xfId="246"/>
    <cellStyle name="常规 73" xfId="247"/>
    <cellStyle name="常规 69" xfId="248"/>
    <cellStyle name="常规 74" xfId="249"/>
    <cellStyle name="常规 7" xfId="250"/>
    <cellStyle name="常规 75" xfId="251"/>
    <cellStyle name="常规 80" xfId="252"/>
    <cellStyle name="常规 76" xfId="253"/>
    <cellStyle name="常规 81" xfId="254"/>
    <cellStyle name="常规 77" xfId="255"/>
    <cellStyle name="常规 82" xfId="256"/>
    <cellStyle name="常规 78" xfId="257"/>
    <cellStyle name="常规 83" xfId="258"/>
    <cellStyle name="常规 79" xfId="259"/>
    <cellStyle name="常规 84" xfId="260"/>
    <cellStyle name="常规 8" xfId="261"/>
    <cellStyle name="常规 86" xfId="262"/>
    <cellStyle name="常规 91" xfId="263"/>
    <cellStyle name="常规 87" xfId="264"/>
    <cellStyle name="常规 92" xfId="265"/>
    <cellStyle name="常规 88" xfId="266"/>
    <cellStyle name="常规 93" xfId="267"/>
    <cellStyle name="常规 89" xfId="268"/>
    <cellStyle name="常规 94" xfId="269"/>
    <cellStyle name="常规 9" xfId="270"/>
    <cellStyle name="常规 95" xfId="271"/>
    <cellStyle name="常规 96" xfId="272"/>
    <cellStyle name="常规 97" xfId="273"/>
    <cellStyle name="常规 98" xfId="274"/>
    <cellStyle name="常规 99" xfId="275"/>
    <cellStyle name="千位分隔 2" xfId="2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6" Type="http://schemas.openxmlformats.org/officeDocument/2006/relationships/styles" Target="styles.xml"/><Relationship Id="rId115" Type="http://schemas.openxmlformats.org/officeDocument/2006/relationships/sharedStrings" Target="sharedStrings.xml"/><Relationship Id="rId114" Type="http://schemas.openxmlformats.org/officeDocument/2006/relationships/theme" Target="theme/theme1.xml"/><Relationship Id="rId113" Type="http://schemas.openxmlformats.org/officeDocument/2006/relationships/customXml" Target="../customXml/item1.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13</xdr:col>
      <xdr:colOff>15240</xdr:colOff>
      <xdr:row>39</xdr:row>
      <xdr:rowOff>83820</xdr:rowOff>
    </xdr:to>
    <xdr:sp>
      <xdr:nvSpPr>
        <xdr:cNvPr id="1027" name="202" hidden="1"/>
        <xdr:cNvSpPr>
          <a:spLocks noSelect="1" noChangeArrowheads="1"/>
        </xdr:cNvSpPr>
      </xdr:nvSpPr>
      <xdr:spPr>
        <a:xfrm>
          <a:off x="0" y="0"/>
          <a:ext cx="7658100" cy="760857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xdr:nvSpPr>
        <xdr:cNvPr id="2" name="202" hidden="1"/>
        <xdr:cNvSpPr>
          <a:spLocks noSelect="1" noChangeArrowheads="1"/>
        </xdr:cNvSpPr>
      </xdr:nvSpPr>
      <xdr:spPr>
        <a:xfrm>
          <a:off x="0" y="0"/>
          <a:ext cx="7658100" cy="7608570"/>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38</xdr:col>
      <xdr:colOff>563880</xdr:colOff>
      <xdr:row>35</xdr:row>
      <xdr:rowOff>160020</xdr:rowOff>
    </xdr:to>
    <xdr:sp>
      <xdr:nvSpPr>
        <xdr:cNvPr id="2050" name="202" hidden="1"/>
        <xdr:cNvSpPr>
          <a:spLocks noSelect="1" noChangeArrowheads="1"/>
        </xdr:cNvSpPr>
      </xdr:nvSpPr>
      <xdr:spPr>
        <a:xfrm>
          <a:off x="0" y="0"/>
          <a:ext cx="7620000" cy="76238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xdr:nvSpPr>
        <xdr:cNvPr id="2" name="202" hidden="1"/>
        <xdr:cNvSpPr>
          <a:spLocks noSelect="1" noChangeArrowheads="1"/>
        </xdr:cNvSpPr>
      </xdr:nvSpPr>
      <xdr:spPr>
        <a:xfrm>
          <a:off x="0" y="0"/>
          <a:ext cx="7620000" cy="7623810"/>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213360</xdr:colOff>
      <xdr:row>41</xdr:row>
      <xdr:rowOff>99060</xdr:rowOff>
    </xdr:to>
    <xdr:sp>
      <xdr:nvSpPr>
        <xdr:cNvPr id="3074" name="202" hidden="1"/>
        <xdr:cNvSpPr>
          <a:spLocks noSelect="1" noChangeArrowheads="1"/>
        </xdr:cNvSpPr>
      </xdr:nvSpPr>
      <xdr:spPr>
        <a:xfrm>
          <a:off x="0" y="0"/>
          <a:ext cx="762000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xdr:nvSpPr>
        <xdr:cNvPr id="2" name="202" hidden="1"/>
        <xdr:cNvSpPr>
          <a:spLocks noSelect="1" noChangeArrowheads="1"/>
        </xdr:cNvSpPr>
      </xdr:nvSpPr>
      <xdr:spPr>
        <a:xfrm>
          <a:off x="0" y="0"/>
          <a:ext cx="7620000" cy="7700010"/>
        </a:xfrm>
        <a:prstGeom prst="rect">
          <a:avLst/>
        </a:prstGeom>
        <a:solidFill>
          <a:srgbClr val="FFFFFF"/>
        </a:solidFill>
        <a:ln w="9525">
          <a:solidFill>
            <a:srgbClr val="000000"/>
          </a:solid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206"/>
  <sheetViews>
    <sheetView showZeros="0" workbookViewId="0">
      <selection activeCell="C8" sqref="C8"/>
    </sheetView>
  </sheetViews>
  <sheetFormatPr defaultColWidth="11.2" defaultRowHeight="13.5"/>
  <cols>
    <col min="1" max="1" width="12.2" style="840" customWidth="1"/>
    <col min="2" max="2" width="32" style="841" customWidth="1"/>
    <col min="3" max="10" width="14.1" style="841" customWidth="1"/>
    <col min="11" max="11" width="9.2" style="841" customWidth="1"/>
    <col min="12" max="12" width="16.7" style="841" customWidth="1"/>
    <col min="13" max="16384" width="11.2" style="841"/>
  </cols>
  <sheetData>
    <row r="1" s="44" customFormat="1" ht="15.75" customHeight="1" spans="1:20">
      <c r="A1" s="842" t="s">
        <v>0</v>
      </c>
      <c r="B1" s="843"/>
    </row>
    <row r="2" s="42" customFormat="1" ht="30" customHeight="1" spans="1:20">
      <c r="A2" s="844" t="s">
        <v>1</v>
      </c>
      <c r="B2" s="845"/>
      <c r="C2" s="845"/>
      <c r="D2" s="845"/>
      <c r="E2" s="845"/>
      <c r="F2" s="845"/>
      <c r="G2" s="845"/>
      <c r="H2" s="845"/>
      <c r="I2" s="845"/>
      <c r="J2" s="845"/>
    </row>
    <row r="3" s="44" customFormat="1" ht="15.75" customHeight="1" spans="1:20">
      <c r="A3" s="846" t="str">
        <f>"评估基准日："&amp;TEXT(基本信息输入表!M7,"yyyy年mm月dd日")</f>
        <v>评估基准日：2025年02月20日</v>
      </c>
      <c r="B3" s="843"/>
      <c r="C3" s="843"/>
      <c r="D3" s="843"/>
      <c r="E3" s="843"/>
      <c r="F3" s="843"/>
      <c r="G3" s="843"/>
      <c r="H3" s="843"/>
      <c r="I3" s="843"/>
      <c r="J3" s="843"/>
    </row>
    <row r="4" s="44" customFormat="1" ht="16.5" customHeight="1" spans="1:20">
      <c r="A4" s="846"/>
      <c r="B4" s="846"/>
      <c r="C4" s="846"/>
      <c r="D4" s="846"/>
      <c r="E4" s="846"/>
      <c r="F4" s="846"/>
      <c r="G4" s="846"/>
      <c r="H4" s="846"/>
      <c r="I4" s="846"/>
      <c r="J4" s="847" t="s">
        <v>2</v>
      </c>
    </row>
    <row r="5" s="44" customFormat="1" ht="16.5" customHeight="1" spans="1:20">
      <c r="A5" s="848" t="str">
        <f>基本信息输入表!K6&amp;"："&amp;基本信息输入表!M6</f>
        <v>产权持有单位：中国石油天然气股份有限公司塔里木油田分公司塔西南勘探开发公司</v>
      </c>
      <c r="B5" s="843"/>
      <c r="C5" s="843"/>
      <c r="D5" s="843"/>
      <c r="E5" s="843"/>
      <c r="F5" s="843"/>
      <c r="G5" s="843"/>
      <c r="H5" s="843"/>
      <c r="I5" s="843"/>
      <c r="J5" s="849" t="s">
        <v>3</v>
      </c>
    </row>
    <row r="6" s="43" customFormat="1" ht="16.5" customHeight="1" spans="1:20">
      <c r="A6" s="850" t="s">
        <v>4</v>
      </c>
      <c r="B6" s="851" t="s">
        <v>5</v>
      </c>
      <c r="C6" s="852" t="s">
        <v>6</v>
      </c>
      <c r="D6" s="853"/>
      <c r="E6" s="852" t="s">
        <v>7</v>
      </c>
      <c r="F6" s="853"/>
      <c r="G6" s="852" t="s">
        <v>8</v>
      </c>
      <c r="H6" s="853"/>
      <c r="I6" s="852" t="s">
        <v>9</v>
      </c>
      <c r="J6" s="853"/>
    </row>
    <row r="7" s="43" customFormat="1" ht="16.5" customHeight="1" spans="1:20">
      <c r="A7" s="854"/>
      <c r="B7" s="855"/>
      <c r="C7" s="856" t="s">
        <v>10</v>
      </c>
      <c r="D7" s="856" t="s">
        <v>11</v>
      </c>
      <c r="E7" s="856" t="s">
        <v>10</v>
      </c>
      <c r="F7" s="856" t="s">
        <v>11</v>
      </c>
      <c r="G7" s="856" t="s">
        <v>10</v>
      </c>
      <c r="H7" s="856" t="s">
        <v>11</v>
      </c>
      <c r="I7" s="856" t="s">
        <v>10</v>
      </c>
      <c r="J7" s="856" t="s">
        <v>11</v>
      </c>
    </row>
    <row r="8" s="838" customFormat="1" ht="16.5" customHeight="1" spans="1:20">
      <c r="A8" s="857">
        <v>1</v>
      </c>
      <c r="B8" s="858" t="s">
        <v>12</v>
      </c>
      <c r="C8" s="859"/>
      <c r="D8" s="859">
        <f>'3-4应收票据'!F25</f>
        <v>0</v>
      </c>
      <c r="E8" s="859"/>
      <c r="F8" s="859"/>
      <c r="G8" s="859"/>
      <c r="H8" s="859"/>
      <c r="I8" s="859"/>
      <c r="J8" s="859">
        <f>'3-4应收票据'!H25</f>
        <v>0</v>
      </c>
      <c r="L8" s="860"/>
      <c r="M8" s="860"/>
      <c r="N8" s="860"/>
      <c r="O8" s="860"/>
      <c r="P8" s="860"/>
      <c r="Q8" s="860"/>
    </row>
    <row r="9" s="838" customFormat="1" ht="16.5" customHeight="1" spans="1:20">
      <c r="A9" s="857">
        <v>2</v>
      </c>
      <c r="B9" s="861" t="s">
        <v>13</v>
      </c>
      <c r="C9" s="859"/>
      <c r="D9" s="859">
        <f>'3-4应收票据'!F26</f>
        <v>0</v>
      </c>
      <c r="E9" s="859"/>
      <c r="F9" s="859"/>
      <c r="G9" s="859"/>
      <c r="H9" s="859"/>
      <c r="I9" s="859"/>
      <c r="J9" s="859">
        <f>'3-4应收票据'!H26</f>
        <v>0</v>
      </c>
    </row>
    <row r="10" s="838" customFormat="1" ht="16.5" customHeight="1" spans="1:20">
      <c r="A10" s="857">
        <v>3</v>
      </c>
      <c r="B10" s="861" t="s">
        <v>14</v>
      </c>
      <c r="C10" s="859"/>
      <c r="D10" s="859">
        <f>'3-4应收票据'!F27</f>
        <v>0</v>
      </c>
      <c r="E10" s="859"/>
      <c r="F10" s="859"/>
      <c r="G10" s="859"/>
      <c r="H10" s="859"/>
      <c r="I10" s="859"/>
      <c r="J10" s="859">
        <f>'3-4应收票据'!H27</f>
        <v>0</v>
      </c>
      <c r="N10" s="862"/>
      <c r="R10" s="860"/>
      <c r="S10" s="860"/>
      <c r="T10" s="860"/>
    </row>
    <row r="11" s="838" customFormat="1" ht="16.5" customHeight="1" spans="1:20">
      <c r="A11" s="857">
        <v>4</v>
      </c>
      <c r="B11" s="859" t="s">
        <v>15</v>
      </c>
      <c r="C11" s="859"/>
      <c r="D11" s="859">
        <f>'3-4应收票据'!F28</f>
        <v>0</v>
      </c>
      <c r="E11" s="859"/>
      <c r="F11" s="859"/>
      <c r="G11" s="859"/>
      <c r="H11" s="859"/>
      <c r="I11" s="859"/>
      <c r="J11" s="859">
        <f>'3-4应收票据'!H28</f>
        <v>0</v>
      </c>
      <c r="R11" s="863"/>
      <c r="S11" s="863"/>
      <c r="T11" s="860"/>
    </row>
    <row r="12" s="838" customFormat="1" ht="16.5" customHeight="1" spans="1:20">
      <c r="A12" s="857">
        <v>5</v>
      </c>
      <c r="B12" s="859"/>
      <c r="C12" s="859"/>
      <c r="D12" s="859"/>
      <c r="E12" s="859"/>
      <c r="F12" s="859"/>
      <c r="G12" s="859"/>
      <c r="H12" s="859"/>
      <c r="I12" s="859"/>
      <c r="J12" s="859"/>
      <c r="R12" s="863"/>
      <c r="S12" s="863"/>
      <c r="T12" s="860"/>
    </row>
    <row r="13" s="838" customFormat="1" ht="16.5" customHeight="1" spans="1:20">
      <c r="A13" s="857">
        <v>6</v>
      </c>
      <c r="B13" s="858" t="s">
        <v>16</v>
      </c>
      <c r="C13" s="859"/>
      <c r="D13" s="859"/>
      <c r="E13" s="859"/>
      <c r="F13" s="859"/>
      <c r="G13" s="859"/>
      <c r="H13" s="859"/>
      <c r="I13" s="859"/>
      <c r="J13" s="859"/>
      <c r="R13" s="864"/>
      <c r="S13" s="864"/>
      <c r="T13" s="860"/>
    </row>
    <row r="14" s="838" customFormat="1" ht="16.5" customHeight="1" spans="1:20">
      <c r="A14" s="857">
        <v>7</v>
      </c>
      <c r="B14" s="861" t="s">
        <v>17</v>
      </c>
      <c r="C14" s="859"/>
      <c r="D14" s="865">
        <f>'3-5应收账款'!H25</f>
        <v>0</v>
      </c>
      <c r="E14" s="865"/>
      <c r="F14" s="865">
        <f>'3-5应收账款'!sheet24_4</f>
        <v>0</v>
      </c>
      <c r="G14" s="859"/>
      <c r="H14" s="859"/>
      <c r="I14" s="859"/>
      <c r="J14" s="859">
        <f>'3-5应收账款'!J25</f>
        <v>0</v>
      </c>
      <c r="R14" s="864"/>
      <c r="S14" s="864"/>
      <c r="T14" s="860"/>
    </row>
    <row r="15" s="838" customFormat="1" ht="16.5" customHeight="1" spans="1:20">
      <c r="A15" s="857">
        <v>8</v>
      </c>
      <c r="B15" s="861" t="s">
        <v>18</v>
      </c>
      <c r="C15" s="859"/>
      <c r="D15" s="865">
        <f>'3-5应收账款'!H26</f>
        <v>0</v>
      </c>
      <c r="E15" s="865"/>
      <c r="F15" s="865"/>
      <c r="G15" s="859"/>
      <c r="H15" s="859"/>
      <c r="I15" s="859"/>
      <c r="J15" s="859">
        <f>'3-5应收账款'!J26</f>
        <v>0</v>
      </c>
      <c r="R15" s="860"/>
      <c r="S15" s="860"/>
      <c r="T15" s="860"/>
    </row>
    <row r="16" s="838" customFormat="1" ht="16.5" customHeight="1" spans="1:20">
      <c r="A16" s="857">
        <v>9</v>
      </c>
      <c r="B16" s="861" t="s">
        <v>19</v>
      </c>
      <c r="C16" s="859"/>
      <c r="D16" s="865">
        <f>'3-5应收账款'!H27</f>
        <v>0</v>
      </c>
      <c r="E16" s="865"/>
      <c r="F16" s="865">
        <f>'3-5应收账款'!sheet24_8</f>
        <v>0</v>
      </c>
      <c r="G16" s="859"/>
      <c r="H16" s="859"/>
      <c r="I16" s="859"/>
      <c r="J16" s="859">
        <f>'3-5应收账款'!J27</f>
        <v>0</v>
      </c>
      <c r="T16" s="860"/>
    </row>
    <row r="17" s="838" customFormat="1" ht="16.5" customHeight="1" spans="1:18">
      <c r="A17" s="857">
        <v>10</v>
      </c>
      <c r="B17" s="859" t="s">
        <v>20</v>
      </c>
      <c r="C17" s="859"/>
      <c r="D17" s="865">
        <f>'3-5应收账款'!H28</f>
        <v>0</v>
      </c>
      <c r="E17" s="865"/>
      <c r="F17" s="865">
        <f>F14-F16</f>
        <v>0</v>
      </c>
      <c r="G17" s="859"/>
      <c r="H17" s="859"/>
      <c r="I17" s="859"/>
      <c r="J17" s="859">
        <f>'3-5应收账款'!J28</f>
        <v>0</v>
      </c>
    </row>
    <row r="18" s="838" customFormat="1" ht="16.5" customHeight="1" spans="1:18">
      <c r="A18" s="857">
        <v>11</v>
      </c>
      <c r="B18" s="859"/>
      <c r="C18" s="859"/>
      <c r="D18" s="859"/>
      <c r="E18" s="859"/>
      <c r="F18" s="859"/>
      <c r="G18" s="859"/>
      <c r="H18" s="859"/>
      <c r="I18" s="859"/>
      <c r="J18" s="859"/>
    </row>
    <row r="19" s="838" customFormat="1" ht="16.5" customHeight="1" spans="1:18">
      <c r="A19" s="857">
        <v>12</v>
      </c>
      <c r="B19" s="859" t="s">
        <v>21</v>
      </c>
      <c r="C19" s="859"/>
      <c r="D19" s="859"/>
      <c r="E19" s="859"/>
      <c r="F19" s="859"/>
      <c r="G19" s="859"/>
      <c r="H19" s="859"/>
      <c r="I19" s="859"/>
      <c r="J19" s="859"/>
    </row>
    <row r="20" s="838" customFormat="1" ht="16.5" customHeight="1" spans="1:18">
      <c r="A20" s="857">
        <v>13</v>
      </c>
      <c r="B20" s="859" t="str">
        <f>'3-6应收账款融资'!A27</f>
        <v>应收账款融资合 计</v>
      </c>
      <c r="C20" s="859"/>
      <c r="D20" s="859">
        <f>'3-6应收账款融资'!I27</f>
        <v>0</v>
      </c>
      <c r="E20" s="859"/>
      <c r="F20" s="859"/>
      <c r="G20" s="859"/>
      <c r="H20" s="859"/>
      <c r="I20" s="859"/>
      <c r="J20" s="859">
        <f>'3-6应收账款融资'!K27</f>
        <v>0</v>
      </c>
    </row>
    <row r="21" s="838" customFormat="1" ht="16.5" customHeight="1" spans="1:18">
      <c r="A21" s="857">
        <v>14</v>
      </c>
      <c r="B21" s="859" t="str">
        <f>'3-6应收账款融资'!A28</f>
        <v>减：应收账款融资减值准备</v>
      </c>
      <c r="C21" s="859"/>
      <c r="D21" s="859">
        <f>'3-6应收账款融资'!I28</f>
        <v>0</v>
      </c>
      <c r="E21" s="859"/>
      <c r="F21" s="859"/>
      <c r="G21" s="859"/>
      <c r="H21" s="859"/>
      <c r="I21" s="859"/>
      <c r="J21" s="859">
        <f>'3-6应收账款融资'!K28</f>
        <v>0</v>
      </c>
    </row>
    <row r="22" s="838" customFormat="1" ht="16.5" customHeight="1" spans="1:18">
      <c r="A22" s="857">
        <v>15</v>
      </c>
      <c r="B22" s="859" t="str">
        <f>'3-6应收账款融资'!A29</f>
        <v>应收账款融资净额</v>
      </c>
      <c r="C22" s="859"/>
      <c r="D22" s="859">
        <f>'3-6应收账款融资'!I29</f>
        <v>0</v>
      </c>
      <c r="E22" s="859"/>
      <c r="F22" s="859"/>
      <c r="G22" s="859"/>
      <c r="H22" s="859"/>
      <c r="I22" s="859"/>
      <c r="J22" s="859">
        <f>'3-6应收账款融资'!K29</f>
        <v>0</v>
      </c>
    </row>
    <row r="23" s="838" customFormat="1" ht="16.5" customHeight="1" spans="1:18">
      <c r="A23" s="857">
        <v>16</v>
      </c>
      <c r="B23" s="859"/>
      <c r="C23" s="859"/>
      <c r="D23" s="859"/>
      <c r="E23" s="859"/>
      <c r="F23" s="859"/>
      <c r="G23" s="859"/>
      <c r="H23" s="859"/>
      <c r="I23" s="859"/>
      <c r="J23" s="859"/>
    </row>
    <row r="24" s="838" customFormat="1" ht="16.5" customHeight="1" spans="1:18">
      <c r="A24" s="857">
        <v>17</v>
      </c>
      <c r="B24" s="858" t="s">
        <v>22</v>
      </c>
      <c r="C24" s="859"/>
      <c r="D24" s="859"/>
      <c r="E24" s="859"/>
      <c r="F24" s="859"/>
      <c r="G24" s="859"/>
      <c r="H24" s="859"/>
      <c r="I24" s="859"/>
      <c r="J24" s="859"/>
    </row>
    <row r="25" s="838" customFormat="1" ht="16.5" customHeight="1" spans="1:18">
      <c r="A25" s="857">
        <v>18</v>
      </c>
      <c r="B25" s="866" t="s">
        <v>23</v>
      </c>
      <c r="C25" s="867"/>
      <c r="D25" s="859">
        <f>'3-7预付款项'!I27</f>
        <v>0</v>
      </c>
      <c r="E25" s="859"/>
      <c r="F25" s="859"/>
      <c r="G25" s="859"/>
      <c r="H25" s="859"/>
      <c r="I25" s="859"/>
      <c r="J25" s="859">
        <f>'3-7预付款项'!K27</f>
        <v>0</v>
      </c>
      <c r="N25" s="860"/>
      <c r="O25" s="860"/>
      <c r="P25" s="860"/>
      <c r="Q25" s="860"/>
      <c r="R25" s="860"/>
    </row>
    <row r="26" s="838" customFormat="1" ht="16.5" customHeight="1" spans="1:18">
      <c r="A26" s="857">
        <v>19</v>
      </c>
      <c r="B26" s="866" t="s">
        <v>24</v>
      </c>
      <c r="C26" s="867"/>
      <c r="D26" s="859">
        <f>'3-7预付款项'!I28</f>
        <v>0</v>
      </c>
      <c r="E26" s="859"/>
      <c r="F26" s="859"/>
      <c r="G26" s="859"/>
      <c r="H26" s="859"/>
      <c r="I26" s="859"/>
      <c r="J26" s="859">
        <f>'3-7预付款项'!K28</f>
        <v>0</v>
      </c>
      <c r="N26" s="860"/>
      <c r="O26" s="860"/>
      <c r="P26" s="860"/>
      <c r="Q26" s="860"/>
      <c r="R26" s="860"/>
    </row>
    <row r="27" s="838" customFormat="1" ht="16.5" customHeight="1" spans="1:18">
      <c r="A27" s="857">
        <v>20</v>
      </c>
      <c r="B27" s="867" t="s">
        <v>25</v>
      </c>
      <c r="C27" s="867"/>
      <c r="D27" s="859">
        <f>'3-7预付款项'!I29</f>
        <v>0</v>
      </c>
      <c r="E27" s="859"/>
      <c r="F27" s="859"/>
      <c r="G27" s="859"/>
      <c r="H27" s="859"/>
      <c r="I27" s="859"/>
      <c r="J27" s="859">
        <f>'3-7预付款项'!K29</f>
        <v>0</v>
      </c>
      <c r="N27" s="860"/>
      <c r="O27" s="864"/>
      <c r="P27" s="864"/>
      <c r="Q27" s="864"/>
      <c r="R27" s="860"/>
    </row>
    <row r="28" s="838" customFormat="1" ht="16.5" customHeight="1" spans="1:18">
      <c r="A28" s="857">
        <v>21</v>
      </c>
      <c r="B28" s="867"/>
      <c r="C28" s="867"/>
      <c r="D28" s="859"/>
      <c r="E28" s="859"/>
      <c r="F28" s="859"/>
      <c r="G28" s="859"/>
      <c r="H28" s="859"/>
      <c r="I28" s="859"/>
      <c r="J28" s="859"/>
      <c r="N28" s="860"/>
      <c r="O28" s="864"/>
      <c r="P28" s="864"/>
      <c r="Q28" s="864"/>
      <c r="R28" s="860"/>
    </row>
    <row r="29" s="838" customFormat="1" ht="16.5" customHeight="1" spans="1:18">
      <c r="A29" s="857">
        <v>22</v>
      </c>
      <c r="B29" s="858" t="s">
        <v>26</v>
      </c>
      <c r="C29" s="859"/>
      <c r="D29" s="859"/>
      <c r="E29" s="859"/>
      <c r="F29" s="859"/>
      <c r="G29" s="859"/>
      <c r="H29" s="859"/>
      <c r="I29" s="859"/>
      <c r="J29" s="859"/>
      <c r="N29" s="860"/>
      <c r="O29" s="864"/>
      <c r="P29" s="864"/>
      <c r="Q29" s="864"/>
      <c r="R29" s="860"/>
    </row>
    <row r="30" s="838" customFormat="1" ht="16.5" customHeight="1" spans="1:18">
      <c r="A30" s="857">
        <v>23</v>
      </c>
      <c r="B30" s="861" t="s">
        <v>27</v>
      </c>
      <c r="C30" s="859"/>
      <c r="D30" s="859">
        <f>'3-8其他应收款'!H25</f>
        <v>0</v>
      </c>
      <c r="E30" s="859"/>
      <c r="F30" s="859"/>
      <c r="G30" s="859"/>
      <c r="H30" s="859"/>
      <c r="I30" s="859"/>
      <c r="J30" s="859">
        <f>'3-8其他应收款'!J25</f>
        <v>0</v>
      </c>
      <c r="N30" s="860"/>
      <c r="O30" s="864"/>
      <c r="P30" s="864"/>
      <c r="Q30" s="864"/>
      <c r="R30" s="860"/>
    </row>
    <row r="31" s="838" customFormat="1" ht="16.5" customHeight="1" spans="1:18">
      <c r="A31" s="857">
        <v>24</v>
      </c>
      <c r="B31" s="861" t="s">
        <v>18</v>
      </c>
      <c r="C31" s="859"/>
      <c r="D31" s="859">
        <f>'3-8其他应收款'!H26</f>
        <v>0</v>
      </c>
      <c r="E31" s="859"/>
      <c r="F31" s="859"/>
      <c r="G31" s="859"/>
      <c r="H31" s="859"/>
      <c r="I31" s="859"/>
      <c r="J31" s="859">
        <f>'3-8其他应收款'!J26</f>
        <v>0</v>
      </c>
      <c r="N31" s="860"/>
      <c r="O31" s="860"/>
      <c r="P31" s="860"/>
      <c r="Q31" s="860"/>
      <c r="R31" s="860"/>
    </row>
    <row r="32" s="838" customFormat="1" ht="16.5" customHeight="1" spans="1:18">
      <c r="A32" s="857">
        <v>25</v>
      </c>
      <c r="B32" s="861" t="s">
        <v>19</v>
      </c>
      <c r="C32" s="859"/>
      <c r="D32" s="859">
        <f>'3-8其他应收款'!H27</f>
        <v>0</v>
      </c>
      <c r="E32" s="859"/>
      <c r="F32" s="859"/>
      <c r="G32" s="859"/>
      <c r="H32" s="859"/>
      <c r="I32" s="859"/>
      <c r="J32" s="859">
        <f>'3-8其他应收款'!J27</f>
        <v>0</v>
      </c>
      <c r="N32" s="860"/>
      <c r="O32" s="860"/>
      <c r="P32" s="860"/>
      <c r="Q32" s="860"/>
      <c r="R32" s="860"/>
    </row>
    <row r="33" s="838" customFormat="1" ht="16.5" customHeight="1" spans="1:18">
      <c r="A33" s="857">
        <v>26</v>
      </c>
      <c r="B33" s="859" t="s">
        <v>28</v>
      </c>
      <c r="C33" s="859"/>
      <c r="D33" s="859">
        <f>'3-8其他应收款'!H28</f>
        <v>0</v>
      </c>
      <c r="E33" s="859"/>
      <c r="F33" s="859"/>
      <c r="G33" s="859"/>
      <c r="H33" s="859"/>
      <c r="I33" s="859"/>
      <c r="J33" s="859">
        <f>'3-8其他应收款'!J28</f>
        <v>0</v>
      </c>
      <c r="N33" s="860"/>
      <c r="O33" s="860"/>
      <c r="P33" s="860"/>
      <c r="Q33" s="860"/>
      <c r="R33" s="860"/>
    </row>
    <row r="34" s="838" customFormat="1" ht="16.5" customHeight="1" spans="1:18">
      <c r="A34" s="857">
        <v>27</v>
      </c>
      <c r="B34" s="859"/>
      <c r="C34" s="859"/>
      <c r="D34" s="859"/>
      <c r="E34" s="859"/>
      <c r="F34" s="859"/>
      <c r="G34" s="859"/>
      <c r="H34" s="859"/>
      <c r="I34" s="859"/>
      <c r="J34" s="859"/>
      <c r="N34" s="860"/>
      <c r="O34" s="860"/>
      <c r="P34" s="860"/>
      <c r="Q34" s="860"/>
      <c r="R34" s="860"/>
    </row>
    <row r="35" s="838" customFormat="1" ht="16.5" customHeight="1" spans="1:18">
      <c r="A35" s="857">
        <v>28</v>
      </c>
      <c r="B35" s="858" t="s">
        <v>29</v>
      </c>
      <c r="C35" s="859"/>
      <c r="D35" s="859"/>
      <c r="E35" s="859"/>
      <c r="F35" s="859"/>
      <c r="G35" s="859"/>
      <c r="H35" s="859"/>
      <c r="I35" s="859"/>
      <c r="J35" s="859"/>
    </row>
    <row r="36" s="838" customFormat="1" ht="16.5" customHeight="1" spans="1:18">
      <c r="A36" s="857">
        <v>29</v>
      </c>
      <c r="B36" s="861" t="s">
        <v>30</v>
      </c>
      <c r="C36" s="859"/>
      <c r="D36" s="859">
        <f>'3-9-1材料采购（在途物资）'!F26</f>
        <v>0</v>
      </c>
      <c r="E36" s="859"/>
      <c r="F36" s="859"/>
      <c r="G36" s="859"/>
      <c r="H36" s="859"/>
      <c r="I36" s="859"/>
      <c r="J36" s="859">
        <f>'3-9-1材料采购（在途物资）'!J26</f>
        <v>0</v>
      </c>
    </row>
    <row r="37" s="838" customFormat="1" ht="16.5" customHeight="1" spans="1:18">
      <c r="A37" s="857">
        <v>30</v>
      </c>
      <c r="B37" s="861" t="s">
        <v>31</v>
      </c>
      <c r="C37" s="859"/>
      <c r="D37" s="859">
        <f>'3-9-1材料采购（在途物资）'!F27</f>
        <v>0</v>
      </c>
      <c r="E37" s="859"/>
      <c r="F37" s="859"/>
      <c r="G37" s="859"/>
      <c r="H37" s="859"/>
      <c r="I37" s="859"/>
      <c r="J37" s="859">
        <f>'3-9-1材料采购（在途物资）'!J27</f>
        <v>0</v>
      </c>
    </row>
    <row r="38" s="838" customFormat="1" ht="16.5" customHeight="1" spans="1:18">
      <c r="A38" s="857">
        <v>31</v>
      </c>
      <c r="B38" s="859" t="s">
        <v>32</v>
      </c>
      <c r="C38" s="859"/>
      <c r="D38" s="859">
        <f>'3-9-1材料采购（在途物资）'!F28</f>
        <v>0</v>
      </c>
      <c r="E38" s="859"/>
      <c r="F38" s="859"/>
      <c r="G38" s="859"/>
      <c r="H38" s="859"/>
      <c r="I38" s="859"/>
      <c r="J38" s="859">
        <f>'3-9-1材料采购（在途物资）'!J28</f>
        <v>0</v>
      </c>
    </row>
    <row r="39" s="838" customFormat="1" ht="16.5" customHeight="1" spans="1:18">
      <c r="A39" s="857">
        <v>32</v>
      </c>
      <c r="B39" s="859"/>
      <c r="C39" s="859"/>
      <c r="D39" s="859"/>
      <c r="E39" s="859"/>
      <c r="F39" s="859"/>
      <c r="G39" s="859"/>
      <c r="H39" s="859"/>
      <c r="I39" s="859"/>
      <c r="J39" s="859"/>
    </row>
    <row r="40" s="838" customFormat="1" ht="16.5" customHeight="1" spans="1:18">
      <c r="A40" s="857">
        <v>33</v>
      </c>
      <c r="B40" s="858" t="s">
        <v>33</v>
      </c>
      <c r="C40" s="859"/>
      <c r="D40" s="859"/>
      <c r="E40" s="859"/>
      <c r="F40" s="859"/>
      <c r="G40" s="859"/>
      <c r="H40" s="859"/>
      <c r="I40" s="859"/>
      <c r="J40" s="859"/>
    </row>
    <row r="41" s="838" customFormat="1" ht="16.5" customHeight="1" spans="1:18">
      <c r="A41" s="857">
        <v>34</v>
      </c>
      <c r="B41" s="861" t="s">
        <v>34</v>
      </c>
      <c r="C41" s="859"/>
      <c r="D41" s="859">
        <f>'3-9-2原材料'!G25</f>
        <v>0</v>
      </c>
      <c r="E41" s="859"/>
      <c r="F41" s="859"/>
      <c r="G41" s="859"/>
      <c r="H41" s="859"/>
      <c r="I41" s="859"/>
      <c r="J41" s="859">
        <f>'3-9-2原材料'!M25</f>
        <v>0</v>
      </c>
    </row>
    <row r="42" s="838" customFormat="1" ht="16.5" customHeight="1" spans="1:18">
      <c r="A42" s="857">
        <v>35</v>
      </c>
      <c r="B42" s="861" t="s">
        <v>35</v>
      </c>
      <c r="C42" s="859"/>
      <c r="D42" s="859">
        <f>'3-9-2原材料'!G26</f>
        <v>0</v>
      </c>
      <c r="E42" s="859"/>
      <c r="F42" s="859"/>
      <c r="G42" s="859"/>
      <c r="H42" s="859"/>
      <c r="I42" s="859"/>
      <c r="J42" s="859">
        <f>'3-9-2原材料'!M26</f>
        <v>0</v>
      </c>
    </row>
    <row r="43" s="838" customFormat="1" ht="16.5" customHeight="1" spans="1:18">
      <c r="A43" s="857">
        <v>36</v>
      </c>
      <c r="B43" s="859" t="s">
        <v>36</v>
      </c>
      <c r="C43" s="859"/>
      <c r="D43" s="859">
        <f>'3-9-2原材料'!G27</f>
        <v>0</v>
      </c>
      <c r="E43" s="859"/>
      <c r="F43" s="859"/>
      <c r="G43" s="859"/>
      <c r="H43" s="859"/>
      <c r="I43" s="859"/>
      <c r="J43" s="859">
        <f>'3-9-2原材料'!M27</f>
        <v>0</v>
      </c>
    </row>
    <row r="44" s="838" customFormat="1" ht="16.5" customHeight="1" spans="1:18">
      <c r="A44" s="857">
        <v>37</v>
      </c>
      <c r="B44" s="859"/>
      <c r="C44" s="859"/>
      <c r="D44" s="859"/>
      <c r="E44" s="859"/>
      <c r="F44" s="859"/>
      <c r="G44" s="859"/>
      <c r="H44" s="859"/>
      <c r="I44" s="859"/>
      <c r="J44" s="859"/>
    </row>
    <row r="45" s="838" customFormat="1" ht="16.5" customHeight="1" spans="1:18">
      <c r="A45" s="857">
        <v>38</v>
      </c>
      <c r="B45" s="858" t="s">
        <v>37</v>
      </c>
      <c r="C45" s="859"/>
      <c r="D45" s="859"/>
      <c r="E45" s="859"/>
      <c r="F45" s="859"/>
      <c r="G45" s="859"/>
      <c r="H45" s="859"/>
      <c r="I45" s="859"/>
      <c r="J45" s="859"/>
    </row>
    <row r="46" s="838" customFormat="1" ht="16.5" customHeight="1" spans="1:18">
      <c r="A46" s="857">
        <v>39</v>
      </c>
      <c r="B46" s="861" t="s">
        <v>38</v>
      </c>
      <c r="C46" s="859"/>
      <c r="D46" s="859">
        <f>'3-9-3在库周转材料'!G26</f>
        <v>0</v>
      </c>
      <c r="E46" s="859"/>
      <c r="F46" s="859"/>
      <c r="G46" s="859"/>
      <c r="H46" s="859"/>
      <c r="I46" s="859"/>
      <c r="J46" s="859">
        <f>'3-9-3在库周转材料'!M26</f>
        <v>0</v>
      </c>
    </row>
    <row r="47" s="838" customFormat="1" ht="16.5" customHeight="1" spans="1:18">
      <c r="A47" s="857">
        <v>40</v>
      </c>
      <c r="B47" s="861" t="s">
        <v>39</v>
      </c>
      <c r="C47" s="859"/>
      <c r="D47" s="859">
        <f>'3-9-3在库周转材料'!G27</f>
        <v>0</v>
      </c>
      <c r="E47" s="859"/>
      <c r="F47" s="859"/>
      <c r="G47" s="859"/>
      <c r="H47" s="859"/>
      <c r="I47" s="859"/>
      <c r="J47" s="859">
        <f>'3-9-3在库周转材料'!M27</f>
        <v>0</v>
      </c>
    </row>
    <row r="48" s="838" customFormat="1" ht="16.5" customHeight="1" spans="1:18">
      <c r="A48" s="857">
        <v>41</v>
      </c>
      <c r="B48" s="859" t="s">
        <v>40</v>
      </c>
      <c r="C48" s="859"/>
      <c r="D48" s="859">
        <f>'3-9-3在库周转材料'!G28</f>
        <v>0</v>
      </c>
      <c r="E48" s="859"/>
      <c r="F48" s="859"/>
      <c r="G48" s="859"/>
      <c r="H48" s="859"/>
      <c r="I48" s="859"/>
      <c r="J48" s="859">
        <f>'3-9-3在库周转材料'!M28</f>
        <v>0</v>
      </c>
    </row>
    <row r="49" s="838" customFormat="1" ht="16.5" customHeight="1" spans="1:10">
      <c r="A49" s="857">
        <v>42</v>
      </c>
      <c r="B49" s="859"/>
      <c r="C49" s="859"/>
      <c r="D49" s="859"/>
      <c r="E49" s="859"/>
      <c r="F49" s="859"/>
      <c r="G49" s="859"/>
      <c r="H49" s="859"/>
      <c r="I49" s="859"/>
      <c r="J49" s="859"/>
    </row>
    <row r="50" s="838" customFormat="1" ht="16.5" customHeight="1" spans="1:10">
      <c r="A50" s="857">
        <v>43</v>
      </c>
      <c r="B50" s="858" t="s">
        <v>41</v>
      </c>
      <c r="C50" s="859"/>
      <c r="D50" s="859"/>
      <c r="E50" s="859"/>
      <c r="F50" s="859"/>
      <c r="G50" s="859"/>
      <c r="H50" s="859"/>
      <c r="I50" s="859"/>
      <c r="J50" s="859"/>
    </row>
    <row r="51" s="838" customFormat="1" ht="16.5" customHeight="1" spans="1:10">
      <c r="A51" s="857">
        <v>44</v>
      </c>
      <c r="B51" s="861" t="s">
        <v>42</v>
      </c>
      <c r="C51" s="859"/>
      <c r="D51" s="859">
        <f>'3-9-4委托加工物资'!G26</f>
        <v>0</v>
      </c>
      <c r="E51" s="859"/>
      <c r="F51" s="859"/>
      <c r="G51" s="859"/>
      <c r="H51" s="859"/>
      <c r="I51" s="859"/>
      <c r="J51" s="859">
        <f>'3-9-4委托加工物资'!K26</f>
        <v>0</v>
      </c>
    </row>
    <row r="52" s="838" customFormat="1" ht="16.5" customHeight="1" spans="1:10">
      <c r="A52" s="857">
        <v>45</v>
      </c>
      <c r="B52" s="861" t="s">
        <v>43</v>
      </c>
      <c r="C52" s="859"/>
      <c r="D52" s="859">
        <f>'3-9-4委托加工物资'!G27</f>
        <v>0</v>
      </c>
      <c r="E52" s="859"/>
      <c r="F52" s="859"/>
      <c r="G52" s="859"/>
      <c r="H52" s="859"/>
      <c r="I52" s="859"/>
      <c r="J52" s="859">
        <f>'3-9-4委托加工物资'!K27</f>
        <v>0</v>
      </c>
    </row>
    <row r="53" s="838" customFormat="1" ht="16.5" customHeight="1" spans="1:10">
      <c r="A53" s="857">
        <v>46</v>
      </c>
      <c r="B53" s="859" t="s">
        <v>44</v>
      </c>
      <c r="C53" s="859"/>
      <c r="D53" s="859">
        <f>'3-9-4委托加工物资'!G28</f>
        <v>0</v>
      </c>
      <c r="E53" s="859"/>
      <c r="F53" s="859"/>
      <c r="G53" s="859"/>
      <c r="H53" s="859"/>
      <c r="I53" s="859"/>
      <c r="J53" s="859">
        <f>'3-9-4委托加工物资'!K28</f>
        <v>0</v>
      </c>
    </row>
    <row r="54" s="838" customFormat="1" ht="16.5" customHeight="1" spans="1:10">
      <c r="A54" s="857">
        <v>47</v>
      </c>
      <c r="B54" s="859"/>
      <c r="C54" s="859"/>
      <c r="D54" s="859"/>
      <c r="E54" s="859"/>
      <c r="F54" s="859"/>
      <c r="G54" s="859"/>
      <c r="H54" s="859"/>
      <c r="I54" s="859"/>
      <c r="J54" s="859"/>
    </row>
    <row r="55" s="838" customFormat="1" ht="16.5" customHeight="1" spans="1:10">
      <c r="A55" s="857">
        <v>48</v>
      </c>
      <c r="B55" s="858" t="s">
        <v>45</v>
      </c>
      <c r="C55" s="859"/>
      <c r="D55" s="859"/>
      <c r="E55" s="859"/>
      <c r="F55" s="859"/>
      <c r="G55" s="859"/>
      <c r="H55" s="859"/>
      <c r="I55" s="859"/>
      <c r="J55" s="859"/>
    </row>
    <row r="56" s="838" customFormat="1" ht="16.5" customHeight="1" spans="1:10">
      <c r="A56" s="857">
        <v>49</v>
      </c>
      <c r="B56" s="861" t="s">
        <v>46</v>
      </c>
      <c r="C56" s="859"/>
      <c r="D56" s="859">
        <f>'3-9-5产成品（库存商品）'!I26</f>
        <v>0</v>
      </c>
      <c r="E56" s="859"/>
      <c r="F56" s="859"/>
      <c r="G56" s="859"/>
      <c r="H56" s="859"/>
      <c r="I56" s="859"/>
      <c r="J56" s="859">
        <f>'3-9-5产成品（库存商品）'!M26</f>
        <v>0</v>
      </c>
    </row>
    <row r="57" s="838" customFormat="1" ht="16.5" customHeight="1" spans="1:10">
      <c r="A57" s="857">
        <v>50</v>
      </c>
      <c r="B57" s="861" t="s">
        <v>47</v>
      </c>
      <c r="C57" s="859"/>
      <c r="D57" s="859">
        <f>'3-9-5产成品（库存商品）'!I27</f>
        <v>0</v>
      </c>
      <c r="E57" s="859"/>
      <c r="F57" s="859"/>
      <c r="G57" s="859"/>
      <c r="H57" s="859"/>
      <c r="I57" s="859"/>
      <c r="J57" s="859">
        <f>'3-9-5产成品（库存商品）'!M27</f>
        <v>0</v>
      </c>
    </row>
    <row r="58" s="838" customFormat="1" ht="16.5" customHeight="1" spans="1:10">
      <c r="A58" s="857">
        <v>51</v>
      </c>
      <c r="B58" s="859" t="s">
        <v>48</v>
      </c>
      <c r="C58" s="859"/>
      <c r="D58" s="859">
        <f>'3-9-5产成品（库存商品）'!I28</f>
        <v>0</v>
      </c>
      <c r="E58" s="859"/>
      <c r="F58" s="859"/>
      <c r="G58" s="859"/>
      <c r="H58" s="859"/>
      <c r="I58" s="859"/>
      <c r="J58" s="859">
        <f>'3-9-5产成品（库存商品）'!M28</f>
        <v>0</v>
      </c>
    </row>
    <row r="59" s="838" customFormat="1" ht="16.5" customHeight="1" spans="1:10">
      <c r="A59" s="857">
        <v>52</v>
      </c>
      <c r="B59" s="859"/>
      <c r="C59" s="859"/>
      <c r="D59" s="859"/>
      <c r="E59" s="859"/>
      <c r="F59" s="859"/>
      <c r="G59" s="859"/>
      <c r="H59" s="859"/>
      <c r="I59" s="859"/>
      <c r="J59" s="859"/>
    </row>
    <row r="60" s="838" customFormat="1" ht="16.5" customHeight="1" spans="1:10">
      <c r="A60" s="857">
        <v>53</v>
      </c>
      <c r="B60" s="858" t="s">
        <v>49</v>
      </c>
      <c r="C60" s="859"/>
      <c r="D60" s="859"/>
      <c r="E60" s="859"/>
      <c r="F60" s="859"/>
      <c r="G60" s="859"/>
      <c r="H60" s="859"/>
      <c r="I60" s="859"/>
      <c r="J60" s="859"/>
    </row>
    <row r="61" s="838" customFormat="1" ht="16.5" customHeight="1" spans="1:10">
      <c r="A61" s="857">
        <v>54</v>
      </c>
      <c r="B61" s="861" t="s">
        <v>50</v>
      </c>
      <c r="C61" s="859"/>
      <c r="D61" s="859">
        <f>'3-9-6在产品（自制半成品）'!F26</f>
        <v>0</v>
      </c>
      <c r="E61" s="859"/>
      <c r="F61" s="859"/>
      <c r="G61" s="859"/>
      <c r="H61" s="859"/>
      <c r="I61" s="859"/>
      <c r="J61" s="859">
        <f>'3-9-6在产品（自制半成品）'!K26</f>
        <v>0</v>
      </c>
    </row>
    <row r="62" s="838" customFormat="1" ht="16.5" customHeight="1" spans="1:10">
      <c r="A62" s="857">
        <v>55</v>
      </c>
      <c r="B62" s="861" t="s">
        <v>51</v>
      </c>
      <c r="C62" s="859"/>
      <c r="D62" s="859">
        <f>'3-9-6在产品（自制半成品）'!F27</f>
        <v>0</v>
      </c>
      <c r="E62" s="859"/>
      <c r="F62" s="859"/>
      <c r="G62" s="859"/>
      <c r="H62" s="859"/>
      <c r="I62" s="859"/>
      <c r="J62" s="859">
        <f>'3-9-6在产品（自制半成品）'!K27</f>
        <v>0</v>
      </c>
    </row>
    <row r="63" s="838" customFormat="1" ht="16.5" customHeight="1" spans="1:10">
      <c r="A63" s="857">
        <v>56</v>
      </c>
      <c r="B63" s="859" t="s">
        <v>52</v>
      </c>
      <c r="C63" s="859"/>
      <c r="D63" s="859">
        <f>'3-9-6在产品（自制半成品）'!F28</f>
        <v>0</v>
      </c>
      <c r="E63" s="859"/>
      <c r="F63" s="859"/>
      <c r="G63" s="859"/>
      <c r="H63" s="859"/>
      <c r="I63" s="859"/>
      <c r="J63" s="859">
        <f>'3-9-6在产品（自制半成品）'!K28</f>
        <v>0</v>
      </c>
    </row>
    <row r="64" s="838" customFormat="1" ht="16.5" customHeight="1" spans="1:10">
      <c r="A64" s="857">
        <v>57</v>
      </c>
      <c r="B64" s="859"/>
      <c r="C64" s="859"/>
      <c r="D64" s="859"/>
      <c r="E64" s="859"/>
      <c r="F64" s="859"/>
      <c r="G64" s="859"/>
      <c r="H64" s="859"/>
      <c r="I64" s="859"/>
      <c r="J64" s="859"/>
    </row>
    <row r="65" s="838" customFormat="1" ht="16.5" customHeight="1" spans="1:10">
      <c r="A65" s="857">
        <v>58</v>
      </c>
      <c r="B65" s="858" t="s">
        <v>53</v>
      </c>
      <c r="C65" s="859"/>
      <c r="D65" s="859"/>
      <c r="E65" s="859"/>
      <c r="F65" s="859"/>
      <c r="G65" s="859"/>
      <c r="H65" s="859"/>
      <c r="I65" s="859"/>
      <c r="J65" s="859"/>
    </row>
    <row r="66" s="838" customFormat="1" ht="16.5" customHeight="1" spans="1:10">
      <c r="A66" s="857">
        <v>59</v>
      </c>
      <c r="B66" s="861" t="s">
        <v>54</v>
      </c>
      <c r="C66" s="859"/>
      <c r="D66" s="859">
        <f>'3-9-7发出商品'!G26</f>
        <v>0</v>
      </c>
      <c r="E66" s="859"/>
      <c r="F66" s="859"/>
      <c r="G66" s="859"/>
      <c r="H66" s="859"/>
      <c r="I66" s="859"/>
      <c r="J66" s="859">
        <f>'3-9-7发出商品'!K26</f>
        <v>0</v>
      </c>
    </row>
    <row r="67" s="838" customFormat="1" ht="16.5" customHeight="1" spans="1:10">
      <c r="A67" s="857">
        <v>60</v>
      </c>
      <c r="B67" s="861" t="s">
        <v>55</v>
      </c>
      <c r="C67" s="859"/>
      <c r="D67" s="859">
        <f>'3-9-7发出商品'!G27</f>
        <v>0</v>
      </c>
      <c r="E67" s="859"/>
      <c r="F67" s="859"/>
      <c r="G67" s="859"/>
      <c r="H67" s="859"/>
      <c r="I67" s="859"/>
      <c r="J67" s="859">
        <f>'3-9-7发出商品'!K27</f>
        <v>0</v>
      </c>
    </row>
    <row r="68" s="838" customFormat="1" ht="16.5" customHeight="1" spans="1:10">
      <c r="A68" s="857">
        <v>61</v>
      </c>
      <c r="B68" s="859" t="s">
        <v>56</v>
      </c>
      <c r="C68" s="859"/>
      <c r="D68" s="859">
        <f>'3-9-7发出商品'!G28</f>
        <v>0</v>
      </c>
      <c r="E68" s="859"/>
      <c r="F68" s="859"/>
      <c r="G68" s="859"/>
      <c r="H68" s="859"/>
      <c r="I68" s="859"/>
      <c r="J68" s="859">
        <f>'3-9-7发出商品'!K28</f>
        <v>0</v>
      </c>
    </row>
    <row r="69" s="838" customFormat="1" ht="16.5" customHeight="1" spans="1:10">
      <c r="A69" s="857">
        <v>62</v>
      </c>
      <c r="B69" s="859"/>
      <c r="C69" s="859"/>
      <c r="D69" s="859"/>
      <c r="E69" s="859"/>
      <c r="F69" s="859"/>
      <c r="G69" s="859"/>
      <c r="H69" s="859"/>
      <c r="I69" s="859"/>
      <c r="J69" s="859"/>
    </row>
    <row r="70" s="838" customFormat="1" ht="16.5" customHeight="1" spans="1:10">
      <c r="A70" s="857">
        <v>63</v>
      </c>
      <c r="B70" s="858" t="s">
        <v>57</v>
      </c>
      <c r="C70" s="859"/>
      <c r="D70" s="859"/>
      <c r="E70" s="859"/>
      <c r="F70" s="859"/>
      <c r="G70" s="859"/>
      <c r="H70" s="859"/>
      <c r="I70" s="859"/>
      <c r="J70" s="859"/>
    </row>
    <row r="71" s="838" customFormat="1" ht="16.5" customHeight="1" spans="1:10">
      <c r="A71" s="857">
        <v>64</v>
      </c>
      <c r="B71" s="861" t="s">
        <v>38</v>
      </c>
      <c r="C71" s="859"/>
      <c r="D71" s="859">
        <f>'3-9-8在用周转材料'!G26</f>
        <v>0</v>
      </c>
      <c r="E71" s="859"/>
      <c r="F71" s="859"/>
      <c r="G71" s="859"/>
      <c r="H71" s="859"/>
      <c r="I71" s="859"/>
      <c r="J71" s="859">
        <f>'3-9-8在用周转材料'!L26</f>
        <v>0</v>
      </c>
    </row>
    <row r="72" s="838" customFormat="1" ht="16.5" customHeight="1" spans="1:10">
      <c r="A72" s="857">
        <v>65</v>
      </c>
      <c r="B72" s="861" t="s">
        <v>39</v>
      </c>
      <c r="C72" s="859"/>
      <c r="D72" s="859">
        <f>'3-9-8在用周转材料'!G27</f>
        <v>0</v>
      </c>
      <c r="E72" s="859"/>
      <c r="F72" s="859"/>
      <c r="G72" s="859"/>
      <c r="H72" s="859"/>
      <c r="I72" s="859"/>
      <c r="J72" s="859">
        <f>'3-9-8在用周转材料'!L27</f>
        <v>0</v>
      </c>
    </row>
    <row r="73" s="838" customFormat="1" ht="16.5" customHeight="1" spans="1:10">
      <c r="A73" s="857">
        <v>66</v>
      </c>
      <c r="B73" s="859" t="s">
        <v>40</v>
      </c>
      <c r="C73" s="859"/>
      <c r="D73" s="859">
        <f>'3-9-8在用周转材料'!G28</f>
        <v>0</v>
      </c>
      <c r="E73" s="859"/>
      <c r="F73" s="859"/>
      <c r="G73" s="859"/>
      <c r="H73" s="859"/>
      <c r="I73" s="859"/>
      <c r="J73" s="859">
        <f>'3-9-8在用周转材料'!L28</f>
        <v>0</v>
      </c>
    </row>
    <row r="74" s="838" customFormat="1" ht="16.5" customHeight="1" spans="1:10">
      <c r="A74" s="857">
        <v>67</v>
      </c>
      <c r="B74" s="859"/>
      <c r="C74" s="859"/>
      <c r="D74" s="859"/>
      <c r="E74" s="859"/>
      <c r="F74" s="859"/>
      <c r="G74" s="859"/>
      <c r="H74" s="859"/>
      <c r="I74" s="859"/>
      <c r="J74" s="859"/>
    </row>
    <row r="75" s="838" customFormat="1" ht="16.5" customHeight="1" spans="1:10">
      <c r="A75" s="857">
        <v>68</v>
      </c>
      <c r="B75" s="858" t="s">
        <v>58</v>
      </c>
      <c r="C75" s="859"/>
      <c r="D75" s="859"/>
      <c r="E75" s="859"/>
      <c r="F75" s="859"/>
      <c r="G75" s="859"/>
      <c r="H75" s="859"/>
      <c r="I75" s="859"/>
      <c r="J75" s="859"/>
    </row>
    <row r="76" s="838" customFormat="1" ht="16.5" customHeight="1" spans="1:10">
      <c r="A76" s="857">
        <v>69</v>
      </c>
      <c r="B76" s="861" t="s">
        <v>59</v>
      </c>
      <c r="C76" s="859"/>
      <c r="D76" s="859">
        <f>'3-9-9开发产品'!T26</f>
        <v>0</v>
      </c>
      <c r="E76" s="859"/>
      <c r="F76" s="859"/>
      <c r="G76" s="859"/>
      <c r="H76" s="859"/>
      <c r="I76" s="859"/>
      <c r="J76" s="859">
        <f>'3-9-9开发产品'!W26</f>
        <v>0</v>
      </c>
    </row>
    <row r="77" s="838" customFormat="1" ht="16.5" customHeight="1" spans="1:10">
      <c r="A77" s="857">
        <v>70</v>
      </c>
      <c r="B77" s="861" t="s">
        <v>60</v>
      </c>
      <c r="C77" s="859"/>
      <c r="D77" s="859">
        <f>'3-9-9开发产品'!T27</f>
        <v>0</v>
      </c>
      <c r="E77" s="859"/>
      <c r="F77" s="859"/>
      <c r="G77" s="859"/>
      <c r="H77" s="859"/>
      <c r="I77" s="859"/>
      <c r="J77" s="859">
        <f>'3-9-9开发产品'!W27</f>
        <v>0</v>
      </c>
    </row>
    <row r="78" s="838" customFormat="1" ht="16.5" customHeight="1" spans="1:10">
      <c r="A78" s="857">
        <v>71</v>
      </c>
      <c r="B78" s="859" t="s">
        <v>61</v>
      </c>
      <c r="C78" s="859"/>
      <c r="D78" s="859">
        <f>'3-9-9开发产品'!T28</f>
        <v>0</v>
      </c>
      <c r="E78" s="859"/>
      <c r="F78" s="859"/>
      <c r="G78" s="859"/>
      <c r="H78" s="859"/>
      <c r="I78" s="859"/>
      <c r="J78" s="859">
        <f>'3-9-9开发产品'!W28</f>
        <v>0</v>
      </c>
    </row>
    <row r="79" s="838" customFormat="1" ht="16.5" customHeight="1" spans="1:10">
      <c r="A79" s="857">
        <v>72</v>
      </c>
      <c r="B79" s="859"/>
      <c r="C79" s="859"/>
      <c r="D79" s="859"/>
      <c r="E79" s="859"/>
      <c r="F79" s="859"/>
      <c r="G79" s="859"/>
      <c r="H79" s="859"/>
      <c r="I79" s="859"/>
      <c r="J79" s="859"/>
    </row>
    <row r="80" s="838" customFormat="1" ht="16.5" customHeight="1" spans="1:10">
      <c r="A80" s="857">
        <v>73</v>
      </c>
      <c r="B80" s="858" t="s">
        <v>62</v>
      </c>
      <c r="C80" s="859"/>
      <c r="D80" s="859"/>
      <c r="E80" s="859"/>
      <c r="F80" s="859"/>
      <c r="G80" s="859"/>
      <c r="H80" s="859"/>
      <c r="I80" s="859"/>
      <c r="J80" s="859"/>
    </row>
    <row r="81" s="838" customFormat="1" ht="16.5" customHeight="1" spans="1:10">
      <c r="A81" s="857">
        <v>74</v>
      </c>
      <c r="B81" s="868" t="s">
        <v>63</v>
      </c>
      <c r="C81" s="859"/>
      <c r="D81" s="859">
        <f>'3-9-10开发成本'!U25</f>
        <v>0</v>
      </c>
      <c r="E81" s="859"/>
      <c r="F81" s="859"/>
      <c r="G81" s="859"/>
      <c r="H81" s="859"/>
      <c r="I81" s="859"/>
      <c r="J81" s="859">
        <f>'3-9-10开发成本'!X25</f>
        <v>0</v>
      </c>
    </row>
    <row r="82" s="838" customFormat="1" ht="16.5" customHeight="1" spans="1:10">
      <c r="A82" s="857">
        <v>75</v>
      </c>
      <c r="B82" s="868" t="s">
        <v>64</v>
      </c>
      <c r="C82" s="859"/>
      <c r="D82" s="859">
        <f>'3-9-10开发成本'!U26</f>
        <v>0</v>
      </c>
      <c r="E82" s="859"/>
      <c r="F82" s="859"/>
      <c r="G82" s="859"/>
      <c r="H82" s="859"/>
      <c r="I82" s="859"/>
      <c r="J82" s="859">
        <f>'3-9-10开发成本'!X26</f>
        <v>0</v>
      </c>
    </row>
    <row r="83" s="838" customFormat="1" ht="16.5" customHeight="1" spans="1:10">
      <c r="A83" s="857">
        <v>76</v>
      </c>
      <c r="B83" s="869" t="s">
        <v>65</v>
      </c>
      <c r="C83" s="859"/>
      <c r="D83" s="859">
        <f>'3-9-10开发成本'!U27</f>
        <v>0</v>
      </c>
      <c r="E83" s="859"/>
      <c r="F83" s="859"/>
      <c r="G83" s="859"/>
      <c r="H83" s="859"/>
      <c r="I83" s="859"/>
      <c r="J83" s="859">
        <f>'3-9-10开发成本'!X27</f>
        <v>0</v>
      </c>
    </row>
    <row r="84" s="838" customFormat="1" ht="16.5" customHeight="1" spans="1:10">
      <c r="A84" s="857">
        <v>77</v>
      </c>
      <c r="B84" s="869"/>
      <c r="C84" s="859"/>
      <c r="D84" s="859"/>
      <c r="E84" s="859"/>
      <c r="F84" s="859"/>
      <c r="G84" s="859"/>
      <c r="H84" s="859"/>
      <c r="I84" s="859"/>
      <c r="J84" s="859"/>
    </row>
    <row r="85" s="838" customFormat="1" ht="16.5" customHeight="1" spans="1:10">
      <c r="A85" s="857">
        <v>78</v>
      </c>
      <c r="B85" s="858" t="s">
        <v>66</v>
      </c>
      <c r="C85" s="859"/>
      <c r="D85" s="859"/>
      <c r="E85" s="859"/>
      <c r="F85" s="859"/>
      <c r="G85" s="859"/>
      <c r="H85" s="859"/>
      <c r="I85" s="859"/>
      <c r="J85" s="859"/>
    </row>
    <row r="86" s="838" customFormat="1" ht="16.5" customHeight="1" spans="1:10">
      <c r="A86" s="857">
        <v>79</v>
      </c>
      <c r="B86" s="861" t="s">
        <v>67</v>
      </c>
      <c r="C86" s="859"/>
      <c r="D86" s="859">
        <f>'4-3长期应收'!E25</f>
        <v>0</v>
      </c>
      <c r="E86" s="859"/>
      <c r="F86" s="859"/>
      <c r="G86" s="859"/>
      <c r="H86" s="859"/>
      <c r="I86" s="859"/>
      <c r="J86" s="859">
        <f>'4-3长期应收'!G25</f>
        <v>0</v>
      </c>
    </row>
    <row r="87" s="838" customFormat="1" ht="16.5" customHeight="1" spans="1:10">
      <c r="A87" s="857">
        <v>80</v>
      </c>
      <c r="B87" s="861" t="s">
        <v>68</v>
      </c>
      <c r="C87" s="859"/>
      <c r="D87" s="859">
        <f>'4-3长期应收'!E26</f>
        <v>0</v>
      </c>
      <c r="E87" s="859"/>
      <c r="F87" s="859"/>
      <c r="G87" s="859"/>
      <c r="H87" s="859"/>
      <c r="I87" s="859"/>
      <c r="J87" s="859">
        <f>'4-3长期应收'!G26</f>
        <v>0</v>
      </c>
    </row>
    <row r="88" s="838" customFormat="1" ht="16.5" customHeight="1" spans="1:10">
      <c r="A88" s="857">
        <v>81</v>
      </c>
      <c r="B88" s="859" t="s">
        <v>69</v>
      </c>
      <c r="C88" s="859"/>
      <c r="D88" s="859">
        <f>'4-3长期应收'!E27</f>
        <v>0</v>
      </c>
      <c r="E88" s="859"/>
      <c r="F88" s="859"/>
      <c r="G88" s="859"/>
      <c r="H88" s="859"/>
      <c r="I88" s="859"/>
      <c r="J88" s="859">
        <f>'4-3长期应收'!G27</f>
        <v>0</v>
      </c>
    </row>
    <row r="89" s="838" customFormat="1" ht="16.5" customHeight="1" spans="1:10">
      <c r="A89" s="857">
        <v>82</v>
      </c>
      <c r="B89" s="859"/>
      <c r="C89" s="859"/>
      <c r="D89" s="859"/>
      <c r="E89" s="859"/>
      <c r="F89" s="859"/>
      <c r="G89" s="859"/>
      <c r="H89" s="859"/>
      <c r="I89" s="859"/>
      <c r="J89" s="859"/>
    </row>
    <row r="90" s="838" customFormat="1" ht="16.5" customHeight="1" spans="1:10">
      <c r="A90" s="857">
        <v>83</v>
      </c>
      <c r="B90" s="858" t="s">
        <v>70</v>
      </c>
      <c r="C90" s="859"/>
      <c r="D90" s="859"/>
      <c r="E90" s="859"/>
      <c r="F90" s="859"/>
      <c r="G90" s="859"/>
      <c r="H90" s="859"/>
      <c r="I90" s="859"/>
      <c r="J90" s="859"/>
    </row>
    <row r="91" s="838" customFormat="1" ht="16.5" customHeight="1" spans="1:10">
      <c r="A91" s="857">
        <v>84</v>
      </c>
      <c r="B91" s="870" t="s">
        <v>71</v>
      </c>
      <c r="C91" s="859"/>
      <c r="D91" s="859">
        <f>'4-4长期股权投资'!I25</f>
        <v>0</v>
      </c>
      <c r="E91" s="859"/>
      <c r="F91" s="859"/>
      <c r="G91" s="859"/>
      <c r="H91" s="859"/>
      <c r="I91" s="859"/>
      <c r="J91" s="859">
        <f>'4-4长期股权投资'!K25</f>
        <v>0</v>
      </c>
    </row>
    <row r="92" s="838" customFormat="1" ht="16.5" customHeight="1" spans="1:10">
      <c r="A92" s="857">
        <v>85</v>
      </c>
      <c r="B92" s="870" t="s">
        <v>72</v>
      </c>
      <c r="C92" s="859"/>
      <c r="D92" s="859">
        <f>'4-4长期股权投资'!I26</f>
        <v>0</v>
      </c>
      <c r="E92" s="859"/>
      <c r="F92" s="859"/>
      <c r="G92" s="859"/>
      <c r="H92" s="859"/>
      <c r="I92" s="859"/>
      <c r="J92" s="859">
        <f>'4-4长期股权投资'!K26</f>
        <v>0</v>
      </c>
    </row>
    <row r="93" s="838" customFormat="1" ht="16.5" customHeight="1" spans="1:10">
      <c r="A93" s="857">
        <v>86</v>
      </c>
      <c r="B93" s="859" t="s">
        <v>73</v>
      </c>
      <c r="C93" s="859"/>
      <c r="D93" s="859">
        <f>'4-4长期股权投资'!I27</f>
        <v>0</v>
      </c>
      <c r="E93" s="859"/>
      <c r="F93" s="859"/>
      <c r="G93" s="859"/>
      <c r="H93" s="859"/>
      <c r="I93" s="859"/>
      <c r="J93" s="859">
        <f>'4-4长期股权投资'!K27</f>
        <v>0</v>
      </c>
    </row>
    <row r="94" s="838" customFormat="1" ht="16.5" customHeight="1" spans="1:10">
      <c r="A94" s="857">
        <v>87</v>
      </c>
      <c r="B94" s="859"/>
      <c r="C94" s="859"/>
      <c r="D94" s="859"/>
      <c r="E94" s="859"/>
      <c r="F94" s="859"/>
      <c r="G94" s="859"/>
      <c r="H94" s="859"/>
      <c r="I94" s="859"/>
      <c r="J94" s="859"/>
    </row>
    <row r="95" s="838" customFormat="1" ht="16.5" customHeight="1" spans="1:10">
      <c r="A95" s="857">
        <v>88</v>
      </c>
      <c r="B95" s="858" t="s">
        <v>74</v>
      </c>
      <c r="C95" s="859"/>
      <c r="D95" s="859"/>
      <c r="E95" s="859"/>
      <c r="F95" s="859"/>
      <c r="G95" s="859"/>
      <c r="H95" s="859"/>
      <c r="I95" s="859"/>
      <c r="J95" s="859"/>
    </row>
    <row r="96" s="838" customFormat="1" ht="16.5" customHeight="1" spans="1:10">
      <c r="A96" s="857">
        <v>89</v>
      </c>
      <c r="B96" s="861" t="s">
        <v>75</v>
      </c>
      <c r="C96" s="870"/>
      <c r="D96" s="859">
        <f>'4-5其他权益工具投资'!J25</f>
        <v>0</v>
      </c>
      <c r="E96" s="859"/>
      <c r="F96" s="859"/>
      <c r="G96" s="859"/>
      <c r="H96" s="859"/>
      <c r="I96" s="859"/>
      <c r="J96" s="859">
        <f>'4-5其他权益工具投资'!L25</f>
        <v>0</v>
      </c>
    </row>
    <row r="97" s="838" customFormat="1" ht="16.5" customHeight="1" spans="1:10">
      <c r="A97" s="857">
        <v>90</v>
      </c>
      <c r="B97" s="861" t="s">
        <v>76</v>
      </c>
      <c r="C97" s="870"/>
      <c r="D97" s="859">
        <f>'4-5其他权益工具投资'!J26</f>
        <v>0</v>
      </c>
      <c r="E97" s="859"/>
      <c r="F97" s="859"/>
      <c r="G97" s="859"/>
      <c r="H97" s="859"/>
      <c r="I97" s="859"/>
      <c r="J97" s="859">
        <f>'4-5其他权益工具投资'!L26</f>
        <v>0</v>
      </c>
    </row>
    <row r="98" s="838" customFormat="1" ht="16.5" customHeight="1" spans="1:10">
      <c r="A98" s="857">
        <v>91</v>
      </c>
      <c r="B98" s="859" t="s">
        <v>77</v>
      </c>
      <c r="C98" s="859"/>
      <c r="D98" s="859">
        <f>'4-5其他权益工具投资'!J27</f>
        <v>0</v>
      </c>
      <c r="E98" s="859"/>
      <c r="F98" s="859"/>
      <c r="G98" s="859"/>
      <c r="H98" s="859"/>
      <c r="I98" s="859"/>
      <c r="J98" s="859">
        <f>'4-5其他权益工具投资'!L27</f>
        <v>0</v>
      </c>
    </row>
    <row r="99" s="838" customFormat="1" ht="16.5" customHeight="1" spans="1:10">
      <c r="A99" s="857">
        <v>92</v>
      </c>
      <c r="B99" s="859"/>
      <c r="C99" s="859"/>
      <c r="D99" s="859"/>
      <c r="E99" s="859"/>
      <c r="F99" s="859"/>
      <c r="G99" s="859"/>
      <c r="H99" s="859"/>
      <c r="I99" s="859"/>
      <c r="J99" s="859"/>
    </row>
    <row r="100" s="838" customFormat="1" ht="16.5" customHeight="1" spans="1:10">
      <c r="A100" s="857">
        <v>93</v>
      </c>
      <c r="B100" s="858" t="s">
        <v>78</v>
      </c>
      <c r="C100" s="859"/>
      <c r="D100" s="859"/>
      <c r="E100" s="859"/>
      <c r="F100" s="859"/>
      <c r="G100" s="859"/>
      <c r="H100" s="859"/>
      <c r="I100" s="859"/>
      <c r="J100" s="859"/>
    </row>
    <row r="101" s="838" customFormat="1" ht="16.5" customHeight="1" spans="1:10">
      <c r="A101" s="857">
        <v>94</v>
      </c>
      <c r="B101" s="861" t="s">
        <v>79</v>
      </c>
      <c r="C101" s="859"/>
      <c r="D101" s="859">
        <f>'4-6其他非流动金融资产'!J25</f>
        <v>0</v>
      </c>
      <c r="E101" s="859"/>
      <c r="F101" s="859"/>
      <c r="G101" s="859"/>
      <c r="H101" s="859"/>
      <c r="I101" s="859"/>
      <c r="J101" s="859">
        <f>'4-6其他非流动金融资产'!L25</f>
        <v>0</v>
      </c>
    </row>
    <row r="102" s="838" customFormat="1" ht="16.5" customHeight="1" spans="1:10">
      <c r="A102" s="857">
        <v>95</v>
      </c>
      <c r="B102" s="861" t="s">
        <v>80</v>
      </c>
      <c r="C102" s="859"/>
      <c r="D102" s="859">
        <f>'4-6其他非流动金融资产'!J26</f>
        <v>0</v>
      </c>
      <c r="E102" s="859"/>
      <c r="F102" s="859"/>
      <c r="G102" s="859"/>
      <c r="H102" s="859"/>
      <c r="I102" s="859"/>
      <c r="J102" s="859">
        <f>'4-6其他非流动金融资产'!L26</f>
        <v>0</v>
      </c>
    </row>
    <row r="103" s="838" customFormat="1" ht="16.5" customHeight="1" spans="1:10">
      <c r="A103" s="857">
        <v>96</v>
      </c>
      <c r="B103" s="859" t="s">
        <v>81</v>
      </c>
      <c r="C103" s="859"/>
      <c r="D103" s="859">
        <f>'4-6其他非流动金融资产'!J27</f>
        <v>0</v>
      </c>
      <c r="E103" s="859"/>
      <c r="F103" s="859"/>
      <c r="G103" s="859"/>
      <c r="H103" s="859"/>
      <c r="I103" s="859"/>
      <c r="J103" s="859">
        <f>'4-6其他非流动金融资产'!L27</f>
        <v>0</v>
      </c>
    </row>
    <row r="104" s="838" customFormat="1" ht="16.5" customHeight="1" spans="1:10">
      <c r="A104" s="857">
        <v>97</v>
      </c>
      <c r="B104" s="859"/>
      <c r="C104" s="859"/>
      <c r="D104" s="859"/>
      <c r="E104" s="859"/>
      <c r="F104" s="859"/>
      <c r="G104" s="859"/>
      <c r="H104" s="859"/>
      <c r="I104" s="859"/>
      <c r="J104" s="859"/>
    </row>
    <row r="105" s="838" customFormat="1" ht="16.5" customHeight="1" spans="1:10">
      <c r="A105" s="857">
        <v>98</v>
      </c>
      <c r="B105" s="858" t="s">
        <v>82</v>
      </c>
      <c r="C105" s="859"/>
      <c r="D105" s="859"/>
      <c r="E105" s="859"/>
      <c r="F105" s="859"/>
      <c r="G105" s="859"/>
      <c r="H105" s="859"/>
      <c r="I105" s="859"/>
      <c r="J105" s="859"/>
    </row>
    <row r="106" s="838" customFormat="1" ht="16.5" customHeight="1" spans="1:10">
      <c r="A106" s="857">
        <v>99</v>
      </c>
      <c r="B106" s="871" t="str">
        <f>'4-7-1投资性房地产（成本计量）'!A25</f>
        <v>投资性房地产－房屋合计</v>
      </c>
      <c r="C106" s="872">
        <f>'4-7-1投资性房地产（成本计量）'!R25</f>
        <v>0</v>
      </c>
      <c r="D106" s="872">
        <f>'4-7-1投资性房地产（成本计量）'!S25</f>
        <v>0</v>
      </c>
      <c r="E106" s="872">
        <f>'4-7-1投资性房地产（成本计量）'!U25</f>
        <v>0</v>
      </c>
      <c r="F106" s="872"/>
      <c r="G106" s="872"/>
      <c r="H106" s="872"/>
      <c r="I106" s="872"/>
      <c r="J106" s="872">
        <f>'4-7-1投资性房地产（成本计量）'!W25</f>
        <v>0</v>
      </c>
    </row>
    <row r="107" s="838" customFormat="1" ht="16.5" customHeight="1" spans="1:10">
      <c r="A107" s="857">
        <v>100</v>
      </c>
      <c r="B107" s="871" t="str">
        <f>'4-7-1投资性房地产（成本计量）'!A26</f>
        <v>减：投资性房地产减值准备</v>
      </c>
      <c r="C107" s="872">
        <f>'4-7-1投资性房地产（成本计量）'!R26</f>
        <v>0</v>
      </c>
      <c r="D107" s="872">
        <f>'4-7-1投资性房地产（成本计量）'!S26</f>
        <v>0</v>
      </c>
      <c r="E107" s="872">
        <f>'4-7-1投资性房地产（成本计量）'!U26</f>
        <v>0</v>
      </c>
      <c r="F107" s="872"/>
      <c r="G107" s="872"/>
      <c r="H107" s="872"/>
      <c r="I107" s="872"/>
      <c r="J107" s="872">
        <f>'4-7-1投资性房地产（成本计量）'!W26</f>
        <v>0</v>
      </c>
    </row>
    <row r="108" s="838" customFormat="1" ht="16.5" customHeight="1" spans="1:10">
      <c r="A108" s="857">
        <v>101</v>
      </c>
      <c r="B108" s="871" t="str">
        <f>'4-7-1投资性房地产（成本计量）'!A27</f>
        <v>投资性房地产－房屋净额</v>
      </c>
      <c r="C108" s="873">
        <f>'4-7-1投资性房地产（成本计量）'!R27</f>
        <v>0</v>
      </c>
      <c r="D108" s="873">
        <f>'4-7-1投资性房地产（成本计量）'!S27</f>
        <v>0</v>
      </c>
      <c r="E108" s="873">
        <f>'4-7-1投资性房地产（成本计量）'!U27</f>
        <v>0</v>
      </c>
      <c r="F108" s="873"/>
      <c r="G108" s="873"/>
      <c r="H108" s="873"/>
      <c r="I108" s="873"/>
      <c r="J108" s="873">
        <f>'4-7-1投资性房地产（成本计量）'!W27</f>
        <v>0</v>
      </c>
    </row>
    <row r="109" s="838" customFormat="1" ht="16.5" customHeight="1" spans="1:10">
      <c r="A109" s="857">
        <v>102</v>
      </c>
      <c r="B109" s="871"/>
      <c r="C109" s="873"/>
      <c r="D109" s="873"/>
      <c r="E109" s="873"/>
      <c r="F109" s="873"/>
      <c r="G109" s="873"/>
      <c r="H109" s="873"/>
      <c r="I109" s="873"/>
      <c r="J109" s="873"/>
    </row>
    <row r="110" s="838" customFormat="1" ht="16.5" customHeight="1" spans="1:10">
      <c r="A110" s="857">
        <v>103</v>
      </c>
      <c r="B110" s="858" t="s">
        <v>83</v>
      </c>
      <c r="C110" s="867"/>
      <c r="D110" s="867"/>
      <c r="E110" s="867"/>
      <c r="F110" s="867"/>
      <c r="G110" s="867"/>
      <c r="H110" s="867"/>
      <c r="I110" s="867"/>
      <c r="J110" s="867"/>
    </row>
    <row r="111" s="838" customFormat="1" ht="16.5" customHeight="1" spans="1:10">
      <c r="A111" s="857">
        <v>104</v>
      </c>
      <c r="B111" s="871" t="s">
        <v>84</v>
      </c>
      <c r="C111" s="859"/>
      <c r="D111" s="859">
        <f>'4-7-3投资性地产（成本计量）'!N31</f>
        <v>0</v>
      </c>
      <c r="E111" s="859"/>
      <c r="F111" s="859"/>
      <c r="G111" s="859"/>
      <c r="H111" s="859"/>
      <c r="I111" s="859"/>
      <c r="J111" s="867">
        <f>'4-7-3投资性地产（成本计量）'!P31</f>
        <v>0</v>
      </c>
    </row>
    <row r="112" s="838" customFormat="1" ht="16.5" customHeight="1" spans="1:10">
      <c r="A112" s="857">
        <v>105</v>
      </c>
      <c r="B112" s="871" t="s">
        <v>85</v>
      </c>
      <c r="C112" s="859"/>
      <c r="D112" s="859">
        <f>'4-7-3投资性地产（成本计量）'!N32</f>
        <v>0</v>
      </c>
      <c r="E112" s="859"/>
      <c r="F112" s="859"/>
      <c r="G112" s="859"/>
      <c r="H112" s="859"/>
      <c r="I112" s="859"/>
      <c r="J112" s="867">
        <f>'4-7-3投资性地产（成本计量）'!P32</f>
        <v>0</v>
      </c>
    </row>
    <row r="113" s="838" customFormat="1" ht="16.5" customHeight="1" spans="1:10">
      <c r="A113" s="857">
        <v>106</v>
      </c>
      <c r="B113" s="867" t="s">
        <v>86</v>
      </c>
      <c r="C113" s="859"/>
      <c r="D113" s="859">
        <f>'4-7-3投资性地产（成本计量）'!N33</f>
        <v>0</v>
      </c>
      <c r="E113" s="859"/>
      <c r="F113" s="859"/>
      <c r="G113" s="859"/>
      <c r="H113" s="859"/>
      <c r="I113" s="859"/>
      <c r="J113" s="867">
        <f>'4-7-3投资性地产（成本计量）'!P33</f>
        <v>0</v>
      </c>
    </row>
    <row r="114" s="838" customFormat="1" ht="16.5" customHeight="1" spans="1:10">
      <c r="A114" s="857">
        <v>107</v>
      </c>
      <c r="B114" s="867"/>
      <c r="C114" s="859"/>
      <c r="D114" s="859"/>
      <c r="E114" s="859"/>
      <c r="F114" s="859"/>
      <c r="G114" s="859"/>
      <c r="H114" s="859"/>
      <c r="I114" s="859"/>
      <c r="J114" s="867"/>
    </row>
    <row r="115" s="838" customFormat="1" ht="16.5" customHeight="1" spans="1:10">
      <c r="A115" s="857">
        <v>108</v>
      </c>
      <c r="B115" s="858" t="s">
        <v>87</v>
      </c>
      <c r="C115" s="859"/>
      <c r="D115" s="859"/>
      <c r="E115" s="859"/>
      <c r="F115" s="859"/>
      <c r="G115" s="859"/>
      <c r="H115" s="859"/>
      <c r="I115" s="859"/>
      <c r="J115" s="859"/>
    </row>
    <row r="116" s="838" customFormat="1" ht="16.5" customHeight="1" spans="1:10">
      <c r="A116" s="857">
        <v>109</v>
      </c>
      <c r="B116" s="874" t="s">
        <v>88</v>
      </c>
      <c r="C116" s="859">
        <f>'4-8-1房屋建筑物'!U25</f>
        <v>0</v>
      </c>
      <c r="D116" s="859">
        <f>'4-8-1房屋建筑物'!V25</f>
        <v>0</v>
      </c>
      <c r="E116" s="859">
        <f>'4-8-1房屋建筑物'!X25</f>
        <v>0</v>
      </c>
      <c r="F116" s="859"/>
      <c r="G116" s="859"/>
      <c r="H116" s="859"/>
      <c r="I116" s="859"/>
      <c r="J116" s="859">
        <f>'4-8-1房屋建筑物'!Z25</f>
        <v>0</v>
      </c>
    </row>
    <row r="117" s="838" customFormat="1" ht="16.5" customHeight="1" spans="1:10">
      <c r="A117" s="857">
        <v>110</v>
      </c>
      <c r="B117" s="874" t="s">
        <v>89</v>
      </c>
      <c r="C117" s="859">
        <f>'4-8-1房屋建筑物'!U26</f>
        <v>0</v>
      </c>
      <c r="D117" s="859">
        <f>'4-8-1房屋建筑物'!V26</f>
        <v>0</v>
      </c>
      <c r="E117" s="859">
        <f>'4-8-1房屋建筑物'!X26</f>
        <v>0</v>
      </c>
      <c r="F117" s="859"/>
      <c r="G117" s="859"/>
      <c r="H117" s="859"/>
      <c r="I117" s="859"/>
      <c r="J117" s="859">
        <f>'4-8-1房屋建筑物'!Z26</f>
        <v>0</v>
      </c>
    </row>
    <row r="118" s="838" customFormat="1" ht="16.5" customHeight="1" spans="1:10">
      <c r="A118" s="857">
        <v>111</v>
      </c>
      <c r="B118" s="859" t="s">
        <v>90</v>
      </c>
      <c r="C118" s="859">
        <f>'4-8-1房屋建筑物'!U27</f>
        <v>0</v>
      </c>
      <c r="D118" s="859">
        <f>'4-8-1房屋建筑物'!V27</f>
        <v>0</v>
      </c>
      <c r="E118" s="859">
        <f>'4-8-1房屋建筑物'!X27</f>
        <v>0</v>
      </c>
      <c r="F118" s="859"/>
      <c r="G118" s="859"/>
      <c r="H118" s="859"/>
      <c r="I118" s="859"/>
      <c r="J118" s="859">
        <f>'4-8-1房屋建筑物'!Z27</f>
        <v>0</v>
      </c>
    </row>
    <row r="119" s="838" customFormat="1" ht="16.5" customHeight="1" spans="1:10">
      <c r="A119" s="857">
        <v>112</v>
      </c>
      <c r="B119" s="859"/>
      <c r="C119" s="859"/>
      <c r="D119" s="859"/>
      <c r="E119" s="859"/>
      <c r="F119" s="859"/>
      <c r="G119" s="859"/>
      <c r="H119" s="859"/>
      <c r="I119" s="859"/>
      <c r="J119" s="859"/>
    </row>
    <row r="120" s="838" customFormat="1" ht="16.5" customHeight="1" spans="1:10">
      <c r="A120" s="857">
        <v>113</v>
      </c>
      <c r="B120" s="858" t="s">
        <v>91</v>
      </c>
      <c r="C120" s="859"/>
      <c r="D120" s="859"/>
      <c r="E120" s="859"/>
      <c r="F120" s="859"/>
      <c r="G120" s="859"/>
      <c r="H120" s="859"/>
      <c r="I120" s="859"/>
      <c r="J120" s="859"/>
    </row>
    <row r="121" s="838" customFormat="1" ht="16.5" customHeight="1" spans="1:10">
      <c r="A121" s="857">
        <v>114</v>
      </c>
      <c r="B121" s="861" t="s">
        <v>92</v>
      </c>
      <c r="C121" s="859">
        <f>'4-8-2构筑物'!L25</f>
        <v>0</v>
      </c>
      <c r="D121" s="859">
        <f>'4-8-2构筑物'!M25</f>
        <v>0</v>
      </c>
      <c r="E121" s="859">
        <f>'4-8-2构筑物'!O25</f>
        <v>0</v>
      </c>
      <c r="F121" s="859"/>
      <c r="G121" s="859"/>
      <c r="H121" s="859"/>
      <c r="I121" s="859"/>
      <c r="J121" s="859">
        <f>'4-8-2构筑物'!Q25</f>
        <v>0</v>
      </c>
    </row>
    <row r="122" s="838" customFormat="1" ht="16.5" customHeight="1" spans="1:10">
      <c r="A122" s="857">
        <v>115</v>
      </c>
      <c r="B122" s="861" t="s">
        <v>93</v>
      </c>
      <c r="C122" s="859">
        <f>'4-8-2构筑物'!L26</f>
        <v>0</v>
      </c>
      <c r="D122" s="859">
        <f>'4-8-2构筑物'!M26</f>
        <v>0</v>
      </c>
      <c r="E122" s="859">
        <f>'4-8-2构筑物'!O26</f>
        <v>0</v>
      </c>
      <c r="F122" s="859"/>
      <c r="G122" s="859"/>
      <c r="H122" s="859"/>
      <c r="I122" s="859"/>
      <c r="J122" s="859">
        <f>'4-8-2构筑物'!Q26</f>
        <v>0</v>
      </c>
    </row>
    <row r="123" s="838" customFormat="1" ht="16.5" customHeight="1" spans="1:10">
      <c r="A123" s="857">
        <v>116</v>
      </c>
      <c r="B123" s="859" t="s">
        <v>94</v>
      </c>
      <c r="C123" s="859">
        <f>'4-8-2构筑物'!L27</f>
        <v>0</v>
      </c>
      <c r="D123" s="859">
        <f>'4-8-2构筑物'!M27</f>
        <v>0</v>
      </c>
      <c r="E123" s="859">
        <f>'4-8-2构筑物'!O27</f>
        <v>0</v>
      </c>
      <c r="F123" s="859"/>
      <c r="G123" s="859"/>
      <c r="H123" s="859"/>
      <c r="I123" s="859"/>
      <c r="J123" s="859">
        <f>'4-8-2构筑物'!Q27</f>
        <v>0</v>
      </c>
    </row>
    <row r="124" s="838" customFormat="1" ht="16.5" customHeight="1" spans="1:10">
      <c r="A124" s="857">
        <v>117</v>
      </c>
      <c r="B124" s="859"/>
      <c r="C124" s="859"/>
      <c r="D124" s="859"/>
      <c r="E124" s="859"/>
      <c r="F124" s="859"/>
      <c r="G124" s="859"/>
      <c r="H124" s="859"/>
      <c r="I124" s="859"/>
      <c r="J124" s="859"/>
    </row>
    <row r="125" s="838" customFormat="1" ht="16.5" customHeight="1" spans="1:10">
      <c r="A125" s="857">
        <v>118</v>
      </c>
      <c r="B125" s="858" t="s">
        <v>95</v>
      </c>
      <c r="C125" s="859"/>
      <c r="D125" s="859"/>
      <c r="E125" s="859"/>
      <c r="F125" s="859"/>
      <c r="G125" s="859"/>
      <c r="H125" s="859"/>
      <c r="I125" s="859"/>
      <c r="J125" s="859"/>
    </row>
    <row r="126" s="838" customFormat="1" ht="16.5" customHeight="1" spans="1:10">
      <c r="A126" s="857">
        <v>119</v>
      </c>
      <c r="B126" s="861" t="s">
        <v>96</v>
      </c>
      <c r="C126" s="859">
        <f>'4-8-3管道沟槽'!M25</f>
        <v>0</v>
      </c>
      <c r="D126" s="859">
        <f>'4-8-3管道沟槽'!N25</f>
        <v>0</v>
      </c>
      <c r="E126" s="859">
        <f>'4-8-3管道沟槽'!P25</f>
        <v>0</v>
      </c>
      <c r="F126" s="859"/>
      <c r="G126" s="859"/>
      <c r="H126" s="859"/>
      <c r="I126" s="859"/>
      <c r="J126" s="859">
        <f>'4-8-3管道沟槽'!R25</f>
        <v>0</v>
      </c>
    </row>
    <row r="127" s="838" customFormat="1" ht="16.5" customHeight="1" spans="1:10">
      <c r="A127" s="857">
        <v>120</v>
      </c>
      <c r="B127" s="861" t="s">
        <v>97</v>
      </c>
      <c r="C127" s="859">
        <f>'4-8-3管道沟槽'!M26</f>
        <v>0</v>
      </c>
      <c r="D127" s="859">
        <f>'4-8-3管道沟槽'!N26</f>
        <v>0</v>
      </c>
      <c r="E127" s="859">
        <f>'4-8-3管道沟槽'!P26</f>
        <v>0</v>
      </c>
      <c r="F127" s="859"/>
      <c r="G127" s="859"/>
      <c r="H127" s="859"/>
      <c r="I127" s="859"/>
      <c r="J127" s="859">
        <f>'4-8-3管道沟槽'!R26</f>
        <v>0</v>
      </c>
    </row>
    <row r="128" s="838" customFormat="1" ht="16.5" customHeight="1" spans="1:10">
      <c r="A128" s="857">
        <v>121</v>
      </c>
      <c r="B128" s="859" t="s">
        <v>98</v>
      </c>
      <c r="C128" s="859">
        <f>'4-8-3管道沟槽'!M27</f>
        <v>0</v>
      </c>
      <c r="D128" s="859">
        <f>'4-8-3管道沟槽'!N27</f>
        <v>0</v>
      </c>
      <c r="E128" s="859">
        <f>'4-8-3管道沟槽'!P27</f>
        <v>0</v>
      </c>
      <c r="F128" s="859"/>
      <c r="G128" s="859"/>
      <c r="H128" s="859"/>
      <c r="I128" s="859"/>
      <c r="J128" s="859">
        <f>'4-8-3管道沟槽'!R27</f>
        <v>0</v>
      </c>
    </row>
    <row r="129" s="838" customFormat="1" ht="16.5" customHeight="1" spans="1:10">
      <c r="A129" s="857">
        <v>122</v>
      </c>
      <c r="B129" s="859"/>
      <c r="C129" s="859"/>
      <c r="D129" s="859"/>
      <c r="E129" s="859"/>
      <c r="F129" s="859"/>
      <c r="G129" s="859"/>
      <c r="H129" s="859"/>
      <c r="I129" s="859"/>
      <c r="J129" s="859"/>
    </row>
    <row r="130" s="838" customFormat="1" ht="16.5" customHeight="1" spans="1:10">
      <c r="A130" s="857">
        <v>123</v>
      </c>
      <c r="B130" s="858" t="s">
        <v>99</v>
      </c>
      <c r="C130" s="859"/>
      <c r="D130" s="859"/>
      <c r="E130" s="859"/>
      <c r="F130" s="859"/>
      <c r="G130" s="859"/>
      <c r="H130" s="859"/>
      <c r="I130" s="859"/>
      <c r="J130" s="859"/>
    </row>
    <row r="131" s="838" customFormat="1" ht="16.5" customHeight="1" spans="1:10">
      <c r="A131" s="857">
        <v>124</v>
      </c>
      <c r="B131" s="861" t="s">
        <v>100</v>
      </c>
      <c r="C131" s="283">
        <f>'4-8-4井巷工程'!S25</f>
        <v>0</v>
      </c>
      <c r="D131" s="283">
        <f>'4-8-4井巷工程'!T25</f>
        <v>0</v>
      </c>
      <c r="E131" s="859">
        <f>'4-8-4井巷工程'!V25</f>
        <v>0</v>
      </c>
      <c r="F131" s="859"/>
      <c r="G131" s="859"/>
      <c r="H131" s="859"/>
      <c r="I131" s="859"/>
      <c r="J131" s="859">
        <f>'4-8-4井巷工程'!X25</f>
        <v>0</v>
      </c>
    </row>
    <row r="132" s="838" customFormat="1" ht="16.5" customHeight="1" spans="1:10">
      <c r="A132" s="857">
        <v>125</v>
      </c>
      <c r="B132" s="861" t="s">
        <v>101</v>
      </c>
      <c r="C132" s="859">
        <f>'4-8-4井巷工程'!S26</f>
        <v>0</v>
      </c>
      <c r="D132" s="859">
        <f>'4-8-4井巷工程'!T26</f>
        <v>0</v>
      </c>
      <c r="E132" s="859">
        <f>'4-8-4井巷工程'!V26</f>
        <v>0</v>
      </c>
      <c r="F132" s="859"/>
      <c r="G132" s="859"/>
      <c r="H132" s="859"/>
      <c r="I132" s="859"/>
      <c r="J132" s="859">
        <f>'4-8-4井巷工程'!X26</f>
        <v>0</v>
      </c>
    </row>
    <row r="133" s="838" customFormat="1" ht="16.5" customHeight="1" spans="1:10">
      <c r="A133" s="857">
        <v>126</v>
      </c>
      <c r="B133" s="859" t="s">
        <v>102</v>
      </c>
      <c r="C133" s="859">
        <f>'4-8-4井巷工程'!S27</f>
        <v>0</v>
      </c>
      <c r="D133" s="859">
        <f>'4-8-4井巷工程'!T27</f>
        <v>0</v>
      </c>
      <c r="E133" s="859">
        <f>'4-8-4井巷工程'!V27</f>
        <v>0</v>
      </c>
      <c r="F133" s="859"/>
      <c r="G133" s="859"/>
      <c r="H133" s="859"/>
      <c r="I133" s="859"/>
      <c r="J133" s="859">
        <f>'4-8-4井巷工程'!X27</f>
        <v>0</v>
      </c>
    </row>
    <row r="134" s="838" customFormat="1" ht="16.5" customHeight="1" spans="1:10">
      <c r="A134" s="857">
        <v>127</v>
      </c>
      <c r="B134" s="859"/>
      <c r="C134" s="859"/>
      <c r="D134" s="859"/>
      <c r="E134" s="859"/>
      <c r="F134" s="859"/>
      <c r="G134" s="859"/>
      <c r="H134" s="859"/>
      <c r="I134" s="859"/>
      <c r="J134" s="859"/>
    </row>
    <row r="135" s="838" customFormat="1" ht="16.5" customHeight="1" spans="1:10">
      <c r="A135" s="857">
        <v>128</v>
      </c>
      <c r="B135" s="858" t="s">
        <v>103</v>
      </c>
      <c r="C135" s="283"/>
      <c r="D135" s="283"/>
      <c r="E135" s="859"/>
      <c r="F135" s="859"/>
      <c r="G135" s="859"/>
      <c r="H135" s="859"/>
      <c r="I135" s="859"/>
      <c r="J135" s="859"/>
    </row>
    <row r="136" s="838" customFormat="1" ht="16.5" customHeight="1" spans="1:10">
      <c r="A136" s="857">
        <v>129</v>
      </c>
      <c r="B136" s="861" t="s">
        <v>104</v>
      </c>
      <c r="C136" s="859" t="e">
        <f>'原材料---5030项'!#REF!</f>
        <v>#REF!</v>
      </c>
      <c r="D136" s="859" t="e">
        <f>'原材料---5030项'!#REF!</f>
        <v>#REF!</v>
      </c>
      <c r="E136" s="859" t="e">
        <f>'原材料---5030项'!#REF!</f>
        <v>#REF!</v>
      </c>
      <c r="F136" s="859"/>
      <c r="G136" s="859"/>
      <c r="H136" s="859"/>
      <c r="I136" s="859"/>
      <c r="J136" s="859" t="e">
        <f>'原材料---5030项'!#REF!</f>
        <v>#REF!</v>
      </c>
    </row>
    <row r="137" s="838" customFormat="1" ht="16.5" customHeight="1" spans="1:10">
      <c r="A137" s="857">
        <v>130</v>
      </c>
      <c r="B137" s="861" t="s">
        <v>105</v>
      </c>
      <c r="C137" s="859" t="e">
        <f>'原材料---5030项'!#REF!</f>
        <v>#REF!</v>
      </c>
      <c r="D137" s="859" t="e">
        <f>'原材料---5030项'!#REF!</f>
        <v>#REF!</v>
      </c>
      <c r="E137" s="859" t="e">
        <f>'原材料---5030项'!#REF!</f>
        <v>#REF!</v>
      </c>
      <c r="F137" s="859"/>
      <c r="G137" s="859"/>
      <c r="H137" s="859"/>
      <c r="I137" s="859"/>
      <c r="J137" s="859" t="e">
        <f>'原材料---5030项'!#REF!</f>
        <v>#REF!</v>
      </c>
    </row>
    <row r="138" s="838" customFormat="1" ht="16.5" customHeight="1" spans="1:10">
      <c r="A138" s="857">
        <v>131</v>
      </c>
      <c r="B138" s="859" t="s">
        <v>106</v>
      </c>
      <c r="C138" s="859" t="e">
        <f>'原材料---5030项'!#REF!</f>
        <v>#REF!</v>
      </c>
      <c r="D138" s="859" t="e">
        <f>'原材料---5030项'!#REF!</f>
        <v>#REF!</v>
      </c>
      <c r="E138" s="859" t="e">
        <f>'原材料---5030项'!#REF!</f>
        <v>#REF!</v>
      </c>
      <c r="F138" s="859"/>
      <c r="G138" s="859"/>
      <c r="H138" s="859"/>
      <c r="I138" s="859"/>
      <c r="J138" s="859" t="e">
        <f>'原材料---5030项'!#REF!</f>
        <v>#REF!</v>
      </c>
    </row>
    <row r="139" s="838" customFormat="1" ht="16.5" customHeight="1" spans="1:10">
      <c r="A139" s="857">
        <v>132</v>
      </c>
      <c r="B139" s="859"/>
      <c r="C139" s="859"/>
      <c r="D139" s="859"/>
      <c r="E139" s="859"/>
      <c r="F139" s="859"/>
      <c r="G139" s="859"/>
      <c r="H139" s="859"/>
      <c r="I139" s="859"/>
      <c r="J139" s="859"/>
    </row>
    <row r="140" s="838" customFormat="1" ht="16.5" customHeight="1" spans="1:10">
      <c r="A140" s="857">
        <v>133</v>
      </c>
      <c r="B140" s="858" t="s">
        <v>107</v>
      </c>
      <c r="C140" s="859"/>
      <c r="D140" s="859"/>
      <c r="E140" s="859"/>
      <c r="F140" s="859"/>
      <c r="G140" s="859"/>
      <c r="H140" s="859"/>
      <c r="I140" s="859"/>
      <c r="J140" s="859"/>
    </row>
    <row r="141" s="838" customFormat="1" ht="16.5" customHeight="1" spans="1:10">
      <c r="A141" s="857">
        <v>134</v>
      </c>
      <c r="B141" s="861" t="s">
        <v>108</v>
      </c>
      <c r="C141" s="859">
        <f>'4-8-6车辆'!P25</f>
        <v>0</v>
      </c>
      <c r="D141" s="859">
        <f>'4-8-6车辆'!Q25</f>
        <v>0</v>
      </c>
      <c r="E141" s="859">
        <f>'4-8-6车辆'!S25</f>
        <v>0</v>
      </c>
      <c r="F141" s="859"/>
      <c r="G141" s="859"/>
      <c r="H141" s="859"/>
      <c r="I141" s="859"/>
      <c r="J141" s="859">
        <f>'4-8-6车辆'!U25</f>
        <v>0</v>
      </c>
    </row>
    <row r="142" s="838" customFormat="1" ht="16.5" customHeight="1" spans="1:10">
      <c r="A142" s="857">
        <v>135</v>
      </c>
      <c r="B142" s="861" t="s">
        <v>109</v>
      </c>
      <c r="C142" s="859">
        <f>'4-8-6车辆'!P26</f>
        <v>0</v>
      </c>
      <c r="D142" s="859">
        <f>'4-8-6车辆'!Q26</f>
        <v>0</v>
      </c>
      <c r="E142" s="859">
        <f>'4-8-6车辆'!S26</f>
        <v>0</v>
      </c>
      <c r="F142" s="859"/>
      <c r="G142" s="859"/>
      <c r="H142" s="859"/>
      <c r="I142" s="859"/>
      <c r="J142" s="859">
        <f>'4-8-6车辆'!U26</f>
        <v>0</v>
      </c>
    </row>
    <row r="143" s="838" customFormat="1" ht="16.5" customHeight="1" spans="1:10">
      <c r="A143" s="857">
        <v>136</v>
      </c>
      <c r="B143" s="859" t="s">
        <v>110</v>
      </c>
      <c r="C143" s="859">
        <f>'4-8-6车辆'!P27</f>
        <v>0</v>
      </c>
      <c r="D143" s="859">
        <f>'4-8-6车辆'!Q27</f>
        <v>0</v>
      </c>
      <c r="E143" s="859">
        <f>'4-8-6车辆'!S27</f>
        <v>0</v>
      </c>
      <c r="F143" s="859"/>
      <c r="G143" s="859"/>
      <c r="H143" s="859"/>
      <c r="I143" s="859"/>
      <c r="J143" s="859">
        <f>'4-8-6车辆'!U27</f>
        <v>0</v>
      </c>
    </row>
    <row r="144" s="838" customFormat="1" ht="16.5" customHeight="1" spans="1:10">
      <c r="A144" s="857">
        <v>137</v>
      </c>
      <c r="B144" s="859"/>
      <c r="C144" s="859"/>
      <c r="D144" s="859"/>
      <c r="E144" s="859"/>
      <c r="F144" s="859"/>
      <c r="G144" s="859"/>
      <c r="H144" s="859"/>
      <c r="I144" s="859"/>
      <c r="J144" s="859"/>
    </row>
    <row r="145" s="838" customFormat="1" ht="16.5" customHeight="1" spans="1:10">
      <c r="A145" s="857">
        <v>138</v>
      </c>
      <c r="B145" s="858" t="s">
        <v>111</v>
      </c>
      <c r="C145" s="859"/>
      <c r="D145" s="859"/>
      <c r="E145" s="859"/>
      <c r="F145" s="859"/>
      <c r="G145" s="859"/>
      <c r="H145" s="859"/>
      <c r="I145" s="859"/>
      <c r="J145" s="859"/>
    </row>
    <row r="146" s="838" customFormat="1" ht="16.5" customHeight="1" spans="1:10">
      <c r="A146" s="857">
        <v>139</v>
      </c>
      <c r="B146" s="861" t="s">
        <v>112</v>
      </c>
      <c r="C146" s="859">
        <f>'4-8-7电子设备'!M166</f>
        <v>0</v>
      </c>
      <c r="D146" s="859">
        <f>'4-8-7电子设备'!N166</f>
        <v>0</v>
      </c>
      <c r="E146" s="859">
        <f>'4-8-7电子设备'!Q166</f>
        <v>0</v>
      </c>
      <c r="F146" s="859"/>
      <c r="G146" s="859"/>
      <c r="H146" s="859"/>
      <c r="I146" s="859"/>
      <c r="J146" s="859">
        <f>'4-8-7电子设备'!S166</f>
        <v>0</v>
      </c>
    </row>
    <row r="147" s="838" customFormat="1" ht="16.5" customHeight="1" spans="1:10">
      <c r="A147" s="857">
        <v>140</v>
      </c>
      <c r="B147" s="861" t="s">
        <v>113</v>
      </c>
      <c r="C147" s="859">
        <f>'4-8-7电子设备'!M167</f>
        <v>0</v>
      </c>
      <c r="D147" s="859">
        <f>'4-8-7电子设备'!N167</f>
        <v>0</v>
      </c>
      <c r="E147" s="859">
        <f>'4-8-7电子设备'!Q167</f>
        <v>0</v>
      </c>
      <c r="F147" s="859"/>
      <c r="G147" s="859"/>
      <c r="H147" s="859"/>
      <c r="I147" s="859"/>
      <c r="J147" s="859">
        <f>'4-8-7电子设备'!S167</f>
        <v>0</v>
      </c>
    </row>
    <row r="148" s="838" customFormat="1" ht="16.5" customHeight="1" spans="1:10">
      <c r="A148" s="857">
        <v>141</v>
      </c>
      <c r="B148" s="859" t="s">
        <v>114</v>
      </c>
      <c r="C148" s="859">
        <f>'4-8-7电子设备'!M168</f>
        <v>0</v>
      </c>
      <c r="D148" s="859">
        <f>'4-8-7电子设备'!N168</f>
        <v>0</v>
      </c>
      <c r="E148" s="859">
        <f>'4-8-7电子设备'!Q168</f>
        <v>0</v>
      </c>
      <c r="F148" s="859"/>
      <c r="G148" s="859"/>
      <c r="H148" s="859"/>
      <c r="I148" s="859"/>
      <c r="J148" s="859">
        <f>'4-8-7电子设备'!S168</f>
        <v>0</v>
      </c>
    </row>
    <row r="149" s="838" customFormat="1" ht="16.5" customHeight="1" spans="1:10">
      <c r="A149" s="857">
        <v>142</v>
      </c>
      <c r="B149" s="859"/>
      <c r="C149" s="859"/>
      <c r="D149" s="859"/>
      <c r="E149" s="859"/>
      <c r="F149" s="859"/>
      <c r="G149" s="859"/>
      <c r="H149" s="859"/>
      <c r="I149" s="859"/>
      <c r="J149" s="859"/>
    </row>
    <row r="150" s="838" customFormat="1" ht="16.5" customHeight="1" spans="1:10">
      <c r="A150" s="857">
        <v>143</v>
      </c>
      <c r="B150" s="858" t="s">
        <v>115</v>
      </c>
      <c r="C150" s="859"/>
      <c r="D150" s="859"/>
      <c r="E150" s="859"/>
      <c r="F150" s="859"/>
      <c r="G150" s="859"/>
      <c r="H150" s="859"/>
      <c r="I150" s="859"/>
      <c r="J150" s="859"/>
    </row>
    <row r="151" s="838" customFormat="1" ht="16.5" customHeight="1" spans="1:10">
      <c r="A151" s="857">
        <v>144</v>
      </c>
      <c r="B151" s="861" t="s">
        <v>116</v>
      </c>
      <c r="C151" s="859">
        <f>'4-8-9船舶'!AL25</f>
        <v>0</v>
      </c>
      <c r="D151" s="859">
        <f>'4-8-9船舶'!AM25</f>
        <v>0</v>
      </c>
      <c r="E151" s="859">
        <f>'4-8-9船舶'!AO25</f>
        <v>0</v>
      </c>
      <c r="F151" s="859"/>
      <c r="G151" s="859"/>
      <c r="H151" s="859"/>
      <c r="I151" s="859"/>
      <c r="J151" s="859">
        <f>'4-8-9船舶'!AQ25</f>
        <v>0</v>
      </c>
    </row>
    <row r="152" s="838" customFormat="1" ht="16.5" customHeight="1" spans="1:10">
      <c r="A152" s="857">
        <v>145</v>
      </c>
      <c r="B152" s="861" t="s">
        <v>117</v>
      </c>
      <c r="C152" s="859">
        <f>'4-8-9船舶'!AL26</f>
        <v>0</v>
      </c>
      <c r="D152" s="859">
        <f>'4-8-9船舶'!AM26</f>
        <v>0</v>
      </c>
      <c r="E152" s="859">
        <f>'4-8-9船舶'!AO26</f>
        <v>0</v>
      </c>
      <c r="F152" s="859"/>
      <c r="G152" s="859"/>
      <c r="H152" s="859"/>
      <c r="I152" s="859"/>
      <c r="J152" s="859">
        <f>'4-8-9船舶'!AQ26</f>
        <v>0</v>
      </c>
    </row>
    <row r="153" s="838" customFormat="1" ht="16.5" customHeight="1" spans="1:10">
      <c r="A153" s="857">
        <v>146</v>
      </c>
      <c r="B153" s="859" t="s">
        <v>118</v>
      </c>
      <c r="C153" s="859">
        <f>'4-8-9船舶'!AL27</f>
        <v>0</v>
      </c>
      <c r="D153" s="859">
        <f>'4-8-9船舶'!AM27</f>
        <v>0</v>
      </c>
      <c r="E153" s="859">
        <f>'4-8-9船舶'!AO27</f>
        <v>0</v>
      </c>
      <c r="F153" s="859"/>
      <c r="G153" s="859"/>
      <c r="H153" s="859"/>
      <c r="I153" s="859"/>
      <c r="J153" s="859">
        <f>'4-8-9船舶'!AQ27</f>
        <v>0</v>
      </c>
    </row>
    <row r="154" s="838" customFormat="1" ht="16.5" customHeight="1" spans="1:10">
      <c r="A154" s="857">
        <v>147</v>
      </c>
      <c r="B154" s="859"/>
      <c r="C154" s="859"/>
      <c r="D154" s="859"/>
      <c r="E154" s="859"/>
      <c r="F154" s="859"/>
      <c r="G154" s="859"/>
      <c r="H154" s="859"/>
      <c r="I154" s="859"/>
      <c r="J154" s="859"/>
    </row>
    <row r="155" s="838" customFormat="1" ht="16.5" customHeight="1" spans="1:10">
      <c r="A155" s="857">
        <v>148</v>
      </c>
      <c r="B155" s="858" t="s">
        <v>119</v>
      </c>
      <c r="C155" s="859"/>
      <c r="D155" s="859"/>
      <c r="E155" s="859"/>
      <c r="F155" s="859"/>
      <c r="G155" s="859"/>
      <c r="H155" s="859"/>
      <c r="I155" s="859"/>
      <c r="J155" s="859"/>
    </row>
    <row r="156" s="838" customFormat="1" ht="16.5" customHeight="1" spans="1:10">
      <c r="A156" s="857">
        <v>149</v>
      </c>
      <c r="B156" s="861" t="s">
        <v>120</v>
      </c>
      <c r="C156" s="859"/>
      <c r="D156" s="859">
        <f>'4-9-1在建（土建）'!N25</f>
        <v>0</v>
      </c>
      <c r="E156" s="859"/>
      <c r="F156" s="859"/>
      <c r="G156" s="859"/>
      <c r="H156" s="859"/>
      <c r="I156" s="859"/>
      <c r="J156" s="859">
        <f>'4-9-1在建（土建）'!P25</f>
        <v>0</v>
      </c>
    </row>
    <row r="157" s="838" customFormat="1" ht="16.5" customHeight="1" spans="1:10">
      <c r="A157" s="857">
        <v>150</v>
      </c>
      <c r="B157" s="861" t="s">
        <v>121</v>
      </c>
      <c r="C157" s="859"/>
      <c r="D157" s="859">
        <f>'4-9-1在建（土建）'!N26</f>
        <v>0</v>
      </c>
      <c r="E157" s="859"/>
      <c r="F157" s="859"/>
      <c r="G157" s="859"/>
      <c r="H157" s="859"/>
      <c r="I157" s="859"/>
      <c r="J157" s="859">
        <f>'4-9-1在建（土建）'!P26</f>
        <v>0</v>
      </c>
    </row>
    <row r="158" s="838" customFormat="1" ht="16.5" customHeight="1" spans="1:10">
      <c r="A158" s="857">
        <v>151</v>
      </c>
      <c r="B158" s="859" t="s">
        <v>122</v>
      </c>
      <c r="C158" s="859"/>
      <c r="D158" s="859">
        <f>'4-9-1在建（土建）'!N27</f>
        <v>0</v>
      </c>
      <c r="E158" s="859"/>
      <c r="F158" s="859"/>
      <c r="G158" s="859"/>
      <c r="H158" s="859"/>
      <c r="I158" s="859"/>
      <c r="J158" s="859">
        <f>'4-9-1在建（土建）'!P27</f>
        <v>0</v>
      </c>
    </row>
    <row r="159" s="838" customFormat="1" ht="16.5" customHeight="1" spans="1:10">
      <c r="A159" s="857">
        <v>152</v>
      </c>
      <c r="B159" s="859"/>
      <c r="C159" s="859"/>
      <c r="D159" s="859"/>
      <c r="E159" s="859"/>
      <c r="F159" s="859"/>
      <c r="G159" s="859"/>
      <c r="H159" s="859"/>
      <c r="I159" s="859"/>
      <c r="J159" s="859"/>
    </row>
    <row r="160" s="838" customFormat="1" ht="16.5" customHeight="1" spans="1:10">
      <c r="A160" s="857">
        <v>153</v>
      </c>
      <c r="B160" s="858" t="s">
        <v>123</v>
      </c>
      <c r="C160" s="859"/>
      <c r="D160" s="859"/>
      <c r="E160" s="859"/>
      <c r="F160" s="859"/>
      <c r="G160" s="859"/>
      <c r="H160" s="859"/>
      <c r="I160" s="859"/>
      <c r="J160" s="859"/>
    </row>
    <row r="161" s="838" customFormat="1" ht="16.5" customHeight="1" spans="1:10">
      <c r="A161" s="857">
        <v>154</v>
      </c>
      <c r="B161" s="861" t="s">
        <v>124</v>
      </c>
      <c r="C161" s="859"/>
      <c r="D161" s="859">
        <f>'4-9-2在建（设备）'!O25</f>
        <v>0</v>
      </c>
      <c r="E161" s="859"/>
      <c r="F161" s="859"/>
      <c r="G161" s="859"/>
      <c r="H161" s="859"/>
      <c r="I161" s="859"/>
      <c r="J161" s="859">
        <f>'4-9-2在建（设备）'!T25</f>
        <v>0</v>
      </c>
    </row>
    <row r="162" s="838" customFormat="1" ht="16.5" customHeight="1" spans="1:10">
      <c r="A162" s="857">
        <v>155</v>
      </c>
      <c r="B162" s="861" t="s">
        <v>125</v>
      </c>
      <c r="C162" s="859"/>
      <c r="D162" s="859">
        <f>'4-9-2在建（设备）'!O26</f>
        <v>0</v>
      </c>
      <c r="E162" s="859"/>
      <c r="F162" s="859"/>
      <c r="G162" s="859"/>
      <c r="H162" s="859"/>
      <c r="I162" s="859"/>
      <c r="J162" s="859">
        <f>'4-9-2在建（设备）'!T26</f>
        <v>0</v>
      </c>
    </row>
    <row r="163" s="838" customFormat="1" ht="16.5" customHeight="1" spans="1:10">
      <c r="A163" s="857">
        <v>156</v>
      </c>
      <c r="B163" s="859" t="s">
        <v>126</v>
      </c>
      <c r="C163" s="859"/>
      <c r="D163" s="859">
        <f>'4-9-2在建（设备）'!O27</f>
        <v>0</v>
      </c>
      <c r="E163" s="859"/>
      <c r="F163" s="859"/>
      <c r="G163" s="859"/>
      <c r="H163" s="859"/>
      <c r="I163" s="859"/>
      <c r="J163" s="859">
        <f>'4-9-2在建（设备）'!T27</f>
        <v>0</v>
      </c>
    </row>
    <row r="164" s="838" customFormat="1" ht="16.5" customHeight="1" spans="1:10">
      <c r="A164" s="857">
        <v>157</v>
      </c>
      <c r="B164" s="859"/>
      <c r="C164" s="859"/>
      <c r="D164" s="859"/>
      <c r="E164" s="859"/>
      <c r="F164" s="859"/>
      <c r="G164" s="859"/>
      <c r="H164" s="859"/>
      <c r="I164" s="859"/>
      <c r="J164" s="859"/>
    </row>
    <row r="165" s="838" customFormat="1" ht="16.5" customHeight="1" spans="1:10">
      <c r="A165" s="857">
        <v>158</v>
      </c>
      <c r="B165" s="858" t="s">
        <v>127</v>
      </c>
      <c r="C165" s="859"/>
      <c r="D165" s="859"/>
      <c r="E165" s="859"/>
      <c r="F165" s="859"/>
      <c r="G165" s="859"/>
      <c r="H165" s="859"/>
      <c r="I165" s="859"/>
      <c r="J165" s="859"/>
    </row>
    <row r="166" s="838" customFormat="1" ht="16.5" customHeight="1" spans="1:10">
      <c r="A166" s="857">
        <v>159</v>
      </c>
      <c r="B166" s="861" t="s">
        <v>128</v>
      </c>
      <c r="C166" s="870"/>
      <c r="D166" s="870">
        <f>'4-9-4在建（工程物资）'!G25</f>
        <v>0</v>
      </c>
      <c r="E166" s="870"/>
      <c r="F166" s="870"/>
      <c r="G166" s="870"/>
      <c r="H166" s="870"/>
      <c r="I166" s="870"/>
      <c r="J166" s="859">
        <f>'4-9-4在建（工程物资）'!K25</f>
        <v>0</v>
      </c>
    </row>
    <row r="167" s="838" customFormat="1" ht="16.5" customHeight="1" spans="1:10">
      <c r="A167" s="857">
        <v>160</v>
      </c>
      <c r="B167" s="861" t="s">
        <v>129</v>
      </c>
      <c r="C167" s="870"/>
      <c r="D167" s="870">
        <f>'4-9-4在建（工程物资）'!G26</f>
        <v>0</v>
      </c>
      <c r="E167" s="870"/>
      <c r="F167" s="870"/>
      <c r="G167" s="870"/>
      <c r="H167" s="870"/>
      <c r="I167" s="870"/>
      <c r="J167" s="859">
        <f>'4-9-4在建（工程物资）'!K26</f>
        <v>0</v>
      </c>
    </row>
    <row r="168" s="838" customFormat="1" ht="16.5" customHeight="1" spans="1:10">
      <c r="A168" s="857">
        <v>161</v>
      </c>
      <c r="B168" s="859" t="s">
        <v>130</v>
      </c>
      <c r="C168" s="859"/>
      <c r="D168" s="859">
        <f>'4-9-4在建（工程物资）'!G27</f>
        <v>0</v>
      </c>
      <c r="E168" s="859"/>
      <c r="F168" s="859"/>
      <c r="G168" s="859"/>
      <c r="H168" s="859"/>
      <c r="I168" s="859"/>
      <c r="J168" s="859">
        <f>'4-9-4在建（工程物资）'!K27</f>
        <v>0</v>
      </c>
    </row>
    <row r="169" s="838" customFormat="1" ht="16.5" customHeight="1" spans="1:10">
      <c r="A169" s="857">
        <v>162</v>
      </c>
      <c r="B169" s="859"/>
      <c r="C169" s="859"/>
      <c r="D169" s="859"/>
      <c r="E169" s="859"/>
      <c r="F169" s="859"/>
      <c r="G169" s="859"/>
      <c r="H169" s="859"/>
      <c r="I169" s="859"/>
      <c r="J169" s="859"/>
    </row>
    <row r="170" s="838" customFormat="1" ht="16.5" customHeight="1" spans="1:10">
      <c r="A170" s="857">
        <v>163</v>
      </c>
      <c r="B170" s="858" t="s">
        <v>131</v>
      </c>
      <c r="C170" s="859"/>
      <c r="D170" s="859"/>
      <c r="E170" s="859"/>
      <c r="F170" s="859"/>
      <c r="G170" s="859"/>
      <c r="H170" s="859"/>
      <c r="I170" s="859"/>
      <c r="J170" s="859"/>
    </row>
    <row r="171" s="838" customFormat="1" ht="16.5" customHeight="1" spans="1:10">
      <c r="A171" s="857">
        <v>164</v>
      </c>
      <c r="B171" s="861" t="s">
        <v>132</v>
      </c>
      <c r="C171" s="859">
        <f>'4-10生产性生物资产'!G25</f>
        <v>0</v>
      </c>
      <c r="D171" s="859">
        <f>'4-10生产性生物资产'!H25</f>
        <v>0</v>
      </c>
      <c r="E171" s="859">
        <f>'4-10生产性生物资产'!J25</f>
        <v>0</v>
      </c>
      <c r="F171" s="859"/>
      <c r="G171" s="859"/>
      <c r="H171" s="859"/>
      <c r="I171" s="859"/>
      <c r="J171" s="859">
        <f>'4-10生产性生物资产'!L25</f>
        <v>0</v>
      </c>
    </row>
    <row r="172" s="838" customFormat="1" ht="16.5" customHeight="1" spans="1:10">
      <c r="A172" s="857">
        <v>165</v>
      </c>
      <c r="B172" s="861" t="s">
        <v>133</v>
      </c>
      <c r="C172" s="859">
        <f>'4-10生产性生物资产'!G26</f>
        <v>0</v>
      </c>
      <c r="D172" s="859">
        <f>'4-10生产性生物资产'!H26</f>
        <v>0</v>
      </c>
      <c r="E172" s="859">
        <f>'4-10生产性生物资产'!J26</f>
        <v>0</v>
      </c>
      <c r="F172" s="859"/>
      <c r="G172" s="859"/>
      <c r="H172" s="859"/>
      <c r="I172" s="859"/>
      <c r="J172" s="859">
        <f>'4-10生产性生物资产'!L26</f>
        <v>0</v>
      </c>
    </row>
    <row r="173" s="838" customFormat="1" ht="16.5" customHeight="1" spans="1:10">
      <c r="A173" s="857">
        <v>166</v>
      </c>
      <c r="B173" s="859" t="s">
        <v>134</v>
      </c>
      <c r="C173" s="859">
        <f>'4-10生产性生物资产'!G27</f>
        <v>0</v>
      </c>
      <c r="D173" s="859">
        <f>'4-10生产性生物资产'!H27</f>
        <v>0</v>
      </c>
      <c r="E173" s="859">
        <f>'4-10生产性生物资产'!J27</f>
        <v>0</v>
      </c>
      <c r="F173" s="859"/>
      <c r="G173" s="859"/>
      <c r="H173" s="859"/>
      <c r="I173" s="859"/>
      <c r="J173" s="859">
        <f>'4-10生产性生物资产'!L27</f>
        <v>0</v>
      </c>
    </row>
    <row r="174" s="838" customFormat="1" ht="16.5" customHeight="1" spans="1:10">
      <c r="A174" s="857">
        <v>167</v>
      </c>
      <c r="B174" s="859"/>
      <c r="C174" s="859"/>
      <c r="D174" s="859"/>
      <c r="E174" s="859"/>
      <c r="F174" s="859"/>
      <c r="G174" s="859"/>
      <c r="H174" s="859"/>
      <c r="I174" s="859"/>
      <c r="J174" s="859"/>
    </row>
    <row r="175" s="838" customFormat="1" ht="16.5" customHeight="1" spans="1:10">
      <c r="A175" s="857">
        <v>168</v>
      </c>
      <c r="B175" s="858" t="s">
        <v>135</v>
      </c>
      <c r="C175" s="859"/>
      <c r="D175" s="859"/>
      <c r="E175" s="859"/>
      <c r="F175" s="859"/>
      <c r="G175" s="859"/>
      <c r="H175" s="859"/>
      <c r="I175" s="859"/>
      <c r="J175" s="859"/>
    </row>
    <row r="176" s="838" customFormat="1" ht="16.5" customHeight="1" spans="1:10">
      <c r="A176" s="857">
        <v>169</v>
      </c>
      <c r="B176" s="861" t="s">
        <v>136</v>
      </c>
      <c r="C176" s="859">
        <f>'4-11油气资产'!I25</f>
        <v>0</v>
      </c>
      <c r="D176" s="859">
        <f>'4-11油气资产'!J25</f>
        <v>0</v>
      </c>
      <c r="E176" s="859">
        <f>'4-11油气资产'!L25</f>
        <v>0</v>
      </c>
      <c r="F176" s="859"/>
      <c r="G176" s="859"/>
      <c r="H176" s="859"/>
      <c r="I176" s="859"/>
      <c r="J176" s="859">
        <f>'4-11油气资产'!N25</f>
        <v>0</v>
      </c>
    </row>
    <row r="177" s="838" customFormat="1" ht="16.5" customHeight="1" spans="1:10">
      <c r="A177" s="857">
        <v>170</v>
      </c>
      <c r="B177" s="861" t="s">
        <v>137</v>
      </c>
      <c r="C177" s="859">
        <f>'4-11油气资产'!I26</f>
        <v>0</v>
      </c>
      <c r="D177" s="859">
        <f>'4-11油气资产'!J26</f>
        <v>0</v>
      </c>
      <c r="E177" s="859">
        <f>'4-11油气资产'!L26</f>
        <v>0</v>
      </c>
      <c r="F177" s="859"/>
      <c r="G177" s="859"/>
      <c r="H177" s="859"/>
      <c r="I177" s="859"/>
      <c r="J177" s="859">
        <f>'4-11油气资产'!N26</f>
        <v>0</v>
      </c>
    </row>
    <row r="178" s="838" customFormat="1" ht="16.5" customHeight="1" spans="1:10">
      <c r="A178" s="857">
        <v>171</v>
      </c>
      <c r="B178" s="859" t="s">
        <v>138</v>
      </c>
      <c r="C178" s="859">
        <f>'4-11油气资产'!I27</f>
        <v>0</v>
      </c>
      <c r="D178" s="859">
        <f>'4-11油气资产'!J27</f>
        <v>0</v>
      </c>
      <c r="E178" s="859">
        <f>'4-11油气资产'!L27</f>
        <v>0</v>
      </c>
      <c r="F178" s="859"/>
      <c r="G178" s="859"/>
      <c r="H178" s="859"/>
      <c r="I178" s="859"/>
      <c r="J178" s="859">
        <f>'4-11油气资产'!N27</f>
        <v>0</v>
      </c>
    </row>
    <row r="179" s="838" customFormat="1" ht="16.5" customHeight="1" spans="1:10">
      <c r="A179" s="857">
        <v>172</v>
      </c>
      <c r="B179" s="859"/>
      <c r="C179" s="859"/>
      <c r="D179" s="859"/>
      <c r="E179" s="859"/>
      <c r="F179" s="859"/>
      <c r="G179" s="859"/>
      <c r="H179" s="859"/>
      <c r="I179" s="859"/>
      <c r="J179" s="859"/>
    </row>
    <row r="180" s="838" customFormat="1" ht="16.5" customHeight="1" spans="1:10">
      <c r="A180" s="857">
        <v>173</v>
      </c>
      <c r="B180" s="858" t="s">
        <v>139</v>
      </c>
      <c r="C180" s="859"/>
      <c r="D180" s="859"/>
      <c r="E180" s="859"/>
      <c r="F180" s="859"/>
      <c r="G180" s="859"/>
      <c r="H180" s="859"/>
      <c r="I180" s="859"/>
      <c r="J180" s="859"/>
    </row>
    <row r="181" s="838" customFormat="1" ht="16.5" customHeight="1" spans="1:10">
      <c r="A181" s="857">
        <v>174</v>
      </c>
      <c r="B181" s="859" t="s">
        <v>140</v>
      </c>
      <c r="C181" s="859"/>
      <c r="D181" s="859">
        <f>'4-12使用权资产'!G25</f>
        <v>0</v>
      </c>
      <c r="E181" s="859"/>
      <c r="F181" s="859"/>
      <c r="G181" s="859"/>
      <c r="H181" s="859"/>
      <c r="I181" s="859"/>
      <c r="J181" s="859">
        <f>'4-12使用权资产'!I25</f>
        <v>0</v>
      </c>
    </row>
    <row r="182" s="838" customFormat="1" ht="16.5" customHeight="1" spans="1:10">
      <c r="A182" s="857">
        <v>175</v>
      </c>
      <c r="B182" s="859" t="s">
        <v>141</v>
      </c>
      <c r="C182" s="859"/>
      <c r="D182" s="859">
        <f>'4-12使用权资产'!G26</f>
        <v>0</v>
      </c>
      <c r="E182" s="859"/>
      <c r="F182" s="859"/>
      <c r="G182" s="859"/>
      <c r="H182" s="859"/>
      <c r="I182" s="859"/>
      <c r="J182" s="859">
        <f>'4-12使用权资产'!I26</f>
        <v>0</v>
      </c>
    </row>
    <row r="183" s="838" customFormat="1" ht="16.5" customHeight="1" spans="1:10">
      <c r="A183" s="857">
        <v>176</v>
      </c>
      <c r="B183" s="859" t="s">
        <v>142</v>
      </c>
      <c r="C183" s="859"/>
      <c r="D183" s="859">
        <f>'4-12使用权资产'!G27</f>
        <v>0</v>
      </c>
      <c r="E183" s="859"/>
      <c r="F183" s="859"/>
      <c r="G183" s="859"/>
      <c r="H183" s="859"/>
      <c r="I183" s="859"/>
      <c r="J183" s="859">
        <f>'4-12使用权资产'!I27</f>
        <v>0</v>
      </c>
    </row>
    <row r="184" s="838" customFormat="1" ht="16.5" customHeight="1" spans="1:10">
      <c r="A184" s="857">
        <v>177</v>
      </c>
      <c r="B184" s="859"/>
      <c r="C184" s="859"/>
      <c r="D184" s="859"/>
      <c r="E184" s="859"/>
      <c r="F184" s="859"/>
      <c r="G184" s="859"/>
      <c r="H184" s="859"/>
      <c r="I184" s="859"/>
      <c r="J184" s="859"/>
    </row>
    <row r="185" s="838" customFormat="1" ht="16.5" customHeight="1" spans="1:10">
      <c r="A185" s="857">
        <v>178</v>
      </c>
      <c r="B185" s="858" t="s">
        <v>143</v>
      </c>
      <c r="C185" s="859"/>
      <c r="D185" s="859"/>
      <c r="E185" s="859"/>
      <c r="F185" s="859"/>
      <c r="G185" s="859"/>
      <c r="H185" s="859"/>
      <c r="I185" s="859"/>
      <c r="J185" s="859"/>
    </row>
    <row r="186" s="838" customFormat="1" ht="16.5" customHeight="1" spans="1:10">
      <c r="A186" s="857">
        <v>179</v>
      </c>
      <c r="B186" s="861" t="s">
        <v>144</v>
      </c>
      <c r="C186" s="859"/>
      <c r="D186" s="859">
        <f>'4-13-1无形-土地'!P30</f>
        <v>0</v>
      </c>
      <c r="E186" s="859"/>
      <c r="F186" s="859"/>
      <c r="G186" s="859"/>
      <c r="H186" s="859"/>
      <c r="I186" s="859"/>
      <c r="J186" s="859">
        <f>'4-13-1无形-土地'!R30</f>
        <v>0</v>
      </c>
    </row>
    <row r="187" s="838" customFormat="1" ht="16.5" customHeight="1" spans="1:10">
      <c r="A187" s="857">
        <v>180</v>
      </c>
      <c r="B187" s="861" t="s">
        <v>145</v>
      </c>
      <c r="C187" s="859"/>
      <c r="D187" s="859">
        <f>'4-13-1无形-土地'!P31</f>
        <v>0</v>
      </c>
      <c r="E187" s="859"/>
      <c r="F187" s="859"/>
      <c r="G187" s="859"/>
      <c r="H187" s="859"/>
      <c r="I187" s="859"/>
      <c r="J187" s="859">
        <f>'4-13-1无形-土地'!R31</f>
        <v>0</v>
      </c>
    </row>
    <row r="188" s="838" customFormat="1" ht="16.5" customHeight="1" spans="1:10">
      <c r="A188" s="857">
        <v>181</v>
      </c>
      <c r="B188" s="859" t="s">
        <v>146</v>
      </c>
      <c r="C188" s="859"/>
      <c r="D188" s="859">
        <f>'4-13-1无形-土地'!P32</f>
        <v>0</v>
      </c>
      <c r="E188" s="859"/>
      <c r="F188" s="859"/>
      <c r="G188" s="859"/>
      <c r="H188" s="859"/>
      <c r="I188" s="859"/>
      <c r="J188" s="859">
        <f>'4-13-1无形-土地'!R32</f>
        <v>0</v>
      </c>
    </row>
    <row r="189" s="838" customFormat="1" ht="16.5" customHeight="1" spans="1:10">
      <c r="A189" s="857">
        <v>182</v>
      </c>
      <c r="B189" s="859"/>
      <c r="C189" s="859"/>
      <c r="D189" s="859"/>
      <c r="E189" s="859"/>
      <c r="F189" s="859"/>
      <c r="G189" s="859"/>
      <c r="H189" s="859"/>
      <c r="I189" s="859"/>
      <c r="J189" s="859"/>
    </row>
    <row r="190" s="838" customFormat="1" ht="16.5" customHeight="1" spans="1:10">
      <c r="A190" s="857">
        <v>183</v>
      </c>
      <c r="B190" s="858" t="s">
        <v>147</v>
      </c>
      <c r="C190" s="859"/>
      <c r="D190" s="859"/>
      <c r="E190" s="859"/>
      <c r="F190" s="859"/>
      <c r="G190" s="859"/>
      <c r="H190" s="859"/>
      <c r="I190" s="859"/>
      <c r="J190" s="859"/>
    </row>
    <row r="191" s="838" customFormat="1" ht="16.5" customHeight="1" spans="1:10">
      <c r="A191" s="857">
        <v>184</v>
      </c>
      <c r="B191" s="861" t="s">
        <v>148</v>
      </c>
      <c r="C191" s="859"/>
      <c r="D191" s="859">
        <f>'4-13-2无形-矿业权'!L28</f>
        <v>0</v>
      </c>
      <c r="E191" s="859"/>
      <c r="F191" s="859"/>
      <c r="G191" s="859"/>
      <c r="H191" s="859"/>
      <c r="I191" s="859"/>
      <c r="J191" s="859">
        <f>'4-13-2无形-矿业权'!N28</f>
        <v>0</v>
      </c>
    </row>
    <row r="192" s="838" customFormat="1" ht="16.5" customHeight="1" spans="1:10">
      <c r="A192" s="857">
        <v>185</v>
      </c>
      <c r="B192" s="861" t="s">
        <v>149</v>
      </c>
      <c r="C192" s="859"/>
      <c r="D192" s="859">
        <f>'4-13-2无形-矿业权'!L29</f>
        <v>0</v>
      </c>
      <c r="E192" s="859"/>
      <c r="F192" s="859"/>
      <c r="G192" s="859"/>
      <c r="H192" s="859"/>
      <c r="I192" s="859"/>
      <c r="J192" s="859">
        <f>'4-13-2无形-矿业权'!N29</f>
        <v>0</v>
      </c>
    </row>
    <row r="193" s="838" customFormat="1" ht="16.5" customHeight="1" spans="1:11">
      <c r="A193" s="857">
        <v>186</v>
      </c>
      <c r="B193" s="859" t="s">
        <v>150</v>
      </c>
      <c r="C193" s="859"/>
      <c r="D193" s="859">
        <f>'4-13-2无形-矿业权'!L30</f>
        <v>0</v>
      </c>
      <c r="E193" s="859"/>
      <c r="F193" s="859"/>
      <c r="G193" s="859"/>
      <c r="H193" s="859"/>
      <c r="I193" s="859"/>
      <c r="J193" s="859">
        <f>'4-13-2无形-矿业权'!N30</f>
        <v>0</v>
      </c>
    </row>
    <row r="194" s="838" customFormat="1" ht="16.5" customHeight="1" spans="1:11">
      <c r="A194" s="857">
        <v>187</v>
      </c>
      <c r="B194" s="859"/>
      <c r="C194" s="859"/>
      <c r="D194" s="859"/>
      <c r="E194" s="859"/>
      <c r="F194" s="859"/>
      <c r="G194" s="859"/>
      <c r="H194" s="859"/>
      <c r="I194" s="859"/>
      <c r="J194" s="859"/>
    </row>
    <row r="195" s="838" customFormat="1" ht="16.5" customHeight="1" spans="1:11">
      <c r="A195" s="857">
        <v>188</v>
      </c>
      <c r="B195" s="858" t="s">
        <v>151</v>
      </c>
      <c r="C195" s="859"/>
      <c r="D195" s="859"/>
      <c r="E195" s="859"/>
      <c r="F195" s="859"/>
      <c r="G195" s="859"/>
      <c r="H195" s="859"/>
      <c r="I195" s="859"/>
      <c r="J195" s="859"/>
    </row>
    <row r="196" s="838" customFormat="1" ht="16.5" customHeight="1" spans="1:11">
      <c r="A196" s="857">
        <v>189</v>
      </c>
      <c r="B196" s="861" t="s">
        <v>152</v>
      </c>
      <c r="C196" s="859"/>
      <c r="D196" s="859">
        <f>'4-13-3无形-其他'!J25</f>
        <v>0</v>
      </c>
      <c r="E196" s="859"/>
      <c r="F196" s="859"/>
      <c r="G196" s="859"/>
      <c r="H196" s="859"/>
      <c r="I196" s="859"/>
      <c r="J196" s="859">
        <f>'4-13-3无形-其他'!L25</f>
        <v>0</v>
      </c>
    </row>
    <row r="197" s="838" customFormat="1" ht="16.5" customHeight="1" spans="1:11">
      <c r="A197" s="857">
        <v>190</v>
      </c>
      <c r="B197" s="861" t="s">
        <v>153</v>
      </c>
      <c r="C197" s="859"/>
      <c r="D197" s="859">
        <f>'4-13-3无形-其他'!J26</f>
        <v>0</v>
      </c>
      <c r="E197" s="859"/>
      <c r="F197" s="859"/>
      <c r="G197" s="859"/>
      <c r="H197" s="859"/>
      <c r="I197" s="859"/>
      <c r="J197" s="859">
        <f>'4-13-3无形-其他'!L26</f>
        <v>0</v>
      </c>
    </row>
    <row r="198" s="838" customFormat="1" ht="16.5" customHeight="1" spans="1:11">
      <c r="A198" s="857">
        <v>191</v>
      </c>
      <c r="B198" s="859" t="s">
        <v>154</v>
      </c>
      <c r="C198" s="859"/>
      <c r="D198" s="859">
        <f>'4-13-3无形-其他'!J27</f>
        <v>0</v>
      </c>
      <c r="E198" s="859"/>
      <c r="F198" s="859"/>
      <c r="G198" s="859"/>
      <c r="H198" s="859"/>
      <c r="I198" s="859"/>
      <c r="J198" s="859">
        <f>'4-13-3无形-其他'!L27</f>
        <v>0</v>
      </c>
    </row>
    <row r="199" s="838" customFormat="1" ht="16.5" customHeight="1" spans="1:11">
      <c r="A199" s="857">
        <v>192</v>
      </c>
      <c r="B199" s="859"/>
      <c r="C199" s="859"/>
      <c r="D199" s="859"/>
      <c r="E199" s="859"/>
      <c r="F199" s="859"/>
      <c r="G199" s="859"/>
      <c r="H199" s="859"/>
      <c r="I199" s="859"/>
      <c r="J199" s="859"/>
    </row>
    <row r="200" s="838" customFormat="1" ht="16.5" customHeight="1" spans="1:11">
      <c r="A200" s="857">
        <v>193</v>
      </c>
      <c r="B200" s="858" t="s">
        <v>155</v>
      </c>
      <c r="C200" s="859"/>
      <c r="D200" s="859"/>
      <c r="E200" s="859"/>
      <c r="F200" s="859"/>
      <c r="G200" s="859"/>
      <c r="H200" s="859"/>
      <c r="I200" s="859"/>
      <c r="J200" s="859"/>
    </row>
    <row r="201" s="838" customFormat="1" ht="16.5" customHeight="1" spans="1:11">
      <c r="A201" s="857">
        <v>194</v>
      </c>
      <c r="B201" s="861" t="s">
        <v>156</v>
      </c>
      <c r="C201" s="859"/>
      <c r="D201" s="859">
        <f>'4-15商誉'!D25</f>
        <v>0</v>
      </c>
      <c r="E201" s="859"/>
      <c r="F201" s="859"/>
      <c r="G201" s="859"/>
      <c r="H201" s="859"/>
      <c r="I201" s="859"/>
      <c r="J201" s="859">
        <f>'4-15商誉'!E25</f>
        <v>0</v>
      </c>
    </row>
    <row r="202" s="838" customFormat="1" ht="16.5" customHeight="1" spans="1:11">
      <c r="A202" s="857">
        <v>195</v>
      </c>
      <c r="B202" s="861" t="s">
        <v>157</v>
      </c>
      <c r="C202" s="859"/>
      <c r="D202" s="859">
        <f>'4-15商誉'!D26</f>
        <v>0</v>
      </c>
      <c r="E202" s="859"/>
      <c r="F202" s="859"/>
      <c r="G202" s="859"/>
      <c r="H202" s="859"/>
      <c r="I202" s="859"/>
      <c r="J202" s="859">
        <f>'4-15商誉'!E26</f>
        <v>0</v>
      </c>
    </row>
    <row r="203" s="838" customFormat="1" ht="16.5" customHeight="1" spans="1:11">
      <c r="A203" s="857">
        <v>196</v>
      </c>
      <c r="B203" s="859" t="s">
        <v>158</v>
      </c>
      <c r="C203" s="859"/>
      <c r="D203" s="859">
        <f>'4-15商誉'!D27</f>
        <v>0</v>
      </c>
      <c r="E203" s="859"/>
      <c r="F203" s="859"/>
      <c r="G203" s="859"/>
      <c r="H203" s="859"/>
      <c r="I203" s="859"/>
      <c r="J203" s="859">
        <f>'4-15商誉'!E27</f>
        <v>0</v>
      </c>
    </row>
    <row r="204" s="838" customFormat="1" ht="12.75" spans="1:11">
      <c r="A204" s="875"/>
      <c r="K204" s="876" t="s">
        <v>159</v>
      </c>
    </row>
    <row r="205" s="838" customFormat="1" ht="12.75" spans="1:11">
      <c r="A205" s="875"/>
    </row>
    <row r="206" s="839" customFormat="1" ht="15" spans="1:11">
      <c r="A206" s="877"/>
    </row>
  </sheetData>
  <mergeCells count="8">
    <mergeCell ref="A2:J2"/>
    <mergeCell ref="A3:J3"/>
    <mergeCell ref="C6:D6"/>
    <mergeCell ref="E6:F6"/>
    <mergeCell ref="G6:H6"/>
    <mergeCell ref="I6:J6"/>
    <mergeCell ref="A6:A7"/>
    <mergeCell ref="B6:B7"/>
  </mergeCells>
  <hyperlinks>
    <hyperlink ref="A1" location="'1-汇总表'!Print_Area" display="返回索引目录"/>
  </hyperlinks>
  <pageMargins left="0.707638888888889" right="0.707638888888889" top="0.747916666666667" bottom="0.747916666666667" header="0.313888888888889" footer="0.31388888888888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0">
    <pageSetUpPr fitToPage="1"/>
  </sheetPr>
  <dimension ref="A1:L45"/>
  <sheetViews>
    <sheetView zoomScale="96" zoomScaleNormal="96" topLeftCell="B1" workbookViewId="0">
      <selection activeCell="E23" sqref="E23"/>
    </sheetView>
  </sheetViews>
  <sheetFormatPr defaultColWidth="7" defaultRowHeight="18" customHeight="1"/>
  <cols>
    <col min="1" max="1" width="18.2" style="461" customWidth="1"/>
    <col min="2" max="5" width="15.2" style="462" customWidth="1"/>
    <col min="6" max="6" width="15.2" style="463" customWidth="1"/>
    <col min="7" max="7" width="18" style="461" customWidth="1"/>
    <col min="8" max="11" width="15.2" style="461" customWidth="1"/>
    <col min="12" max="12" width="15.2" style="463" customWidth="1"/>
    <col min="13" max="14" width="7" style="461" customWidth="1"/>
    <col min="15" max="16384" width="7" style="461"/>
  </cols>
  <sheetData>
    <row r="1" s="456" customFormat="1" customHeight="1" spans="1:12">
      <c r="A1" s="464" t="s">
        <v>783</v>
      </c>
      <c r="B1" s="458"/>
      <c r="C1" s="458"/>
      <c r="D1" s="458"/>
      <c r="E1" s="458"/>
      <c r="F1" s="458"/>
      <c r="G1" s="458"/>
      <c r="H1" s="458"/>
      <c r="I1" s="458"/>
      <c r="J1" s="458"/>
      <c r="K1" s="458"/>
      <c r="L1" s="458"/>
    </row>
    <row r="2" s="457" customFormat="1" ht="22.5" spans="1:12">
      <c r="A2" s="465" t="s">
        <v>326</v>
      </c>
    </row>
    <row r="3" s="458" customFormat="1" customHeight="1" spans="1:12">
      <c r="A3" s="466" t="str">
        <f>"评估基准日："&amp;TEXT(基本信息输入表!M7,"yyyy年mm月dd日")</f>
        <v>评估基准日：2025年02月20日</v>
      </c>
    </row>
    <row r="4" customHeight="1" spans="1:12">
      <c r="A4" s="467" t="str">
        <f>基本信息输入表!K6&amp;"："&amp;基本信息输入表!M6</f>
        <v>产权持有单位：中国石油天然气股份有限公司塔里木油田分公司塔西南勘探开发公司</v>
      </c>
      <c r="B4" s="468"/>
      <c r="C4" s="468"/>
      <c r="D4" s="468"/>
      <c r="E4" s="468"/>
      <c r="G4" s="456"/>
      <c r="L4" s="463" t="s">
        <v>3</v>
      </c>
    </row>
    <row r="5" s="459" customFormat="1" ht="15.75" customHeight="1" spans="1:12">
      <c r="A5" s="469" t="s">
        <v>784</v>
      </c>
      <c r="B5" s="469" t="s">
        <v>785</v>
      </c>
      <c r="C5" s="469" t="str">
        <f>YEAR(基本信息输入表!M7)-3&amp;"年"</f>
        <v>2022年</v>
      </c>
      <c r="D5" s="469" t="str">
        <f>YEAR(基本信息输入表!M7)-2&amp;"年"</f>
        <v>2023年</v>
      </c>
      <c r="E5" s="469" t="str">
        <f>YEAR(基本信息输入表!M7)-1&amp;"年"</f>
        <v>2024年</v>
      </c>
      <c r="F5" s="469" t="s">
        <v>786</v>
      </c>
      <c r="G5" s="470" t="s">
        <v>787</v>
      </c>
      <c r="H5" s="469" t="s">
        <v>785</v>
      </c>
      <c r="I5" s="469" t="str">
        <f>YEAR(基本信息输入表!M7)-3&amp;"年"</f>
        <v>2022年</v>
      </c>
      <c r="J5" s="469" t="str">
        <f>YEAR(基本信息输入表!M7)-2&amp;"年"</f>
        <v>2023年</v>
      </c>
      <c r="K5" s="469" t="str">
        <f>YEAR(基本信息输入表!M7)-1&amp;"年"</f>
        <v>2024年</v>
      </c>
      <c r="L5" s="469" t="s">
        <v>786</v>
      </c>
    </row>
    <row r="6" ht="15.75" customHeight="1" spans="1:12">
      <c r="A6" s="471" t="s">
        <v>788</v>
      </c>
      <c r="B6" s="472"/>
      <c r="C6" s="425"/>
      <c r="D6" s="425"/>
      <c r="E6" s="425"/>
      <c r="F6" s="425"/>
      <c r="G6" s="471" t="s">
        <v>789</v>
      </c>
      <c r="H6" s="473"/>
      <c r="I6" s="425"/>
      <c r="J6" s="425"/>
      <c r="K6" s="425"/>
      <c r="L6" s="425"/>
    </row>
    <row r="7" ht="15.75" customHeight="1" spans="1:12">
      <c r="A7" s="474" t="s">
        <v>790</v>
      </c>
      <c r="B7" s="472"/>
      <c r="C7" s="425"/>
      <c r="D7" s="425"/>
      <c r="E7" s="425"/>
      <c r="F7" s="425"/>
      <c r="G7" s="474" t="s">
        <v>334</v>
      </c>
      <c r="H7" s="473"/>
      <c r="I7" s="425"/>
      <c r="J7" s="425"/>
      <c r="K7" s="425"/>
      <c r="L7" s="425"/>
    </row>
    <row r="8" ht="15.75" customHeight="1" spans="1:12">
      <c r="A8" s="474" t="s">
        <v>791</v>
      </c>
      <c r="B8" s="472"/>
      <c r="C8" s="425"/>
      <c r="D8" s="425"/>
      <c r="E8" s="425"/>
      <c r="F8" s="425"/>
      <c r="G8" s="474" t="s">
        <v>336</v>
      </c>
      <c r="H8" s="473"/>
      <c r="I8" s="425"/>
      <c r="J8" s="425"/>
      <c r="K8" s="425"/>
      <c r="L8" s="425"/>
    </row>
    <row r="9" ht="15.75" customHeight="1" spans="1:12">
      <c r="A9" s="474" t="s">
        <v>209</v>
      </c>
      <c r="B9" s="472"/>
      <c r="C9" s="425"/>
      <c r="D9" s="425"/>
      <c r="E9" s="425"/>
      <c r="F9" s="425"/>
      <c r="G9" s="474" t="s">
        <v>338</v>
      </c>
      <c r="H9" s="473"/>
      <c r="I9" s="425"/>
      <c r="J9" s="425"/>
      <c r="K9" s="425"/>
      <c r="L9" s="425"/>
    </row>
    <row r="10" ht="15.75" customHeight="1" spans="1:12">
      <c r="A10" s="474" t="s">
        <v>210</v>
      </c>
      <c r="B10" s="472"/>
      <c r="C10" s="425"/>
      <c r="D10" s="425"/>
      <c r="E10" s="425"/>
      <c r="F10" s="425"/>
      <c r="G10" s="474" t="s">
        <v>341</v>
      </c>
      <c r="H10" s="475"/>
      <c r="I10" s="425"/>
      <c r="J10" s="425"/>
      <c r="K10" s="425"/>
      <c r="L10" s="425"/>
    </row>
    <row r="11" ht="15.75" customHeight="1" spans="1:12">
      <c r="A11" s="474" t="s">
        <v>211</v>
      </c>
      <c r="B11" s="472"/>
      <c r="C11" s="425"/>
      <c r="D11" s="425"/>
      <c r="E11" s="425"/>
      <c r="F11" s="425"/>
      <c r="G11" s="474" t="s">
        <v>343</v>
      </c>
      <c r="H11" s="473"/>
      <c r="I11" s="425"/>
      <c r="J11" s="425"/>
      <c r="K11" s="425"/>
      <c r="L11" s="425"/>
    </row>
    <row r="12" ht="15.75" customHeight="1" spans="1:12">
      <c r="A12" s="474" t="s">
        <v>792</v>
      </c>
      <c r="B12" s="472"/>
      <c r="C12" s="425"/>
      <c r="D12" s="425"/>
      <c r="E12" s="425"/>
      <c r="F12" s="425"/>
      <c r="G12" s="474" t="s">
        <v>345</v>
      </c>
      <c r="H12" s="475"/>
      <c r="I12" s="425"/>
      <c r="J12" s="425"/>
      <c r="K12" s="425"/>
      <c r="L12" s="425"/>
    </row>
    <row r="13" ht="15.75" customHeight="1" spans="1:12">
      <c r="A13" s="474" t="s">
        <v>793</v>
      </c>
      <c r="B13" s="472"/>
      <c r="C13" s="425"/>
      <c r="D13" s="425"/>
      <c r="E13" s="425"/>
      <c r="F13" s="425"/>
      <c r="G13" s="474" t="s">
        <v>347</v>
      </c>
      <c r="H13" s="475"/>
      <c r="I13" s="425"/>
      <c r="J13" s="425"/>
      <c r="K13" s="425"/>
      <c r="L13" s="425"/>
    </row>
    <row r="14" ht="15.75" customHeight="1" spans="1:12">
      <c r="A14" s="474" t="s">
        <v>214</v>
      </c>
      <c r="B14" s="472"/>
      <c r="C14" s="425"/>
      <c r="D14" s="425"/>
      <c r="E14" s="425"/>
      <c r="F14" s="425"/>
      <c r="G14" s="474" t="s">
        <v>349</v>
      </c>
      <c r="H14" s="473"/>
      <c r="I14" s="425"/>
      <c r="J14" s="425"/>
      <c r="K14" s="425"/>
      <c r="L14" s="425"/>
    </row>
    <row r="15" ht="15.75" customHeight="1" spans="1:12">
      <c r="A15" s="474" t="s">
        <v>794</v>
      </c>
      <c r="B15" s="472"/>
      <c r="C15" s="425"/>
      <c r="D15" s="425"/>
      <c r="E15" s="425"/>
      <c r="F15" s="425"/>
      <c r="G15" s="474" t="s">
        <v>351</v>
      </c>
      <c r="H15" s="473"/>
      <c r="I15" s="425"/>
      <c r="J15" s="425"/>
      <c r="K15" s="425"/>
      <c r="L15" s="425"/>
    </row>
    <row r="16" ht="15.75" customHeight="1" spans="1:12">
      <c r="A16" s="474" t="s">
        <v>795</v>
      </c>
      <c r="B16" s="472"/>
      <c r="C16" s="425"/>
      <c r="D16" s="425"/>
      <c r="E16" s="425"/>
      <c r="F16" s="425"/>
      <c r="G16" s="474" t="s">
        <v>353</v>
      </c>
      <c r="H16" s="475"/>
      <c r="I16" s="425"/>
      <c r="J16" s="425"/>
      <c r="K16" s="425"/>
      <c r="L16" s="425"/>
    </row>
    <row r="17" ht="15.75" customHeight="1" spans="1:12">
      <c r="A17" s="474" t="s">
        <v>796</v>
      </c>
      <c r="B17" s="472"/>
      <c r="C17" s="425"/>
      <c r="D17" s="425"/>
      <c r="E17" s="425"/>
      <c r="F17" s="425"/>
      <c r="G17" s="474" t="s">
        <v>355</v>
      </c>
      <c r="H17" s="475"/>
      <c r="I17" s="425"/>
      <c r="J17" s="425"/>
      <c r="K17" s="425"/>
      <c r="L17" s="425"/>
    </row>
    <row r="18" ht="15.75" customHeight="1" spans="1:12">
      <c r="A18" s="474" t="s">
        <v>797</v>
      </c>
      <c r="B18" s="472"/>
      <c r="C18" s="425"/>
      <c r="D18" s="425"/>
      <c r="E18" s="425"/>
      <c r="F18" s="425"/>
      <c r="G18" s="474" t="s">
        <v>357</v>
      </c>
      <c r="H18" s="475"/>
      <c r="I18" s="425"/>
      <c r="J18" s="425"/>
      <c r="K18" s="425"/>
      <c r="L18" s="425"/>
    </row>
    <row r="19" ht="15.75" customHeight="1" spans="1:12">
      <c r="A19" s="474" t="s">
        <v>381</v>
      </c>
      <c r="B19" s="472"/>
      <c r="C19" s="425"/>
      <c r="D19" s="425"/>
      <c r="E19" s="425"/>
      <c r="F19" s="425"/>
      <c r="G19" s="474" t="s">
        <v>359</v>
      </c>
      <c r="H19" s="473"/>
      <c r="I19" s="425"/>
      <c r="J19" s="425"/>
      <c r="K19" s="425"/>
      <c r="L19" s="425"/>
    </row>
    <row r="20" ht="15.75" customHeight="1" spans="1:12">
      <c r="A20" s="476" t="s">
        <v>716</v>
      </c>
      <c r="B20" s="472"/>
      <c r="C20" s="425">
        <f>SUM(C7:C19)</f>
        <v>0</v>
      </c>
      <c r="D20" s="425">
        <f>SUM(D7:D19)</f>
        <v>0</v>
      </c>
      <c r="E20" s="425">
        <f>SUM(E7:E19)</f>
        <v>0</v>
      </c>
      <c r="F20" s="425">
        <f>SUM(F7:F19)</f>
        <v>0</v>
      </c>
      <c r="G20" s="476" t="s">
        <v>757</v>
      </c>
      <c r="H20" s="473"/>
      <c r="I20" s="425">
        <f>SUM(I7:I19)</f>
        <v>0</v>
      </c>
      <c r="J20" s="425">
        <f>SUM(J7:J19)</f>
        <v>0</v>
      </c>
      <c r="K20" s="425">
        <f>SUM(K7:K19)</f>
        <v>0</v>
      </c>
      <c r="L20" s="425">
        <f>SUM(L7:L19)</f>
        <v>0</v>
      </c>
    </row>
    <row r="21" ht="15.75" customHeight="1" spans="1:12">
      <c r="A21" s="471" t="s">
        <v>798</v>
      </c>
      <c r="B21" s="472"/>
      <c r="C21" s="425"/>
      <c r="D21" s="425"/>
      <c r="E21" s="425"/>
      <c r="F21" s="425"/>
      <c r="G21" s="471" t="s">
        <v>799</v>
      </c>
      <c r="H21" s="477"/>
      <c r="I21" s="425"/>
      <c r="J21" s="425"/>
      <c r="K21" s="425"/>
      <c r="L21" s="425"/>
    </row>
    <row r="22" ht="15.75" customHeight="1" spans="1:12">
      <c r="A22" s="474" t="s">
        <v>800</v>
      </c>
      <c r="B22" s="472"/>
      <c r="C22" s="425"/>
      <c r="D22" s="425"/>
      <c r="E22" s="425"/>
      <c r="F22" s="425"/>
      <c r="G22" s="474" t="s">
        <v>365</v>
      </c>
      <c r="H22" s="475"/>
      <c r="I22" s="425"/>
      <c r="J22" s="425"/>
      <c r="K22" s="425"/>
      <c r="L22" s="425"/>
    </row>
    <row r="23" ht="15.75" customHeight="1" spans="1:12">
      <c r="A23" s="474" t="s">
        <v>232</v>
      </c>
      <c r="B23" s="472"/>
      <c r="C23" s="425"/>
      <c r="D23" s="425"/>
      <c r="E23" s="425"/>
      <c r="F23" s="425"/>
      <c r="G23" s="474" t="s">
        <v>367</v>
      </c>
      <c r="H23" s="473"/>
      <c r="I23" s="425"/>
      <c r="J23" s="425"/>
      <c r="K23" s="425"/>
      <c r="L23" s="425"/>
    </row>
    <row r="24" ht="15.75" customHeight="1" spans="1:12">
      <c r="A24" s="474" t="s">
        <v>801</v>
      </c>
      <c r="B24" s="472"/>
      <c r="C24" s="425"/>
      <c r="D24" s="425"/>
      <c r="E24" s="425"/>
      <c r="F24" s="425"/>
      <c r="G24" s="474" t="s">
        <v>369</v>
      </c>
      <c r="H24" s="473"/>
      <c r="I24" s="425"/>
      <c r="J24" s="425"/>
      <c r="K24" s="425"/>
      <c r="L24" s="425"/>
    </row>
    <row r="25" ht="15.75" customHeight="1" spans="1:12">
      <c r="A25" s="474" t="s">
        <v>389</v>
      </c>
      <c r="B25" s="472"/>
      <c r="C25" s="425"/>
      <c r="D25" s="425"/>
      <c r="E25" s="425"/>
      <c r="F25" s="425"/>
      <c r="G25" s="474" t="s">
        <v>371</v>
      </c>
      <c r="H25" s="473"/>
      <c r="I25" s="425"/>
      <c r="J25" s="425"/>
      <c r="K25" s="425"/>
      <c r="L25" s="425"/>
    </row>
    <row r="26" ht="15.75" customHeight="1" spans="1:12">
      <c r="A26" s="474" t="s">
        <v>802</v>
      </c>
      <c r="B26" s="472"/>
      <c r="C26" s="425"/>
      <c r="D26" s="425"/>
      <c r="E26" s="425"/>
      <c r="F26" s="425"/>
      <c r="G26" s="474" t="s">
        <v>374</v>
      </c>
      <c r="H26" s="473"/>
      <c r="I26" s="425"/>
      <c r="J26" s="425"/>
      <c r="K26" s="425"/>
      <c r="L26" s="425"/>
    </row>
    <row r="27" ht="15.75" customHeight="1" spans="1:12">
      <c r="A27" s="474" t="s">
        <v>236</v>
      </c>
      <c r="B27" s="472"/>
      <c r="C27" s="425"/>
      <c r="D27" s="425"/>
      <c r="E27" s="425"/>
      <c r="F27" s="425"/>
      <c r="G27" s="474" t="s">
        <v>377</v>
      </c>
      <c r="H27" s="473"/>
      <c r="I27" s="425"/>
      <c r="J27" s="425"/>
      <c r="K27" s="425"/>
      <c r="L27" s="425"/>
    </row>
    <row r="28" ht="15.75" customHeight="1" spans="1:12">
      <c r="A28" s="474" t="s">
        <v>392</v>
      </c>
      <c r="B28" s="472"/>
      <c r="C28" s="425"/>
      <c r="D28" s="425"/>
      <c r="E28" s="425"/>
      <c r="F28" s="425"/>
      <c r="G28" s="474" t="s">
        <v>380</v>
      </c>
      <c r="H28" s="473"/>
      <c r="I28" s="425"/>
      <c r="J28" s="425"/>
      <c r="K28" s="425"/>
      <c r="L28" s="425"/>
    </row>
    <row r="29" ht="15.75" customHeight="1" spans="1:12">
      <c r="A29" s="474" t="s">
        <v>803</v>
      </c>
      <c r="B29" s="472"/>
      <c r="C29" s="425"/>
      <c r="D29" s="425"/>
      <c r="E29" s="425"/>
      <c r="F29" s="425"/>
      <c r="G29" s="474" t="s">
        <v>383</v>
      </c>
      <c r="H29" s="473"/>
      <c r="I29" s="425"/>
      <c r="J29" s="425"/>
      <c r="K29" s="425"/>
      <c r="L29" s="425"/>
    </row>
    <row r="30" ht="15.75" customHeight="1" spans="1:12">
      <c r="A30" s="474" t="s">
        <v>407</v>
      </c>
      <c r="B30" s="472"/>
      <c r="C30" s="425"/>
      <c r="D30" s="425"/>
      <c r="E30" s="425"/>
      <c r="F30" s="425"/>
      <c r="G30" s="476" t="s">
        <v>759</v>
      </c>
      <c r="H30" s="473"/>
      <c r="I30" s="425">
        <f>SUM(I22:I29)</f>
        <v>0</v>
      </c>
      <c r="J30" s="425">
        <f>SUM(J22:J29)</f>
        <v>0</v>
      </c>
      <c r="K30" s="425">
        <f>SUM(K22:K29)</f>
        <v>0</v>
      </c>
      <c r="L30" s="425">
        <f>SUM(L22:L29)</f>
        <v>0</v>
      </c>
    </row>
    <row r="31" ht="15.75" customHeight="1" spans="1:12">
      <c r="A31" s="474" t="s">
        <v>412</v>
      </c>
      <c r="B31" s="472"/>
      <c r="C31" s="425"/>
      <c r="D31" s="425"/>
      <c r="E31" s="425"/>
      <c r="F31" s="425"/>
      <c r="G31" s="476" t="s">
        <v>804</v>
      </c>
      <c r="H31" s="473"/>
      <c r="I31" s="425">
        <f>I20+I30</f>
        <v>0</v>
      </c>
      <c r="J31" s="425">
        <f>J20+J30</f>
        <v>0</v>
      </c>
      <c r="K31" s="425">
        <f>K20+K30</f>
        <v>0</v>
      </c>
      <c r="L31" s="425">
        <f>L20+L30</f>
        <v>0</v>
      </c>
    </row>
    <row r="32" ht="15.75" customHeight="1" spans="1:12">
      <c r="A32" s="474" t="s">
        <v>413</v>
      </c>
      <c r="B32" s="472"/>
      <c r="C32" s="425"/>
      <c r="D32" s="425"/>
      <c r="E32" s="425"/>
      <c r="F32" s="425"/>
      <c r="G32" s="478" t="s">
        <v>805</v>
      </c>
      <c r="H32" s="473"/>
      <c r="I32" s="425"/>
      <c r="J32" s="425"/>
      <c r="K32" s="425"/>
      <c r="L32" s="425"/>
    </row>
    <row r="33" ht="15.75" customHeight="1" spans="1:12">
      <c r="A33" s="474" t="s">
        <v>259</v>
      </c>
      <c r="B33" s="472"/>
      <c r="C33" s="425"/>
      <c r="D33" s="425"/>
      <c r="E33" s="425"/>
      <c r="F33" s="425"/>
      <c r="G33" s="479" t="s">
        <v>806</v>
      </c>
      <c r="H33" s="475"/>
      <c r="I33" s="425"/>
      <c r="J33" s="425"/>
      <c r="K33" s="425"/>
      <c r="L33" s="425"/>
    </row>
    <row r="34" ht="15.75" customHeight="1" spans="1:12">
      <c r="A34" s="474" t="s">
        <v>415</v>
      </c>
      <c r="B34" s="472"/>
      <c r="C34" s="425"/>
      <c r="D34" s="425"/>
      <c r="E34" s="425"/>
      <c r="F34" s="425"/>
      <c r="G34" s="480" t="s">
        <v>807</v>
      </c>
      <c r="H34" s="477"/>
      <c r="I34" s="425"/>
      <c r="J34" s="425"/>
      <c r="K34" s="425"/>
      <c r="L34" s="425"/>
    </row>
    <row r="35" ht="15.75" customHeight="1" spans="1:12">
      <c r="A35" s="474" t="s">
        <v>420</v>
      </c>
      <c r="B35" s="472"/>
      <c r="C35" s="425"/>
      <c r="D35" s="425"/>
      <c r="E35" s="425"/>
      <c r="F35" s="425"/>
      <c r="G35" s="480" t="s">
        <v>808</v>
      </c>
      <c r="H35" s="473"/>
      <c r="I35" s="425"/>
      <c r="J35" s="425"/>
      <c r="K35" s="425"/>
      <c r="L35" s="425"/>
    </row>
    <row r="36" ht="15.75" customHeight="1" spans="1:12">
      <c r="A36" s="474" t="s">
        <v>421</v>
      </c>
      <c r="B36" s="472"/>
      <c r="C36" s="425"/>
      <c r="D36" s="425"/>
      <c r="E36" s="425"/>
      <c r="F36" s="425"/>
      <c r="G36" s="480" t="s">
        <v>809</v>
      </c>
      <c r="H36" s="473"/>
      <c r="I36" s="425"/>
      <c r="J36" s="425"/>
      <c r="K36" s="425"/>
      <c r="L36" s="425"/>
    </row>
    <row r="37" ht="15.75" customHeight="1" spans="1:12">
      <c r="A37" s="474" t="s">
        <v>422</v>
      </c>
      <c r="B37" s="472"/>
      <c r="C37" s="425"/>
      <c r="D37" s="425"/>
      <c r="E37" s="425"/>
      <c r="F37" s="425"/>
      <c r="G37" s="479" t="s">
        <v>810</v>
      </c>
      <c r="H37" s="473"/>
      <c r="I37" s="425"/>
      <c r="J37" s="425"/>
      <c r="K37" s="425"/>
      <c r="L37" s="425"/>
    </row>
    <row r="38" ht="15.75" customHeight="1" spans="1:12">
      <c r="A38" s="474" t="s">
        <v>423</v>
      </c>
      <c r="B38" s="472"/>
      <c r="C38" s="425"/>
      <c r="D38" s="425"/>
      <c r="E38" s="425"/>
      <c r="F38" s="425"/>
      <c r="G38" s="479" t="s">
        <v>811</v>
      </c>
      <c r="H38" s="473"/>
      <c r="I38" s="425"/>
      <c r="J38" s="425"/>
      <c r="K38" s="425"/>
      <c r="L38" s="425"/>
    </row>
    <row r="39" ht="15.75" customHeight="1" spans="1:12">
      <c r="A39" s="474" t="s">
        <v>424</v>
      </c>
      <c r="B39" s="472"/>
      <c r="C39" s="425"/>
      <c r="D39" s="425"/>
      <c r="E39" s="425"/>
      <c r="F39" s="425"/>
      <c r="G39" s="480" t="s">
        <v>812</v>
      </c>
      <c r="H39" s="473"/>
      <c r="I39" s="425"/>
      <c r="J39" s="425"/>
      <c r="K39" s="425"/>
      <c r="L39" s="425"/>
    </row>
    <row r="40" ht="15.75" customHeight="1" spans="1:12">
      <c r="A40" s="476" t="s">
        <v>813</v>
      </c>
      <c r="B40" s="472"/>
      <c r="C40" s="425">
        <f>SUM(C22:C39)</f>
        <v>0</v>
      </c>
      <c r="D40" s="425">
        <f>SUM(D22:D39)</f>
        <v>0</v>
      </c>
      <c r="E40" s="425">
        <f>SUM(E22:E39)</f>
        <v>0</v>
      </c>
      <c r="F40" s="425">
        <f>SUM(F22:F39)</f>
        <v>0</v>
      </c>
      <c r="G40" s="479" t="s">
        <v>814</v>
      </c>
      <c r="H40" s="473"/>
      <c r="I40" s="425"/>
      <c r="J40" s="425"/>
      <c r="K40" s="425"/>
      <c r="L40" s="425"/>
    </row>
    <row r="41" ht="15.75" customHeight="1" spans="1:12">
      <c r="A41" s="481"/>
      <c r="B41" s="481"/>
      <c r="C41" s="425"/>
      <c r="D41" s="425"/>
      <c r="E41" s="425"/>
      <c r="F41" s="425"/>
      <c r="G41" s="479" t="s">
        <v>815</v>
      </c>
      <c r="H41" s="473"/>
      <c r="I41" s="425"/>
      <c r="J41" s="425"/>
      <c r="K41" s="425"/>
      <c r="L41" s="425"/>
    </row>
    <row r="42" ht="15.75" customHeight="1" spans="1:12">
      <c r="A42" s="481"/>
      <c r="B42" s="481"/>
      <c r="C42" s="425"/>
      <c r="D42" s="425"/>
      <c r="E42" s="425"/>
      <c r="F42" s="425"/>
      <c r="G42" s="479" t="s">
        <v>816</v>
      </c>
      <c r="H42" s="473"/>
      <c r="I42" s="425"/>
      <c r="J42" s="425"/>
      <c r="K42" s="425"/>
      <c r="L42" s="425"/>
    </row>
    <row r="43" ht="15.75" customHeight="1" spans="1:12">
      <c r="A43" s="482"/>
      <c r="B43" s="472"/>
      <c r="C43" s="425"/>
      <c r="D43" s="425"/>
      <c r="E43" s="425"/>
      <c r="F43" s="425"/>
      <c r="G43" s="483" t="s">
        <v>817</v>
      </c>
      <c r="H43" s="473"/>
      <c r="I43" s="425">
        <f>SUM(I33:I42)-I35-I36-I38</f>
        <v>0</v>
      </c>
      <c r="J43" s="425">
        <f>SUM(J33:J42)-J35-J36-J38</f>
        <v>0</v>
      </c>
      <c r="K43" s="425">
        <f>SUM(K33:K42)-K35-K36-K38</f>
        <v>0</v>
      </c>
      <c r="L43" s="425">
        <f>SUM(L33:L42)-L35-L36-L38</f>
        <v>0</v>
      </c>
    </row>
    <row r="44" ht="24" spans="1:12">
      <c r="A44" s="476" t="s">
        <v>700</v>
      </c>
      <c r="B44" s="472"/>
      <c r="C44" s="425">
        <f>C20+C40</f>
        <v>0</v>
      </c>
      <c r="D44" s="425">
        <f>D20+D40</f>
        <v>0</v>
      </c>
      <c r="E44" s="425">
        <f>E20+E40</f>
        <v>0</v>
      </c>
      <c r="F44" s="425">
        <f>F20+F40</f>
        <v>0</v>
      </c>
      <c r="G44" s="483" t="s">
        <v>818</v>
      </c>
      <c r="H44" s="473"/>
      <c r="I44" s="425">
        <f>I31+I43</f>
        <v>0</v>
      </c>
      <c r="J44" s="425">
        <f>J31+J43</f>
        <v>0</v>
      </c>
      <c r="K44" s="425">
        <f>K31+K43</f>
        <v>0</v>
      </c>
      <c r="L44" s="425">
        <f>L31+L43</f>
        <v>0</v>
      </c>
    </row>
    <row r="45" s="460" customFormat="1" ht="15.75" customHeight="1" spans="1:12">
      <c r="A45" s="484"/>
      <c r="B45" s="484"/>
      <c r="C45" s="484"/>
      <c r="D45" s="484"/>
      <c r="E45" s="484"/>
      <c r="F45" s="484"/>
      <c r="G45" s="484"/>
      <c r="H45" s="484"/>
      <c r="I45" s="484"/>
      <c r="J45" s="484"/>
      <c r="K45" s="484"/>
      <c r="L45" s="484"/>
    </row>
  </sheetData>
  <mergeCells count="3">
    <mergeCell ref="A2:L2"/>
    <mergeCell ref="A3:L3"/>
    <mergeCell ref="A4:E4"/>
  </mergeCells>
  <hyperlinks>
    <hyperlink ref="A1" location="索引目录!C4" display="返回索引页"/>
  </hyperlinks>
  <pageMargins left="0.747916666666667" right="0.747916666666667" top="0.984027777777778" bottom="0.984027777777778" header="0.511805555555556" footer="0.511805555555556"/>
  <pageSetup paperSize="9" scale="64" orientation="landscape"/>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pageSetUpPr fitToPage="1"/>
  </sheetPr>
  <dimension ref="A1:H29"/>
  <sheetViews>
    <sheetView showGridLines="0" zoomScale="96" zoomScaleNormal="96" workbookViewId="0">
      <selection activeCell="C7" sqref="C7:C26"/>
    </sheetView>
  </sheetViews>
  <sheetFormatPr defaultColWidth="9" defaultRowHeight="15.75" customHeight="1" outlineLevelCol="7"/>
  <cols>
    <col min="1" max="1" width="6.5" style="10" customWidth="1"/>
    <col min="2" max="2" width="25.7" style="10" customWidth="1"/>
    <col min="3" max="3" width="12.7" style="10" customWidth="1"/>
    <col min="4" max="4" width="17.2" style="10" customWidth="1"/>
    <col min="5" max="6" width="15.7" style="10" customWidth="1"/>
    <col min="7" max="7" width="22.5" style="10" customWidth="1"/>
    <col min="8" max="9" width="9" style="10" customWidth="1"/>
    <col min="10" max="16384" width="9" style="10"/>
  </cols>
  <sheetData>
    <row r="1" customHeight="1" spans="1:8">
      <c r="A1" s="11" t="s">
        <v>0</v>
      </c>
    </row>
    <row r="2" s="8" customFormat="1" ht="30" customHeight="1" spans="1:8">
      <c r="A2" s="12" t="s">
        <v>7986</v>
      </c>
    </row>
    <row r="3" customHeight="1" spans="1:8">
      <c r="A3" s="9" t="str">
        <f>"评估基准日："&amp;TEXT(基本信息输入表!M7,"yyyy年mm月dd日")</f>
        <v>评估基准日：2025年02月20日</v>
      </c>
    </row>
    <row r="4" ht="14.25" customHeight="1" spans="1:8">
      <c r="A4" s="9"/>
      <c r="B4" s="9"/>
      <c r="C4" s="9"/>
      <c r="D4" s="9"/>
      <c r="E4" s="9"/>
      <c r="F4" s="9"/>
      <c r="G4" s="14" t="s">
        <v>7987</v>
      </c>
    </row>
    <row r="5" customHeight="1" spans="1:8">
      <c r="A5" s="15" t="str">
        <f>基本信息输入表!K6&amp;"："&amp;基本信息输入表!M6</f>
        <v>产权持有单位：中国石油天然气股份有限公司塔里木油田分公司塔西南勘探开发公司</v>
      </c>
      <c r="B5" s="16"/>
      <c r="C5" s="16"/>
      <c r="D5" s="16"/>
      <c r="G5" s="17" t="s">
        <v>7988</v>
      </c>
    </row>
    <row r="6" s="9" customFormat="1" customHeight="1" spans="1:8">
      <c r="A6" s="18" t="s">
        <v>4</v>
      </c>
      <c r="B6" s="18" t="s">
        <v>1065</v>
      </c>
      <c r="C6" s="18" t="s">
        <v>1147</v>
      </c>
      <c r="D6" s="18" t="s">
        <v>7989</v>
      </c>
      <c r="E6" s="19" t="s">
        <v>6</v>
      </c>
      <c r="F6" s="18" t="s">
        <v>7</v>
      </c>
      <c r="G6" s="18" t="s">
        <v>176</v>
      </c>
      <c r="H6" s="9" t="s">
        <v>1461</v>
      </c>
    </row>
    <row r="7" ht="12.75" customHeight="1" spans="1:8">
      <c r="A7" s="20" t="str">
        <f>IF(B7="","",ROW()-6)</f>
        <v/>
      </c>
      <c r="B7" s="21"/>
      <c r="C7" s="22"/>
      <c r="D7" s="21"/>
      <c r="E7" s="23"/>
      <c r="F7" s="23"/>
      <c r="G7" s="21"/>
      <c r="H7" s="9" t="s">
        <v>7990</v>
      </c>
    </row>
    <row r="8" ht="12.75" customHeight="1" spans="1:8">
      <c r="A8" s="20" t="str">
        <f t="shared" ref="A8:A26" si="0">IF(B8="","",ROW()-6)</f>
        <v/>
      </c>
      <c r="B8" s="21"/>
      <c r="C8" s="22"/>
      <c r="D8" s="21"/>
      <c r="E8" s="23"/>
      <c r="F8" s="23"/>
      <c r="G8" s="21"/>
      <c r="H8" s="9" t="s">
        <v>7991</v>
      </c>
    </row>
    <row r="9" ht="12.75" customHeight="1" spans="1:8">
      <c r="A9" s="20" t="str">
        <f t="shared" si="0"/>
        <v/>
      </c>
      <c r="B9" s="21"/>
      <c r="C9" s="22"/>
      <c r="D9" s="21"/>
      <c r="E9" s="23"/>
      <c r="F9" s="23"/>
      <c r="G9" s="21"/>
      <c r="H9" s="9" t="s">
        <v>7992</v>
      </c>
    </row>
    <row r="10" ht="12.75" customHeight="1" spans="1:8">
      <c r="A10" s="20" t="str">
        <f t="shared" si="0"/>
        <v/>
      </c>
      <c r="B10" s="21"/>
      <c r="C10" s="22"/>
      <c r="D10" s="21"/>
      <c r="E10" s="23"/>
      <c r="F10" s="23"/>
      <c r="G10" s="21"/>
      <c r="H10" s="9" t="s">
        <v>7993</v>
      </c>
    </row>
    <row r="11" ht="12.75" customHeight="1" spans="1:8">
      <c r="A11" s="20" t="str">
        <f t="shared" si="0"/>
        <v/>
      </c>
      <c r="B11" s="21"/>
      <c r="C11" s="22"/>
      <c r="D11" s="21"/>
      <c r="E11" s="23"/>
      <c r="F11" s="23"/>
      <c r="G11" s="21"/>
      <c r="H11" s="9" t="s">
        <v>7994</v>
      </c>
    </row>
    <row r="12" ht="12.75" customHeight="1" spans="1:8">
      <c r="A12" s="20" t="str">
        <f t="shared" si="0"/>
        <v/>
      </c>
      <c r="B12" s="21"/>
      <c r="C12" s="22"/>
      <c r="D12" s="21"/>
      <c r="E12" s="23"/>
      <c r="F12" s="23"/>
      <c r="G12" s="21"/>
      <c r="H12" s="9" t="s">
        <v>7995</v>
      </c>
    </row>
    <row r="13" ht="12.75" customHeight="1" spans="1:8">
      <c r="A13" s="20" t="str">
        <f t="shared" si="0"/>
        <v/>
      </c>
      <c r="B13" s="21"/>
      <c r="C13" s="22"/>
      <c r="D13" s="21"/>
      <c r="E13" s="23"/>
      <c r="F13" s="23"/>
      <c r="G13" s="21"/>
      <c r="H13" s="9" t="s">
        <v>7996</v>
      </c>
    </row>
    <row r="14" ht="12.75" customHeight="1" spans="1:8">
      <c r="A14" s="20" t="str">
        <f t="shared" si="0"/>
        <v/>
      </c>
      <c r="B14" s="21"/>
      <c r="C14" s="22"/>
      <c r="D14" s="21"/>
      <c r="E14" s="23"/>
      <c r="F14" s="23"/>
      <c r="G14" s="21"/>
      <c r="H14" s="9" t="s">
        <v>7997</v>
      </c>
    </row>
    <row r="15" ht="12.75" customHeight="1" spans="1:8">
      <c r="A15" s="20" t="str">
        <f t="shared" si="0"/>
        <v/>
      </c>
      <c r="B15" s="21"/>
      <c r="C15" s="22"/>
      <c r="D15" s="21"/>
      <c r="E15" s="23"/>
      <c r="F15" s="23"/>
      <c r="G15" s="21"/>
      <c r="H15" s="9" t="s">
        <v>7998</v>
      </c>
    </row>
    <row r="16" ht="12.75" customHeight="1" spans="1:8">
      <c r="A16" s="20" t="str">
        <f t="shared" si="0"/>
        <v/>
      </c>
      <c r="B16" s="21"/>
      <c r="C16" s="22"/>
      <c r="D16" s="21"/>
      <c r="E16" s="23"/>
      <c r="F16" s="23"/>
      <c r="G16" s="21"/>
      <c r="H16" s="9" t="s">
        <v>7999</v>
      </c>
    </row>
    <row r="17" ht="12.75" customHeight="1" spans="1:8">
      <c r="A17" s="20" t="str">
        <f t="shared" si="0"/>
        <v/>
      </c>
      <c r="B17" s="21"/>
      <c r="C17" s="22"/>
      <c r="D17" s="21"/>
      <c r="E17" s="23"/>
      <c r="F17" s="23"/>
      <c r="G17" s="21"/>
      <c r="H17" s="9" t="s">
        <v>8000</v>
      </c>
    </row>
    <row r="18" ht="12.75" customHeight="1" spans="1:8">
      <c r="A18" s="20" t="str">
        <f t="shared" si="0"/>
        <v/>
      </c>
      <c r="B18" s="21"/>
      <c r="C18" s="22"/>
      <c r="D18" s="21"/>
      <c r="E18" s="23"/>
      <c r="F18" s="23"/>
      <c r="G18" s="21"/>
      <c r="H18" s="9" t="s">
        <v>8001</v>
      </c>
    </row>
    <row r="19" ht="12.75" customHeight="1" spans="1:8">
      <c r="A19" s="20" t="str">
        <f t="shared" si="0"/>
        <v/>
      </c>
      <c r="B19" s="21"/>
      <c r="C19" s="22"/>
      <c r="D19" s="21"/>
      <c r="E19" s="23"/>
      <c r="F19" s="23"/>
      <c r="G19" s="21"/>
      <c r="H19" s="9" t="s">
        <v>8002</v>
      </c>
    </row>
    <row r="20" ht="12.75" customHeight="1" spans="1:8">
      <c r="A20" s="20" t="str">
        <f t="shared" si="0"/>
        <v/>
      </c>
      <c r="B20" s="21"/>
      <c r="C20" s="22"/>
      <c r="D20" s="21"/>
      <c r="E20" s="23"/>
      <c r="F20" s="23"/>
      <c r="G20" s="21"/>
      <c r="H20" s="9" t="s">
        <v>8003</v>
      </c>
    </row>
    <row r="21" ht="12.75" customHeight="1" spans="1:8">
      <c r="A21" s="20" t="str">
        <f t="shared" si="0"/>
        <v/>
      </c>
      <c r="B21" s="21"/>
      <c r="C21" s="22"/>
      <c r="D21" s="21"/>
      <c r="E21" s="23"/>
      <c r="F21" s="23"/>
      <c r="G21" s="21"/>
      <c r="H21" s="9" t="s">
        <v>8004</v>
      </c>
    </row>
    <row r="22" ht="12.75" customHeight="1" spans="1:8">
      <c r="A22" s="20" t="str">
        <f t="shared" si="0"/>
        <v/>
      </c>
      <c r="B22" s="21"/>
      <c r="C22" s="22"/>
      <c r="D22" s="21"/>
      <c r="E22" s="23"/>
      <c r="F22" s="23"/>
      <c r="G22" s="21"/>
      <c r="H22" s="9" t="s">
        <v>8005</v>
      </c>
    </row>
    <row r="23" ht="12.75" customHeight="1" spans="1:8">
      <c r="A23" s="20" t="str">
        <f t="shared" si="0"/>
        <v/>
      </c>
      <c r="B23" s="21"/>
      <c r="C23" s="22"/>
      <c r="D23" s="21"/>
      <c r="E23" s="23"/>
      <c r="F23" s="23"/>
      <c r="G23" s="21"/>
      <c r="H23" s="9" t="s">
        <v>8006</v>
      </c>
    </row>
    <row r="24" ht="12.75" customHeight="1" spans="1:8">
      <c r="A24" s="20" t="str">
        <f t="shared" si="0"/>
        <v/>
      </c>
      <c r="B24" s="21"/>
      <c r="C24" s="22"/>
      <c r="D24" s="21"/>
      <c r="E24" s="23"/>
      <c r="F24" s="23"/>
      <c r="G24" s="21"/>
      <c r="H24" s="9" t="s">
        <v>8007</v>
      </c>
    </row>
    <row r="25" ht="12.75" customHeight="1" spans="1:8">
      <c r="A25" s="20" t="str">
        <f t="shared" si="0"/>
        <v/>
      </c>
      <c r="B25" s="21"/>
      <c r="C25" s="22"/>
      <c r="D25" s="21"/>
      <c r="E25" s="23"/>
      <c r="F25" s="23"/>
      <c r="G25" s="21"/>
      <c r="H25" s="9" t="s">
        <v>8008</v>
      </c>
    </row>
    <row r="26" ht="12.75" customHeight="1" spans="1:8">
      <c r="A26" s="20" t="str">
        <f t="shared" si="0"/>
        <v/>
      </c>
      <c r="B26" s="21"/>
      <c r="C26" s="22"/>
      <c r="D26" s="21"/>
      <c r="E26" s="23"/>
      <c r="F26" s="23"/>
      <c r="G26" s="21"/>
      <c r="H26" s="9" t="s">
        <v>8009</v>
      </c>
    </row>
    <row r="27" customHeight="1" spans="1:8">
      <c r="A27" s="24" t="s">
        <v>1524</v>
      </c>
      <c r="B27" s="25"/>
      <c r="C27" s="24"/>
      <c r="D27" s="24"/>
      <c r="E27" s="31">
        <f>SUM(E7:E26)</f>
        <v>0</v>
      </c>
      <c r="F27" s="31">
        <f>SUM(F7:F26)</f>
        <v>0</v>
      </c>
      <c r="G27" s="27"/>
    </row>
    <row r="28" customHeight="1" spans="1:8">
      <c r="A28" s="10" t="str">
        <f>基本信息输入表!$K$6&amp;"填表人："&amp;基本信息输入表!$M$103</f>
        <v>产权持有单位填表人：宁国胜</v>
      </c>
      <c r="F28" s="10" t="str">
        <f>"评估人员："&amp;基本信息输入表!$Q$103</f>
        <v>评估人员：王庆国</v>
      </c>
      <c r="H28" s="10" t="s">
        <v>1483</v>
      </c>
    </row>
    <row r="29" customHeight="1" spans="1:8">
      <c r="A29" s="10" t="str">
        <f>"填表日期："&amp;YEAR(基本信息输入表!$O$103)&amp;"年"&amp;MONTH(基本信息输入表!$O$103)&amp;"月"&amp;DAY(基本信息输入表!$O$103)&amp;"日"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pageSetUpPr fitToPage="1"/>
  </sheetPr>
  <dimension ref="A1:N29"/>
  <sheetViews>
    <sheetView showGridLines="0" zoomScale="96" zoomScaleNormal="96" workbookViewId="0">
      <selection activeCell="F7" sqref="F7:F26"/>
    </sheetView>
  </sheetViews>
  <sheetFormatPr defaultColWidth="9" defaultRowHeight="15.75" customHeight="1"/>
  <cols>
    <col min="1" max="1" width="5.7" style="10" customWidth="1"/>
    <col min="2" max="2" width="8.2" style="10" customWidth="1"/>
    <col min="3" max="3" width="21" style="10" customWidth="1"/>
    <col min="4" max="4" width="14.7" style="10" customWidth="1"/>
    <col min="5" max="6" width="12.7" style="10" customWidth="1"/>
    <col min="7" max="8" width="15.7" style="10" customWidth="1"/>
    <col min="9" max="9" width="22.2" style="10" customWidth="1"/>
    <col min="10" max="11" width="9" style="10" customWidth="1"/>
    <col min="12" max="16384" width="9" style="10"/>
  </cols>
  <sheetData>
    <row r="1" customHeight="1" spans="1:14">
      <c r="A1" s="11" t="s">
        <v>0</v>
      </c>
    </row>
    <row r="2" s="8" customFormat="1" ht="30" customHeight="1" spans="1:14">
      <c r="A2" s="12" t="s">
        <v>8010</v>
      </c>
      <c r="K2" s="10"/>
      <c r="L2" s="10"/>
      <c r="M2" s="10"/>
      <c r="N2" s="10"/>
    </row>
    <row r="3" customHeight="1" spans="1:14">
      <c r="A3" s="9" t="str">
        <f>"评估基准日："&amp;TEXT(基本信息输入表!M7,"yyyy年mm月dd日")</f>
        <v>评估基准日：2025年02月20日</v>
      </c>
    </row>
    <row r="4" ht="14.25" customHeight="1" spans="1:14">
      <c r="F4" s="9"/>
      <c r="G4" s="9"/>
      <c r="H4" s="9"/>
      <c r="I4" s="14" t="s">
        <v>8011</v>
      </c>
    </row>
    <row r="5" customHeight="1" spans="1:14">
      <c r="A5" s="17" t="str">
        <f>基本信息输入表!K6&amp;"："&amp;基本信息输入表!M6</f>
        <v>产权持有单位：中国石油天然气股份有限公司塔里木油田分公司塔西南勘探开发公司</v>
      </c>
      <c r="I5" s="17" t="s">
        <v>7988</v>
      </c>
    </row>
    <row r="6" s="9" customFormat="1" customHeight="1" spans="1:14">
      <c r="A6" s="18" t="s">
        <v>4</v>
      </c>
      <c r="B6" s="18" t="s">
        <v>7304</v>
      </c>
      <c r="C6" s="18" t="s">
        <v>8012</v>
      </c>
      <c r="D6" s="18" t="s">
        <v>8013</v>
      </c>
      <c r="E6" s="18" t="s">
        <v>8014</v>
      </c>
      <c r="F6" s="18" t="s">
        <v>1147</v>
      </c>
      <c r="G6" s="19" t="s">
        <v>6</v>
      </c>
      <c r="H6" s="18" t="s">
        <v>7</v>
      </c>
      <c r="I6" s="18" t="s">
        <v>7920</v>
      </c>
      <c r="J6" s="9" t="s">
        <v>1461</v>
      </c>
      <c r="K6" s="10"/>
      <c r="L6" s="10"/>
      <c r="M6" s="10"/>
      <c r="N6" s="10"/>
    </row>
    <row r="7" ht="12.75" customHeight="1" spans="1:14">
      <c r="A7" s="29" t="str">
        <f>IF(B7="","",ROW()-6)</f>
        <v/>
      </c>
      <c r="B7" s="29"/>
      <c r="C7" s="29"/>
      <c r="D7" s="29"/>
      <c r="E7" s="29"/>
      <c r="F7" s="30"/>
      <c r="G7" s="23"/>
      <c r="H7" s="23"/>
      <c r="I7" s="29"/>
      <c r="J7" s="9" t="s">
        <v>8015</v>
      </c>
    </row>
    <row r="8" ht="12.75" customHeight="1" spans="1:14">
      <c r="A8" s="29" t="str">
        <f t="shared" ref="A8:A26" si="0">IF(B8="","",ROW()-6)</f>
        <v/>
      </c>
      <c r="B8" s="29"/>
      <c r="C8" s="29"/>
      <c r="D8" s="29"/>
      <c r="E8" s="29"/>
      <c r="F8" s="30"/>
      <c r="G8" s="23"/>
      <c r="H8" s="23"/>
      <c r="I8" s="29"/>
      <c r="J8" s="9" t="s">
        <v>8016</v>
      </c>
    </row>
    <row r="9" ht="12.75" customHeight="1" spans="1:14">
      <c r="A9" s="29" t="str">
        <f t="shared" si="0"/>
        <v/>
      </c>
      <c r="B9" s="29"/>
      <c r="C9" s="29"/>
      <c r="D9" s="29"/>
      <c r="E9" s="29"/>
      <c r="F9" s="30"/>
      <c r="G9" s="23"/>
      <c r="H9" s="23"/>
      <c r="I9" s="29"/>
      <c r="J9" s="9" t="s">
        <v>8017</v>
      </c>
    </row>
    <row r="10" ht="12.75" customHeight="1" spans="1:14">
      <c r="A10" s="29" t="str">
        <f t="shared" si="0"/>
        <v/>
      </c>
      <c r="B10" s="29"/>
      <c r="C10" s="29"/>
      <c r="D10" s="29"/>
      <c r="E10" s="29"/>
      <c r="F10" s="30"/>
      <c r="G10" s="23"/>
      <c r="H10" s="23"/>
      <c r="I10" s="29"/>
      <c r="J10" s="9" t="s">
        <v>8018</v>
      </c>
    </row>
    <row r="11" ht="12.75" customHeight="1" spans="1:14">
      <c r="A11" s="29" t="str">
        <f t="shared" si="0"/>
        <v/>
      </c>
      <c r="B11" s="29"/>
      <c r="C11" s="29"/>
      <c r="D11" s="29"/>
      <c r="E11" s="29"/>
      <c r="F11" s="30"/>
      <c r="G11" s="23"/>
      <c r="H11" s="23"/>
      <c r="I11" s="29"/>
      <c r="J11" s="9" t="s">
        <v>8019</v>
      </c>
    </row>
    <row r="12" ht="12.75" customHeight="1" spans="1:14">
      <c r="A12" s="29" t="str">
        <f t="shared" si="0"/>
        <v/>
      </c>
      <c r="B12" s="29"/>
      <c r="C12" s="29"/>
      <c r="D12" s="29"/>
      <c r="E12" s="29"/>
      <c r="F12" s="30"/>
      <c r="G12" s="23"/>
      <c r="H12" s="23"/>
      <c r="I12" s="29"/>
      <c r="J12" s="9" t="s">
        <v>8020</v>
      </c>
    </row>
    <row r="13" ht="12.75" customHeight="1" spans="1:14">
      <c r="A13" s="29" t="str">
        <f t="shared" si="0"/>
        <v/>
      </c>
      <c r="B13" s="29"/>
      <c r="C13" s="29"/>
      <c r="D13" s="29"/>
      <c r="E13" s="29"/>
      <c r="F13" s="30"/>
      <c r="G13" s="23"/>
      <c r="H13" s="23"/>
      <c r="I13" s="29"/>
      <c r="J13" s="9" t="s">
        <v>8021</v>
      </c>
    </row>
    <row r="14" ht="12.75" customHeight="1" spans="1:14">
      <c r="A14" s="29" t="str">
        <f t="shared" si="0"/>
        <v/>
      </c>
      <c r="B14" s="29"/>
      <c r="C14" s="29"/>
      <c r="D14" s="29"/>
      <c r="E14" s="29"/>
      <c r="F14" s="30"/>
      <c r="G14" s="23"/>
      <c r="H14" s="23"/>
      <c r="I14" s="29"/>
      <c r="J14" s="9" t="s">
        <v>8022</v>
      </c>
    </row>
    <row r="15" ht="12.75" customHeight="1" spans="1:14">
      <c r="A15" s="29" t="str">
        <f t="shared" si="0"/>
        <v/>
      </c>
      <c r="B15" s="29"/>
      <c r="C15" s="29"/>
      <c r="D15" s="29"/>
      <c r="E15" s="29"/>
      <c r="F15" s="30"/>
      <c r="G15" s="23"/>
      <c r="H15" s="23"/>
      <c r="I15" s="29"/>
      <c r="J15" s="9" t="s">
        <v>8023</v>
      </c>
    </row>
    <row r="16" ht="12.75" customHeight="1" spans="1:14">
      <c r="A16" s="29" t="str">
        <f t="shared" si="0"/>
        <v/>
      </c>
      <c r="B16" s="29"/>
      <c r="C16" s="29"/>
      <c r="D16" s="29"/>
      <c r="E16" s="29"/>
      <c r="F16" s="30"/>
      <c r="G16" s="23"/>
      <c r="H16" s="23"/>
      <c r="I16" s="29"/>
      <c r="J16" s="9" t="s">
        <v>8024</v>
      </c>
    </row>
    <row r="17" ht="12.75" customHeight="1" spans="1:10">
      <c r="A17" s="29" t="str">
        <f t="shared" si="0"/>
        <v/>
      </c>
      <c r="B17" s="29"/>
      <c r="C17" s="29"/>
      <c r="D17" s="29"/>
      <c r="E17" s="29"/>
      <c r="F17" s="30"/>
      <c r="G17" s="23"/>
      <c r="H17" s="23"/>
      <c r="I17" s="29"/>
      <c r="J17" s="9" t="s">
        <v>8025</v>
      </c>
    </row>
    <row r="18" ht="12.75" customHeight="1" spans="1:10">
      <c r="A18" s="29" t="str">
        <f t="shared" si="0"/>
        <v/>
      </c>
      <c r="B18" s="29"/>
      <c r="C18" s="29"/>
      <c r="D18" s="29"/>
      <c r="E18" s="29"/>
      <c r="F18" s="30"/>
      <c r="G18" s="23"/>
      <c r="H18" s="23"/>
      <c r="I18" s="29"/>
      <c r="J18" s="9" t="s">
        <v>8026</v>
      </c>
    </row>
    <row r="19" ht="12.75" customHeight="1" spans="1:10">
      <c r="A19" s="29" t="str">
        <f t="shared" si="0"/>
        <v/>
      </c>
      <c r="B19" s="29"/>
      <c r="C19" s="29"/>
      <c r="D19" s="29"/>
      <c r="E19" s="29"/>
      <c r="F19" s="30"/>
      <c r="G19" s="23"/>
      <c r="H19" s="23"/>
      <c r="I19" s="29"/>
      <c r="J19" s="9" t="s">
        <v>8027</v>
      </c>
    </row>
    <row r="20" ht="12.75" customHeight="1" spans="1:10">
      <c r="A20" s="29" t="str">
        <f t="shared" si="0"/>
        <v/>
      </c>
      <c r="B20" s="29"/>
      <c r="C20" s="29"/>
      <c r="D20" s="29"/>
      <c r="E20" s="29"/>
      <c r="F20" s="30"/>
      <c r="G20" s="23"/>
      <c r="H20" s="23"/>
      <c r="I20" s="29"/>
      <c r="J20" s="9" t="s">
        <v>8028</v>
      </c>
    </row>
    <row r="21" ht="12.75" customHeight="1" spans="1:10">
      <c r="A21" s="29" t="str">
        <f t="shared" si="0"/>
        <v/>
      </c>
      <c r="B21" s="29"/>
      <c r="C21" s="29"/>
      <c r="D21" s="29"/>
      <c r="E21" s="29"/>
      <c r="F21" s="30"/>
      <c r="G21" s="23"/>
      <c r="H21" s="23"/>
      <c r="I21" s="29"/>
      <c r="J21" s="9" t="s">
        <v>8029</v>
      </c>
    </row>
    <row r="22" ht="12.75" customHeight="1" spans="1:10">
      <c r="A22" s="29" t="str">
        <f t="shared" si="0"/>
        <v/>
      </c>
      <c r="B22" s="29"/>
      <c r="C22" s="29"/>
      <c r="D22" s="29"/>
      <c r="E22" s="29"/>
      <c r="F22" s="30"/>
      <c r="G22" s="23"/>
      <c r="H22" s="23"/>
      <c r="I22" s="29"/>
      <c r="J22" s="9" t="s">
        <v>8030</v>
      </c>
    </row>
    <row r="23" ht="12.75" customHeight="1" spans="1:10">
      <c r="A23" s="29" t="str">
        <f t="shared" si="0"/>
        <v/>
      </c>
      <c r="B23" s="29"/>
      <c r="C23" s="29"/>
      <c r="D23" s="29"/>
      <c r="E23" s="29"/>
      <c r="F23" s="30"/>
      <c r="G23" s="23"/>
      <c r="H23" s="23"/>
      <c r="I23" s="29"/>
      <c r="J23" s="9" t="s">
        <v>8031</v>
      </c>
    </row>
    <row r="24" ht="12.75" customHeight="1" spans="1:10">
      <c r="A24" s="29" t="str">
        <f t="shared" si="0"/>
        <v/>
      </c>
      <c r="B24" s="29"/>
      <c r="C24" s="29"/>
      <c r="D24" s="29"/>
      <c r="E24" s="29"/>
      <c r="F24" s="30"/>
      <c r="G24" s="23"/>
      <c r="H24" s="23"/>
      <c r="I24" s="29"/>
      <c r="J24" s="9" t="s">
        <v>8032</v>
      </c>
    </row>
    <row r="25" ht="12.75" customHeight="1" spans="1:10">
      <c r="A25" s="29" t="str">
        <f t="shared" si="0"/>
        <v/>
      </c>
      <c r="B25" s="29"/>
      <c r="C25" s="29"/>
      <c r="D25" s="29"/>
      <c r="E25" s="29"/>
      <c r="F25" s="30"/>
      <c r="G25" s="23"/>
      <c r="H25" s="23"/>
      <c r="I25" s="29"/>
      <c r="J25" s="9" t="s">
        <v>8033</v>
      </c>
    </row>
    <row r="26" ht="12.75" customHeight="1" spans="1:10">
      <c r="A26" s="29" t="str">
        <f t="shared" si="0"/>
        <v/>
      </c>
      <c r="B26" s="29"/>
      <c r="C26" s="29"/>
      <c r="D26" s="29"/>
      <c r="E26" s="29"/>
      <c r="F26" s="30"/>
      <c r="G26" s="23"/>
      <c r="H26" s="23"/>
      <c r="I26" s="29"/>
      <c r="J26" s="9" t="s">
        <v>8034</v>
      </c>
    </row>
    <row r="27" customHeight="1" spans="1:10">
      <c r="A27" s="24" t="s">
        <v>1524</v>
      </c>
      <c r="B27" s="25"/>
      <c r="C27" s="27"/>
      <c r="D27" s="27"/>
      <c r="E27" s="27"/>
      <c r="F27" s="27"/>
      <c r="G27" s="31">
        <f>SUM(G7:G26)</f>
        <v>0</v>
      </c>
      <c r="H27" s="31">
        <f>SUM(H7:H26)</f>
        <v>0</v>
      </c>
      <c r="I27" s="27"/>
    </row>
    <row r="28" customHeight="1" spans="1:10">
      <c r="A28" s="10" t="str">
        <f>基本信息输入表!$K$6&amp;"填表人："&amp;基本信息输入表!$M$104</f>
        <v>产权持有单位填表人：宁国胜</v>
      </c>
      <c r="H28" s="10" t="str">
        <f>"评估人员："&amp;基本信息输入表!$Q$104</f>
        <v>评估人员：王庆国</v>
      </c>
      <c r="J28" s="10" t="s">
        <v>1483</v>
      </c>
    </row>
    <row r="29" customHeight="1" spans="1:10">
      <c r="A29" s="10" t="str">
        <f>"填表日期："&amp;YEAR(基本信息输入表!$O$104)&amp;"年"&amp;MONTH(基本信息输入表!$O$104)&amp;"月"&amp;DAY(基本信息输入表!$O$104)&amp;"日"</f>
        <v>填表日期：2025年2月22日</v>
      </c>
    </row>
  </sheetData>
  <mergeCells count="4">
    <mergeCell ref="A2:I2"/>
    <mergeCell ref="A3:I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pageSetUpPr fitToPage="1"/>
  </sheetPr>
  <dimension ref="A1:G29"/>
  <sheetViews>
    <sheetView showGridLines="0" zoomScale="96" zoomScaleNormal="96" topLeftCell="A5" workbookViewId="0">
      <selection activeCell="C7" sqref="C7:C26"/>
    </sheetView>
  </sheetViews>
  <sheetFormatPr defaultColWidth="9" defaultRowHeight="15.75" customHeight="1" outlineLevelCol="6"/>
  <cols>
    <col min="1" max="1" width="7" style="10" customWidth="1"/>
    <col min="2" max="2" width="29" style="10" customWidth="1"/>
    <col min="3" max="3" width="12.7" style="10" customWidth="1"/>
    <col min="4" max="5" width="15.7" style="10" customWidth="1"/>
    <col min="6" max="6" width="21" style="10" customWidth="1"/>
    <col min="7" max="8" width="9" style="10" customWidth="1"/>
    <col min="9" max="16384" width="9" style="10"/>
  </cols>
  <sheetData>
    <row r="1" customHeight="1" spans="1:7">
      <c r="A1" s="11" t="s">
        <v>0</v>
      </c>
    </row>
    <row r="2" s="8" customFormat="1" ht="30" customHeight="1" spans="1:7">
      <c r="A2" s="12" t="s">
        <v>8035</v>
      </c>
    </row>
    <row r="3" customHeight="1" spans="1:7">
      <c r="A3" s="9" t="str">
        <f>"评估基准日："&amp;TEXT(基本信息输入表!M7,"yyyy年mm月dd日")</f>
        <v>评估基准日：2025年02月20日</v>
      </c>
    </row>
    <row r="4" ht="14.25" customHeight="1" spans="1:7">
      <c r="A4" s="9"/>
      <c r="B4" s="9"/>
      <c r="C4" s="9"/>
      <c r="D4" s="9"/>
      <c r="E4" s="9"/>
      <c r="F4" s="14" t="s">
        <v>8036</v>
      </c>
    </row>
    <row r="5" customHeight="1" spans="1:7">
      <c r="A5" s="15" t="str">
        <f>基本信息输入表!K6&amp;"："&amp;基本信息输入表!M6</f>
        <v>产权持有单位：中国石油天然气股份有限公司塔里木油田分公司塔西南勘探开发公司</v>
      </c>
      <c r="B5" s="16"/>
      <c r="C5" s="16"/>
      <c r="F5" s="17" t="s">
        <v>7988</v>
      </c>
    </row>
    <row r="6" s="9" customFormat="1" customHeight="1" spans="1:7">
      <c r="A6" s="18" t="s">
        <v>4</v>
      </c>
      <c r="B6" s="18" t="s">
        <v>646</v>
      </c>
      <c r="C6" s="18" t="s">
        <v>1147</v>
      </c>
      <c r="D6" s="19" t="s">
        <v>6</v>
      </c>
      <c r="E6" s="18" t="s">
        <v>7</v>
      </c>
      <c r="F6" s="18" t="s">
        <v>176</v>
      </c>
      <c r="G6" s="9" t="s">
        <v>1461</v>
      </c>
    </row>
    <row r="7" ht="12.75" customHeight="1" spans="1:7">
      <c r="A7" s="20" t="str">
        <f>IF(B7="","",ROW()-6)</f>
        <v/>
      </c>
      <c r="B7" s="21"/>
      <c r="C7" s="22"/>
      <c r="D7" s="23"/>
      <c r="E7" s="23"/>
      <c r="F7" s="21"/>
      <c r="G7" s="9" t="s">
        <v>8037</v>
      </c>
    </row>
    <row r="8" ht="12.75" customHeight="1" spans="1:7">
      <c r="A8" s="20" t="str">
        <f t="shared" ref="A8:A26" si="0">IF(B8="","",ROW()-6)</f>
        <v/>
      </c>
      <c r="B8" s="21"/>
      <c r="C8" s="22"/>
      <c r="D8" s="23"/>
      <c r="E8" s="23"/>
      <c r="F8" s="21"/>
      <c r="G8" s="9" t="s">
        <v>8038</v>
      </c>
    </row>
    <row r="9" ht="12.75" customHeight="1" spans="1:7">
      <c r="A9" s="20" t="str">
        <f t="shared" si="0"/>
        <v/>
      </c>
      <c r="B9" s="21"/>
      <c r="C9" s="22"/>
      <c r="D9" s="23"/>
      <c r="E9" s="23"/>
      <c r="F9" s="21"/>
      <c r="G9" s="9" t="s">
        <v>8039</v>
      </c>
    </row>
    <row r="10" ht="12.75" customHeight="1" spans="1:7">
      <c r="A10" s="20" t="str">
        <f t="shared" si="0"/>
        <v/>
      </c>
      <c r="B10" s="21"/>
      <c r="C10" s="22"/>
      <c r="D10" s="23"/>
      <c r="E10" s="23"/>
      <c r="F10" s="21"/>
      <c r="G10" s="9" t="s">
        <v>8040</v>
      </c>
    </row>
    <row r="11" ht="12.75" customHeight="1" spans="1:7">
      <c r="A11" s="20" t="str">
        <f t="shared" si="0"/>
        <v/>
      </c>
      <c r="B11" s="21"/>
      <c r="C11" s="22"/>
      <c r="D11" s="23"/>
      <c r="E11" s="23"/>
      <c r="F11" s="21"/>
      <c r="G11" s="9" t="s">
        <v>8041</v>
      </c>
    </row>
    <row r="12" ht="12.75" customHeight="1" spans="1:7">
      <c r="A12" s="20" t="str">
        <f t="shared" si="0"/>
        <v/>
      </c>
      <c r="B12" s="21"/>
      <c r="C12" s="22"/>
      <c r="D12" s="23"/>
      <c r="E12" s="23"/>
      <c r="F12" s="21"/>
      <c r="G12" s="9" t="s">
        <v>8042</v>
      </c>
    </row>
    <row r="13" ht="12.75" customHeight="1" spans="1:7">
      <c r="A13" s="20" t="str">
        <f t="shared" si="0"/>
        <v/>
      </c>
      <c r="B13" s="21"/>
      <c r="C13" s="22"/>
      <c r="D13" s="23"/>
      <c r="E13" s="23"/>
      <c r="F13" s="21"/>
      <c r="G13" s="9" t="s">
        <v>8043</v>
      </c>
    </row>
    <row r="14" ht="12.75" customHeight="1" spans="1:7">
      <c r="A14" s="20" t="str">
        <f t="shared" si="0"/>
        <v/>
      </c>
      <c r="B14" s="21"/>
      <c r="C14" s="22"/>
      <c r="D14" s="23"/>
      <c r="E14" s="23"/>
      <c r="F14" s="21"/>
      <c r="G14" s="9" t="s">
        <v>8044</v>
      </c>
    </row>
    <row r="15" ht="12.75" customHeight="1" spans="1:7">
      <c r="A15" s="20" t="str">
        <f t="shared" si="0"/>
        <v/>
      </c>
      <c r="B15" s="21"/>
      <c r="C15" s="22"/>
      <c r="D15" s="23"/>
      <c r="E15" s="23"/>
      <c r="F15" s="21"/>
      <c r="G15" s="9" t="s">
        <v>8045</v>
      </c>
    </row>
    <row r="16" ht="12.75" customHeight="1" spans="1:7">
      <c r="A16" s="20" t="str">
        <f t="shared" si="0"/>
        <v/>
      </c>
      <c r="B16" s="21"/>
      <c r="C16" s="22"/>
      <c r="D16" s="23"/>
      <c r="E16" s="23"/>
      <c r="F16" s="21"/>
      <c r="G16" s="9" t="s">
        <v>8046</v>
      </c>
    </row>
    <row r="17" ht="12.75" customHeight="1" spans="1:7">
      <c r="A17" s="20" t="str">
        <f t="shared" si="0"/>
        <v/>
      </c>
      <c r="B17" s="21"/>
      <c r="C17" s="22"/>
      <c r="D17" s="23"/>
      <c r="E17" s="23"/>
      <c r="F17" s="21"/>
      <c r="G17" s="9" t="s">
        <v>8047</v>
      </c>
    </row>
    <row r="18" ht="12.75" customHeight="1" spans="1:7">
      <c r="A18" s="20" t="str">
        <f t="shared" si="0"/>
        <v/>
      </c>
      <c r="B18" s="21"/>
      <c r="C18" s="22"/>
      <c r="D18" s="23"/>
      <c r="E18" s="23"/>
      <c r="F18" s="21"/>
      <c r="G18" s="9" t="s">
        <v>8048</v>
      </c>
    </row>
    <row r="19" ht="12.75" customHeight="1" spans="1:7">
      <c r="A19" s="20" t="str">
        <f t="shared" si="0"/>
        <v/>
      </c>
      <c r="B19" s="21"/>
      <c r="C19" s="22"/>
      <c r="D19" s="23"/>
      <c r="E19" s="23"/>
      <c r="F19" s="21"/>
      <c r="G19" s="9" t="s">
        <v>8049</v>
      </c>
    </row>
    <row r="20" ht="12.75" customHeight="1" spans="1:7">
      <c r="A20" s="20" t="str">
        <f t="shared" si="0"/>
        <v/>
      </c>
      <c r="B20" s="21"/>
      <c r="C20" s="22"/>
      <c r="D20" s="23"/>
      <c r="E20" s="23"/>
      <c r="F20" s="21"/>
      <c r="G20" s="9" t="s">
        <v>8050</v>
      </c>
    </row>
    <row r="21" ht="12.75" customHeight="1" spans="1:7">
      <c r="A21" s="20" t="str">
        <f t="shared" si="0"/>
        <v/>
      </c>
      <c r="B21" s="21"/>
      <c r="C21" s="22"/>
      <c r="D21" s="23"/>
      <c r="E21" s="23"/>
      <c r="F21" s="21"/>
      <c r="G21" s="9" t="s">
        <v>8051</v>
      </c>
    </row>
    <row r="22" ht="12.75" customHeight="1" spans="1:7">
      <c r="A22" s="20" t="str">
        <f t="shared" si="0"/>
        <v/>
      </c>
      <c r="B22" s="21"/>
      <c r="C22" s="22"/>
      <c r="D22" s="23"/>
      <c r="E22" s="23"/>
      <c r="F22" s="21"/>
      <c r="G22" s="9" t="s">
        <v>8052</v>
      </c>
    </row>
    <row r="23" ht="12.75" customHeight="1" spans="1:7">
      <c r="A23" s="20" t="str">
        <f t="shared" si="0"/>
        <v/>
      </c>
      <c r="B23" s="21"/>
      <c r="C23" s="22"/>
      <c r="D23" s="23"/>
      <c r="E23" s="23"/>
      <c r="F23" s="21"/>
      <c r="G23" s="9" t="s">
        <v>8053</v>
      </c>
    </row>
    <row r="24" ht="12.75" customHeight="1" spans="1:7">
      <c r="A24" s="20" t="str">
        <f t="shared" si="0"/>
        <v/>
      </c>
      <c r="B24" s="21"/>
      <c r="C24" s="22"/>
      <c r="D24" s="23"/>
      <c r="E24" s="23"/>
      <c r="F24" s="21"/>
      <c r="G24" s="9" t="s">
        <v>8054</v>
      </c>
    </row>
    <row r="25" ht="12.75" customHeight="1" spans="1:7">
      <c r="A25" s="20" t="str">
        <f t="shared" si="0"/>
        <v/>
      </c>
      <c r="B25" s="21"/>
      <c r="C25" s="22"/>
      <c r="D25" s="23"/>
      <c r="E25" s="23"/>
      <c r="F25" s="21"/>
      <c r="G25" s="9" t="s">
        <v>8055</v>
      </c>
    </row>
    <row r="26" ht="12.75" customHeight="1" spans="1:7">
      <c r="A26" s="20" t="str">
        <f t="shared" si="0"/>
        <v/>
      </c>
      <c r="B26" s="21"/>
      <c r="C26" s="22"/>
      <c r="D26" s="23"/>
      <c r="E26" s="23"/>
      <c r="F26" s="21"/>
      <c r="G26" s="9" t="s">
        <v>8056</v>
      </c>
    </row>
    <row r="27" customHeight="1" spans="1:7">
      <c r="A27" s="24" t="s">
        <v>1524</v>
      </c>
      <c r="B27" s="25"/>
      <c r="C27" s="24"/>
      <c r="D27" s="28">
        <f>SUM(D7:D26)</f>
        <v>0</v>
      </c>
      <c r="E27" s="28">
        <f>SUM(E7:E26)</f>
        <v>0</v>
      </c>
      <c r="F27" s="27"/>
    </row>
    <row r="28" customHeight="1" spans="1:7">
      <c r="A28" s="10" t="str">
        <f>基本信息输入表!$K$6&amp;"填表人："&amp;基本信息输入表!$M$105</f>
        <v>产权持有单位填表人：宁国胜</v>
      </c>
      <c r="E28" s="10" t="str">
        <f>"评估人员："&amp;基本信息输入表!$Q$105</f>
        <v>评估人员：王庆国</v>
      </c>
      <c r="G28" s="10" t="s">
        <v>1483</v>
      </c>
    </row>
    <row r="29" customHeight="1" spans="1:7">
      <c r="A29" s="10" t="str">
        <f>"填表日期："&amp;YEAR(基本信息输入表!$O$105)&amp;"年"&amp;MONTH(基本信息输入表!$O$105)&amp;"月"&amp;DAY(基本信息输入表!$O$105)&amp;"日"</f>
        <v>填表日期：2025年2月22日</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pageSetUpPr fitToPage="1"/>
  </sheetPr>
  <dimension ref="A1:H29"/>
  <sheetViews>
    <sheetView showGridLines="0" zoomScale="96" zoomScaleNormal="96" topLeftCell="A2" workbookViewId="0">
      <selection activeCell="D16" sqref="D16"/>
    </sheetView>
  </sheetViews>
  <sheetFormatPr defaultColWidth="9" defaultRowHeight="15.75" customHeight="1" outlineLevelCol="7"/>
  <cols>
    <col min="1" max="1" width="6.2" style="10" customWidth="1"/>
    <col min="2" max="2" width="23" style="10" customWidth="1"/>
    <col min="3" max="3" width="12" style="10" customWidth="1"/>
    <col min="4" max="4" width="17.2" style="10" customWidth="1"/>
    <col min="5" max="6" width="15.7" style="10" customWidth="1"/>
    <col min="7" max="7" width="17.7" style="10" customWidth="1"/>
    <col min="8" max="8" width="9" style="9" customWidth="1"/>
    <col min="9" max="10" width="9" style="10" customWidth="1"/>
    <col min="11" max="16384" width="9" style="10"/>
  </cols>
  <sheetData>
    <row r="1" customHeight="1" spans="1:8">
      <c r="A1" s="11" t="s">
        <v>0</v>
      </c>
    </row>
    <row r="2" s="8" customFormat="1" ht="30" customHeight="1" spans="1:8">
      <c r="A2" s="12" t="s">
        <v>8057</v>
      </c>
      <c r="H2" s="13"/>
    </row>
    <row r="3" customHeight="1" spans="1:8">
      <c r="A3" s="9" t="str">
        <f>"评估基准日："&amp;TEXT(基本信息输入表!M7,"yyyy年mm月dd日")</f>
        <v>评估基准日：2025年02月20日</v>
      </c>
    </row>
    <row r="4" ht="14.25" customHeight="1" spans="1:8">
      <c r="A4" s="9"/>
      <c r="B4" s="9"/>
      <c r="C4" s="9"/>
      <c r="D4" s="9"/>
      <c r="E4" s="9"/>
      <c r="F4" s="9"/>
      <c r="G4" s="14" t="s">
        <v>8058</v>
      </c>
    </row>
    <row r="5" customHeight="1" spans="1:8">
      <c r="A5" s="15" t="str">
        <f>基本信息输入表!K6&amp;"："&amp;基本信息输入表!M6</f>
        <v>产权持有单位：中国石油天然气股份有限公司塔里木油田分公司塔西南勘探开发公司</v>
      </c>
      <c r="B5" s="16"/>
      <c r="C5" s="16"/>
      <c r="D5" s="16"/>
      <c r="G5" s="17" t="s">
        <v>7988</v>
      </c>
    </row>
    <row r="6" s="9" customFormat="1" customHeight="1" spans="1:8">
      <c r="A6" s="18" t="s">
        <v>4</v>
      </c>
      <c r="B6" s="18" t="s">
        <v>1065</v>
      </c>
      <c r="C6" s="18" t="s">
        <v>1147</v>
      </c>
      <c r="D6" s="18" t="s">
        <v>1575</v>
      </c>
      <c r="E6" s="19" t="s">
        <v>6</v>
      </c>
      <c r="F6" s="18" t="s">
        <v>7</v>
      </c>
      <c r="G6" s="18" t="s">
        <v>176</v>
      </c>
      <c r="H6" s="9" t="s">
        <v>1461</v>
      </c>
    </row>
    <row r="7" ht="13.2" customHeight="1" spans="1:8">
      <c r="A7" s="20" t="str">
        <f>IF(B7="","",ROW()-6)</f>
        <v/>
      </c>
      <c r="B7" s="21"/>
      <c r="C7" s="22"/>
      <c r="D7" s="21"/>
      <c r="E7" s="23"/>
      <c r="F7" s="23"/>
      <c r="G7" s="21"/>
      <c r="H7" s="9" t="s">
        <v>8059</v>
      </c>
    </row>
    <row r="8" ht="13.2" customHeight="1" spans="1:8">
      <c r="A8" s="20" t="str">
        <f t="shared" ref="A8:A26" si="0">IF(B8="","",ROW()-6)</f>
        <v/>
      </c>
      <c r="B8" s="21"/>
      <c r="C8" s="22"/>
      <c r="D8" s="21"/>
      <c r="E8" s="23"/>
      <c r="F8" s="23"/>
      <c r="G8" s="21"/>
      <c r="H8" s="9" t="s">
        <v>8060</v>
      </c>
    </row>
    <row r="9" ht="13.2" customHeight="1" spans="1:8">
      <c r="A9" s="20" t="str">
        <f t="shared" si="0"/>
        <v/>
      </c>
      <c r="B9" s="21"/>
      <c r="C9" s="22"/>
      <c r="D9" s="21"/>
      <c r="E9" s="23"/>
      <c r="F9" s="23"/>
      <c r="G9" s="21"/>
      <c r="H9" s="9" t="s">
        <v>8061</v>
      </c>
    </row>
    <row r="10" ht="13.2" customHeight="1" spans="1:8">
      <c r="A10" s="20" t="str">
        <f t="shared" si="0"/>
        <v/>
      </c>
      <c r="B10" s="21"/>
      <c r="C10" s="22"/>
      <c r="D10" s="21"/>
      <c r="E10" s="23"/>
      <c r="F10" s="23"/>
      <c r="G10" s="21"/>
      <c r="H10" s="9" t="s">
        <v>8062</v>
      </c>
    </row>
    <row r="11" ht="13.2" customHeight="1" spans="1:8">
      <c r="A11" s="20" t="str">
        <f t="shared" si="0"/>
        <v/>
      </c>
      <c r="B11" s="21"/>
      <c r="C11" s="22"/>
      <c r="D11" s="21"/>
      <c r="E11" s="23"/>
      <c r="F11" s="23"/>
      <c r="G11" s="21"/>
      <c r="H11" s="9" t="s">
        <v>8063</v>
      </c>
    </row>
    <row r="12" ht="13.2" customHeight="1" spans="1:8">
      <c r="A12" s="20" t="str">
        <f t="shared" si="0"/>
        <v/>
      </c>
      <c r="B12" s="21"/>
      <c r="C12" s="22"/>
      <c r="D12" s="21"/>
      <c r="E12" s="23"/>
      <c r="F12" s="23"/>
      <c r="G12" s="21"/>
      <c r="H12" s="9" t="s">
        <v>8064</v>
      </c>
    </row>
    <row r="13" ht="13.2" customHeight="1" spans="1:8">
      <c r="A13" s="20" t="str">
        <f t="shared" si="0"/>
        <v/>
      </c>
      <c r="B13" s="21"/>
      <c r="C13" s="22"/>
      <c r="D13" s="21"/>
      <c r="E13" s="23"/>
      <c r="F13" s="23"/>
      <c r="G13" s="21"/>
      <c r="H13" s="9" t="s">
        <v>8065</v>
      </c>
    </row>
    <row r="14" ht="13.2" customHeight="1" spans="1:8">
      <c r="A14" s="20" t="str">
        <f t="shared" si="0"/>
        <v/>
      </c>
      <c r="B14" s="21"/>
      <c r="C14" s="22"/>
      <c r="D14" s="21"/>
      <c r="E14" s="23"/>
      <c r="F14" s="23"/>
      <c r="G14" s="21"/>
      <c r="H14" s="9" t="s">
        <v>8066</v>
      </c>
    </row>
    <row r="15" ht="13.2" customHeight="1" spans="1:8">
      <c r="A15" s="20" t="str">
        <f t="shared" si="0"/>
        <v/>
      </c>
      <c r="B15" s="21"/>
      <c r="C15" s="22"/>
      <c r="D15" s="21"/>
      <c r="E15" s="23"/>
      <c r="F15" s="23"/>
      <c r="G15" s="21"/>
      <c r="H15" s="9" t="s">
        <v>8067</v>
      </c>
    </row>
    <row r="16" ht="13.2" customHeight="1" spans="1:8">
      <c r="A16" s="20" t="str">
        <f t="shared" si="0"/>
        <v/>
      </c>
      <c r="B16" s="21"/>
      <c r="C16" s="22"/>
      <c r="D16" s="21"/>
      <c r="E16" s="23"/>
      <c r="F16" s="23"/>
      <c r="G16" s="21"/>
      <c r="H16" s="9" t="s">
        <v>8068</v>
      </c>
    </row>
    <row r="17" ht="13.2" customHeight="1" spans="1:8">
      <c r="A17" s="20" t="str">
        <f t="shared" si="0"/>
        <v/>
      </c>
      <c r="B17" s="21"/>
      <c r="C17" s="22"/>
      <c r="D17" s="21"/>
      <c r="E17" s="23"/>
      <c r="F17" s="23"/>
      <c r="G17" s="21"/>
      <c r="H17" s="9" t="s">
        <v>8069</v>
      </c>
    </row>
    <row r="18" ht="13.2" customHeight="1" spans="1:8">
      <c r="A18" s="20" t="str">
        <f t="shared" si="0"/>
        <v/>
      </c>
      <c r="B18" s="21"/>
      <c r="C18" s="22"/>
      <c r="D18" s="21"/>
      <c r="E18" s="23"/>
      <c r="F18" s="23"/>
      <c r="G18" s="21"/>
      <c r="H18" s="9" t="s">
        <v>8070</v>
      </c>
    </row>
    <row r="19" ht="13.2" customHeight="1" spans="1:8">
      <c r="A19" s="20" t="str">
        <f t="shared" si="0"/>
        <v/>
      </c>
      <c r="B19" s="21"/>
      <c r="C19" s="22"/>
      <c r="D19" s="21"/>
      <c r="E19" s="23"/>
      <c r="F19" s="23"/>
      <c r="G19" s="21"/>
      <c r="H19" s="9" t="s">
        <v>8071</v>
      </c>
    </row>
    <row r="20" ht="13.2" customHeight="1" spans="1:8">
      <c r="A20" s="20" t="str">
        <f t="shared" si="0"/>
        <v/>
      </c>
      <c r="B20" s="21"/>
      <c r="C20" s="22"/>
      <c r="D20" s="21"/>
      <c r="E20" s="23"/>
      <c r="F20" s="23"/>
      <c r="G20" s="21"/>
      <c r="H20" s="9" t="s">
        <v>8072</v>
      </c>
    </row>
    <row r="21" ht="13.2" customHeight="1" spans="1:8">
      <c r="A21" s="20" t="str">
        <f t="shared" si="0"/>
        <v/>
      </c>
      <c r="B21" s="21"/>
      <c r="C21" s="22"/>
      <c r="D21" s="21"/>
      <c r="E21" s="23"/>
      <c r="F21" s="23"/>
      <c r="G21" s="21"/>
      <c r="H21" s="9" t="s">
        <v>8073</v>
      </c>
    </row>
    <row r="22" ht="13.2" customHeight="1" spans="1:8">
      <c r="A22" s="20" t="str">
        <f t="shared" si="0"/>
        <v/>
      </c>
      <c r="B22" s="21"/>
      <c r="C22" s="22"/>
      <c r="D22" s="21"/>
      <c r="E22" s="23"/>
      <c r="F22" s="23"/>
      <c r="G22" s="21"/>
      <c r="H22" s="9" t="s">
        <v>8074</v>
      </c>
    </row>
    <row r="23" ht="13.2" customHeight="1" spans="1:8">
      <c r="A23" s="20" t="str">
        <f t="shared" si="0"/>
        <v/>
      </c>
      <c r="B23" s="21"/>
      <c r="C23" s="22"/>
      <c r="D23" s="21"/>
      <c r="E23" s="23"/>
      <c r="F23" s="23"/>
      <c r="G23" s="21"/>
      <c r="H23" s="9" t="s">
        <v>8075</v>
      </c>
    </row>
    <row r="24" ht="13.2" customHeight="1" spans="1:8">
      <c r="A24" s="20" t="str">
        <f t="shared" si="0"/>
        <v/>
      </c>
      <c r="B24" s="21"/>
      <c r="C24" s="22"/>
      <c r="D24" s="21"/>
      <c r="E24" s="23"/>
      <c r="F24" s="23"/>
      <c r="G24" s="21"/>
      <c r="H24" s="9" t="s">
        <v>8076</v>
      </c>
    </row>
    <row r="25" ht="13.2" customHeight="1" spans="1:8">
      <c r="A25" s="20" t="str">
        <f t="shared" si="0"/>
        <v/>
      </c>
      <c r="B25" s="21"/>
      <c r="C25" s="22"/>
      <c r="D25" s="21"/>
      <c r="E25" s="23"/>
      <c r="F25" s="23"/>
      <c r="G25" s="21"/>
      <c r="H25" s="9" t="s">
        <v>8077</v>
      </c>
    </row>
    <row r="26" ht="12.75" customHeight="1" spans="1:8">
      <c r="A26" s="20" t="str">
        <f t="shared" si="0"/>
        <v/>
      </c>
      <c r="B26" s="21"/>
      <c r="C26" s="22"/>
      <c r="D26" s="21"/>
      <c r="E26" s="23"/>
      <c r="F26" s="23"/>
      <c r="G26" s="21"/>
      <c r="H26" s="9" t="s">
        <v>8078</v>
      </c>
    </row>
    <row r="27" customHeight="1" spans="1:8">
      <c r="A27" s="24" t="s">
        <v>1524</v>
      </c>
      <c r="B27" s="25"/>
      <c r="C27" s="24"/>
      <c r="D27" s="24"/>
      <c r="E27" s="26">
        <f>SUM(E7:E26)</f>
        <v>0</v>
      </c>
      <c r="F27" s="26">
        <f>SUM(F7:F26)</f>
        <v>0</v>
      </c>
      <c r="G27" s="27"/>
    </row>
    <row r="28" customHeight="1" spans="1:8">
      <c r="A28" s="10" t="str">
        <f>基本信息输入表!$K$6&amp;"填表人："&amp;基本信息输入表!$M$106</f>
        <v>产权持有单位填表人：宁国胜</v>
      </c>
      <c r="F28" s="10" t="str">
        <f>"评估人员："&amp;基本信息输入表!$Q$106</f>
        <v>评估人员：王庆国</v>
      </c>
      <c r="H28" s="9" t="s">
        <v>1483</v>
      </c>
    </row>
    <row r="29" customHeight="1" spans="1:8">
      <c r="A29" s="10" t="str">
        <f>"填表日期："&amp;YEAR(基本信息输入表!$O$106)&amp;"年"&amp;MONTH(基本信息输入表!$O$106)&amp;"月"&amp;DAY(基本信息输入表!$O$106)&amp;"日"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8079</v>
      </c>
    </row>
  </sheetData>
  <sheetProtection algorithmName="SHA-512" hashValue="1+rLWS3Nq3olHeG3syDW4LulCGU5q4g86YC5PPvVHdGn70Epm0RKSTUtcFOt6XXYfy36ycfrs2eGOGLVEWFTkA==" saltValue="NhhjcFymEqptvQFAYE5gbA=="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F179"/>
  <sheetViews>
    <sheetView workbookViewId="0">
      <selection activeCell="B168" sqref="B168"/>
    </sheetView>
  </sheetViews>
  <sheetFormatPr defaultColWidth="9" defaultRowHeight="15.75" outlineLevelCol="5"/>
  <cols>
    <col min="1" max="1" width="40.7" style="1" customWidth="1"/>
    <col min="2" max="3" width="50.7" style="2" customWidth="1"/>
    <col min="4" max="4" width="8.8" style="2"/>
    <col min="5" max="5" width="8.8" style="3"/>
    <col min="6" max="16384" width="8.8" style="1"/>
  </cols>
  <sheetData>
    <row r="1" ht="18" customHeight="1" spans="1:6">
      <c r="A1" s="880" t="s">
        <v>8080</v>
      </c>
      <c r="B1" s="5" t="s">
        <v>8081</v>
      </c>
      <c r="C1" s="6" t="s">
        <v>8082</v>
      </c>
      <c r="E1" s="3" t="s">
        <v>8083</v>
      </c>
      <c r="F1" s="7" t="s">
        <v>8084</v>
      </c>
    </row>
    <row r="2" spans="1:6">
      <c r="E2" s="3" t="s">
        <v>8083</v>
      </c>
      <c r="F2" s="7" t="s">
        <v>8084</v>
      </c>
    </row>
    <row r="3" ht="18" customHeight="1" spans="1:6">
      <c r="A3" s="880" t="s">
        <v>8085</v>
      </c>
      <c r="B3" s="5" t="s">
        <v>8081</v>
      </c>
      <c r="C3" s="6" t="s">
        <v>8086</v>
      </c>
      <c r="E3" s="3" t="s">
        <v>8083</v>
      </c>
      <c r="F3" s="7" t="s">
        <v>8084</v>
      </c>
    </row>
    <row r="4" ht="18" customHeight="1" spans="1:6">
      <c r="A4" s="880" t="s">
        <v>8087</v>
      </c>
      <c r="B4" s="5" t="s">
        <v>8081</v>
      </c>
      <c r="C4" s="6" t="s">
        <v>8088</v>
      </c>
      <c r="E4" s="3" t="s">
        <v>8083</v>
      </c>
      <c r="F4" s="7" t="s">
        <v>8084</v>
      </c>
    </row>
    <row r="5" ht="18" customHeight="1" spans="1:6">
      <c r="A5" s="880" t="s">
        <v>8089</v>
      </c>
      <c r="B5" s="5" t="s">
        <v>8081</v>
      </c>
      <c r="C5" s="6" t="s">
        <v>8090</v>
      </c>
      <c r="E5" s="3" t="s">
        <v>8083</v>
      </c>
      <c r="F5" s="7" t="s">
        <v>8084</v>
      </c>
    </row>
    <row r="6" ht="18" customHeight="1" spans="1:6">
      <c r="A6" s="880" t="s">
        <v>8091</v>
      </c>
      <c r="B6" s="5" t="s">
        <v>8081</v>
      </c>
      <c r="C6" s="6" t="s">
        <v>8092</v>
      </c>
      <c r="E6" s="3" t="s">
        <v>8083</v>
      </c>
      <c r="F6" s="7" t="s">
        <v>8084</v>
      </c>
    </row>
    <row r="7" ht="18" customHeight="1" spans="1:6">
      <c r="A7" s="880" t="s">
        <v>8093</v>
      </c>
      <c r="B7" s="5" t="s">
        <v>8081</v>
      </c>
      <c r="C7" s="6" t="s">
        <v>8094</v>
      </c>
      <c r="E7" s="3" t="s">
        <v>8083</v>
      </c>
      <c r="F7" s="7" t="s">
        <v>8084</v>
      </c>
    </row>
    <row r="8" ht="18" customHeight="1" spans="1:6">
      <c r="A8" s="880" t="s">
        <v>8095</v>
      </c>
      <c r="B8" s="5" t="s">
        <v>8081</v>
      </c>
      <c r="C8" s="6" t="s">
        <v>8096</v>
      </c>
      <c r="E8" s="3" t="s">
        <v>8083</v>
      </c>
      <c r="F8" s="7" t="s">
        <v>8084</v>
      </c>
    </row>
    <row r="9" ht="18" customHeight="1" spans="1:6">
      <c r="A9" s="880" t="s">
        <v>8097</v>
      </c>
      <c r="B9" s="5" t="s">
        <v>8081</v>
      </c>
      <c r="C9" s="6" t="s">
        <v>8098</v>
      </c>
      <c r="E9" s="3" t="s">
        <v>8083</v>
      </c>
      <c r="F9" s="7" t="s">
        <v>8084</v>
      </c>
    </row>
    <row r="10" ht="18" customHeight="1" spans="1:6">
      <c r="A10" s="880" t="s">
        <v>8099</v>
      </c>
      <c r="B10" s="5" t="s">
        <v>8081</v>
      </c>
      <c r="C10" s="6" t="s">
        <v>8100</v>
      </c>
      <c r="E10" s="3" t="s">
        <v>8083</v>
      </c>
      <c r="F10" s="7" t="s">
        <v>8084</v>
      </c>
    </row>
    <row r="11" ht="18" customHeight="1" spans="1:6">
      <c r="A11" s="880" t="s">
        <v>8101</v>
      </c>
      <c r="B11" s="5" t="s">
        <v>8081</v>
      </c>
      <c r="C11" s="6" t="s">
        <v>8102</v>
      </c>
      <c r="E11" s="3" t="s">
        <v>8083</v>
      </c>
      <c r="F11" s="7" t="s">
        <v>8084</v>
      </c>
    </row>
    <row r="12" ht="18" customHeight="1" spans="1:6">
      <c r="A12" s="880" t="s">
        <v>8103</v>
      </c>
      <c r="B12" s="5" t="s">
        <v>8081</v>
      </c>
      <c r="C12" s="6" t="s">
        <v>8104</v>
      </c>
      <c r="E12" s="3" t="s">
        <v>8083</v>
      </c>
      <c r="F12" s="7" t="s">
        <v>8084</v>
      </c>
    </row>
    <row r="13" ht="18" customHeight="1" spans="1:6">
      <c r="A13" s="880" t="s">
        <v>8105</v>
      </c>
      <c r="B13" s="5" t="s">
        <v>8081</v>
      </c>
      <c r="C13" s="6" t="s">
        <v>8106</v>
      </c>
      <c r="E13" s="3" t="s">
        <v>8083</v>
      </c>
      <c r="F13" s="7" t="s">
        <v>8084</v>
      </c>
    </row>
    <row r="14" ht="18" customHeight="1" spans="1:6">
      <c r="A14" s="880" t="s">
        <v>8107</v>
      </c>
      <c r="B14" s="5" t="s">
        <v>8081</v>
      </c>
      <c r="C14" s="6" t="s">
        <v>8108</v>
      </c>
      <c r="E14" s="3" t="s">
        <v>8083</v>
      </c>
      <c r="F14" s="7" t="s">
        <v>8084</v>
      </c>
    </row>
    <row r="15" ht="18" customHeight="1" spans="1:6">
      <c r="A15" s="880" t="s">
        <v>8109</v>
      </c>
      <c r="B15" s="5" t="s">
        <v>8081</v>
      </c>
      <c r="C15" s="6" t="s">
        <v>8110</v>
      </c>
      <c r="E15" s="3" t="s">
        <v>8083</v>
      </c>
      <c r="F15" s="7" t="s">
        <v>8084</v>
      </c>
    </row>
    <row r="16" ht="18" customHeight="1" spans="1:6">
      <c r="A16" s="880" t="s">
        <v>8111</v>
      </c>
      <c r="B16" s="5" t="s">
        <v>8081</v>
      </c>
      <c r="C16" s="6" t="s">
        <v>8112</v>
      </c>
      <c r="E16" s="3" t="s">
        <v>8083</v>
      </c>
      <c r="F16" s="7" t="s">
        <v>8084</v>
      </c>
    </row>
    <row r="17" ht="18" customHeight="1" spans="1:6">
      <c r="A17" s="880" t="s">
        <v>8113</v>
      </c>
      <c r="B17" s="5" t="s">
        <v>8081</v>
      </c>
      <c r="C17" s="6" t="s">
        <v>8114</v>
      </c>
      <c r="E17" s="3" t="s">
        <v>8083</v>
      </c>
      <c r="F17" s="7" t="s">
        <v>8084</v>
      </c>
    </row>
    <row r="18" ht="18" customHeight="1" spans="1:6">
      <c r="A18" s="880" t="s">
        <v>8115</v>
      </c>
      <c r="B18" s="5" t="s">
        <v>8081</v>
      </c>
      <c r="C18" s="6" t="s">
        <v>8116</v>
      </c>
      <c r="E18" s="3" t="s">
        <v>8083</v>
      </c>
      <c r="F18" s="7" t="s">
        <v>8084</v>
      </c>
    </row>
    <row r="19" ht="18" customHeight="1" spans="1:6">
      <c r="A19" s="880" t="s">
        <v>8117</v>
      </c>
      <c r="B19" s="5" t="s">
        <v>8081</v>
      </c>
      <c r="C19" s="6" t="s">
        <v>8118</v>
      </c>
      <c r="E19" s="3" t="s">
        <v>8083</v>
      </c>
      <c r="F19" s="7" t="s">
        <v>8084</v>
      </c>
    </row>
    <row r="20" ht="18" customHeight="1" spans="1:6">
      <c r="A20" s="880" t="s">
        <v>8119</v>
      </c>
      <c r="B20" s="5" t="s">
        <v>8081</v>
      </c>
      <c r="C20" s="6" t="s">
        <v>8120</v>
      </c>
      <c r="E20" s="3" t="s">
        <v>8083</v>
      </c>
      <c r="F20" s="7" t="s">
        <v>8084</v>
      </c>
    </row>
    <row r="21" ht="18" customHeight="1" spans="1:6">
      <c r="A21" s="880" t="s">
        <v>8121</v>
      </c>
      <c r="B21" s="5" t="s">
        <v>8081</v>
      </c>
      <c r="C21" s="6" t="s">
        <v>8122</v>
      </c>
      <c r="E21" s="3" t="s">
        <v>8083</v>
      </c>
      <c r="F21" s="7" t="s">
        <v>8084</v>
      </c>
    </row>
    <row r="22" ht="18" customHeight="1" spans="1:6">
      <c r="A22" s="880" t="s">
        <v>8123</v>
      </c>
      <c r="B22" s="5" t="s">
        <v>8081</v>
      </c>
      <c r="C22" s="6" t="s">
        <v>8124</v>
      </c>
      <c r="E22" s="3" t="s">
        <v>8083</v>
      </c>
      <c r="F22" s="7" t="s">
        <v>8084</v>
      </c>
    </row>
    <row r="23" ht="18" customHeight="1" spans="1:6">
      <c r="A23" s="880" t="s">
        <v>8125</v>
      </c>
      <c r="B23" s="5" t="s">
        <v>8081</v>
      </c>
      <c r="C23" s="6" t="s">
        <v>8126</v>
      </c>
      <c r="E23" s="3" t="s">
        <v>8083</v>
      </c>
      <c r="F23" s="7" t="s">
        <v>8084</v>
      </c>
    </row>
    <row r="24" ht="18" customHeight="1" spans="1:6">
      <c r="A24" s="880" t="s">
        <v>8127</v>
      </c>
      <c r="B24" s="5" t="s">
        <v>8081</v>
      </c>
      <c r="C24" s="6" t="s">
        <v>8128</v>
      </c>
      <c r="E24" s="3" t="s">
        <v>8083</v>
      </c>
      <c r="F24" s="7" t="s">
        <v>8084</v>
      </c>
    </row>
    <row r="25" ht="18" customHeight="1" spans="1:6">
      <c r="A25" s="880" t="s">
        <v>8129</v>
      </c>
      <c r="B25" s="5" t="s">
        <v>8081</v>
      </c>
      <c r="C25" s="6" t="s">
        <v>8130</v>
      </c>
      <c r="E25" s="3" t="s">
        <v>8083</v>
      </c>
      <c r="F25" s="7" t="s">
        <v>8084</v>
      </c>
    </row>
    <row r="26" ht="18" customHeight="1" spans="1:6">
      <c r="A26" s="880" t="s">
        <v>8131</v>
      </c>
      <c r="B26" s="5" t="s">
        <v>8081</v>
      </c>
      <c r="C26" s="6" t="s">
        <v>8132</v>
      </c>
      <c r="E26" s="3" t="s">
        <v>8083</v>
      </c>
      <c r="F26" s="7" t="s">
        <v>8084</v>
      </c>
    </row>
    <row r="27" ht="18" customHeight="1" spans="1:6">
      <c r="A27" s="880" t="s">
        <v>8133</v>
      </c>
      <c r="B27" s="5" t="s">
        <v>8081</v>
      </c>
      <c r="C27" s="6" t="s">
        <v>8134</v>
      </c>
      <c r="E27" s="3" t="s">
        <v>8083</v>
      </c>
      <c r="F27" s="7" t="s">
        <v>8084</v>
      </c>
    </row>
    <row r="28" ht="18" customHeight="1" spans="1:6">
      <c r="A28" s="880" t="s">
        <v>8135</v>
      </c>
      <c r="B28" s="5" t="s">
        <v>8081</v>
      </c>
      <c r="C28" s="6" t="s">
        <v>8136</v>
      </c>
      <c r="E28" s="3" t="s">
        <v>8083</v>
      </c>
      <c r="F28" s="7" t="s">
        <v>8084</v>
      </c>
    </row>
    <row r="29" ht="18" customHeight="1" spans="1:6">
      <c r="A29" s="880" t="s">
        <v>8137</v>
      </c>
      <c r="B29" s="5" t="s">
        <v>8081</v>
      </c>
      <c r="C29" s="6" t="s">
        <v>8138</v>
      </c>
      <c r="E29" s="3" t="s">
        <v>8083</v>
      </c>
      <c r="F29" s="7" t="s">
        <v>8084</v>
      </c>
    </row>
    <row r="30" ht="18" customHeight="1" spans="1:6">
      <c r="A30" s="880" t="s">
        <v>8139</v>
      </c>
      <c r="B30" s="5" t="s">
        <v>8081</v>
      </c>
      <c r="C30" s="6" t="s">
        <v>8140</v>
      </c>
      <c r="E30" s="3" t="s">
        <v>8083</v>
      </c>
      <c r="F30" s="7" t="s">
        <v>8084</v>
      </c>
    </row>
    <row r="31" ht="18" customHeight="1" spans="1:6">
      <c r="A31" s="880" t="s">
        <v>8141</v>
      </c>
      <c r="B31" s="5" t="s">
        <v>8081</v>
      </c>
      <c r="C31" s="6" t="s">
        <v>8142</v>
      </c>
      <c r="E31" s="3" t="s">
        <v>8083</v>
      </c>
      <c r="F31" s="7" t="s">
        <v>8084</v>
      </c>
    </row>
    <row r="32" ht="18" customHeight="1" spans="1:6">
      <c r="A32" s="880" t="s">
        <v>8143</v>
      </c>
      <c r="B32" s="5" t="s">
        <v>8081</v>
      </c>
      <c r="C32" s="6" t="s">
        <v>8144</v>
      </c>
      <c r="E32" s="3" t="s">
        <v>8083</v>
      </c>
      <c r="F32" s="7" t="s">
        <v>8084</v>
      </c>
    </row>
    <row r="33" ht="18" customHeight="1" spans="1:6">
      <c r="A33" s="880" t="s">
        <v>8145</v>
      </c>
      <c r="B33" s="5" t="s">
        <v>8081</v>
      </c>
      <c r="C33" s="6" t="s">
        <v>8146</v>
      </c>
      <c r="E33" s="3" t="s">
        <v>8083</v>
      </c>
      <c r="F33" s="7" t="s">
        <v>8084</v>
      </c>
    </row>
    <row r="34" ht="18" customHeight="1" spans="1:6">
      <c r="A34" s="880" t="s">
        <v>8147</v>
      </c>
      <c r="B34" s="5" t="s">
        <v>8081</v>
      </c>
      <c r="C34" s="6" t="s">
        <v>8148</v>
      </c>
      <c r="E34" s="3" t="s">
        <v>8083</v>
      </c>
      <c r="F34" s="7" t="s">
        <v>8084</v>
      </c>
    </row>
    <row r="35" ht="18" customHeight="1" spans="1:6">
      <c r="A35" s="880" t="s">
        <v>8149</v>
      </c>
      <c r="B35" s="5" t="s">
        <v>8081</v>
      </c>
      <c r="C35" s="6" t="s">
        <v>8150</v>
      </c>
      <c r="E35" s="3" t="s">
        <v>8083</v>
      </c>
      <c r="F35" s="7" t="s">
        <v>8084</v>
      </c>
    </row>
    <row r="36" ht="18" customHeight="1" spans="1:6">
      <c r="A36" s="880" t="s">
        <v>8151</v>
      </c>
      <c r="B36" s="5" t="s">
        <v>8081</v>
      </c>
      <c r="C36" s="6" t="s">
        <v>8152</v>
      </c>
      <c r="E36" s="3" t="s">
        <v>8083</v>
      </c>
      <c r="F36" s="7" t="s">
        <v>8084</v>
      </c>
    </row>
    <row r="37" ht="18" customHeight="1" spans="1:6">
      <c r="A37" s="880" t="s">
        <v>8153</v>
      </c>
      <c r="B37" s="5" t="s">
        <v>8081</v>
      </c>
      <c r="C37" s="6" t="s">
        <v>8154</v>
      </c>
      <c r="E37" s="3" t="s">
        <v>8083</v>
      </c>
      <c r="F37" s="7" t="s">
        <v>8084</v>
      </c>
    </row>
    <row r="38" ht="18" customHeight="1" spans="1:6">
      <c r="A38" s="880" t="s">
        <v>8155</v>
      </c>
      <c r="B38" s="5" t="s">
        <v>8081</v>
      </c>
      <c r="C38" s="6" t="s">
        <v>8156</v>
      </c>
      <c r="E38" s="3" t="s">
        <v>8083</v>
      </c>
      <c r="F38" s="7" t="s">
        <v>8084</v>
      </c>
    </row>
    <row r="39" ht="18" customHeight="1" spans="1:6">
      <c r="A39" s="880" t="s">
        <v>8157</v>
      </c>
      <c r="B39" s="5" t="s">
        <v>8081</v>
      </c>
      <c r="C39" s="6" t="s">
        <v>8158</v>
      </c>
      <c r="E39" s="3" t="s">
        <v>8083</v>
      </c>
      <c r="F39" s="7" t="s">
        <v>8084</v>
      </c>
    </row>
    <row r="40" ht="18" customHeight="1" spans="1:6">
      <c r="A40" s="880" t="s">
        <v>8159</v>
      </c>
      <c r="B40" s="5" t="s">
        <v>8081</v>
      </c>
      <c r="C40" s="6" t="s">
        <v>8160</v>
      </c>
      <c r="E40" s="3" t="s">
        <v>8083</v>
      </c>
      <c r="F40" s="7" t="s">
        <v>8084</v>
      </c>
    </row>
    <row r="41" ht="18" customHeight="1" spans="1:6">
      <c r="A41" s="880" t="s">
        <v>8161</v>
      </c>
      <c r="B41" s="5" t="s">
        <v>8081</v>
      </c>
      <c r="C41" s="6" t="s">
        <v>8162</v>
      </c>
      <c r="E41" s="3" t="s">
        <v>8083</v>
      </c>
      <c r="F41" s="7" t="s">
        <v>8084</v>
      </c>
    </row>
    <row r="42" ht="18" customHeight="1" spans="1:6">
      <c r="A42" s="880" t="s">
        <v>8163</v>
      </c>
      <c r="B42" s="5" t="s">
        <v>8081</v>
      </c>
      <c r="C42" s="6" t="s">
        <v>8164</v>
      </c>
      <c r="E42" s="3" t="s">
        <v>8083</v>
      </c>
      <c r="F42" s="7" t="s">
        <v>8084</v>
      </c>
    </row>
    <row r="43" ht="18" customHeight="1" spans="1:6">
      <c r="A43" s="880" t="s">
        <v>8165</v>
      </c>
      <c r="B43" s="5" t="s">
        <v>8081</v>
      </c>
      <c r="C43" s="6" t="s">
        <v>8166</v>
      </c>
      <c r="E43" s="3" t="s">
        <v>8083</v>
      </c>
      <c r="F43" s="7" t="s">
        <v>8084</v>
      </c>
    </row>
    <row r="44" ht="18" customHeight="1" spans="1:6">
      <c r="A44" s="880" t="s">
        <v>8167</v>
      </c>
      <c r="B44" s="5" t="s">
        <v>8081</v>
      </c>
      <c r="C44" s="6" t="s">
        <v>8168</v>
      </c>
      <c r="E44" s="3" t="s">
        <v>8083</v>
      </c>
      <c r="F44" s="7" t="s">
        <v>8084</v>
      </c>
    </row>
    <row r="45" ht="18" customHeight="1" spans="1:6">
      <c r="A45" s="880" t="s">
        <v>8169</v>
      </c>
      <c r="B45" s="5" t="s">
        <v>8081</v>
      </c>
      <c r="C45" s="6" t="s">
        <v>8170</v>
      </c>
      <c r="E45" s="3" t="s">
        <v>8083</v>
      </c>
      <c r="F45" s="7" t="s">
        <v>8084</v>
      </c>
    </row>
    <row r="46" ht="18" customHeight="1" spans="1:6">
      <c r="A46" s="880" t="s">
        <v>8171</v>
      </c>
      <c r="B46" s="5" t="s">
        <v>8081</v>
      </c>
      <c r="C46" s="6" t="s">
        <v>8172</v>
      </c>
      <c r="E46" s="3" t="s">
        <v>8083</v>
      </c>
      <c r="F46" s="7" t="s">
        <v>8084</v>
      </c>
    </row>
    <row r="47" ht="18" customHeight="1" spans="1:6">
      <c r="A47" s="880" t="s">
        <v>8173</v>
      </c>
      <c r="B47" s="5" t="s">
        <v>8081</v>
      </c>
      <c r="C47" s="6" t="s">
        <v>8174</v>
      </c>
      <c r="E47" s="3" t="s">
        <v>8083</v>
      </c>
      <c r="F47" s="7" t="s">
        <v>8084</v>
      </c>
    </row>
    <row r="48" ht="18" customHeight="1" spans="1:6">
      <c r="A48" s="880" t="s">
        <v>8175</v>
      </c>
      <c r="B48" s="5" t="s">
        <v>8081</v>
      </c>
      <c r="C48" s="6" t="s">
        <v>8176</v>
      </c>
      <c r="E48" s="3" t="s">
        <v>8083</v>
      </c>
      <c r="F48" s="7" t="s">
        <v>8084</v>
      </c>
    </row>
    <row r="49" ht="18" customHeight="1" spans="1:6">
      <c r="A49" s="880" t="s">
        <v>8177</v>
      </c>
      <c r="B49" s="5" t="s">
        <v>8081</v>
      </c>
      <c r="C49" s="6" t="s">
        <v>8178</v>
      </c>
      <c r="E49" s="3" t="s">
        <v>8083</v>
      </c>
      <c r="F49" s="7" t="s">
        <v>8084</v>
      </c>
    </row>
    <row r="50" ht="18" customHeight="1" spans="1:6">
      <c r="A50" s="880" t="s">
        <v>8179</v>
      </c>
      <c r="B50" s="5" t="s">
        <v>8081</v>
      </c>
      <c r="C50" s="6" t="s">
        <v>8180</v>
      </c>
      <c r="E50" s="3" t="s">
        <v>8083</v>
      </c>
      <c r="F50" s="7" t="s">
        <v>8084</v>
      </c>
    </row>
    <row r="51" ht="18" customHeight="1" spans="1:6">
      <c r="A51" s="880" t="s">
        <v>8181</v>
      </c>
      <c r="B51" s="5" t="s">
        <v>8081</v>
      </c>
      <c r="C51" s="6" t="s">
        <v>8182</v>
      </c>
      <c r="E51" s="3" t="s">
        <v>8083</v>
      </c>
      <c r="F51" s="7" t="s">
        <v>8084</v>
      </c>
    </row>
    <row r="52" ht="18" customHeight="1" spans="1:6">
      <c r="A52" s="880" t="s">
        <v>8183</v>
      </c>
      <c r="B52" s="5" t="s">
        <v>8081</v>
      </c>
      <c r="C52" s="6" t="s">
        <v>8184</v>
      </c>
      <c r="E52" s="3" t="s">
        <v>8083</v>
      </c>
      <c r="F52" s="7" t="s">
        <v>8084</v>
      </c>
    </row>
    <row r="53" ht="18" customHeight="1" spans="1:6">
      <c r="A53" s="880" t="s">
        <v>8185</v>
      </c>
      <c r="B53" s="5" t="s">
        <v>8081</v>
      </c>
      <c r="C53" s="6" t="s">
        <v>8186</v>
      </c>
      <c r="E53" s="3" t="s">
        <v>8083</v>
      </c>
      <c r="F53" s="7" t="s">
        <v>8084</v>
      </c>
    </row>
    <row r="54" ht="18" customHeight="1" spans="1:6">
      <c r="A54" s="880" t="s">
        <v>8187</v>
      </c>
      <c r="B54" s="5" t="s">
        <v>8081</v>
      </c>
      <c r="C54" s="6" t="s">
        <v>8188</v>
      </c>
      <c r="E54" s="3" t="s">
        <v>8083</v>
      </c>
      <c r="F54" s="7" t="s">
        <v>8084</v>
      </c>
    </row>
    <row r="55" ht="18" customHeight="1" spans="1:6">
      <c r="A55" s="880" t="s">
        <v>8189</v>
      </c>
      <c r="B55" s="5" t="s">
        <v>8081</v>
      </c>
      <c r="C55" s="6" t="s">
        <v>8190</v>
      </c>
      <c r="E55" s="3" t="s">
        <v>8083</v>
      </c>
      <c r="F55" s="7" t="s">
        <v>8084</v>
      </c>
    </row>
    <row r="56" ht="18" customHeight="1" spans="1:6">
      <c r="A56" s="880" t="s">
        <v>8191</v>
      </c>
      <c r="B56" s="5" t="s">
        <v>8081</v>
      </c>
      <c r="C56" s="6" t="s">
        <v>8192</v>
      </c>
      <c r="E56" s="3" t="s">
        <v>8083</v>
      </c>
      <c r="F56" s="7" t="s">
        <v>8084</v>
      </c>
    </row>
    <row r="57" ht="18" customHeight="1" spans="1:6">
      <c r="A57" s="880" t="s">
        <v>8193</v>
      </c>
      <c r="B57" s="5" t="s">
        <v>8081</v>
      </c>
      <c r="C57" s="6" t="s">
        <v>8194</v>
      </c>
      <c r="E57" s="3" t="s">
        <v>8083</v>
      </c>
      <c r="F57" s="7" t="s">
        <v>8084</v>
      </c>
    </row>
    <row r="58" ht="18" customHeight="1" spans="1:6">
      <c r="A58" s="880" t="s">
        <v>8195</v>
      </c>
      <c r="B58" s="5" t="s">
        <v>8081</v>
      </c>
      <c r="C58" s="6" t="s">
        <v>8196</v>
      </c>
      <c r="E58" s="3" t="s">
        <v>8083</v>
      </c>
      <c r="F58" s="7" t="s">
        <v>8084</v>
      </c>
    </row>
    <row r="59" ht="18" customHeight="1" spans="1:6">
      <c r="A59" s="880" t="s">
        <v>8197</v>
      </c>
      <c r="B59" s="5" t="s">
        <v>8081</v>
      </c>
      <c r="C59" s="6" t="s">
        <v>8198</v>
      </c>
      <c r="E59" s="3" t="s">
        <v>8083</v>
      </c>
      <c r="F59" s="7" t="s">
        <v>8084</v>
      </c>
    </row>
    <row r="60" ht="18" customHeight="1" spans="1:6">
      <c r="A60" s="880" t="s">
        <v>8199</v>
      </c>
      <c r="B60" s="5" t="s">
        <v>8081</v>
      </c>
      <c r="C60" s="6" t="s">
        <v>8200</v>
      </c>
      <c r="E60" s="3" t="s">
        <v>8083</v>
      </c>
      <c r="F60" s="7" t="s">
        <v>8084</v>
      </c>
    </row>
    <row r="61" ht="18" customHeight="1" spans="1:6">
      <c r="A61" s="880" t="s">
        <v>8201</v>
      </c>
      <c r="B61" s="5" t="s">
        <v>8081</v>
      </c>
      <c r="C61" s="6" t="s">
        <v>8202</v>
      </c>
      <c r="E61" s="3" t="s">
        <v>8083</v>
      </c>
      <c r="F61" s="7" t="s">
        <v>8084</v>
      </c>
    </row>
    <row r="62" ht="18" customHeight="1" spans="1:6">
      <c r="A62" s="880" t="s">
        <v>8203</v>
      </c>
      <c r="B62" s="5" t="s">
        <v>8081</v>
      </c>
      <c r="C62" s="6" t="s">
        <v>8204</v>
      </c>
      <c r="E62" s="3" t="s">
        <v>8083</v>
      </c>
      <c r="F62" s="7" t="s">
        <v>8084</v>
      </c>
    </row>
    <row r="63" ht="18" customHeight="1" spans="1:6">
      <c r="A63" s="880" t="s">
        <v>8205</v>
      </c>
      <c r="B63" s="5" t="s">
        <v>8081</v>
      </c>
      <c r="C63" s="6" t="s">
        <v>8206</v>
      </c>
      <c r="E63" s="3" t="s">
        <v>8083</v>
      </c>
      <c r="F63" s="7" t="s">
        <v>8084</v>
      </c>
    </row>
    <row r="64" ht="18" customHeight="1" spans="1:6">
      <c r="A64" s="880" t="s">
        <v>8207</v>
      </c>
      <c r="B64" s="5" t="s">
        <v>8081</v>
      </c>
      <c r="C64" s="6" t="s">
        <v>8208</v>
      </c>
      <c r="E64" s="3" t="s">
        <v>8083</v>
      </c>
      <c r="F64" s="7" t="s">
        <v>8084</v>
      </c>
    </row>
    <row r="65" ht="18" customHeight="1" spans="1:6">
      <c r="A65" s="880" t="s">
        <v>8209</v>
      </c>
      <c r="B65" s="5" t="s">
        <v>8081</v>
      </c>
      <c r="C65" s="6" t="s">
        <v>8210</v>
      </c>
      <c r="E65" s="3" t="s">
        <v>8083</v>
      </c>
      <c r="F65" s="7" t="s">
        <v>8084</v>
      </c>
    </row>
    <row r="66" ht="18" customHeight="1" spans="1:6">
      <c r="A66" s="880" t="s">
        <v>8211</v>
      </c>
      <c r="B66" s="5" t="s">
        <v>8081</v>
      </c>
      <c r="C66" s="6" t="s">
        <v>8212</v>
      </c>
      <c r="E66" s="3" t="s">
        <v>8083</v>
      </c>
      <c r="F66" s="7" t="s">
        <v>8084</v>
      </c>
    </row>
    <row r="67" ht="18" customHeight="1" spans="1:6">
      <c r="A67" s="880" t="s">
        <v>8213</v>
      </c>
      <c r="B67" s="5" t="s">
        <v>8081</v>
      </c>
      <c r="C67" s="6" t="s">
        <v>8214</v>
      </c>
      <c r="E67" s="3" t="s">
        <v>8083</v>
      </c>
      <c r="F67" s="7" t="s">
        <v>8084</v>
      </c>
    </row>
    <row r="68" ht="18" customHeight="1" spans="1:6">
      <c r="A68" s="880" t="s">
        <v>8215</v>
      </c>
      <c r="B68" s="5" t="s">
        <v>8081</v>
      </c>
      <c r="C68" s="6" t="s">
        <v>8216</v>
      </c>
      <c r="E68" s="3" t="s">
        <v>8083</v>
      </c>
      <c r="F68" s="7" t="s">
        <v>8084</v>
      </c>
    </row>
    <row r="69" ht="18" customHeight="1" spans="1:6">
      <c r="A69" s="880" t="s">
        <v>8217</v>
      </c>
      <c r="B69" s="5" t="s">
        <v>8081</v>
      </c>
      <c r="C69" s="6" t="s">
        <v>8218</v>
      </c>
      <c r="E69" s="3" t="s">
        <v>8083</v>
      </c>
      <c r="F69" s="7" t="s">
        <v>8084</v>
      </c>
    </row>
    <row r="70" ht="18" customHeight="1" spans="1:6">
      <c r="A70" s="880" t="s">
        <v>8219</v>
      </c>
      <c r="B70" s="5" t="s">
        <v>8081</v>
      </c>
      <c r="C70" s="6" t="s">
        <v>8220</v>
      </c>
      <c r="E70" s="3" t="s">
        <v>8083</v>
      </c>
      <c r="F70" s="7" t="s">
        <v>8084</v>
      </c>
    </row>
    <row r="71" ht="18" customHeight="1" spans="1:6">
      <c r="A71" s="880" t="s">
        <v>8221</v>
      </c>
      <c r="B71" s="5" t="s">
        <v>8081</v>
      </c>
      <c r="C71" s="6" t="s">
        <v>8222</v>
      </c>
      <c r="E71" s="3" t="s">
        <v>8083</v>
      </c>
      <c r="F71" s="7" t="s">
        <v>8084</v>
      </c>
    </row>
    <row r="72" ht="18" customHeight="1" spans="1:6">
      <c r="A72" s="880" t="s">
        <v>8223</v>
      </c>
      <c r="B72" s="5" t="s">
        <v>8081</v>
      </c>
      <c r="C72" s="6" t="s">
        <v>8224</v>
      </c>
      <c r="E72" s="3" t="s">
        <v>8083</v>
      </c>
      <c r="F72" s="7" t="s">
        <v>8084</v>
      </c>
    </row>
    <row r="73" ht="18" customHeight="1" spans="1:6">
      <c r="A73" s="880" t="s">
        <v>8225</v>
      </c>
      <c r="B73" s="5" t="s">
        <v>8081</v>
      </c>
      <c r="C73" s="6" t="s">
        <v>8226</v>
      </c>
      <c r="E73" s="3" t="s">
        <v>8083</v>
      </c>
      <c r="F73" s="7" t="s">
        <v>8084</v>
      </c>
    </row>
    <row r="74" ht="18" customHeight="1" spans="1:6">
      <c r="A74" s="880" t="s">
        <v>8227</v>
      </c>
      <c r="B74" s="5" t="s">
        <v>8081</v>
      </c>
      <c r="C74" s="6" t="s">
        <v>8228</v>
      </c>
      <c r="E74" s="3" t="s">
        <v>8083</v>
      </c>
      <c r="F74" s="7" t="s">
        <v>8084</v>
      </c>
    </row>
    <row r="75" ht="18" customHeight="1" spans="1:6">
      <c r="A75" s="880" t="s">
        <v>8229</v>
      </c>
      <c r="B75" s="5" t="s">
        <v>8081</v>
      </c>
      <c r="C75" s="6" t="s">
        <v>8230</v>
      </c>
      <c r="E75" s="3" t="s">
        <v>8083</v>
      </c>
      <c r="F75" s="7" t="s">
        <v>8084</v>
      </c>
    </row>
    <row r="76" ht="18" customHeight="1" spans="1:6">
      <c r="A76" s="880" t="s">
        <v>8231</v>
      </c>
      <c r="B76" s="5" t="s">
        <v>8081</v>
      </c>
      <c r="C76" s="6" t="s">
        <v>8232</v>
      </c>
      <c r="E76" s="3" t="s">
        <v>8083</v>
      </c>
      <c r="F76" s="7" t="s">
        <v>8084</v>
      </c>
    </row>
    <row r="77" ht="18" customHeight="1" spans="1:6">
      <c r="A77" s="880" t="s">
        <v>8233</v>
      </c>
      <c r="B77" s="5" t="s">
        <v>8081</v>
      </c>
      <c r="C77" s="6" t="s">
        <v>8234</v>
      </c>
      <c r="E77" s="3" t="s">
        <v>8083</v>
      </c>
      <c r="F77" s="7" t="s">
        <v>8084</v>
      </c>
    </row>
    <row r="78" ht="18" customHeight="1" spans="1:6">
      <c r="A78" s="880" t="s">
        <v>8235</v>
      </c>
      <c r="B78" s="5" t="s">
        <v>8081</v>
      </c>
      <c r="C78" s="6" t="s">
        <v>8236</v>
      </c>
      <c r="E78" s="3" t="s">
        <v>8083</v>
      </c>
      <c r="F78" s="7" t="s">
        <v>8084</v>
      </c>
    </row>
    <row r="79" ht="18" customHeight="1" spans="1:6">
      <c r="A79" s="880" t="s">
        <v>8237</v>
      </c>
      <c r="B79" s="5" t="s">
        <v>8081</v>
      </c>
      <c r="C79" s="6" t="s">
        <v>8238</v>
      </c>
      <c r="E79" s="3" t="s">
        <v>8083</v>
      </c>
      <c r="F79" s="7" t="s">
        <v>8084</v>
      </c>
    </row>
    <row r="80" ht="18" customHeight="1" spans="1:6">
      <c r="A80" s="880" t="s">
        <v>8239</v>
      </c>
      <c r="B80" s="5" t="s">
        <v>8081</v>
      </c>
      <c r="C80" s="6" t="s">
        <v>8240</v>
      </c>
      <c r="E80" s="3" t="s">
        <v>8083</v>
      </c>
      <c r="F80" s="7" t="s">
        <v>8084</v>
      </c>
    </row>
    <row r="81" ht="18" customHeight="1" spans="1:6">
      <c r="A81" s="880" t="s">
        <v>8241</v>
      </c>
      <c r="B81" s="5" t="s">
        <v>8081</v>
      </c>
      <c r="C81" s="6" t="s">
        <v>8242</v>
      </c>
      <c r="E81" s="3" t="s">
        <v>8083</v>
      </c>
      <c r="F81" s="7" t="s">
        <v>8084</v>
      </c>
    </row>
    <row r="82" ht="18" customHeight="1" spans="1:6">
      <c r="A82" s="880" t="s">
        <v>8243</v>
      </c>
      <c r="B82" s="5" t="s">
        <v>8081</v>
      </c>
      <c r="C82" s="6" t="s">
        <v>8244</v>
      </c>
      <c r="E82" s="3" t="s">
        <v>8083</v>
      </c>
      <c r="F82" s="7" t="s">
        <v>8084</v>
      </c>
    </row>
    <row r="83" ht="18" customHeight="1" spans="1:6">
      <c r="A83" s="880" t="s">
        <v>8245</v>
      </c>
      <c r="B83" s="5" t="s">
        <v>8081</v>
      </c>
      <c r="C83" s="6" t="s">
        <v>8246</v>
      </c>
      <c r="E83" s="3" t="s">
        <v>8083</v>
      </c>
      <c r="F83" s="7" t="s">
        <v>8084</v>
      </c>
    </row>
    <row r="84" ht="18" customHeight="1" spans="1:6">
      <c r="A84" s="880" t="s">
        <v>8247</v>
      </c>
      <c r="B84" s="5" t="s">
        <v>8081</v>
      </c>
      <c r="C84" s="6" t="s">
        <v>8248</v>
      </c>
      <c r="E84" s="3" t="s">
        <v>8083</v>
      </c>
      <c r="F84" s="7" t="s">
        <v>8084</v>
      </c>
    </row>
    <row r="85" ht="18" customHeight="1" spans="1:6">
      <c r="A85" s="880" t="s">
        <v>8249</v>
      </c>
      <c r="B85" s="5" t="s">
        <v>8081</v>
      </c>
      <c r="C85" s="6" t="s">
        <v>8250</v>
      </c>
      <c r="E85" s="3" t="s">
        <v>8083</v>
      </c>
      <c r="F85" s="7" t="s">
        <v>8084</v>
      </c>
    </row>
    <row r="86" ht="18" customHeight="1" spans="1:6">
      <c r="A86" s="880" t="s">
        <v>8251</v>
      </c>
      <c r="B86" s="5" t="s">
        <v>8081</v>
      </c>
      <c r="C86" s="6" t="s">
        <v>8252</v>
      </c>
      <c r="E86" s="3" t="s">
        <v>8083</v>
      </c>
      <c r="F86" s="7" t="s">
        <v>8084</v>
      </c>
    </row>
    <row r="87" ht="18" customHeight="1" spans="1:6">
      <c r="A87" s="880" t="s">
        <v>8253</v>
      </c>
      <c r="B87" s="5" t="s">
        <v>8081</v>
      </c>
      <c r="C87" s="6" t="s">
        <v>8254</v>
      </c>
      <c r="E87" s="3" t="s">
        <v>8083</v>
      </c>
      <c r="F87" s="7" t="s">
        <v>8084</v>
      </c>
    </row>
    <row r="88" ht="18" customHeight="1" spans="1:6">
      <c r="A88" s="880" t="s">
        <v>8255</v>
      </c>
      <c r="B88" s="5" t="s">
        <v>8081</v>
      </c>
      <c r="C88" s="6" t="s">
        <v>8256</v>
      </c>
      <c r="E88" s="3" t="s">
        <v>8083</v>
      </c>
      <c r="F88" s="7" t="s">
        <v>8084</v>
      </c>
    </row>
    <row r="89" ht="18" customHeight="1" spans="1:6">
      <c r="A89" s="880" t="s">
        <v>8257</v>
      </c>
      <c r="B89" s="5" t="s">
        <v>8081</v>
      </c>
      <c r="C89" s="6" t="s">
        <v>8258</v>
      </c>
      <c r="E89" s="3" t="s">
        <v>8083</v>
      </c>
      <c r="F89" s="7" t="s">
        <v>8084</v>
      </c>
    </row>
    <row r="90" ht="18" customHeight="1" spans="1:6">
      <c r="A90" s="880" t="s">
        <v>8259</v>
      </c>
      <c r="B90" s="5" t="s">
        <v>8081</v>
      </c>
      <c r="C90" s="6" t="s">
        <v>8260</v>
      </c>
      <c r="E90" s="3" t="s">
        <v>8083</v>
      </c>
      <c r="F90" s="7" t="s">
        <v>8084</v>
      </c>
    </row>
    <row r="91" ht="18" customHeight="1" spans="1:6">
      <c r="A91" s="880" t="s">
        <v>8261</v>
      </c>
      <c r="B91" s="5" t="s">
        <v>8081</v>
      </c>
      <c r="C91" s="6" t="s">
        <v>8262</v>
      </c>
      <c r="E91" s="3" t="s">
        <v>8083</v>
      </c>
      <c r="F91" s="7" t="s">
        <v>8084</v>
      </c>
    </row>
    <row r="92" ht="18" customHeight="1" spans="1:6">
      <c r="A92" s="880" t="s">
        <v>8263</v>
      </c>
      <c r="B92" s="5" t="s">
        <v>8081</v>
      </c>
      <c r="C92" s="6" t="s">
        <v>8264</v>
      </c>
      <c r="E92" s="3" t="s">
        <v>8083</v>
      </c>
      <c r="F92" s="7" t="s">
        <v>8084</v>
      </c>
    </row>
    <row r="93" ht="18" customHeight="1" spans="1:6">
      <c r="A93" s="880" t="s">
        <v>8265</v>
      </c>
      <c r="B93" s="5" t="s">
        <v>8081</v>
      </c>
      <c r="C93" s="6" t="s">
        <v>8266</v>
      </c>
      <c r="E93" s="3" t="s">
        <v>8083</v>
      </c>
      <c r="F93" s="7" t="s">
        <v>8084</v>
      </c>
    </row>
    <row r="94" ht="18" customHeight="1" spans="1:6">
      <c r="A94" s="880" t="s">
        <v>8267</v>
      </c>
      <c r="B94" s="5" t="s">
        <v>8081</v>
      </c>
      <c r="C94" s="6" t="s">
        <v>8268</v>
      </c>
      <c r="E94" s="3" t="s">
        <v>8083</v>
      </c>
      <c r="F94" s="7" t="s">
        <v>8084</v>
      </c>
    </row>
    <row r="95" ht="18" customHeight="1" spans="1:6">
      <c r="A95" s="880" t="s">
        <v>8269</v>
      </c>
      <c r="B95" s="5" t="s">
        <v>8081</v>
      </c>
      <c r="C95" s="6" t="s">
        <v>8270</v>
      </c>
      <c r="E95" s="3" t="s">
        <v>8083</v>
      </c>
      <c r="F95" s="7" t="s">
        <v>8084</v>
      </c>
    </row>
    <row r="96" ht="18" customHeight="1" spans="1:6">
      <c r="A96" s="880" t="s">
        <v>8271</v>
      </c>
      <c r="B96" s="5" t="s">
        <v>8081</v>
      </c>
      <c r="C96" s="6" t="s">
        <v>8272</v>
      </c>
      <c r="E96" s="3" t="s">
        <v>8083</v>
      </c>
      <c r="F96" s="7" t="s">
        <v>8084</v>
      </c>
    </row>
    <row r="97" ht="18" customHeight="1" spans="1:6">
      <c r="A97" s="880" t="s">
        <v>8273</v>
      </c>
      <c r="B97" s="5" t="s">
        <v>8081</v>
      </c>
      <c r="C97" s="6" t="s">
        <v>8274</v>
      </c>
      <c r="E97" s="3" t="s">
        <v>8083</v>
      </c>
      <c r="F97" s="7" t="s">
        <v>8084</v>
      </c>
    </row>
    <row r="98" ht="18" customHeight="1" spans="1:6">
      <c r="A98" s="880" t="s">
        <v>8275</v>
      </c>
      <c r="B98" s="5" t="s">
        <v>8081</v>
      </c>
      <c r="C98" s="6" t="s">
        <v>8276</v>
      </c>
      <c r="E98" s="3" t="s">
        <v>8083</v>
      </c>
      <c r="F98" s="7" t="s">
        <v>8084</v>
      </c>
    </row>
    <row r="99" ht="18" customHeight="1" spans="1:6">
      <c r="A99" s="880" t="s">
        <v>8277</v>
      </c>
      <c r="B99" s="5" t="s">
        <v>8081</v>
      </c>
      <c r="C99" s="6" t="s">
        <v>8278</v>
      </c>
      <c r="E99" s="3" t="s">
        <v>8083</v>
      </c>
      <c r="F99" s="7" t="s">
        <v>8084</v>
      </c>
    </row>
    <row r="100" ht="18" customHeight="1" spans="1:6">
      <c r="A100" s="880" t="s">
        <v>8279</v>
      </c>
      <c r="B100" s="5" t="s">
        <v>8081</v>
      </c>
      <c r="C100" s="6" t="s">
        <v>8280</v>
      </c>
      <c r="E100" s="3" t="s">
        <v>8083</v>
      </c>
      <c r="F100" s="7" t="s">
        <v>8084</v>
      </c>
    </row>
    <row r="101" ht="18" customHeight="1" spans="1:6">
      <c r="A101" s="880" t="s">
        <v>8281</v>
      </c>
      <c r="B101" s="5" t="s">
        <v>8081</v>
      </c>
      <c r="C101" s="6" t="s">
        <v>8282</v>
      </c>
      <c r="E101" s="3" t="s">
        <v>8083</v>
      </c>
      <c r="F101" s="7" t="s">
        <v>8084</v>
      </c>
    </row>
    <row r="102" ht="18" customHeight="1" spans="1:6">
      <c r="A102" s="880" t="s">
        <v>8283</v>
      </c>
      <c r="B102" s="5" t="s">
        <v>8081</v>
      </c>
      <c r="C102" s="6" t="s">
        <v>8284</v>
      </c>
      <c r="E102" s="3" t="s">
        <v>8083</v>
      </c>
      <c r="F102" s="7" t="s">
        <v>8084</v>
      </c>
    </row>
    <row r="103" ht="18" customHeight="1" spans="1:6">
      <c r="A103" s="880" t="s">
        <v>8285</v>
      </c>
      <c r="B103" s="5" t="s">
        <v>8081</v>
      </c>
      <c r="C103" s="6" t="s">
        <v>8286</v>
      </c>
      <c r="E103" s="3" t="s">
        <v>8083</v>
      </c>
      <c r="F103" s="7" t="s">
        <v>8084</v>
      </c>
    </row>
    <row r="104" ht="18" customHeight="1" spans="1:6">
      <c r="A104" s="880" t="s">
        <v>8287</v>
      </c>
      <c r="B104" s="5" t="s">
        <v>8081</v>
      </c>
      <c r="C104" s="6" t="s">
        <v>8288</v>
      </c>
      <c r="E104" s="3" t="s">
        <v>8083</v>
      </c>
      <c r="F104" s="7" t="s">
        <v>8084</v>
      </c>
    </row>
    <row r="105" ht="18" customHeight="1" spans="1:6">
      <c r="A105" s="880" t="s">
        <v>8289</v>
      </c>
      <c r="B105" s="5" t="s">
        <v>8081</v>
      </c>
      <c r="C105" s="6" t="s">
        <v>8290</v>
      </c>
      <c r="E105" s="3" t="s">
        <v>8083</v>
      </c>
      <c r="F105" s="7" t="s">
        <v>8084</v>
      </c>
    </row>
    <row r="106" ht="18" customHeight="1" spans="1:6">
      <c r="A106" s="880" t="s">
        <v>8291</v>
      </c>
      <c r="B106" s="5" t="s">
        <v>8081</v>
      </c>
      <c r="C106" s="6" t="s">
        <v>8292</v>
      </c>
      <c r="E106" s="3" t="s">
        <v>8083</v>
      </c>
      <c r="F106" s="7" t="s">
        <v>8084</v>
      </c>
    </row>
    <row r="107" ht="18" customHeight="1" spans="1:6">
      <c r="A107" s="880" t="s">
        <v>8293</v>
      </c>
      <c r="B107" s="5" t="s">
        <v>8081</v>
      </c>
      <c r="C107" s="6" t="s">
        <v>8294</v>
      </c>
      <c r="E107" s="3" t="s">
        <v>8083</v>
      </c>
      <c r="F107" s="7" t="s">
        <v>8084</v>
      </c>
    </row>
    <row r="108" ht="18" customHeight="1" spans="1:6">
      <c r="A108" s="880" t="s">
        <v>8295</v>
      </c>
      <c r="B108" s="5" t="s">
        <v>8081</v>
      </c>
      <c r="C108" s="6" t="s">
        <v>8296</v>
      </c>
      <c r="E108" s="3" t="s">
        <v>8083</v>
      </c>
      <c r="F108" s="7" t="s">
        <v>8084</v>
      </c>
    </row>
    <row r="109" ht="18" customHeight="1" spans="1:6">
      <c r="A109" s="880" t="s">
        <v>8297</v>
      </c>
      <c r="B109" s="5" t="s">
        <v>8081</v>
      </c>
      <c r="C109" s="6" t="s">
        <v>8298</v>
      </c>
      <c r="E109" s="3" t="s">
        <v>8083</v>
      </c>
      <c r="F109" s="7" t="s">
        <v>8084</v>
      </c>
    </row>
    <row r="110" ht="18" customHeight="1" spans="1:6">
      <c r="A110" s="880" t="s">
        <v>8299</v>
      </c>
      <c r="B110" s="5" t="s">
        <v>8081</v>
      </c>
      <c r="C110" s="6" t="s">
        <v>8300</v>
      </c>
      <c r="E110" s="3" t="s">
        <v>8083</v>
      </c>
      <c r="F110" s="7" t="s">
        <v>8084</v>
      </c>
    </row>
    <row r="111" ht="18" customHeight="1" spans="1:6">
      <c r="A111" s="880" t="s">
        <v>8301</v>
      </c>
      <c r="B111" s="5" t="s">
        <v>8081</v>
      </c>
      <c r="C111" s="6" t="s">
        <v>8302</v>
      </c>
      <c r="E111" s="3" t="s">
        <v>8083</v>
      </c>
      <c r="F111" s="7" t="s">
        <v>8084</v>
      </c>
    </row>
    <row r="112" ht="18" customHeight="1" spans="1:6">
      <c r="A112" s="880" t="s">
        <v>8303</v>
      </c>
      <c r="B112" s="5" t="s">
        <v>8081</v>
      </c>
      <c r="C112" s="6" t="s">
        <v>8304</v>
      </c>
      <c r="E112" s="3" t="s">
        <v>8083</v>
      </c>
      <c r="F112" s="7" t="s">
        <v>8084</v>
      </c>
    </row>
    <row r="113" ht="18" customHeight="1" spans="1:6">
      <c r="A113" s="880" t="s">
        <v>8305</v>
      </c>
      <c r="B113" s="5" t="s">
        <v>8081</v>
      </c>
      <c r="C113" s="6" t="s">
        <v>8306</v>
      </c>
      <c r="E113" s="3" t="s">
        <v>8083</v>
      </c>
      <c r="F113" s="7" t="s">
        <v>8084</v>
      </c>
    </row>
    <row r="114" ht="18" customHeight="1" spans="1:6">
      <c r="A114" s="880" t="s">
        <v>8307</v>
      </c>
      <c r="B114" s="5" t="s">
        <v>8081</v>
      </c>
      <c r="C114" s="6" t="s">
        <v>8308</v>
      </c>
      <c r="E114" s="3" t="s">
        <v>8083</v>
      </c>
      <c r="F114" s="7" t="s">
        <v>8084</v>
      </c>
    </row>
    <row r="115" ht="18" customHeight="1" spans="1:6">
      <c r="A115" s="880" t="s">
        <v>8309</v>
      </c>
      <c r="B115" s="5" t="s">
        <v>8081</v>
      </c>
      <c r="C115" s="6" t="s">
        <v>8310</v>
      </c>
      <c r="E115" s="3" t="s">
        <v>8083</v>
      </c>
      <c r="F115" s="7" t="s">
        <v>8084</v>
      </c>
    </row>
    <row r="116" ht="18" customHeight="1" spans="1:6">
      <c r="A116" s="880" t="s">
        <v>8311</v>
      </c>
      <c r="B116" s="5" t="s">
        <v>8081</v>
      </c>
      <c r="C116" s="6" t="s">
        <v>8312</v>
      </c>
      <c r="E116" s="3" t="s">
        <v>8083</v>
      </c>
      <c r="F116" s="7" t="s">
        <v>8084</v>
      </c>
    </row>
    <row r="117" ht="18" customHeight="1" spans="1:6">
      <c r="A117" s="880" t="s">
        <v>8313</v>
      </c>
      <c r="B117" s="5" t="s">
        <v>8081</v>
      </c>
      <c r="C117" s="6" t="s">
        <v>8314</v>
      </c>
      <c r="E117" s="3" t="s">
        <v>8083</v>
      </c>
      <c r="F117" s="7" t="s">
        <v>8084</v>
      </c>
    </row>
    <row r="118" ht="18" customHeight="1" spans="1:6">
      <c r="A118" s="880" t="s">
        <v>8315</v>
      </c>
      <c r="B118" s="5" t="s">
        <v>8081</v>
      </c>
      <c r="C118" s="6" t="s">
        <v>8316</v>
      </c>
      <c r="E118" s="3" t="s">
        <v>8083</v>
      </c>
      <c r="F118" s="7" t="s">
        <v>8084</v>
      </c>
    </row>
    <row r="119" ht="18" customHeight="1" spans="1:6">
      <c r="A119" s="880" t="s">
        <v>8317</v>
      </c>
      <c r="B119" s="5" t="s">
        <v>8081</v>
      </c>
      <c r="C119" s="6" t="s">
        <v>8318</v>
      </c>
      <c r="E119" s="3" t="s">
        <v>8083</v>
      </c>
      <c r="F119" s="7" t="s">
        <v>8084</v>
      </c>
    </row>
    <row r="120" ht="18" customHeight="1" spans="1:6">
      <c r="A120" s="880" t="s">
        <v>8319</v>
      </c>
      <c r="B120" s="5" t="s">
        <v>8081</v>
      </c>
      <c r="C120" s="6" t="s">
        <v>8320</v>
      </c>
      <c r="E120" s="3" t="s">
        <v>8083</v>
      </c>
      <c r="F120" s="7" t="s">
        <v>8084</v>
      </c>
    </row>
    <row r="121" ht="18" customHeight="1" spans="1:6">
      <c r="A121" s="880" t="s">
        <v>8321</v>
      </c>
      <c r="B121" s="5" t="s">
        <v>8081</v>
      </c>
      <c r="C121" s="6" t="s">
        <v>8322</v>
      </c>
      <c r="E121" s="3" t="s">
        <v>8083</v>
      </c>
      <c r="F121" s="7" t="s">
        <v>8084</v>
      </c>
    </row>
    <row r="122" ht="18" customHeight="1" spans="1:6">
      <c r="A122" s="880" t="s">
        <v>8323</v>
      </c>
      <c r="B122" s="5" t="s">
        <v>8081</v>
      </c>
      <c r="C122" s="6" t="s">
        <v>8324</v>
      </c>
      <c r="E122" s="3" t="s">
        <v>8083</v>
      </c>
      <c r="F122" s="7" t="s">
        <v>8084</v>
      </c>
    </row>
    <row r="123" ht="18" customHeight="1" spans="1:6">
      <c r="A123" s="880" t="s">
        <v>8325</v>
      </c>
      <c r="B123" s="5" t="s">
        <v>8081</v>
      </c>
      <c r="C123" s="6" t="s">
        <v>8326</v>
      </c>
      <c r="E123" s="3" t="s">
        <v>8083</v>
      </c>
      <c r="F123" s="7" t="s">
        <v>8084</v>
      </c>
    </row>
    <row r="124" ht="18" customHeight="1" spans="1:6">
      <c r="A124" s="880" t="s">
        <v>8327</v>
      </c>
      <c r="B124" s="5" t="s">
        <v>8081</v>
      </c>
      <c r="C124" s="6" t="s">
        <v>8328</v>
      </c>
      <c r="E124" s="3" t="s">
        <v>8083</v>
      </c>
      <c r="F124" s="7" t="s">
        <v>8084</v>
      </c>
    </row>
    <row r="125" ht="18" customHeight="1" spans="1:6">
      <c r="A125" s="880" t="s">
        <v>8329</v>
      </c>
      <c r="B125" s="5" t="s">
        <v>8081</v>
      </c>
      <c r="C125" s="6" t="s">
        <v>8330</v>
      </c>
      <c r="E125" s="3" t="s">
        <v>8083</v>
      </c>
      <c r="F125" s="7" t="s">
        <v>8084</v>
      </c>
    </row>
    <row r="126" ht="18" customHeight="1" spans="1:6">
      <c r="A126" s="880" t="s">
        <v>8331</v>
      </c>
      <c r="B126" s="5" t="s">
        <v>8081</v>
      </c>
      <c r="C126" s="6" t="s">
        <v>8332</v>
      </c>
      <c r="E126" s="3" t="s">
        <v>8083</v>
      </c>
      <c r="F126" s="7" t="s">
        <v>8084</v>
      </c>
    </row>
    <row r="127" ht="18" customHeight="1" spans="1:6">
      <c r="A127" s="880" t="s">
        <v>8333</v>
      </c>
      <c r="B127" s="5" t="s">
        <v>8081</v>
      </c>
      <c r="C127" s="6" t="s">
        <v>8334</v>
      </c>
      <c r="E127" s="3" t="s">
        <v>8083</v>
      </c>
      <c r="F127" s="7" t="s">
        <v>8084</v>
      </c>
    </row>
    <row r="128" ht="18" customHeight="1" spans="1:6">
      <c r="A128" s="880" t="s">
        <v>8335</v>
      </c>
      <c r="B128" s="5" t="s">
        <v>8081</v>
      </c>
      <c r="C128" s="6" t="s">
        <v>8336</v>
      </c>
      <c r="E128" s="3" t="s">
        <v>8083</v>
      </c>
      <c r="F128" s="7" t="s">
        <v>8084</v>
      </c>
    </row>
    <row r="129" ht="18" customHeight="1" spans="1:6">
      <c r="A129" s="880" t="s">
        <v>8337</v>
      </c>
      <c r="B129" s="5" t="s">
        <v>8081</v>
      </c>
      <c r="C129" s="6" t="s">
        <v>8338</v>
      </c>
      <c r="E129" s="3" t="s">
        <v>8083</v>
      </c>
      <c r="F129" s="7" t="s">
        <v>8084</v>
      </c>
    </row>
    <row r="130" ht="18" customHeight="1" spans="1:6">
      <c r="A130" s="880" t="s">
        <v>8339</v>
      </c>
      <c r="B130" s="5" t="s">
        <v>8081</v>
      </c>
      <c r="C130" s="6" t="s">
        <v>8340</v>
      </c>
      <c r="E130" s="3" t="s">
        <v>8083</v>
      </c>
      <c r="F130" s="7" t="s">
        <v>8084</v>
      </c>
    </row>
    <row r="131" ht="18" customHeight="1" spans="1:6">
      <c r="A131" s="880" t="s">
        <v>8341</v>
      </c>
      <c r="B131" s="5" t="s">
        <v>8081</v>
      </c>
      <c r="C131" s="6" t="s">
        <v>8342</v>
      </c>
      <c r="E131" s="3" t="s">
        <v>8083</v>
      </c>
      <c r="F131" s="7" t="s">
        <v>8084</v>
      </c>
    </row>
    <row r="132" ht="18" customHeight="1" spans="1:6">
      <c r="A132" s="880" t="s">
        <v>8343</v>
      </c>
      <c r="B132" s="5" t="s">
        <v>8081</v>
      </c>
      <c r="C132" s="6" t="s">
        <v>8344</v>
      </c>
      <c r="E132" s="3" t="s">
        <v>8083</v>
      </c>
      <c r="F132" s="7" t="s">
        <v>8084</v>
      </c>
    </row>
    <row r="133" ht="18" customHeight="1" spans="1:6">
      <c r="A133" s="880" t="s">
        <v>8345</v>
      </c>
      <c r="B133" s="5" t="s">
        <v>8081</v>
      </c>
      <c r="C133" s="6" t="s">
        <v>8346</v>
      </c>
      <c r="E133" s="3" t="s">
        <v>8083</v>
      </c>
      <c r="F133" s="7" t="s">
        <v>8084</v>
      </c>
    </row>
    <row r="134" ht="18" customHeight="1" spans="1:6">
      <c r="A134" s="880" t="s">
        <v>8347</v>
      </c>
      <c r="B134" s="5" t="s">
        <v>8081</v>
      </c>
      <c r="C134" s="6" t="s">
        <v>8348</v>
      </c>
      <c r="E134" s="3" t="s">
        <v>8083</v>
      </c>
      <c r="F134" s="7" t="s">
        <v>8084</v>
      </c>
    </row>
    <row r="135" ht="18" customHeight="1" spans="1:6">
      <c r="A135" s="880" t="s">
        <v>8349</v>
      </c>
      <c r="B135" s="5" t="s">
        <v>8081</v>
      </c>
      <c r="C135" s="6" t="s">
        <v>8350</v>
      </c>
      <c r="E135" s="3" t="s">
        <v>8083</v>
      </c>
      <c r="F135" s="7" t="s">
        <v>8084</v>
      </c>
    </row>
    <row r="136" ht="18" customHeight="1" spans="1:6">
      <c r="A136" s="880" t="s">
        <v>8351</v>
      </c>
      <c r="B136" s="5" t="s">
        <v>8081</v>
      </c>
      <c r="C136" s="6" t="s">
        <v>8352</v>
      </c>
      <c r="E136" s="3" t="s">
        <v>8083</v>
      </c>
      <c r="F136" s="7" t="s">
        <v>8084</v>
      </c>
    </row>
    <row r="137" ht="18" customHeight="1" spans="1:6">
      <c r="A137" s="880" t="s">
        <v>8353</v>
      </c>
      <c r="B137" s="5" t="s">
        <v>8081</v>
      </c>
      <c r="C137" s="6" t="s">
        <v>8354</v>
      </c>
      <c r="E137" s="3" t="s">
        <v>8083</v>
      </c>
      <c r="F137" s="7" t="s">
        <v>8084</v>
      </c>
    </row>
    <row r="138" ht="18" customHeight="1" spans="1:6">
      <c r="A138" s="880" t="s">
        <v>8355</v>
      </c>
      <c r="B138" s="5" t="s">
        <v>8081</v>
      </c>
      <c r="C138" s="6" t="s">
        <v>8356</v>
      </c>
      <c r="E138" s="3" t="s">
        <v>8083</v>
      </c>
      <c r="F138" s="7" t="s">
        <v>8084</v>
      </c>
    </row>
    <row r="139" ht="18" customHeight="1" spans="1:6">
      <c r="A139" s="880" t="s">
        <v>8357</v>
      </c>
      <c r="B139" s="5" t="s">
        <v>8081</v>
      </c>
      <c r="C139" s="6" t="s">
        <v>8358</v>
      </c>
      <c r="E139" s="3" t="s">
        <v>8083</v>
      </c>
      <c r="F139" s="7" t="s">
        <v>8084</v>
      </c>
    </row>
    <row r="140" ht="18" customHeight="1" spans="1:6">
      <c r="A140" s="880" t="s">
        <v>8359</v>
      </c>
      <c r="B140" s="5" t="s">
        <v>8081</v>
      </c>
      <c r="C140" s="6" t="s">
        <v>8360</v>
      </c>
      <c r="E140" s="3" t="s">
        <v>8083</v>
      </c>
      <c r="F140" s="7" t="s">
        <v>8084</v>
      </c>
    </row>
    <row r="141" ht="18" customHeight="1" spans="1:6">
      <c r="A141" s="880" t="s">
        <v>8361</v>
      </c>
      <c r="B141" s="5" t="s">
        <v>8081</v>
      </c>
      <c r="C141" s="6" t="s">
        <v>8362</v>
      </c>
      <c r="E141" s="3" t="s">
        <v>8083</v>
      </c>
      <c r="F141" s="7" t="s">
        <v>8084</v>
      </c>
    </row>
    <row r="142" ht="18" customHeight="1" spans="1:6">
      <c r="A142" s="880" t="s">
        <v>8363</v>
      </c>
      <c r="B142" s="5" t="s">
        <v>8081</v>
      </c>
      <c r="C142" s="6" t="s">
        <v>8364</v>
      </c>
      <c r="E142" s="3" t="s">
        <v>8083</v>
      </c>
      <c r="F142" s="7" t="s">
        <v>8084</v>
      </c>
    </row>
    <row r="143" ht="18" customHeight="1" spans="1:6">
      <c r="A143" s="880" t="s">
        <v>8365</v>
      </c>
      <c r="B143" s="5" t="s">
        <v>8081</v>
      </c>
      <c r="C143" s="6" t="s">
        <v>8366</v>
      </c>
      <c r="E143" s="3" t="s">
        <v>8083</v>
      </c>
      <c r="F143" s="7" t="s">
        <v>8084</v>
      </c>
    </row>
    <row r="144" ht="18" customHeight="1" spans="1:6">
      <c r="A144" s="880" t="s">
        <v>8367</v>
      </c>
      <c r="B144" s="5" t="s">
        <v>8081</v>
      </c>
      <c r="C144" s="6" t="s">
        <v>8368</v>
      </c>
      <c r="E144" s="3" t="s">
        <v>8083</v>
      </c>
      <c r="F144" s="7" t="s">
        <v>8084</v>
      </c>
    </row>
    <row r="145" ht="18" customHeight="1" spans="1:6">
      <c r="A145" s="880" t="s">
        <v>8369</v>
      </c>
      <c r="B145" s="5" t="s">
        <v>8081</v>
      </c>
      <c r="C145" s="6" t="s">
        <v>8370</v>
      </c>
      <c r="E145" s="3" t="s">
        <v>8083</v>
      </c>
      <c r="F145" s="7" t="s">
        <v>8084</v>
      </c>
    </row>
    <row r="146" ht="18" customHeight="1" spans="1:6">
      <c r="A146" s="880" t="s">
        <v>8371</v>
      </c>
      <c r="B146" s="5" t="s">
        <v>8081</v>
      </c>
      <c r="C146" s="6" t="s">
        <v>8372</v>
      </c>
      <c r="E146" s="3" t="s">
        <v>8083</v>
      </c>
      <c r="F146" s="7" t="s">
        <v>8084</v>
      </c>
    </row>
    <row r="147" ht="18" customHeight="1" spans="1:6">
      <c r="A147" s="880" t="s">
        <v>8373</v>
      </c>
      <c r="B147" s="5" t="s">
        <v>8081</v>
      </c>
      <c r="C147" s="6" t="s">
        <v>8374</v>
      </c>
      <c r="E147" s="3" t="s">
        <v>8083</v>
      </c>
      <c r="F147" s="7" t="s">
        <v>8084</v>
      </c>
    </row>
    <row r="148" ht="18" customHeight="1" spans="1:6">
      <c r="A148" s="880" t="s">
        <v>8375</v>
      </c>
      <c r="B148" s="5" t="s">
        <v>8081</v>
      </c>
      <c r="C148" s="6" t="s">
        <v>8376</v>
      </c>
      <c r="E148" s="3" t="s">
        <v>8083</v>
      </c>
      <c r="F148" s="7" t="s">
        <v>8084</v>
      </c>
    </row>
    <row r="149" ht="18" customHeight="1" spans="1:6">
      <c r="A149" s="880" t="s">
        <v>8377</v>
      </c>
      <c r="B149" s="5" t="s">
        <v>8081</v>
      </c>
      <c r="C149" s="6" t="s">
        <v>8378</v>
      </c>
      <c r="E149" s="3" t="s">
        <v>8083</v>
      </c>
      <c r="F149" s="7" t="s">
        <v>8084</v>
      </c>
    </row>
    <row r="150" ht="18" customHeight="1" spans="1:6">
      <c r="A150" s="880" t="s">
        <v>8379</v>
      </c>
      <c r="B150" s="5" t="s">
        <v>8081</v>
      </c>
      <c r="C150" s="6" t="s">
        <v>8380</v>
      </c>
      <c r="E150" s="3" t="s">
        <v>8083</v>
      </c>
      <c r="F150" s="7" t="s">
        <v>8084</v>
      </c>
    </row>
    <row r="151" ht="18" customHeight="1" spans="1:6">
      <c r="A151" s="880" t="s">
        <v>8381</v>
      </c>
      <c r="B151" s="5" t="s">
        <v>8081</v>
      </c>
      <c r="C151" s="6" t="s">
        <v>8382</v>
      </c>
      <c r="E151" s="3" t="s">
        <v>8083</v>
      </c>
      <c r="F151" s="7" t="s">
        <v>8084</v>
      </c>
    </row>
    <row r="152" ht="18" customHeight="1" spans="1:6">
      <c r="A152" s="880" t="s">
        <v>8383</v>
      </c>
      <c r="B152" s="5" t="s">
        <v>8081</v>
      </c>
      <c r="C152" s="6" t="s">
        <v>8384</v>
      </c>
      <c r="E152" s="3" t="s">
        <v>8083</v>
      </c>
      <c r="F152" s="7" t="s">
        <v>8084</v>
      </c>
    </row>
    <row r="153" ht="18" customHeight="1" spans="1:6">
      <c r="A153" s="880" t="s">
        <v>8385</v>
      </c>
      <c r="B153" s="5" t="s">
        <v>8081</v>
      </c>
      <c r="C153" s="6" t="s">
        <v>8386</v>
      </c>
      <c r="E153" s="3" t="s">
        <v>8083</v>
      </c>
      <c r="F153" s="7" t="s">
        <v>8084</v>
      </c>
    </row>
    <row r="154" ht="18" customHeight="1" spans="1:6">
      <c r="A154" s="880" t="s">
        <v>8387</v>
      </c>
      <c r="B154" s="5" t="s">
        <v>8081</v>
      </c>
      <c r="C154" s="6" t="s">
        <v>8388</v>
      </c>
      <c r="E154" s="3" t="s">
        <v>8083</v>
      </c>
      <c r="F154" s="7" t="s">
        <v>8084</v>
      </c>
    </row>
    <row r="155" ht="18" customHeight="1" spans="1:6">
      <c r="A155" s="880" t="s">
        <v>8389</v>
      </c>
      <c r="B155" s="5" t="s">
        <v>8081</v>
      </c>
      <c r="C155" s="6" t="s">
        <v>8390</v>
      </c>
      <c r="E155" s="3" t="s">
        <v>8083</v>
      </c>
      <c r="F155" s="7" t="s">
        <v>8084</v>
      </c>
    </row>
    <row r="156" ht="18" customHeight="1" spans="1:6">
      <c r="A156" s="880" t="s">
        <v>8391</v>
      </c>
      <c r="B156" s="5" t="s">
        <v>8081</v>
      </c>
      <c r="C156" s="6" t="s">
        <v>8392</v>
      </c>
      <c r="E156" s="3" t="s">
        <v>8083</v>
      </c>
      <c r="F156" s="7" t="s">
        <v>8084</v>
      </c>
    </row>
    <row r="157" ht="18" customHeight="1" spans="1:6">
      <c r="A157" s="880" t="s">
        <v>8393</v>
      </c>
      <c r="B157" s="5" t="s">
        <v>8081</v>
      </c>
      <c r="C157" s="6" t="s">
        <v>8394</v>
      </c>
      <c r="E157" s="3" t="s">
        <v>8083</v>
      </c>
      <c r="F157" s="7" t="s">
        <v>8084</v>
      </c>
    </row>
    <row r="158" ht="18" customHeight="1" spans="1:6">
      <c r="A158" s="880" t="s">
        <v>8395</v>
      </c>
      <c r="B158" s="5" t="s">
        <v>8081</v>
      </c>
      <c r="C158" s="6" t="s">
        <v>8396</v>
      </c>
      <c r="E158" s="3" t="s">
        <v>8083</v>
      </c>
      <c r="F158" s="7" t="s">
        <v>8084</v>
      </c>
    </row>
    <row r="159" ht="18" customHeight="1" spans="1:6">
      <c r="A159" s="880" t="s">
        <v>8397</v>
      </c>
      <c r="B159" s="5" t="s">
        <v>8081</v>
      </c>
      <c r="C159" s="6" t="s">
        <v>8398</v>
      </c>
      <c r="E159" s="3" t="s">
        <v>8083</v>
      </c>
      <c r="F159" s="7" t="s">
        <v>8084</v>
      </c>
    </row>
    <row r="160" ht="18" customHeight="1" spans="1:6">
      <c r="A160" s="880" t="s">
        <v>8399</v>
      </c>
      <c r="B160" s="5" t="s">
        <v>8081</v>
      </c>
      <c r="C160" s="6" t="s">
        <v>8400</v>
      </c>
      <c r="E160" s="3" t="s">
        <v>8083</v>
      </c>
      <c r="F160" s="7" t="s">
        <v>8084</v>
      </c>
    </row>
    <row r="161" ht="18" customHeight="1" spans="1:6">
      <c r="A161" s="880" t="s">
        <v>8401</v>
      </c>
      <c r="B161" s="5" t="s">
        <v>8081</v>
      </c>
      <c r="C161" s="6" t="s">
        <v>8402</v>
      </c>
      <c r="E161" s="3" t="s">
        <v>8083</v>
      </c>
      <c r="F161" s="7" t="s">
        <v>8084</v>
      </c>
    </row>
    <row r="162" ht="18" customHeight="1" spans="1:6">
      <c r="A162" s="880" t="s">
        <v>8403</v>
      </c>
      <c r="B162" s="5" t="s">
        <v>8081</v>
      </c>
      <c r="C162" s="6" t="s">
        <v>8404</v>
      </c>
      <c r="E162" s="3" t="s">
        <v>8083</v>
      </c>
      <c r="F162" s="7" t="s">
        <v>8084</v>
      </c>
    </row>
    <row r="163" ht="18" customHeight="1" spans="1:6">
      <c r="A163" s="880" t="s">
        <v>8405</v>
      </c>
      <c r="B163" s="5" t="s">
        <v>8081</v>
      </c>
      <c r="C163" s="6" t="s">
        <v>8406</v>
      </c>
      <c r="E163" s="3" t="s">
        <v>8083</v>
      </c>
      <c r="F163" s="7" t="s">
        <v>8084</v>
      </c>
    </row>
    <row r="164" ht="18" customHeight="1" spans="1:6">
      <c r="A164" s="880" t="s">
        <v>8407</v>
      </c>
      <c r="B164" s="5" t="s">
        <v>8081</v>
      </c>
      <c r="C164" s="6" t="s">
        <v>8408</v>
      </c>
      <c r="E164" s="3" t="s">
        <v>8083</v>
      </c>
      <c r="F164" s="7" t="s">
        <v>8084</v>
      </c>
    </row>
    <row r="165" ht="18" customHeight="1" spans="1:6">
      <c r="A165" s="880" t="s">
        <v>8409</v>
      </c>
      <c r="B165" s="5" t="s">
        <v>8081</v>
      </c>
      <c r="C165" s="6" t="s">
        <v>8410</v>
      </c>
      <c r="E165" s="3" t="s">
        <v>8083</v>
      </c>
      <c r="F165" s="7" t="s">
        <v>8084</v>
      </c>
    </row>
    <row r="166" ht="18" customHeight="1" spans="1:6">
      <c r="A166" s="880" t="s">
        <v>8411</v>
      </c>
      <c r="B166" s="5" t="s">
        <v>8081</v>
      </c>
      <c r="C166" s="6" t="s">
        <v>8412</v>
      </c>
      <c r="E166" s="3" t="s">
        <v>8083</v>
      </c>
      <c r="F166" s="7" t="s">
        <v>8084</v>
      </c>
    </row>
    <row r="167" ht="18" customHeight="1" spans="1:6">
      <c r="A167" s="880" t="s">
        <v>8413</v>
      </c>
      <c r="B167" s="5" t="s">
        <v>8081</v>
      </c>
      <c r="C167" s="6" t="s">
        <v>8414</v>
      </c>
      <c r="E167" s="3" t="s">
        <v>8083</v>
      </c>
      <c r="F167" s="7" t="s">
        <v>8084</v>
      </c>
    </row>
    <row r="168" ht="18" customHeight="1" spans="1:6">
      <c r="A168" s="880" t="s">
        <v>8415</v>
      </c>
      <c r="B168" s="5" t="s">
        <v>8081</v>
      </c>
      <c r="C168" s="6" t="s">
        <v>8416</v>
      </c>
      <c r="E168" s="3" t="s">
        <v>8083</v>
      </c>
      <c r="F168" s="7" t="s">
        <v>8084</v>
      </c>
    </row>
    <row r="169" ht="18" customHeight="1" spans="1:6">
      <c r="A169" s="880" t="s">
        <v>8417</v>
      </c>
      <c r="B169" s="5" t="s">
        <v>8081</v>
      </c>
      <c r="C169" s="6" t="s">
        <v>8418</v>
      </c>
      <c r="E169" s="3" t="s">
        <v>8083</v>
      </c>
      <c r="F169" s="7" t="s">
        <v>8084</v>
      </c>
    </row>
    <row r="170" ht="18" customHeight="1" spans="1:6">
      <c r="A170" s="880" t="s">
        <v>8419</v>
      </c>
      <c r="B170" s="5" t="s">
        <v>8081</v>
      </c>
      <c r="C170" s="6" t="s">
        <v>8420</v>
      </c>
      <c r="E170" s="3" t="s">
        <v>8083</v>
      </c>
      <c r="F170" s="7" t="s">
        <v>8084</v>
      </c>
    </row>
    <row r="171" ht="18" customHeight="1" spans="1:6">
      <c r="A171" s="880" t="s">
        <v>8421</v>
      </c>
      <c r="B171" s="5" t="s">
        <v>8081</v>
      </c>
      <c r="C171" s="6" t="s">
        <v>8422</v>
      </c>
      <c r="E171" s="3" t="s">
        <v>8083</v>
      </c>
      <c r="F171" s="7" t="s">
        <v>8084</v>
      </c>
    </row>
    <row r="172" ht="18" customHeight="1" spans="1:6">
      <c r="A172" s="880" t="s">
        <v>8423</v>
      </c>
      <c r="B172" s="5" t="s">
        <v>8081</v>
      </c>
      <c r="C172" s="6" t="s">
        <v>8424</v>
      </c>
      <c r="E172" s="3" t="s">
        <v>8083</v>
      </c>
      <c r="F172" s="7" t="s">
        <v>8084</v>
      </c>
    </row>
    <row r="174" ht="18" customHeight="1" spans="1:6">
      <c r="A174" s="880" t="s">
        <v>8425</v>
      </c>
      <c r="B174" s="2" t="s">
        <v>8426</v>
      </c>
    </row>
    <row r="175" ht="18" customHeight="1" spans="1:6">
      <c r="A175" s="880" t="s">
        <v>8427</v>
      </c>
      <c r="B175" s="2" t="s">
        <v>8428</v>
      </c>
    </row>
    <row r="176" ht="18" customHeight="1" spans="1:6">
      <c r="A176" s="880" t="s">
        <v>8429</v>
      </c>
      <c r="B176" s="2" t="s">
        <v>8430</v>
      </c>
    </row>
    <row r="177" ht="18" customHeight="1" spans="1:2">
      <c r="A177" s="880" t="s">
        <v>8431</v>
      </c>
      <c r="B177" s="2" t="s">
        <v>8432</v>
      </c>
    </row>
    <row r="179" spans="1:2">
      <c r="B179" s="2" t="s">
        <v>8079</v>
      </c>
    </row>
  </sheetData>
  <sheetProtection algorithmName="SHA-512" hashValue="rBrxbKiNO9flPxblPsz3P1uS6xW8Rv44q2hPRQYRJpmldKrnNOBFtZIy3tXnl63CyCnyPGGjwlb7VBD+yfpC2A==" saltValue="DV6Pi9u3TkS+mNQBegZoIg==" spinCount="100000" sheet="1" objects="1" scenarios="1"/>
  <dataValidations count="1">
    <dataValidation type="list" allowBlank="1" showInputMessage="1" showErrorMessage="1" sqref="E$1:E$1048576">
      <formula1>"复核无误,已修改"</formula1>
    </dataValidation>
  </dataValidations>
  <hyperlinks>
    <hyperlink ref="A1" location="'2-分类汇总'!G73" display="2-分类汇总'!G73"/>
    <hyperlink ref="A3" location="'4-8-7电子设备'!R8" display="4-8-7电子设备'!R8"/>
    <hyperlink ref="A4" location="'4-8-7电子设备'!R9" display="4-8-7电子设备'!R9"/>
    <hyperlink ref="A5" location="'4-8-7电子设备'!R10" display="4-8-7电子设备'!R10"/>
    <hyperlink ref="A6" location="'4-8-7电子设备'!R11" display="4-8-7电子设备'!R11"/>
    <hyperlink ref="A7" location="'4-8-7电子设备'!R12" display="4-8-7电子设备'!R12"/>
    <hyperlink ref="A8" location="'4-8-7电子设备'!R13" display="4-8-7电子设备'!R13"/>
    <hyperlink ref="A9" location="'4-8-7电子设备'!R14" display="4-8-7电子设备'!R14"/>
    <hyperlink ref="A10" location="'4-8-7电子设备'!R15" display="4-8-7电子设备'!R15"/>
    <hyperlink ref="A11" location="'4-8-7电子设备'!R16" display="4-8-7电子设备'!R16"/>
    <hyperlink ref="A12" location="'4-8-7电子设备'!R17" display="4-8-7电子设备'!R17"/>
    <hyperlink ref="A13" location="'4-8-7电子设备'!R18" display="4-8-7电子设备'!R18"/>
    <hyperlink ref="A14" location="'4-8-7电子设备'!R19" display="4-8-7电子设备'!R19"/>
    <hyperlink ref="A15" location="'4-8-7电子设备'!R20" display="4-8-7电子设备'!R20"/>
    <hyperlink ref="A16" location="'4-8-7电子设备'!R21" display="4-8-7电子设备'!R21"/>
    <hyperlink ref="A17" location="'4-8-7电子设备'!R22" display="4-8-7电子设备'!R22"/>
    <hyperlink ref="A18" location="'4-8-7电子设备'!R23" display="4-8-7电子设备'!R23"/>
    <hyperlink ref="A19" location="'4-8-7电子设备'!R24" display="4-8-7电子设备'!R24"/>
    <hyperlink ref="A20" location="'4-8-7电子设备'!R25" display="4-8-7电子设备'!R25"/>
    <hyperlink ref="A21" location="'4-8-7电子设备'!R26" display="4-8-7电子设备'!R26"/>
    <hyperlink ref="A22" location="'4-8-7电子设备'!R27" display="4-8-7电子设备'!R27"/>
    <hyperlink ref="A23" location="'4-8-7电子设备'!R28" display="4-8-7电子设备'!R28"/>
    <hyperlink ref="A24" location="'4-8-7电子设备'!R29" display="4-8-7电子设备'!R29"/>
    <hyperlink ref="A25" location="'4-8-7电子设备'!R30" display="4-8-7电子设备'!R30"/>
    <hyperlink ref="A26" location="'4-8-7电子设备'!R31" display="4-8-7电子设备'!R31"/>
    <hyperlink ref="A27" location="'4-8-7电子设备'!R32" display="4-8-7电子设备'!R32"/>
    <hyperlink ref="A28" location="'4-8-7电子设备'!R33" display="4-8-7电子设备'!R33"/>
    <hyperlink ref="A29" location="'4-8-7电子设备'!R34" display="4-8-7电子设备'!R34"/>
    <hyperlink ref="A30" location="'4-8-7电子设备'!R35" display="4-8-7电子设备'!R35"/>
    <hyperlink ref="A31" location="'4-8-7电子设备'!R36" display="4-8-7电子设备'!R36"/>
    <hyperlink ref="A32" location="'4-8-7电子设备'!R37" display="4-8-7电子设备'!R37"/>
    <hyperlink ref="A33" location="'4-8-7电子设备'!R38" display="4-8-7电子设备'!R38"/>
    <hyperlink ref="A34" location="'4-8-7电子设备'!R39" display="4-8-7电子设备'!R39"/>
    <hyperlink ref="A35" location="'4-8-7电子设备'!R40" display="4-8-7电子设备'!R40"/>
    <hyperlink ref="A36" location="'4-8-7电子设备'!R41" display="4-8-7电子设备'!R41"/>
    <hyperlink ref="A37" location="'4-8-7电子设备'!R42" display="4-8-7电子设备'!R42"/>
    <hyperlink ref="A38" location="'4-8-7电子设备'!R43" display="4-8-7电子设备'!R43"/>
    <hyperlink ref="A39" location="'4-8-7电子设备'!R44" display="4-8-7电子设备'!R44"/>
    <hyperlink ref="A40" location="'4-8-7电子设备'!R45" display="4-8-7电子设备'!R45"/>
    <hyperlink ref="A41" location="'4-8-7电子设备'!R46" display="4-8-7电子设备'!R46"/>
    <hyperlink ref="A42" location="'4-8-7电子设备'!R47" display="4-8-7电子设备'!R47"/>
    <hyperlink ref="A43" location="'4-8-7电子设备'!R48" display="4-8-7电子设备'!R48"/>
    <hyperlink ref="A44" location="'4-8-7电子设备'!R49" display="4-8-7电子设备'!R49"/>
    <hyperlink ref="A45" location="'4-8-7电子设备'!R50" display="4-8-7电子设备'!R50"/>
    <hyperlink ref="A46" location="'4-8-7电子设备'!R51" display="4-8-7电子设备'!R51"/>
    <hyperlink ref="A47" location="'4-8-7电子设备'!R52" display="4-8-7电子设备'!R52"/>
    <hyperlink ref="A48" location="'4-8-7电子设备'!R53" display="4-8-7电子设备'!R53"/>
    <hyperlink ref="A49" location="'4-8-7电子设备'!R54" display="4-8-7电子设备'!R54"/>
    <hyperlink ref="A50" location="'4-8-7电子设备'!R55" display="4-8-7电子设备'!R55"/>
    <hyperlink ref="A51" location="'4-8-7电子设备'!R56" display="4-8-7电子设备'!R56"/>
    <hyperlink ref="A52" location="'4-8-7电子设备'!R57" display="4-8-7电子设备'!R57"/>
    <hyperlink ref="A53" location="'4-8-7电子设备'!R58" display="4-8-7电子设备'!R58"/>
    <hyperlink ref="A54" location="'4-8-7电子设备'!R59" display="4-8-7电子设备'!R59"/>
    <hyperlink ref="A55" location="'4-8-7电子设备'!R60" display="4-8-7电子设备'!R60"/>
    <hyperlink ref="A56" location="'4-8-7电子设备'!R61" display="4-8-7电子设备'!R61"/>
    <hyperlink ref="A57" location="'4-8-7电子设备'!R62" display="4-8-7电子设备'!R62"/>
    <hyperlink ref="A58" location="'4-8-7电子设备'!R63" display="4-8-7电子设备'!R63"/>
    <hyperlink ref="A59" location="'4-8-7电子设备'!R64" display="4-8-7电子设备'!R64"/>
    <hyperlink ref="A60" location="'4-8-7电子设备'!R65" display="4-8-7电子设备'!R65"/>
    <hyperlink ref="A61" location="'4-8-7电子设备'!R66" display="4-8-7电子设备'!R66"/>
    <hyperlink ref="A62" location="'4-8-7电子设备'!R67" display="4-8-7电子设备'!R67"/>
    <hyperlink ref="A63" location="'4-8-7电子设备'!R68" display="4-8-7电子设备'!R68"/>
    <hyperlink ref="A64" location="'4-8-7电子设备'!R69" display="4-8-7电子设备'!R69"/>
    <hyperlink ref="A65" location="'4-8-7电子设备'!R70" display="4-8-7电子设备'!R70"/>
    <hyperlink ref="A66" location="'4-8-7电子设备'!R71" display="4-8-7电子设备'!R71"/>
    <hyperlink ref="A67" location="'4-8-7电子设备'!R72" display="4-8-7电子设备'!R72"/>
    <hyperlink ref="A68" location="'4-8-7电子设备'!R73" display="4-8-7电子设备'!R73"/>
    <hyperlink ref="A69" location="'4-8-7电子设备'!R74" display="4-8-7电子设备'!R74"/>
    <hyperlink ref="A70" location="'4-8-7电子设备'!R75" display="4-8-7电子设备'!R75"/>
    <hyperlink ref="A71" location="'4-8-7电子设备'!R76" display="4-8-7电子设备'!R76"/>
    <hyperlink ref="A72" location="'4-8-7电子设备'!R77" display="4-8-7电子设备'!R77"/>
    <hyperlink ref="A73" location="'4-8-7电子设备'!R78" display="4-8-7电子设备'!R78"/>
    <hyperlink ref="A74" location="'4-8-7电子设备'!R79" display="4-8-7电子设备'!R79"/>
    <hyperlink ref="A75" location="'4-8-7电子设备'!R80" display="4-8-7电子设备'!R80"/>
    <hyperlink ref="A76" location="'4-8-7电子设备'!R81" display="4-8-7电子设备'!R81"/>
    <hyperlink ref="A77" location="'4-8-7电子设备'!R82" display="4-8-7电子设备'!R82"/>
    <hyperlink ref="A78" location="'4-8-7电子设备'!R83" display="4-8-7电子设备'!R83"/>
    <hyperlink ref="A79" location="'4-8-7电子设备'!R84" display="4-8-7电子设备'!R84"/>
    <hyperlink ref="A80" location="'4-8-7电子设备'!R85" display="4-8-7电子设备'!R85"/>
    <hyperlink ref="A81" location="'4-8-7电子设备'!R86" display="4-8-7电子设备'!R86"/>
    <hyperlink ref="A82" location="'4-8-7电子设备'!R87" display="4-8-7电子设备'!R87"/>
    <hyperlink ref="A83" location="'4-8-7电子设备'!R88" display="4-8-7电子设备'!R88"/>
    <hyperlink ref="A84" location="'4-8-7电子设备'!R89" display="4-8-7电子设备'!R89"/>
    <hyperlink ref="A85" location="'4-8-7电子设备'!R90" display="4-8-7电子设备'!R90"/>
    <hyperlink ref="A86" location="'4-8-7电子设备'!R91" display="4-8-7电子设备'!R91"/>
    <hyperlink ref="A87" location="'4-8-7电子设备'!R92" display="4-8-7电子设备'!R92"/>
    <hyperlink ref="A88" location="'4-8-7电子设备'!R93" display="4-8-7电子设备'!R93"/>
    <hyperlink ref="A89" location="'4-8-7电子设备'!R94" display="4-8-7电子设备'!R94"/>
    <hyperlink ref="A90" location="'4-8-7电子设备'!R95" display="4-8-7电子设备'!R95"/>
    <hyperlink ref="A91" location="'4-8-7电子设备'!R96" display="4-8-7电子设备'!R96"/>
    <hyperlink ref="A92" location="'4-8-7电子设备'!R97" display="4-8-7电子设备'!R97"/>
    <hyperlink ref="A93" location="'4-8-7电子设备'!R98" display="4-8-7电子设备'!R98"/>
    <hyperlink ref="A94" location="'4-8-7电子设备'!R99" display="4-8-7电子设备'!R99"/>
    <hyperlink ref="A95" location="'4-8-7电子设备'!R100" display="4-8-7电子设备'!R100"/>
    <hyperlink ref="A96" location="'4-8-7电子设备'!R101" display="4-8-7电子设备'!R101"/>
    <hyperlink ref="A97" location="'4-8-7电子设备'!R102" display="4-8-7电子设备'!R102"/>
    <hyperlink ref="A98" location="'4-8-7电子设备'!R103" display="4-8-7电子设备'!R103"/>
    <hyperlink ref="A99" location="'4-8-7电子设备'!R104" display="4-8-7电子设备'!R104"/>
    <hyperlink ref="A100" location="'4-8-7电子设备'!R105" display="4-8-7电子设备'!R105"/>
    <hyperlink ref="A101" location="'4-8-7电子设备'!R106" display="4-8-7电子设备'!R106"/>
    <hyperlink ref="A102" location="'4-8-7电子设备'!R107" display="4-8-7电子设备'!R107"/>
    <hyperlink ref="A103" location="'4-8-7电子设备'!R108" display="4-8-7电子设备'!R108"/>
    <hyperlink ref="A104" location="'4-8-7电子设备'!R109" display="4-8-7电子设备'!R109"/>
    <hyperlink ref="A105" location="'4-8-7电子设备'!R110" display="4-8-7电子设备'!R110"/>
    <hyperlink ref="A106" location="'4-8-7电子设备'!R111" display="4-8-7电子设备'!R111"/>
    <hyperlink ref="A107" location="'4-8-7电子设备'!R112" display="4-8-7电子设备'!R112"/>
    <hyperlink ref="A108" location="'4-8-7电子设备'!R113" display="4-8-7电子设备'!R113"/>
    <hyperlink ref="A109" location="'4-8-7电子设备'!R114" display="4-8-7电子设备'!R114"/>
    <hyperlink ref="A110" location="'4-8-7电子设备'!R115" display="4-8-7电子设备'!R115"/>
    <hyperlink ref="A111" location="'4-8-7电子设备'!R116" display="4-8-7电子设备'!R116"/>
    <hyperlink ref="A112" location="'4-8-7电子设备'!R117" display="4-8-7电子设备'!R117"/>
    <hyperlink ref="A113" location="'4-8-7电子设备'!R118" display="4-8-7电子设备'!R118"/>
    <hyperlink ref="A114" location="'4-8-7电子设备'!R119" display="4-8-7电子设备'!R119"/>
    <hyperlink ref="A115" location="'4-8-7电子设备'!R120" display="4-8-7电子设备'!R120"/>
    <hyperlink ref="A116" location="'4-8-7电子设备'!R121" display="4-8-7电子设备'!R121"/>
    <hyperlink ref="A117" location="'4-8-7电子设备'!R122" display="4-8-7电子设备'!R122"/>
    <hyperlink ref="A118" location="'4-8-7电子设备'!R123" display="4-8-7电子设备'!R123"/>
    <hyperlink ref="A119" location="'4-8-7电子设备'!R124" display="4-8-7电子设备'!R124"/>
    <hyperlink ref="A120" location="'4-8-7电子设备'!R125" display="4-8-7电子设备'!R125"/>
    <hyperlink ref="A121" location="'4-8-7电子设备'!R126" display="4-8-7电子设备'!R126"/>
    <hyperlink ref="A122" location="'4-8-7电子设备'!R127" display="4-8-7电子设备'!R127"/>
    <hyperlink ref="A123" location="'4-8-7电子设备'!R128" display="4-8-7电子设备'!R128"/>
    <hyperlink ref="A124" location="'4-8-7电子设备'!R129" display="4-8-7电子设备'!R129"/>
    <hyperlink ref="A125" location="'4-8-7电子设备'!R130" display="4-8-7电子设备'!R130"/>
    <hyperlink ref="A126" location="'4-8-7电子设备'!R131" display="4-8-7电子设备'!R131"/>
    <hyperlink ref="A127" location="'4-8-7电子设备'!R132" display="4-8-7电子设备'!R132"/>
    <hyperlink ref="A128" location="'4-8-7电子设备'!R133" display="4-8-7电子设备'!R133"/>
    <hyperlink ref="A129" location="'4-8-7电子设备'!R134" display="4-8-7电子设备'!R134"/>
    <hyperlink ref="A130" location="'4-8-7电子设备'!R135" display="4-8-7电子设备'!R135"/>
    <hyperlink ref="A131" location="'4-8-7电子设备'!R136" display="4-8-7电子设备'!R136"/>
    <hyperlink ref="A132" location="'4-8-7电子设备'!R137" display="4-8-7电子设备'!R137"/>
    <hyperlink ref="A133" location="'4-8-7电子设备'!R138" display="4-8-7电子设备'!R138"/>
    <hyperlink ref="A134" location="'4-8-7电子设备'!R139" display="4-8-7电子设备'!R139"/>
    <hyperlink ref="A135" location="'4-8-7电子设备'!R140" display="4-8-7电子设备'!R140"/>
    <hyperlink ref="A136" location="'4-8-7电子设备'!R141" display="4-8-7电子设备'!R141"/>
    <hyperlink ref="A137" location="'4-8-7电子设备'!R142" display="4-8-7电子设备'!R142"/>
    <hyperlink ref="A138" location="'4-8-7电子设备'!R143" display="4-8-7电子设备'!R143"/>
    <hyperlink ref="A139" location="'4-8-7电子设备'!R144" display="4-8-7电子设备'!R144"/>
    <hyperlink ref="A140" location="'4-8-7电子设备'!R145" display="4-8-7电子设备'!R145"/>
    <hyperlink ref="A141" location="'4-8-7电子设备'!R146" display="4-8-7电子设备'!R146"/>
    <hyperlink ref="A142" location="'4-8-7电子设备'!R147" display="4-8-7电子设备'!R147"/>
    <hyperlink ref="A143" location="'4-8-7电子设备'!R148" display="4-8-7电子设备'!R148"/>
    <hyperlink ref="A144" location="'4-8-7电子设备'!R149" display="4-8-7电子设备'!R149"/>
    <hyperlink ref="A145" location="'4-8-7电子设备'!R150" display="4-8-7电子设备'!R150"/>
    <hyperlink ref="A146" location="'4-8-7电子设备'!R151" display="4-8-7电子设备'!R151"/>
    <hyperlink ref="A147" location="'4-8-7电子设备'!R152" display="4-8-7电子设备'!R152"/>
    <hyperlink ref="A148" location="'4-8-7电子设备'!R153" display="4-8-7电子设备'!R153"/>
    <hyperlink ref="A149" location="'4-8-7电子设备'!R154" display="4-8-7电子设备'!R154"/>
    <hyperlink ref="A150" location="'4-8-7电子设备'!R155" display="4-8-7电子设备'!R155"/>
    <hyperlink ref="A151" location="'4-8-7电子设备'!R156" display="4-8-7电子设备'!R156"/>
    <hyperlink ref="A152" location="'4-8-7电子设备'!R157" display="4-8-7电子设备'!R157"/>
    <hyperlink ref="A153" location="'4-8-7电子设备'!R158" display="4-8-7电子设备'!R158"/>
    <hyperlink ref="A154" location="'4-8-7电子设备'!R159" display="4-8-7电子设备'!R159"/>
    <hyperlink ref="A155" location="'4-8-7电子设备'!R160" display="4-8-7电子设备'!R160"/>
    <hyperlink ref="A156" location="'4-8-7电子设备'!R161" display="4-8-7电子设备'!R161"/>
    <hyperlink ref="A157" location="'4-8-7电子设备'!R162" display="4-8-7电子设备'!R162"/>
    <hyperlink ref="A158" location="'4-8-7电子设备'!R163" display="4-8-7电子设备'!R163"/>
    <hyperlink ref="A159" location="'4-8-7电子设备'!R164" display="4-8-7电子设备'!R164"/>
    <hyperlink ref="A160" location="'4-8-7电子设备'!R165" display="4-8-7电子设备'!R165"/>
    <hyperlink ref="A161" location="'4-8-7电子设备'!R166" display="4-8-7电子设备'!R166"/>
    <hyperlink ref="A162" location="'4-8-7电子设备'!R167" display="4-8-7电子设备'!R167"/>
    <hyperlink ref="A163" location="'4-8-7电子设备'!R168" display="4-8-7电子设备'!R168"/>
    <hyperlink ref="A164" location="'4-8-7电子设备'!R169" display="4-8-7电子设备'!R169"/>
    <hyperlink ref="A165" location="'4-8-7电子设备'!R170" display="4-8-7电子设备'!R170"/>
    <hyperlink ref="A166" location="'4-8-7电子设备'!R171" display="4-8-7电子设备'!R171"/>
    <hyperlink ref="A167" location="'4-8-7电子设备'!R172" display="4-8-7电子设备'!R172"/>
    <hyperlink ref="A168" location="'4-8-7电子设备'!R173" display="4-8-7电子设备'!R173"/>
    <hyperlink ref="A169" location="'4-8-7电子设备'!R174" display="4-8-7电子设备'!R174"/>
    <hyperlink ref="A170" location="'4-8-7电子设备'!R175" display="4-8-7电子设备'!R175"/>
    <hyperlink ref="A171" location="'4-8-7电子设备'!R176" display="4-8-7电子设备'!R176"/>
    <hyperlink ref="A172" location="'4-8-7电子设备'!R177" display="4-8-7电子设备'!R177"/>
    <hyperlink ref="A174" location="'1-汇总表'!C22" display="1-汇总表'!C22"/>
    <hyperlink ref="A175" location="'1-汇总表'!D22" display="1-汇总表'!D22"/>
    <hyperlink ref="A176" location="'2-分类汇总'!C76" display="2-分类汇总'!C76"/>
    <hyperlink ref="A177" location="'2-分类汇总'!D76" display="2-分类汇总'!D76"/>
  </hyperlinks>
  <pageMargins left="0.7" right="0.7" top="0.75" bottom="0.75" header="0.3" footer="0.3"/>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8079</v>
      </c>
    </row>
  </sheetData>
  <sheetProtection algorithmName="SHA-512" hashValue="oZ+Kgq9G4Gqf4GQl1Y3yOPzbGHTC1dRZnSmx0k6+HfHblXGJUeEfOXe2X5TFv4oymCLg8zqd8W0M54BE5A88Qw==" saltValue="6TAPLYJmETD0CPrt4BwO+A=="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pageSetup paperSize="9" orientation="portrait"/>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7"/>
  <dimension ref="B2"/>
  <sheetViews>
    <sheetView workbookViewId="0">
      <selection activeCell="L17" sqref="L17"/>
    </sheetView>
  </sheetViews>
  <sheetFormatPr defaultColWidth="9" defaultRowHeight="15.75" outlineLevelRow="1" outlineLevelCol="1"/>
  <cols>
    <col min="1" max="1" width="8.8" style="1"/>
    <col min="2" max="4" width="8.8" style="2"/>
    <col min="5" max="5" width="8.8" style="3"/>
    <col min="6" max="16384" width="8.8" style="1"/>
  </cols>
  <sheetData>
    <row r="2" spans="2:2">
      <c r="B2" s="2" t="s">
        <v>8433</v>
      </c>
    </row>
  </sheetData>
  <sheetProtection algorithmName="SHA-512" hashValue="odMuGpQWzjG5Yw8vTHFBfRPOG7WrEQaUULWoHi2D5xknOK2Gow2zODy2qrA7Oh/uSC94DMLgBs2w0L9CzCZ0Ag==" saltValue="ehKouRW5M/XHV/isd3SwtQ=="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8"/>
  <dimension ref="A1:F8"/>
  <sheetViews>
    <sheetView workbookViewId="0">
      <selection activeCell="C19" sqref="C19"/>
    </sheetView>
  </sheetViews>
  <sheetFormatPr defaultColWidth="9" defaultRowHeight="15.75" outlineLevelRow="7" outlineLevelCol="5"/>
  <cols>
    <col min="1" max="1" width="40.7" style="1" customWidth="1"/>
    <col min="2" max="3" width="50.7" style="2" customWidth="1"/>
    <col min="4" max="4" width="8.8" style="2"/>
    <col min="5" max="5" width="8.8" style="3"/>
    <col min="6" max="16384" width="8.8" style="1"/>
  </cols>
  <sheetData>
    <row r="1" ht="18" customHeight="1" spans="1:6">
      <c r="A1" s="880" t="s">
        <v>8080</v>
      </c>
      <c r="B1" s="5" t="s">
        <v>8081</v>
      </c>
      <c r="C1" s="6" t="s">
        <v>8082</v>
      </c>
      <c r="E1" s="3" t="s">
        <v>8083</v>
      </c>
      <c r="F1" s="7" t="s">
        <v>8084</v>
      </c>
    </row>
    <row r="3" ht="18" customHeight="1" spans="1:6">
      <c r="A3" s="880" t="s">
        <v>8425</v>
      </c>
      <c r="B3" s="2" t="s">
        <v>8434</v>
      </c>
    </row>
    <row r="4" ht="18" customHeight="1" spans="1:6">
      <c r="A4" s="880" t="s">
        <v>8427</v>
      </c>
      <c r="B4" s="2" t="s">
        <v>8435</v>
      </c>
    </row>
    <row r="5" ht="18" customHeight="1" spans="1:6">
      <c r="A5" s="880" t="s">
        <v>8429</v>
      </c>
      <c r="B5" s="2" t="s">
        <v>8436</v>
      </c>
    </row>
    <row r="6" ht="18" customHeight="1" spans="1:6">
      <c r="A6" s="880" t="s">
        <v>8431</v>
      </c>
      <c r="B6" s="2" t="s">
        <v>8437</v>
      </c>
    </row>
    <row r="8" spans="1:6">
      <c r="B8" s="2" t="s">
        <v>8433</v>
      </c>
    </row>
  </sheetData>
  <sheetProtection algorithmName="SHA-512" hashValue="RN/xStwxdcjbZ3wd0p4ettpnsQ7/ai/0Xj0kfaqxsCPPZnbN1rJkBO7WUKOGwXrQtALDzPQDjgeIyb7DglEY2Q==" saltValue="nBPR6ZY1WnJ9N0FPp+cnUg==" spinCount="100000" sheet="1" objects="1" scenarios="1"/>
  <dataValidations count="1">
    <dataValidation type="list" allowBlank="1" showInputMessage="1" showErrorMessage="1" sqref="E$1:E$1048576">
      <formula1>"复核无误,已修改"</formula1>
    </dataValidation>
  </dataValidations>
  <hyperlinks>
    <hyperlink ref="A1" location="'2-分类汇总'!G73" display="2-分类汇总'!G73"/>
    <hyperlink ref="A3" location="'1-汇总表'!C22" display="1-汇总表'!C22"/>
    <hyperlink ref="A4" location="'1-汇总表'!D22" display="1-汇总表'!D22"/>
    <hyperlink ref="A5" location="'2-分类汇总'!C76" display="2-分类汇总'!C76"/>
    <hyperlink ref="A6" location="'2-分类汇总'!D76" display="2-分类汇总'!D76"/>
  </hyperlinks>
  <pageMargins left="0.7" right="0.7" top="0.75" bottom="0.75" header="0.3" footer="0.3"/>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9"/>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8433</v>
      </c>
    </row>
  </sheetData>
  <sheetProtection algorithmName="SHA-512" hashValue="jnpVlwSoA7F1YBoEpYVduQ/8jDL84fv7o634hA+SvuQ26pK53iJ4d2vktVfu4+MV4HuER1V6arqsHN7tEJqV2g==" saltValue="dPJVU0IJwku2ecyNspL5tw=="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5"/>
  <sheetViews>
    <sheetView showGridLines="0" zoomScale="96" zoomScaleNormal="96" topLeftCell="A2" workbookViewId="0">
      <selection activeCell="O21" sqref="O21:P21"/>
    </sheetView>
  </sheetViews>
  <sheetFormatPr defaultColWidth="9" defaultRowHeight="15.75" customHeight="1" outlineLevelCol="6"/>
  <cols>
    <col min="1" max="1" width="12.2" style="44" customWidth="1"/>
    <col min="2" max="2" width="24.2" style="44" customWidth="1"/>
    <col min="3" max="6" width="18.7" style="44" customWidth="1"/>
    <col min="7" max="8" width="9" style="44" customWidth="1"/>
    <col min="9" max="16384" width="9" style="44"/>
  </cols>
  <sheetData>
    <row r="1" customHeight="1" spans="1:6">
      <c r="A1" s="450" t="s">
        <v>0</v>
      </c>
    </row>
    <row r="2" s="42" customFormat="1" ht="30" customHeight="1" spans="1:6">
      <c r="A2" s="46" t="s">
        <v>819</v>
      </c>
    </row>
    <row r="3" customHeight="1" spans="1:6">
      <c r="A3" s="43" t="str">
        <f>"评估基准日："&amp;TEXT(基本信息输入表!M7,"yyyy年mm月dd日")</f>
        <v>评估基准日：2025年02月20日</v>
      </c>
    </row>
    <row r="4" ht="14.25" customHeight="1" spans="1:6">
      <c r="D4" s="43"/>
      <c r="E4" s="43"/>
      <c r="F4" s="47" t="s">
        <v>820</v>
      </c>
    </row>
    <row r="5" customHeight="1" spans="1:6">
      <c r="A5" s="451" t="str">
        <f>基本信息输入表!K6&amp;"："&amp;基本信息输入表!M6</f>
        <v>产权持有单位：中国石油天然气股份有限公司塔里木油田分公司塔西南勘探开发公司</v>
      </c>
      <c r="F5" s="452" t="s">
        <v>821</v>
      </c>
    </row>
    <row r="6" s="43" customFormat="1" customHeight="1" spans="1:6">
      <c r="A6" s="453" t="s">
        <v>822</v>
      </c>
      <c r="B6" s="453" t="s">
        <v>5</v>
      </c>
      <c r="C6" s="454" t="s">
        <v>6</v>
      </c>
      <c r="D6" s="453" t="s">
        <v>7</v>
      </c>
      <c r="E6" s="453" t="s">
        <v>823</v>
      </c>
      <c r="F6" s="453" t="s">
        <v>686</v>
      </c>
    </row>
    <row r="7" customHeight="1" spans="1:6">
      <c r="A7" s="79" t="s">
        <v>824</v>
      </c>
      <c r="B7" s="155" t="s">
        <v>331</v>
      </c>
      <c r="C7" s="81">
        <f>'表3-1货币汇总表'!C27</f>
        <v>0</v>
      </c>
      <c r="D7" s="81">
        <f>'表3-1货币汇总表'!D27</f>
        <v>0</v>
      </c>
      <c r="E7" s="51">
        <f t="shared" ref="E7:E19" si="0">D7-C7</f>
        <v>0</v>
      </c>
      <c r="F7" s="82" t="str">
        <f t="shared" ref="F7:F19" si="1">IF(C7=0,"",E7/C7*100)</f>
        <v/>
      </c>
    </row>
    <row r="8" customHeight="1" spans="1:6">
      <c r="A8" s="79" t="s">
        <v>825</v>
      </c>
      <c r="B8" s="155" t="s">
        <v>339</v>
      </c>
      <c r="C8" s="81">
        <f>'3-2交易性金融资产汇总'!C27</f>
        <v>0</v>
      </c>
      <c r="D8" s="81">
        <f>'3-2交易性金融资产汇总'!D27</f>
        <v>0</v>
      </c>
      <c r="E8" s="51">
        <f t="shared" si="0"/>
        <v>0</v>
      </c>
      <c r="F8" s="82" t="str">
        <f t="shared" si="1"/>
        <v/>
      </c>
    </row>
    <row r="9" customHeight="1" spans="1:6">
      <c r="A9" s="79" t="s">
        <v>826</v>
      </c>
      <c r="B9" s="455" t="s">
        <v>348</v>
      </c>
      <c r="C9" s="81">
        <f>'3-3衍生金融资产'!I27</f>
        <v>0</v>
      </c>
      <c r="D9" s="81">
        <f>'3-3衍生金融资产'!J27</f>
        <v>0</v>
      </c>
      <c r="E9" s="51">
        <f t="shared" si="0"/>
        <v>0</v>
      </c>
      <c r="F9" s="82" t="str">
        <f t="shared" si="1"/>
        <v/>
      </c>
    </row>
    <row r="10" customHeight="1" spans="1:6">
      <c r="A10" s="79" t="s">
        <v>827</v>
      </c>
      <c r="B10" s="155" t="s">
        <v>350</v>
      </c>
      <c r="C10" s="51">
        <f>'3-4应收票据'!F28</f>
        <v>0</v>
      </c>
      <c r="D10" s="51">
        <f>'3-4应收票据'!H28</f>
        <v>0</v>
      </c>
      <c r="E10" s="51">
        <f t="shared" si="0"/>
        <v>0</v>
      </c>
      <c r="F10" s="82" t="str">
        <f t="shared" si="1"/>
        <v/>
      </c>
    </row>
    <row r="11" customHeight="1" spans="1:6">
      <c r="A11" s="79" t="s">
        <v>828</v>
      </c>
      <c r="B11" s="455" t="s">
        <v>352</v>
      </c>
      <c r="C11" s="51">
        <f>'3-5应收账款'!H28</f>
        <v>0</v>
      </c>
      <c r="D11" s="51">
        <f>'3-5应收账款'!J28</f>
        <v>0</v>
      </c>
      <c r="E11" s="51">
        <f t="shared" si="0"/>
        <v>0</v>
      </c>
      <c r="F11" s="82" t="str">
        <f t="shared" si="1"/>
        <v/>
      </c>
    </row>
    <row r="12" customHeight="1" spans="1:6">
      <c r="A12" s="79" t="s">
        <v>829</v>
      </c>
      <c r="B12" s="455" t="s">
        <v>713</v>
      </c>
      <c r="C12" s="51">
        <f>'3-6应收账款融资'!I27</f>
        <v>0</v>
      </c>
      <c r="D12" s="51">
        <f>'3-6应收账款融资'!K27</f>
        <v>0</v>
      </c>
      <c r="E12" s="51">
        <f t="shared" si="0"/>
        <v>0</v>
      </c>
      <c r="F12" s="82" t="str">
        <f t="shared" si="1"/>
        <v/>
      </c>
    </row>
    <row r="13" customHeight="1" spans="1:6">
      <c r="A13" s="79" t="s">
        <v>830</v>
      </c>
      <c r="B13" s="155" t="s">
        <v>356</v>
      </c>
      <c r="C13" s="51">
        <f>'3-7预付款项'!I29</f>
        <v>0</v>
      </c>
      <c r="D13" s="51">
        <f>'3-7预付款项'!K29</f>
        <v>0</v>
      </c>
      <c r="E13" s="51">
        <f t="shared" si="0"/>
        <v>0</v>
      </c>
      <c r="F13" s="82" t="str">
        <f t="shared" si="1"/>
        <v/>
      </c>
    </row>
    <row r="14" customHeight="1" spans="1:6">
      <c r="A14" s="79" t="s">
        <v>831</v>
      </c>
      <c r="B14" s="455" t="s">
        <v>358</v>
      </c>
      <c r="C14" s="51">
        <f>'3-8其他应收款'!H28</f>
        <v>0</v>
      </c>
      <c r="D14" s="51">
        <f>'3-8其他应收款'!J28</f>
        <v>0</v>
      </c>
      <c r="E14" s="51">
        <f t="shared" si="0"/>
        <v>0</v>
      </c>
      <c r="F14" s="82" t="str">
        <f t="shared" si="1"/>
        <v/>
      </c>
    </row>
    <row r="15" customHeight="1" spans="1:6">
      <c r="A15" s="79" t="s">
        <v>832</v>
      </c>
      <c r="B15" s="455" t="s">
        <v>714</v>
      </c>
      <c r="C15" s="81">
        <f>'3-9存货汇总'!C27</f>
        <v>0</v>
      </c>
      <c r="D15" s="81">
        <f>'3-9存货汇总'!E27</f>
        <v>0</v>
      </c>
      <c r="E15" s="51">
        <f t="shared" si="0"/>
        <v>0</v>
      </c>
      <c r="F15" s="82" t="str">
        <f t="shared" si="1"/>
        <v/>
      </c>
    </row>
    <row r="16" customHeight="1" spans="1:6">
      <c r="A16" s="79" t="s">
        <v>833</v>
      </c>
      <c r="B16" s="455" t="s">
        <v>372</v>
      </c>
      <c r="C16" s="81">
        <f>'3-10合同资产'!I27</f>
        <v>0</v>
      </c>
      <c r="D16" s="81">
        <f>'3-10合同资产'!K27</f>
        <v>0</v>
      </c>
      <c r="E16" s="51">
        <f t="shared" si="0"/>
        <v>0</v>
      </c>
      <c r="F16" s="82" t="str">
        <f t="shared" si="1"/>
        <v/>
      </c>
    </row>
    <row r="17" customHeight="1" spans="1:7">
      <c r="A17" s="79" t="s">
        <v>834</v>
      </c>
      <c r="B17" s="455" t="s">
        <v>375</v>
      </c>
      <c r="C17" s="81">
        <f>'3-11持有待售资产'!F27</f>
        <v>0</v>
      </c>
      <c r="D17" s="81">
        <f>'3-11持有待售资产'!K27</f>
        <v>0</v>
      </c>
      <c r="E17" s="51">
        <f t="shared" si="0"/>
        <v>0</v>
      </c>
      <c r="F17" s="82" t="str">
        <f t="shared" si="1"/>
        <v/>
      </c>
    </row>
    <row r="18" customHeight="1" spans="1:7">
      <c r="A18" s="79" t="s">
        <v>835</v>
      </c>
      <c r="B18" s="155" t="s">
        <v>715</v>
      </c>
      <c r="C18" s="81">
        <f>'3-12一年到期非流动资产'!E27</f>
        <v>0</v>
      </c>
      <c r="D18" s="81">
        <f>'3-12一年到期非流动资产'!F27</f>
        <v>0</v>
      </c>
      <c r="E18" s="51">
        <f t="shared" si="0"/>
        <v>0</v>
      </c>
      <c r="F18" s="82" t="str">
        <f t="shared" si="1"/>
        <v/>
      </c>
    </row>
    <row r="19" customHeight="1" spans="1:7">
      <c r="A19" s="79" t="s">
        <v>836</v>
      </c>
      <c r="B19" s="155" t="s">
        <v>381</v>
      </c>
      <c r="C19" s="81">
        <f>'3-13其他流动资产'!F28</f>
        <v>0</v>
      </c>
      <c r="D19" s="81">
        <f>'3-13其他流动资产'!G28</f>
        <v>0</v>
      </c>
      <c r="E19" s="51">
        <f t="shared" si="0"/>
        <v>0</v>
      </c>
      <c r="F19" s="82" t="str">
        <f t="shared" si="1"/>
        <v/>
      </c>
    </row>
    <row r="20" customHeight="1" spans="1:7">
      <c r="A20" s="79"/>
      <c r="B20" s="155"/>
      <c r="C20" s="81"/>
      <c r="D20" s="51"/>
      <c r="E20" s="51"/>
      <c r="F20" s="51"/>
    </row>
    <row r="21" customHeight="1" spans="1:7">
      <c r="A21" s="79"/>
      <c r="B21" s="155"/>
      <c r="C21" s="81"/>
      <c r="D21" s="51"/>
      <c r="E21" s="51"/>
      <c r="F21" s="51"/>
    </row>
    <row r="22" customHeight="1" spans="1:7">
      <c r="A22" s="50"/>
      <c r="B22" s="453"/>
      <c r="C22" s="81"/>
      <c r="D22" s="51"/>
      <c r="E22" s="51"/>
      <c r="F22" s="51"/>
    </row>
    <row r="23" customHeight="1" spans="1:7">
      <c r="A23" s="453" t="s">
        <v>716</v>
      </c>
      <c r="B23" s="54"/>
      <c r="C23" s="81">
        <f>SUM(C7:C22)</f>
        <v>0</v>
      </c>
      <c r="D23" s="81">
        <f>SUM(D7:D22)</f>
        <v>0</v>
      </c>
      <c r="E23" s="51">
        <f>D23-C23</f>
        <v>0</v>
      </c>
      <c r="F23" s="82" t="str">
        <f>IF(C23=0,"",E23/C23*100)</f>
        <v/>
      </c>
    </row>
    <row r="24" customHeight="1" spans="1:7">
      <c r="E24" s="44" t="str">
        <f>"评估人员："&amp;基本信息输入表!$Q$12</f>
        <v>评估人员：王庆国</v>
      </c>
      <c r="G24" s="52" t="s">
        <v>837</v>
      </c>
    </row>
    <row r="25" customHeight="1" spans="1:7">
      <c r="G25" s="52"/>
    </row>
  </sheetData>
  <mergeCells count="4">
    <mergeCell ref="A2:F2"/>
    <mergeCell ref="A3:F3"/>
    <mergeCell ref="A5:C5"/>
    <mergeCell ref="A23:B2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0"/>
  <dimension ref="A1:F4"/>
  <sheetViews>
    <sheetView workbookViewId="0">
      <selection activeCell="B17" sqref="B17"/>
    </sheetView>
  </sheetViews>
  <sheetFormatPr defaultColWidth="9" defaultRowHeight="15.75" outlineLevelRow="3" outlineLevelCol="5"/>
  <cols>
    <col min="1" max="1" width="40.7" style="1" customWidth="1"/>
    <col min="2" max="2" width="50.7" style="2" customWidth="1"/>
    <col min="3" max="4" width="8.8" style="2"/>
    <col min="5" max="5" width="8.8" style="3"/>
    <col min="6" max="16384" width="8.8" style="1"/>
  </cols>
  <sheetData>
    <row r="1" ht="18" customHeight="1" spans="1:6">
      <c r="A1" s="880" t="s">
        <v>8438</v>
      </c>
      <c r="B1" s="5" t="s">
        <v>8439</v>
      </c>
      <c r="E1" s="3" t="s">
        <v>8083</v>
      </c>
      <c r="F1" s="7" t="s">
        <v>8084</v>
      </c>
    </row>
    <row r="4" spans="1:6">
      <c r="B4" s="2" t="s">
        <v>8440</v>
      </c>
    </row>
  </sheetData>
  <sheetProtection algorithmName="SHA-512" hashValue="JIaJ9G9spFg0+HzR1Qn8QEGPfBiy3Skv5p+KI4HgOBEr6Oi/M/6cHjUU83B8u4wMr2Mr9hn6JUsqai/0fpLWIw==" saltValue="E2PZF0DZKDYXivU09Njuhw==" spinCount="100000" sheet="1" objects="1" scenarios="1"/>
  <dataValidations count="1">
    <dataValidation type="list" allowBlank="1" showInputMessage="1" showErrorMessage="1" sqref="E$1:E$1048576">
      <formula1>"复核无误,已修改"</formula1>
    </dataValidation>
  </dataValidations>
  <hyperlinks>
    <hyperlink ref="A1" location="'4-8-5机器设备'!A1" display="4-8-5机器设备'!A1"/>
  </hyperlinks>
  <pageMargins left="0.7" right="0.7" top="0.75" bottom="0.75" header="0.3" footer="0.3"/>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1"/>
  <dimension ref="A1:F8"/>
  <sheetViews>
    <sheetView workbookViewId="0">
      <selection activeCell="B18" sqref="B18"/>
    </sheetView>
  </sheetViews>
  <sheetFormatPr defaultColWidth="9" defaultRowHeight="15.75" outlineLevelRow="7" outlineLevelCol="5"/>
  <cols>
    <col min="1" max="1" width="40.7" style="1" customWidth="1"/>
    <col min="2" max="3" width="50.7" style="2" customWidth="1"/>
    <col min="4" max="4" width="8.8" style="2"/>
    <col min="5" max="5" width="8.8" style="3"/>
    <col min="6" max="16384" width="8.8" style="1"/>
  </cols>
  <sheetData>
    <row r="1" ht="18" customHeight="1" spans="1:6">
      <c r="A1" s="880" t="s">
        <v>8080</v>
      </c>
      <c r="B1" s="5" t="s">
        <v>8081</v>
      </c>
      <c r="C1" s="6" t="s">
        <v>8082</v>
      </c>
      <c r="E1" s="3" t="s">
        <v>8083</v>
      </c>
      <c r="F1" s="7" t="s">
        <v>8084</v>
      </c>
    </row>
    <row r="3" ht="18" customHeight="1" spans="1:6">
      <c r="A3" s="880" t="s">
        <v>8425</v>
      </c>
      <c r="B3" s="2" t="s">
        <v>8441</v>
      </c>
    </row>
    <row r="4" ht="18" customHeight="1" spans="1:6">
      <c r="A4" s="880" t="s">
        <v>8427</v>
      </c>
      <c r="B4" s="2" t="s">
        <v>8442</v>
      </c>
    </row>
    <row r="5" ht="18" customHeight="1" spans="1:6">
      <c r="A5" s="880" t="s">
        <v>8429</v>
      </c>
      <c r="B5" s="2" t="s">
        <v>8443</v>
      </c>
    </row>
    <row r="6" ht="18" customHeight="1" spans="1:6">
      <c r="A6" s="880" t="s">
        <v>8431</v>
      </c>
      <c r="B6" s="2" t="s">
        <v>8444</v>
      </c>
    </row>
    <row r="8" spans="1:6">
      <c r="B8" s="2" t="s">
        <v>8440</v>
      </c>
    </row>
  </sheetData>
  <sheetProtection algorithmName="SHA-512" hashValue="6fuTXz8RcU/6Uv2+RlKmogP1tK4ENn8cOjxpcYZUGWgtGnyMIpIp0ClyWGbE4opwioFeye0v5iXQzfCT2ByMcQ==" saltValue="9s4nIMMzY+RaizxD9Ep6hw==" spinCount="100000" sheet="1" objects="1" scenarios="1"/>
  <dataValidations count="1">
    <dataValidation type="list" allowBlank="1" showInputMessage="1" showErrorMessage="1" sqref="E$1:E$1048576">
      <formula1>"复核无误,已修改"</formula1>
    </dataValidation>
  </dataValidations>
  <hyperlinks>
    <hyperlink ref="A1" location="'2-分类汇总'!G73" display="2-分类汇总'!G73"/>
    <hyperlink ref="A3" location="'1-汇总表'!C22" display="1-汇总表'!C22"/>
    <hyperlink ref="A4" location="'1-汇总表'!D22" display="1-汇总表'!D22"/>
    <hyperlink ref="A5" location="'2-分类汇总'!C76" display="2-分类汇总'!C76"/>
    <hyperlink ref="A6" location="'2-分类汇总'!D76" display="2-分类汇总'!D76"/>
  </hyperlinks>
  <pageMargins left="0.7" right="0.7" top="0.75" bottom="0.75" header="0.3" footer="0.3"/>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2"/>
  <dimension ref="B2"/>
  <sheetViews>
    <sheetView workbookViewId="0">
      <selection activeCell="B1" sqref="B$1:B$1048576 C$1:C$1048576 D$1:D$1048576"/>
    </sheetView>
  </sheetViews>
  <sheetFormatPr defaultColWidth="9" defaultRowHeight="15.75" outlineLevelRow="1" outlineLevelCol="1"/>
  <cols>
    <col min="1" max="1" width="8.8" style="1"/>
    <col min="2" max="4" width="8.8" style="2"/>
    <col min="5" max="5" width="8.8" style="3"/>
    <col min="6" max="16384" width="8.8" style="1"/>
  </cols>
  <sheetData>
    <row r="2" spans="2:2">
      <c r="B2" s="2" t="s">
        <v>8440</v>
      </c>
    </row>
  </sheetData>
  <sheetProtection algorithmName="SHA-512" hashValue="b8nZXs4Ae5BSh8txZpmuEWTjEuPLY6KV0H961z6gDAy7sG5vQngvHvQFEOmh50kzTItHY8bTE3o+5vf2OhMHBA==" saltValue="OD2DG/mV0UEBj+NS15fH0Q==" spinCount="100000" sheet="1" objects="1" scenarios="1"/>
  <dataValidations count="1">
    <dataValidation type="list" allowBlank="1" showInputMessage="1" showErrorMessage="1" sqref="E$1:E$1048576">
      <formula1>"复核无误,已修改"</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29"/>
  <sheetViews>
    <sheetView showGridLines="0" zoomScale="96" zoomScaleNormal="96" topLeftCell="A9" workbookViewId="0">
      <selection activeCell="O21" sqref="O21:P21"/>
    </sheetView>
  </sheetViews>
  <sheetFormatPr defaultColWidth="9" defaultRowHeight="12.75" outlineLevelCol="7"/>
  <cols>
    <col min="1" max="1" width="6.7" style="44" customWidth="1"/>
    <col min="2" max="2" width="30.2" style="44" customWidth="1"/>
    <col min="3" max="7" width="15.7" style="44" customWidth="1"/>
    <col min="8" max="9" width="9" style="44" customWidth="1"/>
    <col min="10" max="16384" width="9" style="44"/>
  </cols>
  <sheetData>
    <row r="1" spans="1:7">
      <c r="A1" s="45" t="s">
        <v>0</v>
      </c>
    </row>
    <row r="2" s="42" customFormat="1" ht="30" customHeight="1" spans="1:7">
      <c r="A2" s="46" t="s">
        <v>838</v>
      </c>
    </row>
    <row r="3" ht="15.75" customHeight="1" spans="1:7">
      <c r="A3" s="43" t="str">
        <f>"评估基准日："&amp;TEXT(基本信息输入表!M7,"yyyy年mm月dd日")</f>
        <v>评估基准日：2025年02月20日</v>
      </c>
    </row>
    <row r="4" ht="14.25" customHeight="1" spans="1:7">
      <c r="A4" s="43"/>
      <c r="B4" s="43"/>
      <c r="C4" s="43"/>
      <c r="D4" s="43"/>
      <c r="E4" s="43"/>
      <c r="F4" s="47" t="s">
        <v>839</v>
      </c>
    </row>
    <row r="5" ht="15.75" customHeight="1" spans="1:7">
      <c r="A5" s="44" t="str">
        <f>基本信息输入表!K6&amp;"："&amp;基本信息输入表!M6</f>
        <v>产权持有单位：中国石油天然气股份有限公司塔里木油田分公司塔西南勘探开发公司</v>
      </c>
      <c r="F5" s="449" t="s">
        <v>821</v>
      </c>
      <c r="G5" s="78"/>
    </row>
    <row r="6" s="43" customFormat="1" ht="15.75" customHeight="1" spans="1:7">
      <c r="A6" s="49" t="s">
        <v>822</v>
      </c>
      <c r="B6" s="49" t="s">
        <v>5</v>
      </c>
      <c r="C6" s="49" t="s">
        <v>6</v>
      </c>
      <c r="D6" s="49" t="s">
        <v>7</v>
      </c>
      <c r="E6" s="79" t="s">
        <v>823</v>
      </c>
      <c r="F6" s="49" t="s">
        <v>686</v>
      </c>
      <c r="G6" s="49" t="s">
        <v>176</v>
      </c>
    </row>
    <row r="7" ht="15.75" customHeight="1" spans="1:7">
      <c r="A7" s="49" t="s">
        <v>840</v>
      </c>
      <c r="B7" s="80" t="s">
        <v>332</v>
      </c>
      <c r="C7" s="81">
        <f>'3-1-1现金'!F22</f>
        <v>0</v>
      </c>
      <c r="D7" s="81">
        <f>'3-1-1现金'!G22</f>
        <v>0</v>
      </c>
      <c r="E7" s="51">
        <f>D7-C7</f>
        <v>0</v>
      </c>
      <c r="F7" s="82" t="str">
        <f>IF(C7=0,"",E7/C7*100)</f>
        <v/>
      </c>
      <c r="G7" s="50"/>
    </row>
    <row r="8" ht="15.75" customHeight="1" spans="1:7">
      <c r="A8" s="49" t="s">
        <v>841</v>
      </c>
      <c r="B8" s="98" t="s">
        <v>335</v>
      </c>
      <c r="C8" s="81">
        <f>'3-1-2银行存款'!G27</f>
        <v>0</v>
      </c>
      <c r="D8" s="81">
        <f>'3-1-2银行存款'!H27</f>
        <v>0</v>
      </c>
      <c r="E8" s="51">
        <f>D8-C8</f>
        <v>0</v>
      </c>
      <c r="F8" s="82" t="str">
        <f>IF(C8=0,"",E8/C8*100)</f>
        <v/>
      </c>
      <c r="G8" s="50"/>
    </row>
    <row r="9" ht="15.75" customHeight="1" spans="1:7">
      <c r="A9" s="49" t="s">
        <v>842</v>
      </c>
      <c r="B9" s="98" t="s">
        <v>337</v>
      </c>
      <c r="C9" s="81">
        <f>'3-1-3其他货币资金'!G27</f>
        <v>0</v>
      </c>
      <c r="D9" s="81">
        <f>'3-1-3其他货币资金'!H27</f>
        <v>0</v>
      </c>
      <c r="E9" s="51">
        <f>D9-C9</f>
        <v>0</v>
      </c>
      <c r="F9" s="82" t="str">
        <f>IF(C9=0,"",E9/C9*100)</f>
        <v/>
      </c>
      <c r="G9" s="50"/>
    </row>
    <row r="10" ht="15.75" customHeight="1" spans="1:7">
      <c r="A10" s="49"/>
      <c r="B10" s="80"/>
      <c r="C10" s="81"/>
      <c r="D10" s="51"/>
      <c r="E10" s="51"/>
      <c r="F10" s="82"/>
      <c r="G10" s="50"/>
    </row>
    <row r="11" ht="15.75" customHeight="1" spans="1:7">
      <c r="A11" s="49"/>
      <c r="B11" s="80"/>
      <c r="C11" s="81"/>
      <c r="D11" s="51"/>
      <c r="E11" s="51"/>
      <c r="F11" s="82"/>
      <c r="G11" s="50"/>
    </row>
    <row r="12" ht="15.75" customHeight="1" spans="1:7">
      <c r="A12" s="49"/>
      <c r="B12" s="80"/>
      <c r="C12" s="81"/>
      <c r="D12" s="51"/>
      <c r="E12" s="51"/>
      <c r="F12" s="82"/>
      <c r="G12" s="50"/>
    </row>
    <row r="13" ht="15.75" customHeight="1" spans="1:7">
      <c r="A13" s="49"/>
      <c r="B13" s="80"/>
      <c r="C13" s="81"/>
      <c r="D13" s="51"/>
      <c r="E13" s="51"/>
      <c r="F13" s="82"/>
      <c r="G13" s="50"/>
    </row>
    <row r="14" ht="15.75" customHeight="1" spans="1:7">
      <c r="A14" s="49"/>
      <c r="B14" s="80"/>
      <c r="C14" s="81"/>
      <c r="D14" s="51"/>
      <c r="E14" s="51"/>
      <c r="F14" s="82"/>
      <c r="G14" s="50"/>
    </row>
    <row r="15" ht="15.75" customHeight="1" spans="1:7">
      <c r="A15" s="49"/>
      <c r="B15" s="80"/>
      <c r="C15" s="81"/>
      <c r="D15" s="51"/>
      <c r="E15" s="51"/>
      <c r="F15" s="82"/>
      <c r="G15" s="50"/>
    </row>
    <row r="16" ht="15.75" customHeight="1" spans="1:7">
      <c r="A16" s="49"/>
      <c r="B16" s="80"/>
      <c r="C16" s="81"/>
      <c r="D16" s="51"/>
      <c r="E16" s="51"/>
      <c r="F16" s="82"/>
      <c r="G16" s="50"/>
    </row>
    <row r="17" ht="15.75" customHeight="1" spans="1:8">
      <c r="A17" s="49"/>
      <c r="B17" s="80"/>
      <c r="C17" s="81"/>
      <c r="D17" s="51"/>
      <c r="E17" s="51"/>
      <c r="F17" s="82"/>
      <c r="G17" s="50"/>
    </row>
    <row r="18" ht="15.75" customHeight="1" spans="1:8">
      <c r="A18" s="49"/>
      <c r="B18" s="80"/>
      <c r="C18" s="81"/>
      <c r="D18" s="51"/>
      <c r="E18" s="51"/>
      <c r="F18" s="82"/>
      <c r="G18" s="50"/>
    </row>
    <row r="19" ht="15.75" customHeight="1" spans="1:8">
      <c r="A19" s="49"/>
      <c r="B19" s="80"/>
      <c r="C19" s="81"/>
      <c r="D19" s="51"/>
      <c r="E19" s="51"/>
      <c r="F19" s="82"/>
      <c r="G19" s="50"/>
    </row>
    <row r="20" ht="15.75" customHeight="1" spans="1:8">
      <c r="A20" s="49"/>
      <c r="B20" s="80"/>
      <c r="C20" s="81"/>
      <c r="D20" s="51"/>
      <c r="E20" s="51"/>
      <c r="F20" s="82"/>
      <c r="G20" s="50"/>
    </row>
    <row r="21" ht="15.75" customHeight="1" spans="1:8">
      <c r="A21" s="49"/>
      <c r="B21" s="80"/>
      <c r="C21" s="81"/>
      <c r="D21" s="51"/>
      <c r="E21" s="51"/>
      <c r="F21" s="82"/>
      <c r="G21" s="50"/>
    </row>
    <row r="22" ht="15.75" customHeight="1" spans="1:8">
      <c r="A22" s="49"/>
      <c r="B22" s="80"/>
      <c r="C22" s="81"/>
      <c r="D22" s="51"/>
      <c r="E22" s="51"/>
      <c r="F22" s="82"/>
      <c r="G22" s="50"/>
    </row>
    <row r="23" ht="15.75" customHeight="1" spans="1:8">
      <c r="A23" s="49"/>
      <c r="B23" s="80"/>
      <c r="C23" s="81"/>
      <c r="D23" s="51"/>
      <c r="E23" s="51"/>
      <c r="F23" s="82"/>
      <c r="G23" s="50"/>
    </row>
    <row r="24" ht="15.75" customHeight="1" spans="1:8">
      <c r="A24" s="49"/>
      <c r="B24" s="80"/>
      <c r="C24" s="81"/>
      <c r="D24" s="51"/>
      <c r="E24" s="51"/>
      <c r="F24" s="82"/>
      <c r="G24" s="50"/>
    </row>
    <row r="25" ht="15.75" customHeight="1" spans="1:8">
      <c r="A25" s="49"/>
      <c r="B25" s="80"/>
      <c r="C25" s="81"/>
      <c r="D25" s="51"/>
      <c r="E25" s="51"/>
      <c r="F25" s="82"/>
      <c r="G25" s="50"/>
    </row>
    <row r="26" ht="15.75" customHeight="1" spans="1:8">
      <c r="A26" s="49"/>
      <c r="B26" s="80"/>
      <c r="C26" s="81"/>
      <c r="D26" s="51"/>
      <c r="E26" s="51"/>
      <c r="F26" s="82"/>
      <c r="G26" s="50"/>
    </row>
    <row r="27" ht="15.75" customHeight="1" spans="1:8">
      <c r="A27" s="49" t="s">
        <v>843</v>
      </c>
      <c r="B27" s="54"/>
      <c r="C27" s="81">
        <f>SUM(C7:C26)</f>
        <v>0</v>
      </c>
      <c r="D27" s="81">
        <f>SUM(D7:D26)</f>
        <v>0</v>
      </c>
      <c r="E27" s="51">
        <f>D27-C27</f>
        <v>0</v>
      </c>
      <c r="F27" s="82" t="str">
        <f>IF(C27=0,"",E27/C27*100)</f>
        <v/>
      </c>
      <c r="G27" s="50"/>
    </row>
    <row r="28" ht="15.75" customHeight="1" spans="1:8">
      <c r="E28" s="44" t="str">
        <f>"评估人员："&amp;基本信息输入表!$Q$13</f>
        <v>评估人员：王庆国</v>
      </c>
      <c r="H28" s="424" t="s">
        <v>159</v>
      </c>
    </row>
    <row r="29" ht="15.75" customHeight="1" spans="1:8">
      <c r="H29" s="52" t="s">
        <v>837</v>
      </c>
    </row>
  </sheetData>
  <mergeCells count="5">
    <mergeCell ref="A2:G2"/>
    <mergeCell ref="A3:G3"/>
    <mergeCell ref="F4:G4"/>
    <mergeCell ref="F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showGridLines="0" zoomScale="96" zoomScaleNormal="96" workbookViewId="0">
      <selection activeCell="G11" sqref="G11"/>
    </sheetView>
  </sheetViews>
  <sheetFormatPr defaultColWidth="9" defaultRowHeight="15.75" customHeight="1"/>
  <cols>
    <col min="1" max="1" width="8.2" style="10" customWidth="1"/>
    <col min="2" max="2" width="13.7" style="10" customWidth="1"/>
    <col min="3" max="3" width="19.4" style="10" customWidth="1"/>
    <col min="4" max="4" width="11.2" style="10" customWidth="1"/>
    <col min="5" max="5" width="13.2" style="10" customWidth="1"/>
    <col min="6" max="6" width="21.2" style="10" customWidth="1"/>
    <col min="7" max="7" width="17.2" style="10" customWidth="1"/>
    <col min="8" max="9" width="16.2" style="10" customWidth="1"/>
    <col min="10" max="10" width="8.5" style="9" customWidth="1"/>
    <col min="11" max="12" width="9" style="10" customWidth="1"/>
    <col min="13" max="16384" width="9" style="10"/>
  </cols>
  <sheetData>
    <row r="1" customHeight="1" spans="1:10">
      <c r="A1" s="11" t="s">
        <v>0</v>
      </c>
    </row>
    <row r="2" s="8" customFormat="1" ht="30" customHeight="1" spans="1:10">
      <c r="A2" s="12" t="s">
        <v>844</v>
      </c>
      <c r="J2" s="13"/>
    </row>
    <row r="3" customHeight="1" spans="1:10">
      <c r="A3" s="9" t="str">
        <f>"评估基准日："&amp;TEXT(基本信息输入表!M7,"yyyy年mm月dd日")</f>
        <v>评估基准日：2025年02月20日</v>
      </c>
    </row>
    <row r="4" ht="14.25" customHeight="1" spans="1:10">
      <c r="A4" s="9"/>
      <c r="B4" s="9"/>
      <c r="C4" s="9"/>
      <c r="D4" s="9"/>
      <c r="E4" s="9"/>
      <c r="F4" s="9"/>
      <c r="G4" s="9"/>
      <c r="H4" s="14" t="s">
        <v>845</v>
      </c>
      <c r="I4" s="14"/>
    </row>
    <row r="5" customHeight="1" spans="1:10">
      <c r="A5" s="10" t="str">
        <f>基本信息输入表!K6&amp;"："&amp;基本信息输入表!M6</f>
        <v>产权持有单位：中国石油天然气股份有限公司塔里木油田分公司塔西南勘探开发公司</v>
      </c>
      <c r="H5" s="14" t="s">
        <v>846</v>
      </c>
    </row>
    <row r="6" s="9" customFormat="1" customHeight="1" spans="1:10">
      <c r="A6" s="18" t="s">
        <v>4</v>
      </c>
      <c r="B6" s="18" t="s">
        <v>847</v>
      </c>
      <c r="C6" s="18" t="s">
        <v>848</v>
      </c>
      <c r="D6" s="18" t="s">
        <v>849</v>
      </c>
      <c r="E6" s="18" t="s">
        <v>850</v>
      </c>
      <c r="F6" s="18" t="s">
        <v>6</v>
      </c>
      <c r="G6" s="18" t="s">
        <v>7</v>
      </c>
      <c r="H6" s="18" t="s">
        <v>686</v>
      </c>
      <c r="I6" s="18" t="s">
        <v>176</v>
      </c>
      <c r="J6" s="215" t="s">
        <v>851</v>
      </c>
    </row>
    <row r="7" ht="15.45" customHeight="1" spans="1:10">
      <c r="A7" s="20">
        <v>1</v>
      </c>
      <c r="B7" s="21"/>
      <c r="C7" s="21"/>
      <c r="D7" s="314"/>
      <c r="E7" s="95"/>
      <c r="F7" s="314"/>
      <c r="G7" s="314"/>
      <c r="H7" s="23" t="str">
        <f t="shared" ref="H7:H22" si="0">IF(F7=0,"",(G7-F7)/F7*100)</f>
        <v/>
      </c>
      <c r="I7" s="21"/>
      <c r="J7" s="9" t="s">
        <v>852</v>
      </c>
    </row>
    <row r="8" ht="15.45" customHeight="1" spans="1:10">
      <c r="A8" s="20">
        <v>2</v>
      </c>
      <c r="B8" s="21"/>
      <c r="C8" s="21"/>
      <c r="D8" s="316"/>
      <c r="E8" s="95"/>
      <c r="F8" s="316"/>
      <c r="G8" s="316"/>
      <c r="H8" s="23" t="str">
        <f t="shared" si="0"/>
        <v/>
      </c>
      <c r="I8" s="21"/>
      <c r="J8" s="9" t="s">
        <v>853</v>
      </c>
    </row>
    <row r="9" ht="15.45" customHeight="1" spans="1:10">
      <c r="A9" s="20">
        <v>3</v>
      </c>
      <c r="B9" s="21"/>
      <c r="C9" s="21"/>
      <c r="D9" s="316"/>
      <c r="E9" s="95"/>
      <c r="F9" s="316"/>
      <c r="G9" s="316"/>
      <c r="H9" s="23" t="str">
        <f t="shared" si="0"/>
        <v/>
      </c>
      <c r="I9" s="21"/>
      <c r="J9" s="9" t="s">
        <v>854</v>
      </c>
    </row>
    <row r="10" ht="15.45" customHeight="1" spans="1:10">
      <c r="A10" s="20">
        <v>4</v>
      </c>
      <c r="B10" s="21"/>
      <c r="C10" s="21"/>
      <c r="D10" s="316"/>
      <c r="E10" s="95"/>
      <c r="F10" s="316"/>
      <c r="G10" s="316"/>
      <c r="H10" s="23" t="str">
        <f t="shared" si="0"/>
        <v/>
      </c>
      <c r="I10" s="21"/>
      <c r="J10" s="9" t="s">
        <v>855</v>
      </c>
    </row>
    <row r="11" ht="15.45" customHeight="1" spans="1:10">
      <c r="A11" s="20">
        <v>5</v>
      </c>
      <c r="B11" s="21"/>
      <c r="C11" s="21"/>
      <c r="D11" s="316"/>
      <c r="E11" s="95"/>
      <c r="F11" s="316"/>
      <c r="G11" s="316"/>
      <c r="H11" s="23" t="str">
        <f t="shared" si="0"/>
        <v/>
      </c>
      <c r="I11" s="21"/>
      <c r="J11" s="9" t="s">
        <v>856</v>
      </c>
    </row>
    <row r="12" ht="15.45" customHeight="1" spans="1:10">
      <c r="A12" s="20">
        <v>6</v>
      </c>
      <c r="B12" s="21"/>
      <c r="C12" s="21"/>
      <c r="D12" s="316"/>
      <c r="E12" s="95"/>
      <c r="F12" s="316"/>
      <c r="G12" s="316"/>
      <c r="H12" s="23" t="str">
        <f t="shared" si="0"/>
        <v/>
      </c>
      <c r="I12" s="21"/>
      <c r="J12" s="9" t="s">
        <v>857</v>
      </c>
    </row>
    <row r="13" ht="15.45" customHeight="1" spans="1:10">
      <c r="A13" s="20" t="str">
        <f t="shared" ref="A13:A21" si="1">IF(D13="","",ROW()-6)</f>
        <v/>
      </c>
      <c r="B13" s="21"/>
      <c r="C13" s="21"/>
      <c r="D13" s="316"/>
      <c r="E13" s="95"/>
      <c r="F13" s="316"/>
      <c r="G13" s="316"/>
      <c r="H13" s="23" t="str">
        <f t="shared" si="0"/>
        <v/>
      </c>
      <c r="I13" s="21"/>
      <c r="J13" s="9" t="s">
        <v>858</v>
      </c>
    </row>
    <row r="14" ht="15.45" customHeight="1" spans="1:10">
      <c r="A14" s="20" t="str">
        <f t="shared" si="1"/>
        <v/>
      </c>
      <c r="B14" s="21"/>
      <c r="C14" s="21"/>
      <c r="D14" s="316"/>
      <c r="E14" s="95"/>
      <c r="F14" s="316"/>
      <c r="G14" s="316"/>
      <c r="H14" s="23" t="str">
        <f t="shared" si="0"/>
        <v/>
      </c>
      <c r="I14" s="21"/>
      <c r="J14" s="9" t="s">
        <v>859</v>
      </c>
    </row>
    <row r="15" ht="15.45" customHeight="1" spans="1:10">
      <c r="A15" s="20" t="str">
        <f t="shared" si="1"/>
        <v/>
      </c>
      <c r="B15" s="21"/>
      <c r="C15" s="21"/>
      <c r="D15" s="316"/>
      <c r="E15" s="95"/>
      <c r="F15" s="316"/>
      <c r="G15" s="316"/>
      <c r="H15" s="23" t="str">
        <f t="shared" si="0"/>
        <v/>
      </c>
      <c r="I15" s="21"/>
      <c r="J15" s="9" t="s">
        <v>860</v>
      </c>
    </row>
    <row r="16" ht="15.45" customHeight="1" spans="1:10">
      <c r="A16" s="20" t="str">
        <f t="shared" si="1"/>
        <v/>
      </c>
      <c r="B16" s="21"/>
      <c r="C16" s="21"/>
      <c r="D16" s="316"/>
      <c r="E16" s="95"/>
      <c r="F16" s="316"/>
      <c r="G16" s="316"/>
      <c r="H16" s="23" t="str">
        <f t="shared" si="0"/>
        <v/>
      </c>
      <c r="I16" s="21"/>
      <c r="J16" s="9" t="s">
        <v>861</v>
      </c>
    </row>
    <row r="17" ht="15.45" customHeight="1" spans="1:10">
      <c r="A17" s="20" t="str">
        <f t="shared" si="1"/>
        <v/>
      </c>
      <c r="B17" s="21"/>
      <c r="C17" s="21"/>
      <c r="D17" s="316"/>
      <c r="E17" s="95"/>
      <c r="F17" s="316"/>
      <c r="G17" s="316"/>
      <c r="H17" s="23" t="str">
        <f t="shared" si="0"/>
        <v/>
      </c>
      <c r="I17" s="21"/>
      <c r="J17" s="9" t="s">
        <v>862</v>
      </c>
    </row>
    <row r="18" ht="15.45" customHeight="1" spans="1:10">
      <c r="A18" s="20" t="str">
        <f t="shared" si="1"/>
        <v/>
      </c>
      <c r="B18" s="21"/>
      <c r="C18" s="21"/>
      <c r="D18" s="316"/>
      <c r="E18" s="95"/>
      <c r="F18" s="316"/>
      <c r="G18" s="316"/>
      <c r="H18" s="23" t="str">
        <f t="shared" si="0"/>
        <v/>
      </c>
      <c r="I18" s="21"/>
      <c r="J18" s="9" t="s">
        <v>863</v>
      </c>
    </row>
    <row r="19" ht="15.45" customHeight="1" spans="1:10">
      <c r="A19" s="20" t="str">
        <f t="shared" si="1"/>
        <v/>
      </c>
      <c r="B19" s="21"/>
      <c r="C19" s="21"/>
      <c r="D19" s="316"/>
      <c r="E19" s="95"/>
      <c r="F19" s="316"/>
      <c r="G19" s="316"/>
      <c r="H19" s="23" t="str">
        <f t="shared" si="0"/>
        <v/>
      </c>
      <c r="I19" s="21"/>
      <c r="J19" s="9" t="s">
        <v>864</v>
      </c>
    </row>
    <row r="20" ht="15.45" customHeight="1" spans="1:10">
      <c r="A20" s="20" t="str">
        <f t="shared" si="1"/>
        <v/>
      </c>
      <c r="B20" s="21"/>
      <c r="C20" s="21"/>
      <c r="D20" s="316"/>
      <c r="E20" s="95"/>
      <c r="F20" s="316"/>
      <c r="G20" s="316"/>
      <c r="H20" s="23" t="str">
        <f t="shared" si="0"/>
        <v/>
      </c>
      <c r="I20" s="21"/>
      <c r="J20" s="9" t="s">
        <v>865</v>
      </c>
    </row>
    <row r="21" ht="12.75" customHeight="1" spans="1:10">
      <c r="A21" s="20" t="str">
        <f t="shared" si="1"/>
        <v/>
      </c>
      <c r="B21" s="21"/>
      <c r="C21" s="21"/>
      <c r="D21" s="316"/>
      <c r="E21" s="95"/>
      <c r="F21" s="316"/>
      <c r="G21" s="316"/>
      <c r="H21" s="23" t="str">
        <f t="shared" si="0"/>
        <v/>
      </c>
      <c r="I21" s="21"/>
      <c r="J21" s="9" t="s">
        <v>866</v>
      </c>
    </row>
    <row r="22" customHeight="1" spans="1:10">
      <c r="A22" s="24" t="s">
        <v>867</v>
      </c>
      <c r="B22" s="385"/>
      <c r="C22" s="27"/>
      <c r="D22" s="31"/>
      <c r="E22" s="24"/>
      <c r="F22" s="319">
        <f>SUM(F7:F21)</f>
        <v>0</v>
      </c>
      <c r="G22" s="319">
        <f>SUM(G7:G21)</f>
        <v>0</v>
      </c>
      <c r="H22" s="23" t="str">
        <f t="shared" si="0"/>
        <v/>
      </c>
      <c r="I22" s="27"/>
    </row>
    <row r="23" customHeight="1" spans="1:10">
      <c r="A23" s="10" t="str">
        <f>基本信息输入表!$K$6&amp;"填表人："&amp;基本信息输入表!$M$14</f>
        <v>产权持有单位填表人：宁国胜</v>
      </c>
      <c r="G23" s="10" t="str">
        <f>"评估人员："&amp;基本信息输入表!$Q$14</f>
        <v>评估人员：王庆国</v>
      </c>
      <c r="J23" s="215" t="s">
        <v>837</v>
      </c>
    </row>
    <row r="24" customHeight="1" spans="1:10">
      <c r="A24" s="10" t="str">
        <f>"填表日期："&amp;YEAR(基本信息输入表!$O$14)&amp;"年"&amp;MONTH(基本信息输入表!$O$14)&amp;"月"&amp;DAY(基本信息输入表!$O$14)&amp;"日"</f>
        <v>填表日期：2025年2月22日</v>
      </c>
    </row>
    <row r="28" customHeight="1" spans="1:10">
      <c r="F28" s="165"/>
    </row>
  </sheetData>
  <mergeCells count="5">
    <mergeCell ref="A2:I2"/>
    <mergeCell ref="A3:I3"/>
    <mergeCell ref="H4:I4"/>
    <mergeCell ref="H5:I5"/>
    <mergeCell ref="A22:B2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30"/>
  <sheetViews>
    <sheetView showGridLines="0" zoomScale="96" zoomScaleNormal="96" topLeftCell="A2" workbookViewId="0">
      <selection activeCell="I7" sqref="I7"/>
    </sheetView>
  </sheetViews>
  <sheetFormatPr defaultColWidth="9" defaultRowHeight="15.75" customHeight="1"/>
  <cols>
    <col min="1" max="1" width="7.7" style="10" customWidth="1"/>
    <col min="2" max="2" width="8" style="10" customWidth="1"/>
    <col min="3" max="3" width="12.5" style="10" customWidth="1"/>
    <col min="4" max="4" width="9.7" style="10" customWidth="1"/>
    <col min="5" max="5" width="13.7" style="10" customWidth="1"/>
    <col min="6" max="6" width="16" style="10" customWidth="1"/>
    <col min="7" max="7" width="11.2" style="10" customWidth="1"/>
    <col min="8" max="8" width="12" style="10" customWidth="1"/>
    <col min="9" max="9" width="10.7" style="10" customWidth="1"/>
    <col min="10" max="10" width="13" style="10" customWidth="1"/>
    <col min="11" max="11" width="8.7" style="9" customWidth="1"/>
    <col min="12" max="13" width="9" style="10" customWidth="1"/>
    <col min="14" max="16384" width="9" style="10"/>
  </cols>
  <sheetData>
    <row r="1" customHeight="1" spans="1:11">
      <c r="A1" s="11" t="s">
        <v>0</v>
      </c>
    </row>
    <row r="2" s="8" customFormat="1" ht="30" customHeight="1" spans="1:11">
      <c r="A2" s="12" t="s">
        <v>868</v>
      </c>
      <c r="K2" s="13"/>
    </row>
    <row r="3" customHeight="1" spans="1:11">
      <c r="A3" s="9" t="str">
        <f>"评估基准日："&amp;TEXT(基本信息输入表!M7,"yyyy年mm月dd日")</f>
        <v>评估基准日：2025年02月20日</v>
      </c>
    </row>
    <row r="4" ht="14.25" customHeight="1" spans="1:11">
      <c r="A4" s="9"/>
      <c r="B4" s="9"/>
      <c r="C4" s="9"/>
      <c r="D4" s="9"/>
      <c r="E4" s="9"/>
      <c r="F4" s="9"/>
      <c r="G4" s="9"/>
      <c r="H4" s="9"/>
      <c r="I4" s="14" t="s">
        <v>869</v>
      </c>
    </row>
    <row r="5" customHeight="1" spans="1:11">
      <c r="A5" s="10" t="str">
        <f>基本信息输入表!K6&amp;"："&amp;基本信息输入表!M6</f>
        <v>产权持有单位：中国石油天然气股份有限公司塔里木油田分公司塔西南勘探开发公司</v>
      </c>
      <c r="I5" s="14" t="s">
        <v>846</v>
      </c>
    </row>
    <row r="6" s="9" customFormat="1" customHeight="1" spans="1:11">
      <c r="A6" s="18" t="s">
        <v>4</v>
      </c>
      <c r="B6" s="18" t="s">
        <v>870</v>
      </c>
      <c r="C6" s="18" t="s">
        <v>871</v>
      </c>
      <c r="D6" s="18" t="s">
        <v>848</v>
      </c>
      <c r="E6" s="18" t="s">
        <v>849</v>
      </c>
      <c r="F6" s="18" t="s">
        <v>850</v>
      </c>
      <c r="G6" s="18" t="s">
        <v>6</v>
      </c>
      <c r="H6" s="18" t="s">
        <v>7</v>
      </c>
      <c r="I6" s="18" t="s">
        <v>686</v>
      </c>
      <c r="J6" s="18" t="s">
        <v>176</v>
      </c>
      <c r="K6" s="215" t="s">
        <v>851</v>
      </c>
    </row>
    <row r="7" ht="12.75" customHeight="1" spans="1:11">
      <c r="A7" s="219" t="str">
        <f>IF(B7="","",ROW()-6)</f>
        <v/>
      </c>
      <c r="B7" s="21"/>
      <c r="C7" s="20"/>
      <c r="D7" s="21"/>
      <c r="E7" s="23"/>
      <c r="F7" s="411"/>
      <c r="G7" s="314"/>
      <c r="H7" s="314"/>
      <c r="I7" s="23" t="str">
        <f>IF(G7=0,"",(H7-G7)/G7*100)</f>
        <v/>
      </c>
      <c r="J7" s="21"/>
      <c r="K7" s="9" t="s">
        <v>872</v>
      </c>
    </row>
    <row r="8" ht="12.75" customHeight="1" spans="1:11">
      <c r="A8" s="219" t="str">
        <f t="shared" ref="A8:A26" si="0">IF(B8="","",ROW()-6)</f>
        <v/>
      </c>
      <c r="B8" s="21"/>
      <c r="C8" s="20"/>
      <c r="D8" s="21"/>
      <c r="E8" s="23"/>
      <c r="F8" s="411"/>
      <c r="G8" s="314"/>
      <c r="H8" s="314"/>
      <c r="I8" s="23" t="str">
        <f t="shared" ref="I8:I27" si="1">IF(G8=0,"",(H8-G8)/G8*100)</f>
        <v/>
      </c>
      <c r="J8" s="21"/>
      <c r="K8" s="9" t="s">
        <v>873</v>
      </c>
    </row>
    <row r="9" ht="12.75" customHeight="1" spans="1:11">
      <c r="A9" s="219" t="str">
        <f t="shared" si="0"/>
        <v/>
      </c>
      <c r="B9" s="21"/>
      <c r="C9" s="20"/>
      <c r="D9" s="21"/>
      <c r="E9" s="23"/>
      <c r="F9" s="411"/>
      <c r="G9" s="314"/>
      <c r="H9" s="314"/>
      <c r="I9" s="23" t="str">
        <f t="shared" si="1"/>
        <v/>
      </c>
      <c r="J9" s="21"/>
      <c r="K9" s="9" t="s">
        <v>874</v>
      </c>
    </row>
    <row r="10" ht="12.75" customHeight="1" spans="1:11">
      <c r="A10" s="219" t="str">
        <f t="shared" si="0"/>
        <v/>
      </c>
      <c r="B10" s="21"/>
      <c r="C10" s="20"/>
      <c r="D10" s="21"/>
      <c r="E10" s="23"/>
      <c r="F10" s="411"/>
      <c r="G10" s="314"/>
      <c r="H10" s="314"/>
      <c r="I10" s="23" t="str">
        <f t="shared" si="1"/>
        <v/>
      </c>
      <c r="J10" s="21"/>
      <c r="K10" s="9" t="s">
        <v>875</v>
      </c>
    </row>
    <row r="11" ht="12.75" customHeight="1" spans="1:11">
      <c r="A11" s="219" t="str">
        <f t="shared" si="0"/>
        <v/>
      </c>
      <c r="B11" s="21"/>
      <c r="C11" s="20"/>
      <c r="D11" s="21"/>
      <c r="E11" s="23"/>
      <c r="F11" s="411"/>
      <c r="G11" s="314"/>
      <c r="H11" s="314"/>
      <c r="I11" s="23" t="str">
        <f t="shared" si="1"/>
        <v/>
      </c>
      <c r="J11" s="21"/>
      <c r="K11" s="9" t="s">
        <v>876</v>
      </c>
    </row>
    <row r="12" ht="12.75" customHeight="1" spans="1:11">
      <c r="A12" s="219" t="str">
        <f t="shared" si="0"/>
        <v/>
      </c>
      <c r="B12" s="21"/>
      <c r="C12" s="20"/>
      <c r="D12" s="21"/>
      <c r="E12" s="23"/>
      <c r="F12" s="411"/>
      <c r="G12" s="314"/>
      <c r="H12" s="314"/>
      <c r="I12" s="23" t="str">
        <f t="shared" si="1"/>
        <v/>
      </c>
      <c r="J12" s="21"/>
      <c r="K12" s="9" t="s">
        <v>877</v>
      </c>
    </row>
    <row r="13" ht="12.75" customHeight="1" spans="1:11">
      <c r="A13" s="219" t="str">
        <f t="shared" si="0"/>
        <v/>
      </c>
      <c r="B13" s="21"/>
      <c r="C13" s="20"/>
      <c r="D13" s="21"/>
      <c r="E13" s="23"/>
      <c r="F13" s="411"/>
      <c r="G13" s="314"/>
      <c r="H13" s="314"/>
      <c r="I13" s="23" t="str">
        <f t="shared" si="1"/>
        <v/>
      </c>
      <c r="J13" s="21"/>
      <c r="K13" s="9" t="s">
        <v>878</v>
      </c>
    </row>
    <row r="14" ht="12.75" customHeight="1" spans="1:11">
      <c r="A14" s="219" t="str">
        <f t="shared" si="0"/>
        <v/>
      </c>
      <c r="B14" s="21"/>
      <c r="C14" s="20"/>
      <c r="D14" s="21"/>
      <c r="E14" s="23"/>
      <c r="F14" s="411"/>
      <c r="G14" s="314"/>
      <c r="H14" s="314"/>
      <c r="I14" s="23" t="str">
        <f t="shared" si="1"/>
        <v/>
      </c>
      <c r="J14" s="21"/>
      <c r="K14" s="9" t="s">
        <v>879</v>
      </c>
    </row>
    <row r="15" ht="12.75" customHeight="1" spans="1:11">
      <c r="A15" s="219" t="str">
        <f t="shared" si="0"/>
        <v/>
      </c>
      <c r="B15" s="21"/>
      <c r="C15" s="20"/>
      <c r="D15" s="21"/>
      <c r="E15" s="23"/>
      <c r="F15" s="411"/>
      <c r="G15" s="314"/>
      <c r="H15" s="314"/>
      <c r="I15" s="23" t="str">
        <f t="shared" si="1"/>
        <v/>
      </c>
      <c r="J15" s="21"/>
      <c r="K15" s="9" t="s">
        <v>880</v>
      </c>
    </row>
    <row r="16" ht="12.75" customHeight="1" spans="1:11">
      <c r="A16" s="219" t="str">
        <f t="shared" si="0"/>
        <v/>
      </c>
      <c r="B16" s="21"/>
      <c r="C16" s="20"/>
      <c r="D16" s="21"/>
      <c r="E16" s="23"/>
      <c r="F16" s="411"/>
      <c r="G16" s="314"/>
      <c r="H16" s="314"/>
      <c r="I16" s="23" t="str">
        <f t="shared" si="1"/>
        <v/>
      </c>
      <c r="J16" s="21"/>
      <c r="K16" s="9" t="s">
        <v>881</v>
      </c>
    </row>
    <row r="17" ht="12.75" customHeight="1" spans="1:11">
      <c r="A17" s="219" t="str">
        <f t="shared" si="0"/>
        <v/>
      </c>
      <c r="B17" s="21"/>
      <c r="C17" s="20"/>
      <c r="D17" s="21"/>
      <c r="E17" s="23"/>
      <c r="F17" s="411"/>
      <c r="G17" s="314"/>
      <c r="H17" s="314"/>
      <c r="I17" s="23" t="str">
        <f t="shared" si="1"/>
        <v/>
      </c>
      <c r="J17" s="21"/>
      <c r="K17" s="9" t="s">
        <v>882</v>
      </c>
    </row>
    <row r="18" ht="12.75" customHeight="1" spans="1:11">
      <c r="A18" s="219" t="str">
        <f t="shared" si="0"/>
        <v/>
      </c>
      <c r="B18" s="21"/>
      <c r="C18" s="20"/>
      <c r="D18" s="21"/>
      <c r="E18" s="23"/>
      <c r="F18" s="411"/>
      <c r="G18" s="314"/>
      <c r="H18" s="314"/>
      <c r="I18" s="23" t="str">
        <f t="shared" si="1"/>
        <v/>
      </c>
      <c r="J18" s="21"/>
      <c r="K18" s="9" t="s">
        <v>883</v>
      </c>
    </row>
    <row r="19" ht="12.75" customHeight="1" spans="1:11">
      <c r="A19" s="219" t="str">
        <f t="shared" si="0"/>
        <v/>
      </c>
      <c r="B19" s="21"/>
      <c r="C19" s="20"/>
      <c r="D19" s="21"/>
      <c r="E19" s="23"/>
      <c r="F19" s="411"/>
      <c r="G19" s="314"/>
      <c r="H19" s="314"/>
      <c r="I19" s="23" t="str">
        <f t="shared" si="1"/>
        <v/>
      </c>
      <c r="J19" s="21"/>
      <c r="K19" s="9" t="s">
        <v>884</v>
      </c>
    </row>
    <row r="20" ht="12.75" customHeight="1" spans="1:11">
      <c r="A20" s="219" t="str">
        <f t="shared" si="0"/>
        <v/>
      </c>
      <c r="B20" s="21"/>
      <c r="C20" s="20"/>
      <c r="D20" s="21"/>
      <c r="E20" s="23"/>
      <c r="F20" s="411"/>
      <c r="G20" s="314"/>
      <c r="H20" s="314"/>
      <c r="I20" s="23" t="str">
        <f t="shared" si="1"/>
        <v/>
      </c>
      <c r="J20" s="21"/>
      <c r="K20" s="9" t="s">
        <v>885</v>
      </c>
    </row>
    <row r="21" ht="12.75" customHeight="1" spans="1:11">
      <c r="A21" s="219" t="str">
        <f t="shared" si="0"/>
        <v/>
      </c>
      <c r="B21" s="21"/>
      <c r="C21" s="20"/>
      <c r="D21" s="21"/>
      <c r="E21" s="23"/>
      <c r="F21" s="411"/>
      <c r="G21" s="314"/>
      <c r="H21" s="314"/>
      <c r="I21" s="23" t="str">
        <f t="shared" si="1"/>
        <v/>
      </c>
      <c r="J21" s="21"/>
      <c r="K21" s="9" t="s">
        <v>886</v>
      </c>
    </row>
    <row r="22" ht="12.75" customHeight="1" spans="1:11">
      <c r="A22" s="219" t="str">
        <f t="shared" si="0"/>
        <v/>
      </c>
      <c r="B22" s="21"/>
      <c r="C22" s="20"/>
      <c r="D22" s="21"/>
      <c r="E22" s="23"/>
      <c r="F22" s="411"/>
      <c r="G22" s="314"/>
      <c r="H22" s="314"/>
      <c r="I22" s="23" t="str">
        <f t="shared" si="1"/>
        <v/>
      </c>
      <c r="J22" s="21"/>
      <c r="K22" s="9" t="s">
        <v>887</v>
      </c>
    </row>
    <row r="23" ht="12.75" customHeight="1" spans="1:11">
      <c r="A23" s="219" t="str">
        <f t="shared" si="0"/>
        <v/>
      </c>
      <c r="B23" s="21"/>
      <c r="C23" s="20"/>
      <c r="D23" s="21"/>
      <c r="E23" s="23"/>
      <c r="F23" s="411"/>
      <c r="G23" s="314"/>
      <c r="H23" s="314"/>
      <c r="I23" s="23" t="str">
        <f t="shared" si="1"/>
        <v/>
      </c>
      <c r="J23" s="21"/>
      <c r="K23" s="9" t="s">
        <v>888</v>
      </c>
    </row>
    <row r="24" ht="12.75" customHeight="1" spans="1:11">
      <c r="A24" s="219" t="str">
        <f t="shared" si="0"/>
        <v/>
      </c>
      <c r="B24" s="21"/>
      <c r="C24" s="20"/>
      <c r="D24" s="21"/>
      <c r="E24" s="23"/>
      <c r="F24" s="411"/>
      <c r="G24" s="314"/>
      <c r="H24" s="314"/>
      <c r="I24" s="23" t="str">
        <f t="shared" si="1"/>
        <v/>
      </c>
      <c r="J24" s="21"/>
      <c r="K24" s="9" t="s">
        <v>889</v>
      </c>
    </row>
    <row r="25" ht="12.75" customHeight="1" spans="1:11">
      <c r="A25" s="219" t="str">
        <f t="shared" si="0"/>
        <v/>
      </c>
      <c r="B25" s="21"/>
      <c r="C25" s="20"/>
      <c r="D25" s="21"/>
      <c r="E25" s="23"/>
      <c r="F25" s="411"/>
      <c r="G25" s="314"/>
      <c r="H25" s="314"/>
      <c r="I25" s="23" t="str">
        <f t="shared" si="1"/>
        <v/>
      </c>
      <c r="J25" s="21"/>
      <c r="K25" s="9" t="s">
        <v>890</v>
      </c>
    </row>
    <row r="26" ht="12.75" customHeight="1" spans="1:11">
      <c r="A26" s="219" t="str">
        <f t="shared" si="0"/>
        <v/>
      </c>
      <c r="B26" s="21"/>
      <c r="C26" s="20"/>
      <c r="D26" s="21"/>
      <c r="E26" s="23"/>
      <c r="F26" s="411"/>
      <c r="G26" s="314"/>
      <c r="H26" s="314"/>
      <c r="I26" s="23" t="str">
        <f t="shared" si="1"/>
        <v/>
      </c>
      <c r="J26" s="21"/>
      <c r="K26" s="9" t="s">
        <v>891</v>
      </c>
    </row>
    <row r="27" customHeight="1" spans="1:11">
      <c r="A27" s="24" t="s">
        <v>892</v>
      </c>
      <c r="B27" s="385"/>
      <c r="C27" s="27"/>
      <c r="D27" s="27"/>
      <c r="E27" s="31"/>
      <c r="F27" s="24"/>
      <c r="G27" s="31">
        <f>SUM(G7:G26)</f>
        <v>0</v>
      </c>
      <c r="H27" s="31">
        <f>SUM(H7:H26)</f>
        <v>0</v>
      </c>
      <c r="I27" s="23" t="str">
        <f t="shared" si="1"/>
        <v/>
      </c>
      <c r="J27" s="27"/>
    </row>
    <row r="28" customHeight="1" spans="1:11">
      <c r="A28" s="10" t="str">
        <f>基本信息输入表!$K$6&amp;"填表人："&amp;基本信息输入表!$M$15</f>
        <v>产权持有单位填表人：宁国胜</v>
      </c>
      <c r="H28" s="10" t="str">
        <f>"评估人员："&amp;基本信息输入表!$Q$15</f>
        <v>评估人员：王庆国</v>
      </c>
      <c r="K28" s="215" t="s">
        <v>837</v>
      </c>
    </row>
    <row r="29" customHeight="1" spans="1:11">
      <c r="A29" s="10" t="str">
        <f>"填表日期："&amp;YEAR(基本信息输入表!$O$15)&amp;"年"&amp;MONTH(基本信息输入表!$O$15)&amp;"月"&amp;DAY(基本信息输入表!$O$15)&amp;"日"</f>
        <v>填表日期：2025年2月22日</v>
      </c>
    </row>
    <row r="30" customHeight="1" spans="1:11">
      <c r="K30" s="215"/>
    </row>
  </sheetData>
  <mergeCells count="5">
    <mergeCell ref="A2:J2"/>
    <mergeCell ref="A3:I3"/>
    <mergeCell ref="I4:J4"/>
    <mergeCell ref="I5:J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showGridLines="0" zoomScale="96" zoomScaleNormal="96" topLeftCell="A2" workbookViewId="0">
      <selection activeCell="O21" sqref="O21:P21"/>
    </sheetView>
  </sheetViews>
  <sheetFormatPr defaultColWidth="9" defaultRowHeight="15.75" customHeight="1"/>
  <cols>
    <col min="1" max="1" width="5.2" style="10" customWidth="1"/>
    <col min="2" max="2" width="16.5" style="10" customWidth="1"/>
    <col min="3" max="3" width="12.7" style="10" customWidth="1"/>
    <col min="4" max="4" width="6.5" style="10" customWidth="1"/>
    <col min="5" max="5" width="11.2" style="10" customWidth="1"/>
    <col min="6" max="6" width="13.2" style="10" customWidth="1"/>
    <col min="7" max="8" width="15.7" style="10" customWidth="1"/>
    <col min="9" max="9" width="14.2" style="447" customWidth="1"/>
    <col min="10" max="10" width="9" style="10" customWidth="1"/>
    <col min="11" max="11" width="9" style="9" customWidth="1"/>
    <col min="12" max="13" width="9" style="10" customWidth="1"/>
    <col min="14" max="16384" width="9" style="10"/>
  </cols>
  <sheetData>
    <row r="1" customHeight="1" spans="1:11">
      <c r="A1" s="11" t="s">
        <v>0</v>
      </c>
    </row>
    <row r="2" s="8" customFormat="1" ht="30" customHeight="1" spans="1:11">
      <c r="A2" s="12" t="s">
        <v>893</v>
      </c>
      <c r="K2" s="13"/>
    </row>
    <row r="3" customHeight="1" spans="1:11">
      <c r="A3" s="9" t="str">
        <f>"评估基准日："&amp;TEXT(基本信息输入表!M7,"yyyy年mm月dd日")</f>
        <v>评估基准日：2025年02月20日</v>
      </c>
    </row>
    <row r="4" ht="14.25" customHeight="1" spans="1:11">
      <c r="A4" s="9"/>
      <c r="B4" s="9"/>
      <c r="C4" s="9"/>
      <c r="D4" s="9"/>
      <c r="E4" s="9"/>
      <c r="F4" s="9"/>
      <c r="G4" s="9"/>
      <c r="H4" s="9"/>
      <c r="I4" s="448"/>
      <c r="J4" s="14" t="s">
        <v>894</v>
      </c>
    </row>
    <row r="5" customHeight="1" spans="1:11">
      <c r="A5" s="10" t="str">
        <f>基本信息输入表!K6&amp;"："&amp;基本信息输入表!M6</f>
        <v>产权持有单位：中国石油天然气股份有限公司塔里木油田分公司塔西南勘探开发公司</v>
      </c>
      <c r="J5" s="212" t="s">
        <v>846</v>
      </c>
    </row>
    <row r="6" s="9" customFormat="1" customHeight="1" spans="1:11">
      <c r="A6" s="18" t="s">
        <v>4</v>
      </c>
      <c r="B6" s="18" t="s">
        <v>895</v>
      </c>
      <c r="C6" s="18" t="s">
        <v>896</v>
      </c>
      <c r="D6" s="18" t="s">
        <v>848</v>
      </c>
      <c r="E6" s="18" t="s">
        <v>849</v>
      </c>
      <c r="F6" s="18" t="s">
        <v>850</v>
      </c>
      <c r="G6" s="18" t="s">
        <v>6</v>
      </c>
      <c r="H6" s="18" t="s">
        <v>7</v>
      </c>
      <c r="I6" s="306" t="s">
        <v>686</v>
      </c>
      <c r="J6" s="18" t="s">
        <v>176</v>
      </c>
      <c r="K6" s="215" t="s">
        <v>851</v>
      </c>
    </row>
    <row r="7" ht="12.75" customHeight="1" spans="1:11">
      <c r="A7" s="20" t="str">
        <f>IF(B7="","",ROW()-6)</f>
        <v/>
      </c>
      <c r="B7" s="21"/>
      <c r="C7" s="21"/>
      <c r="D7" s="21"/>
      <c r="E7" s="23"/>
      <c r="F7" s="411"/>
      <c r="G7" s="314"/>
      <c r="H7" s="23"/>
      <c r="I7" s="23" t="str">
        <f>IF(G7=0,"",(H7-G7)/G7*100)</f>
        <v/>
      </c>
      <c r="J7" s="21"/>
      <c r="K7" s="9" t="s">
        <v>897</v>
      </c>
    </row>
    <row r="8" ht="12.75" customHeight="1" spans="1:11">
      <c r="A8" s="20" t="str">
        <f t="shared" ref="A8:A26" si="0">IF(B8="","",ROW()-6)</f>
        <v/>
      </c>
      <c r="B8" s="21"/>
      <c r="C8" s="21"/>
      <c r="D8" s="21"/>
      <c r="E8" s="23"/>
      <c r="F8" s="411"/>
      <c r="G8" s="314"/>
      <c r="H8" s="23"/>
      <c r="I8" s="23" t="str">
        <f t="shared" ref="I8:I27" si="1">IF(G8=0,"",(H8-G8)/G8*100)</f>
        <v/>
      </c>
      <c r="J8" s="21"/>
      <c r="K8" s="9" t="s">
        <v>898</v>
      </c>
    </row>
    <row r="9" ht="12.75" customHeight="1" spans="1:11">
      <c r="A9" s="20" t="str">
        <f t="shared" si="0"/>
        <v/>
      </c>
      <c r="B9" s="21"/>
      <c r="C9" s="21"/>
      <c r="D9" s="21"/>
      <c r="E9" s="23"/>
      <c r="F9" s="411"/>
      <c r="G9" s="314"/>
      <c r="H9" s="23"/>
      <c r="I9" s="23" t="str">
        <f t="shared" si="1"/>
        <v/>
      </c>
      <c r="J9" s="21"/>
      <c r="K9" s="9" t="s">
        <v>899</v>
      </c>
    </row>
    <row r="10" ht="12.75" customHeight="1" spans="1:11">
      <c r="A10" s="20" t="str">
        <f t="shared" si="0"/>
        <v/>
      </c>
      <c r="B10" s="21"/>
      <c r="C10" s="21"/>
      <c r="D10" s="21"/>
      <c r="E10" s="23"/>
      <c r="F10" s="411"/>
      <c r="G10" s="314"/>
      <c r="H10" s="23"/>
      <c r="I10" s="23" t="str">
        <f t="shared" si="1"/>
        <v/>
      </c>
      <c r="J10" s="21"/>
      <c r="K10" s="9" t="s">
        <v>900</v>
      </c>
    </row>
    <row r="11" ht="12.75" customHeight="1" spans="1:11">
      <c r="A11" s="20" t="str">
        <f t="shared" si="0"/>
        <v/>
      </c>
      <c r="B11" s="21"/>
      <c r="C11" s="21"/>
      <c r="D11" s="21"/>
      <c r="E11" s="23"/>
      <c r="F11" s="411"/>
      <c r="G11" s="314"/>
      <c r="H11" s="23"/>
      <c r="I11" s="23" t="str">
        <f t="shared" si="1"/>
        <v/>
      </c>
      <c r="J11" s="21"/>
      <c r="K11" s="9" t="s">
        <v>901</v>
      </c>
    </row>
    <row r="12" ht="12.75" customHeight="1" spans="1:11">
      <c r="A12" s="20" t="str">
        <f t="shared" si="0"/>
        <v/>
      </c>
      <c r="B12" s="21"/>
      <c r="C12" s="21"/>
      <c r="D12" s="21"/>
      <c r="E12" s="23"/>
      <c r="F12" s="411"/>
      <c r="G12" s="314"/>
      <c r="H12" s="23"/>
      <c r="I12" s="23" t="str">
        <f t="shared" si="1"/>
        <v/>
      </c>
      <c r="J12" s="21"/>
      <c r="K12" s="9" t="s">
        <v>902</v>
      </c>
    </row>
    <row r="13" ht="12.75" customHeight="1" spans="1:11">
      <c r="A13" s="20" t="str">
        <f t="shared" si="0"/>
        <v/>
      </c>
      <c r="B13" s="21"/>
      <c r="C13" s="21"/>
      <c r="D13" s="21"/>
      <c r="E13" s="23"/>
      <c r="F13" s="411"/>
      <c r="G13" s="314"/>
      <c r="H13" s="23"/>
      <c r="I13" s="23" t="str">
        <f t="shared" si="1"/>
        <v/>
      </c>
      <c r="J13" s="21"/>
      <c r="K13" s="9" t="s">
        <v>903</v>
      </c>
    </row>
    <row r="14" ht="12.75" customHeight="1" spans="1:11">
      <c r="A14" s="20" t="str">
        <f t="shared" si="0"/>
        <v/>
      </c>
      <c r="B14" s="21"/>
      <c r="C14" s="21"/>
      <c r="D14" s="21"/>
      <c r="E14" s="23"/>
      <c r="F14" s="411"/>
      <c r="G14" s="314"/>
      <c r="H14" s="23"/>
      <c r="I14" s="23" t="str">
        <f t="shared" si="1"/>
        <v/>
      </c>
      <c r="J14" s="21"/>
      <c r="K14" s="9" t="s">
        <v>904</v>
      </c>
    </row>
    <row r="15" ht="12.75" customHeight="1" spans="1:11">
      <c r="A15" s="20" t="str">
        <f t="shared" si="0"/>
        <v/>
      </c>
      <c r="B15" s="21"/>
      <c r="C15" s="21"/>
      <c r="D15" s="21"/>
      <c r="E15" s="23"/>
      <c r="F15" s="411"/>
      <c r="G15" s="314"/>
      <c r="H15" s="23"/>
      <c r="I15" s="23" t="str">
        <f t="shared" si="1"/>
        <v/>
      </c>
      <c r="J15" s="21"/>
      <c r="K15" s="9" t="s">
        <v>905</v>
      </c>
    </row>
    <row r="16" ht="12.75" customHeight="1" spans="1:11">
      <c r="A16" s="20" t="str">
        <f t="shared" si="0"/>
        <v/>
      </c>
      <c r="B16" s="21"/>
      <c r="C16" s="21"/>
      <c r="D16" s="21"/>
      <c r="E16" s="23"/>
      <c r="F16" s="411"/>
      <c r="G16" s="314"/>
      <c r="H16" s="23"/>
      <c r="I16" s="23" t="str">
        <f t="shared" si="1"/>
        <v/>
      </c>
      <c r="J16" s="21"/>
      <c r="K16" s="9" t="s">
        <v>906</v>
      </c>
    </row>
    <row r="17" ht="12.75" customHeight="1" spans="1:11">
      <c r="A17" s="20" t="str">
        <f t="shared" si="0"/>
        <v/>
      </c>
      <c r="B17" s="21"/>
      <c r="C17" s="21"/>
      <c r="D17" s="21"/>
      <c r="E17" s="23"/>
      <c r="F17" s="411"/>
      <c r="G17" s="314"/>
      <c r="H17" s="23"/>
      <c r="I17" s="23" t="str">
        <f t="shared" si="1"/>
        <v/>
      </c>
      <c r="J17" s="21"/>
      <c r="K17" s="9" t="s">
        <v>907</v>
      </c>
    </row>
    <row r="18" ht="12.75" customHeight="1" spans="1:11">
      <c r="A18" s="20" t="str">
        <f t="shared" si="0"/>
        <v/>
      </c>
      <c r="B18" s="21"/>
      <c r="C18" s="21"/>
      <c r="D18" s="21"/>
      <c r="E18" s="23"/>
      <c r="F18" s="411"/>
      <c r="G18" s="314"/>
      <c r="H18" s="23"/>
      <c r="I18" s="23" t="str">
        <f t="shared" si="1"/>
        <v/>
      </c>
      <c r="J18" s="21"/>
      <c r="K18" s="9" t="s">
        <v>908</v>
      </c>
    </row>
    <row r="19" ht="12.75" customHeight="1" spans="1:11">
      <c r="A19" s="20" t="str">
        <f t="shared" si="0"/>
        <v/>
      </c>
      <c r="B19" s="21"/>
      <c r="C19" s="21"/>
      <c r="D19" s="21"/>
      <c r="E19" s="23"/>
      <c r="F19" s="411"/>
      <c r="G19" s="314"/>
      <c r="H19" s="23"/>
      <c r="I19" s="23" t="str">
        <f t="shared" si="1"/>
        <v/>
      </c>
      <c r="J19" s="21"/>
      <c r="K19" s="9" t="s">
        <v>909</v>
      </c>
    </row>
    <row r="20" ht="12.75" customHeight="1" spans="1:11">
      <c r="A20" s="20" t="str">
        <f t="shared" si="0"/>
        <v/>
      </c>
      <c r="B20" s="21"/>
      <c r="C20" s="21"/>
      <c r="D20" s="21"/>
      <c r="E20" s="23"/>
      <c r="F20" s="411"/>
      <c r="G20" s="314"/>
      <c r="H20" s="23"/>
      <c r="I20" s="23" t="str">
        <f t="shared" si="1"/>
        <v/>
      </c>
      <c r="J20" s="21"/>
      <c r="K20" s="9" t="s">
        <v>910</v>
      </c>
    </row>
    <row r="21" ht="12.75" customHeight="1" spans="1:11">
      <c r="A21" s="20" t="str">
        <f t="shared" si="0"/>
        <v/>
      </c>
      <c r="B21" s="21"/>
      <c r="C21" s="21"/>
      <c r="D21" s="21"/>
      <c r="E21" s="23"/>
      <c r="F21" s="411"/>
      <c r="G21" s="314"/>
      <c r="H21" s="23"/>
      <c r="I21" s="23" t="str">
        <f t="shared" si="1"/>
        <v/>
      </c>
      <c r="J21" s="21"/>
      <c r="K21" s="9" t="s">
        <v>911</v>
      </c>
    </row>
    <row r="22" ht="12.75" customHeight="1" spans="1:11">
      <c r="A22" s="20" t="str">
        <f t="shared" si="0"/>
        <v/>
      </c>
      <c r="B22" s="21"/>
      <c r="C22" s="21"/>
      <c r="D22" s="21"/>
      <c r="E22" s="23"/>
      <c r="F22" s="411"/>
      <c r="G22" s="314"/>
      <c r="H22" s="23"/>
      <c r="I22" s="23" t="str">
        <f t="shared" si="1"/>
        <v/>
      </c>
      <c r="J22" s="21"/>
      <c r="K22" s="9" t="s">
        <v>912</v>
      </c>
    </row>
    <row r="23" ht="12.75" customHeight="1" spans="1:11">
      <c r="A23" s="20" t="str">
        <f t="shared" si="0"/>
        <v/>
      </c>
      <c r="B23" s="21"/>
      <c r="C23" s="21"/>
      <c r="D23" s="21"/>
      <c r="E23" s="23"/>
      <c r="F23" s="411"/>
      <c r="G23" s="314"/>
      <c r="H23" s="23"/>
      <c r="I23" s="23" t="str">
        <f t="shared" si="1"/>
        <v/>
      </c>
      <c r="J23" s="21"/>
      <c r="K23" s="9" t="s">
        <v>913</v>
      </c>
    </row>
    <row r="24" ht="12.75" customHeight="1" spans="1:11">
      <c r="A24" s="20" t="str">
        <f t="shared" si="0"/>
        <v/>
      </c>
      <c r="B24" s="21"/>
      <c r="C24" s="21"/>
      <c r="D24" s="21"/>
      <c r="E24" s="23"/>
      <c r="F24" s="411"/>
      <c r="G24" s="314"/>
      <c r="H24" s="23"/>
      <c r="I24" s="23" t="str">
        <f t="shared" si="1"/>
        <v/>
      </c>
      <c r="J24" s="21"/>
      <c r="K24" s="9" t="s">
        <v>914</v>
      </c>
    </row>
    <row r="25" ht="12.75" customHeight="1" spans="1:11">
      <c r="A25" s="20" t="str">
        <f t="shared" si="0"/>
        <v/>
      </c>
      <c r="B25" s="21"/>
      <c r="C25" s="21"/>
      <c r="D25" s="21"/>
      <c r="E25" s="23"/>
      <c r="F25" s="411"/>
      <c r="G25" s="314"/>
      <c r="H25" s="23"/>
      <c r="I25" s="23" t="str">
        <f t="shared" si="1"/>
        <v/>
      </c>
      <c r="J25" s="21"/>
      <c r="K25" s="9" t="s">
        <v>915</v>
      </c>
    </row>
    <row r="26" ht="12.75" customHeight="1" spans="1:11">
      <c r="A26" s="20" t="str">
        <f t="shared" si="0"/>
        <v/>
      </c>
      <c r="B26" s="21"/>
      <c r="C26" s="21"/>
      <c r="D26" s="21"/>
      <c r="E26" s="23"/>
      <c r="F26" s="411"/>
      <c r="G26" s="314"/>
      <c r="H26" s="23"/>
      <c r="I26" s="23" t="str">
        <f t="shared" si="1"/>
        <v/>
      </c>
      <c r="J26" s="21"/>
      <c r="K26" s="9" t="s">
        <v>916</v>
      </c>
    </row>
    <row r="27" customHeight="1" spans="1:11">
      <c r="A27" s="24" t="s">
        <v>892</v>
      </c>
      <c r="B27" s="385"/>
      <c r="C27" s="27"/>
      <c r="D27" s="27"/>
      <c r="E27" s="31"/>
      <c r="F27" s="280"/>
      <c r="G27" s="31">
        <f>SUM(G7:G26)</f>
        <v>0</v>
      </c>
      <c r="H27" s="31">
        <f>SUM(H7:H26)</f>
        <v>0</v>
      </c>
      <c r="I27" s="23" t="str">
        <f t="shared" si="1"/>
        <v/>
      </c>
      <c r="J27" s="27"/>
    </row>
    <row r="28" customHeight="1" spans="1:11">
      <c r="A28" s="10" t="str">
        <f>基本信息输入表!$K$6&amp;"填表人："&amp;基本信息输入表!$M$16</f>
        <v>产权持有单位填表人：宁国胜</v>
      </c>
      <c r="H28" s="10" t="str">
        <f>"评估人员："&amp;基本信息输入表!$Q$16</f>
        <v>评估人员：王庆国</v>
      </c>
      <c r="K28" s="215" t="s">
        <v>837</v>
      </c>
    </row>
    <row r="29" customHeight="1" spans="1:11">
      <c r="A29" s="10" t="str">
        <f>"填表日期："&amp;YEAR(基本信息输入表!$O$16)&amp;"年"&amp;MONTH(基本信息输入表!$O$16)&amp;"月"&amp;DAY(基本信息输入表!$O$16)&amp;"日"</f>
        <v>填表日期：2025年2月22日</v>
      </c>
    </row>
  </sheetData>
  <mergeCells count="3">
    <mergeCell ref="A2:J2"/>
    <mergeCell ref="A3:J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29"/>
  <sheetViews>
    <sheetView showGridLines="0" zoomScale="96" zoomScaleNormal="96" topLeftCell="A2" workbookViewId="0">
      <selection activeCell="F6" sqref="F6"/>
    </sheetView>
  </sheetViews>
  <sheetFormatPr defaultColWidth="9" defaultRowHeight="15.75" customHeight="1" outlineLevelCol="6"/>
  <cols>
    <col min="1" max="1" width="7.5" style="44" customWidth="1"/>
    <col min="2" max="2" width="28" style="44" customWidth="1"/>
    <col min="3" max="5" width="18.7" style="44" customWidth="1"/>
    <col min="6" max="6" width="14.2" style="44" customWidth="1"/>
    <col min="7" max="8" width="9" style="44" customWidth="1"/>
    <col min="9" max="16384" width="9" style="44"/>
  </cols>
  <sheetData>
    <row r="1" customHeight="1" spans="1:6">
      <c r="A1" s="45" t="s">
        <v>0</v>
      </c>
    </row>
    <row r="2" s="42" customFormat="1" ht="30" customHeight="1" spans="1:6">
      <c r="A2" s="46" t="s">
        <v>917</v>
      </c>
    </row>
    <row r="3" customHeight="1" spans="1:6">
      <c r="A3" s="43" t="str">
        <f>"评估基准日："&amp;TEXT(基本信息输入表!M7,"yyyy年mm月dd日")</f>
        <v>评估基准日：2025年02月20日</v>
      </c>
    </row>
    <row r="4" ht="14.25" customHeight="1" spans="1:6">
      <c r="A4" s="43"/>
      <c r="B4" s="43"/>
      <c r="C4" s="43"/>
      <c r="D4" s="43"/>
      <c r="E4" s="43"/>
      <c r="F4" s="47" t="s">
        <v>918</v>
      </c>
    </row>
    <row r="5" customHeight="1" spans="1:6">
      <c r="A5" s="48" t="str">
        <f>基本信息输入表!K6&amp;"："&amp;基本信息输入表!M6</f>
        <v>产权持有单位：中国石油天然气股份有限公司塔里木油田分公司塔西南勘探开发公司</v>
      </c>
      <c r="B5" s="78"/>
      <c r="C5" s="78"/>
      <c r="F5" s="47" t="s">
        <v>821</v>
      </c>
    </row>
    <row r="6" s="43" customFormat="1" customHeight="1" spans="1:6">
      <c r="A6" s="49" t="s">
        <v>822</v>
      </c>
      <c r="B6" s="49" t="s">
        <v>5</v>
      </c>
      <c r="C6" s="49" t="s">
        <v>6</v>
      </c>
      <c r="D6" s="49" t="s">
        <v>7</v>
      </c>
      <c r="E6" s="79" t="s">
        <v>823</v>
      </c>
      <c r="F6" s="49" t="s">
        <v>686</v>
      </c>
    </row>
    <row r="7" customHeight="1" spans="1:6">
      <c r="A7" s="49" t="s">
        <v>919</v>
      </c>
      <c r="B7" s="49" t="s">
        <v>920</v>
      </c>
      <c r="C7" s="50">
        <f>'3-2-1交易性-股票'!I27</f>
        <v>0</v>
      </c>
      <c r="D7" s="50">
        <f>'3-2-1交易性-股票'!J27</f>
        <v>0</v>
      </c>
      <c r="E7" s="50">
        <f>D7-C7</f>
        <v>0</v>
      </c>
      <c r="F7" s="50" t="str">
        <f>IF(C7=0,"",E7/C7*100)</f>
        <v/>
      </c>
    </row>
    <row r="8" customHeight="1" spans="1:6">
      <c r="A8" s="49" t="s">
        <v>921</v>
      </c>
      <c r="B8" s="49" t="s">
        <v>922</v>
      </c>
      <c r="C8" s="50">
        <f>'3-2-2交易性-债券'!I27</f>
        <v>0</v>
      </c>
      <c r="D8" s="50">
        <f>'3-2-2交易性-债券'!J27</f>
        <v>0</v>
      </c>
      <c r="E8" s="50">
        <f>D8-C8</f>
        <v>0</v>
      </c>
      <c r="F8" s="50" t="str">
        <f>IF(C8=0,"",E8/C8*100)</f>
        <v/>
      </c>
    </row>
    <row r="9" customHeight="1" spans="1:6">
      <c r="A9" s="49" t="s">
        <v>923</v>
      </c>
      <c r="B9" s="49" t="s">
        <v>924</v>
      </c>
      <c r="C9" s="50">
        <f>'3-2-3交易性-基金'!I27</f>
        <v>0</v>
      </c>
      <c r="D9" s="50">
        <f>'3-2-3交易性-基金'!J27</f>
        <v>0</v>
      </c>
      <c r="E9" s="50">
        <f>D9-C9</f>
        <v>0</v>
      </c>
      <c r="F9" s="50" t="str">
        <f>IF(C9=0,"",E9/C9*100)</f>
        <v/>
      </c>
    </row>
    <row r="10" customHeight="1" spans="1:6">
      <c r="A10" s="49" t="s">
        <v>925</v>
      </c>
      <c r="B10" s="97" t="s">
        <v>926</v>
      </c>
      <c r="C10" s="50">
        <f>'3-2-4交易性-其他'!I27</f>
        <v>0</v>
      </c>
      <c r="D10" s="50">
        <f>'3-2-4交易性-其他'!J27</f>
        <v>0</v>
      </c>
      <c r="E10" s="50">
        <f>D10-C10</f>
        <v>0</v>
      </c>
      <c r="F10" s="50" t="str">
        <f>IF(C10=0,"",E10/C10*100)</f>
        <v/>
      </c>
    </row>
    <row r="11" customHeight="1" spans="1:6">
      <c r="A11" s="49"/>
      <c r="B11" s="49"/>
      <c r="C11" s="50"/>
      <c r="D11" s="50"/>
      <c r="E11" s="50"/>
      <c r="F11" s="50" t="str">
        <f>IF(C11=0,"",E11/C11*100)</f>
        <v/>
      </c>
    </row>
    <row r="12" customHeight="1" spans="1:6">
      <c r="A12" s="49"/>
      <c r="B12" s="50"/>
      <c r="C12" s="50"/>
      <c r="D12" s="50"/>
      <c r="E12" s="50"/>
      <c r="F12" s="50"/>
    </row>
    <row r="13" customHeight="1" spans="1:6">
      <c r="A13" s="49"/>
      <c r="B13" s="50"/>
      <c r="C13" s="50"/>
      <c r="D13" s="50"/>
      <c r="E13" s="50"/>
      <c r="F13" s="50"/>
    </row>
    <row r="14" customHeight="1" spans="1:6">
      <c r="A14" s="49"/>
      <c r="B14" s="50"/>
      <c r="C14" s="50"/>
      <c r="D14" s="50"/>
      <c r="E14" s="50"/>
      <c r="F14" s="50"/>
    </row>
    <row r="15" customHeight="1" spans="1:6">
      <c r="A15" s="49"/>
      <c r="B15" s="50"/>
      <c r="C15" s="50"/>
      <c r="D15" s="50"/>
      <c r="E15" s="50"/>
      <c r="F15" s="50"/>
    </row>
    <row r="16" customHeight="1" spans="1:6">
      <c r="A16" s="49"/>
      <c r="B16" s="50"/>
      <c r="C16" s="50"/>
      <c r="D16" s="50"/>
      <c r="E16" s="50"/>
      <c r="F16" s="50"/>
    </row>
    <row r="17" customHeight="1" spans="1:7">
      <c r="A17" s="49"/>
      <c r="B17" s="50"/>
      <c r="C17" s="50"/>
      <c r="D17" s="50"/>
      <c r="E17" s="50"/>
      <c r="F17" s="50"/>
    </row>
    <row r="18" customHeight="1" spans="1:7">
      <c r="A18" s="49"/>
      <c r="B18" s="50"/>
      <c r="C18" s="50"/>
      <c r="D18" s="50"/>
      <c r="E18" s="50"/>
      <c r="F18" s="50"/>
    </row>
    <row r="19" customHeight="1" spans="1:7">
      <c r="A19" s="49"/>
      <c r="B19" s="50"/>
      <c r="C19" s="50"/>
      <c r="D19" s="50"/>
      <c r="E19" s="50"/>
      <c r="F19" s="50"/>
    </row>
    <row r="20" customHeight="1" spans="1:7">
      <c r="A20" s="49"/>
      <c r="B20" s="50"/>
      <c r="C20" s="50"/>
      <c r="D20" s="50"/>
      <c r="E20" s="50"/>
      <c r="F20" s="50"/>
    </row>
    <row r="21" customHeight="1" spans="1:7">
      <c r="A21" s="49"/>
      <c r="B21" s="50"/>
      <c r="C21" s="50"/>
      <c r="D21" s="50"/>
      <c r="E21" s="50"/>
      <c r="F21" s="50"/>
    </row>
    <row r="22" customHeight="1" spans="1:7">
      <c r="A22" s="49"/>
      <c r="B22" s="50"/>
      <c r="C22" s="50"/>
      <c r="D22" s="50"/>
      <c r="E22" s="50"/>
      <c r="F22" s="50"/>
    </row>
    <row r="23" customHeight="1" spans="1:7">
      <c r="A23" s="49"/>
      <c r="B23" s="50"/>
      <c r="C23" s="50"/>
      <c r="D23" s="50"/>
      <c r="E23" s="50"/>
      <c r="F23" s="50"/>
    </row>
    <row r="24" customHeight="1" spans="1:7">
      <c r="A24" s="49"/>
      <c r="B24" s="50"/>
      <c r="C24" s="50"/>
      <c r="D24" s="50"/>
      <c r="E24" s="50"/>
      <c r="F24" s="50"/>
    </row>
    <row r="25" customHeight="1" spans="1:7">
      <c r="A25" s="49"/>
      <c r="B25" s="50"/>
      <c r="C25" s="50"/>
      <c r="D25" s="50"/>
      <c r="E25" s="50"/>
      <c r="F25" s="50"/>
    </row>
    <row r="26" customHeight="1" spans="1:7">
      <c r="A26" s="49"/>
      <c r="B26" s="50"/>
      <c r="C26" s="50"/>
      <c r="D26" s="50"/>
      <c r="E26" s="50"/>
      <c r="F26" s="50"/>
    </row>
    <row r="27" customHeight="1" spans="1:7">
      <c r="A27" s="49" t="s">
        <v>927</v>
      </c>
      <c r="B27" s="54"/>
      <c r="C27" s="50">
        <f>SUM(C7:C26)</f>
        <v>0</v>
      </c>
      <c r="D27" s="50">
        <f>SUM(D7:D26)</f>
        <v>0</v>
      </c>
      <c r="E27" s="50">
        <f>D27-C27</f>
        <v>0</v>
      </c>
      <c r="F27" s="50" t="str">
        <f>IF(C27=0,"",E27/C27*100)</f>
        <v/>
      </c>
    </row>
    <row r="28" customHeight="1" spans="1:7">
      <c r="D28" s="44" t="str">
        <f>"评估人员："&amp;基本信息输入表!$Q$17</f>
        <v>评估人员：王庆国</v>
      </c>
      <c r="G28" s="424" t="s">
        <v>159</v>
      </c>
    </row>
    <row r="29" customHeight="1" spans="1:7">
      <c r="G29" s="52"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M29"/>
  <sheetViews>
    <sheetView showGridLines="0" zoomScale="96" zoomScaleNormal="96" topLeftCell="A3" workbookViewId="0">
      <selection activeCell="E7" sqref="E7:E26"/>
    </sheetView>
  </sheetViews>
  <sheetFormatPr defaultColWidth="9" defaultRowHeight="15.75" customHeight="1"/>
  <cols>
    <col min="1" max="1" width="5.7" style="10" customWidth="1"/>
    <col min="2" max="2" width="15.2" style="10" customWidth="1"/>
    <col min="3" max="4" width="9" style="10" customWidth="1"/>
    <col min="5" max="5" width="8.7" style="252" customWidth="1"/>
    <col min="6" max="6" width="7.7" style="10" customWidth="1"/>
    <col min="7" max="7" width="8.2" style="10" customWidth="1"/>
    <col min="8" max="8" width="18.2" style="10" customWidth="1"/>
    <col min="9" max="10" width="15.7" style="10" customWidth="1"/>
    <col min="11" max="11" width="12.7" style="10" customWidth="1"/>
    <col min="12" max="12" width="9" style="10" customWidth="1"/>
    <col min="13" max="13" width="9" style="9" customWidth="1"/>
    <col min="14" max="15" width="9" style="10" customWidth="1"/>
    <col min="16" max="16384" width="9" style="10"/>
  </cols>
  <sheetData>
    <row r="1" customHeight="1" spans="1:13">
      <c r="A1" s="11" t="s">
        <v>0</v>
      </c>
    </row>
    <row r="2" s="8" customFormat="1" ht="30" customHeight="1" spans="1:13">
      <c r="A2" s="12" t="s">
        <v>928</v>
      </c>
      <c r="M2" s="13"/>
    </row>
    <row r="3" customHeight="1" spans="1:13">
      <c r="A3" s="9" t="str">
        <f>"评估基准日："&amp;TEXT(基本信息输入表!M7,"yyyy年mm月dd日")</f>
        <v>评估基准日：2025年02月20日</v>
      </c>
    </row>
    <row r="4" ht="14.25" customHeight="1" spans="1:13">
      <c r="A4" s="9"/>
      <c r="B4" s="9"/>
      <c r="C4" s="9"/>
      <c r="D4" s="9"/>
      <c r="E4" s="311"/>
      <c r="F4" s="9"/>
      <c r="G4" s="9"/>
      <c r="H4" s="9"/>
      <c r="I4" s="9"/>
      <c r="J4" s="9"/>
      <c r="K4" s="14" t="s">
        <v>929</v>
      </c>
    </row>
    <row r="5" customHeight="1" spans="1:13">
      <c r="A5" s="10" t="str">
        <f>基本信息输入表!K6&amp;"："&amp;基本信息输入表!M6</f>
        <v>产权持有单位：中国石油天然气股份有限公司塔里木油田分公司塔西南勘探开发公司</v>
      </c>
      <c r="K5" s="94" t="s">
        <v>846</v>
      </c>
      <c r="L5" s="413"/>
    </row>
    <row r="6" s="9" customFormat="1" customHeight="1" spans="1:13">
      <c r="A6" s="18" t="s">
        <v>4</v>
      </c>
      <c r="B6" s="18" t="s">
        <v>739</v>
      </c>
      <c r="C6" s="18" t="s">
        <v>930</v>
      </c>
      <c r="D6" s="18" t="s">
        <v>931</v>
      </c>
      <c r="E6" s="305" t="s">
        <v>740</v>
      </c>
      <c r="F6" s="18" t="s">
        <v>932</v>
      </c>
      <c r="G6" s="18" t="s">
        <v>933</v>
      </c>
      <c r="H6" s="18" t="s">
        <v>934</v>
      </c>
      <c r="I6" s="18" t="s">
        <v>6</v>
      </c>
      <c r="J6" s="18" t="s">
        <v>7</v>
      </c>
      <c r="K6" s="18" t="s">
        <v>686</v>
      </c>
      <c r="L6" s="18" t="s">
        <v>176</v>
      </c>
      <c r="M6" s="215" t="s">
        <v>851</v>
      </c>
    </row>
    <row r="7" ht="12.75" customHeight="1" spans="1:13">
      <c r="A7" s="20" t="str">
        <f>IF(C7="","",ROW()-6)</f>
        <v/>
      </c>
      <c r="B7" s="21"/>
      <c r="C7" s="21"/>
      <c r="D7" s="20"/>
      <c r="E7" s="22"/>
      <c r="F7" s="59"/>
      <c r="G7" s="23"/>
      <c r="H7" s="23"/>
      <c r="I7" s="314"/>
      <c r="J7" s="23"/>
      <c r="K7" s="23" t="str">
        <f>IF(I7=0,"",(J7-I7)/I7*100)</f>
        <v/>
      </c>
      <c r="L7" s="21"/>
      <c r="M7" s="9" t="s">
        <v>935</v>
      </c>
    </row>
    <row r="8" ht="12.75" customHeight="1" spans="1:13">
      <c r="A8" s="20" t="str">
        <f t="shared" ref="A8:A26" si="0">IF(C8="","",ROW()-6)</f>
        <v/>
      </c>
      <c r="B8" s="21"/>
      <c r="C8" s="21"/>
      <c r="D8" s="20"/>
      <c r="E8" s="22"/>
      <c r="F8" s="59"/>
      <c r="G8" s="23"/>
      <c r="H8" s="23"/>
      <c r="I8" s="314"/>
      <c r="J8" s="23"/>
      <c r="K8" s="23" t="str">
        <f t="shared" ref="K8:K27" si="1">IF(I8=0,"",(J8-I8)/I8*100)</f>
        <v/>
      </c>
      <c r="L8" s="21"/>
      <c r="M8" s="9" t="s">
        <v>936</v>
      </c>
    </row>
    <row r="9" ht="12.75" customHeight="1" spans="1:13">
      <c r="A9" s="20" t="str">
        <f t="shared" si="0"/>
        <v/>
      </c>
      <c r="B9" s="21"/>
      <c r="C9" s="21"/>
      <c r="D9" s="20"/>
      <c r="E9" s="22"/>
      <c r="F9" s="59"/>
      <c r="G9" s="23"/>
      <c r="H9" s="23"/>
      <c r="I9" s="314"/>
      <c r="J9" s="23"/>
      <c r="K9" s="23" t="str">
        <f t="shared" si="1"/>
        <v/>
      </c>
      <c r="L9" s="21"/>
      <c r="M9" s="9" t="s">
        <v>937</v>
      </c>
    </row>
    <row r="10" ht="12.75" customHeight="1" spans="1:13">
      <c r="A10" s="20" t="str">
        <f t="shared" si="0"/>
        <v/>
      </c>
      <c r="B10" s="21"/>
      <c r="C10" s="21"/>
      <c r="D10" s="20"/>
      <c r="E10" s="22"/>
      <c r="F10" s="59"/>
      <c r="G10" s="23"/>
      <c r="H10" s="23"/>
      <c r="I10" s="314"/>
      <c r="J10" s="23"/>
      <c r="K10" s="23" t="str">
        <f t="shared" si="1"/>
        <v/>
      </c>
      <c r="L10" s="21"/>
      <c r="M10" s="9" t="s">
        <v>938</v>
      </c>
    </row>
    <row r="11" ht="12.75" customHeight="1" spans="1:13">
      <c r="A11" s="20" t="str">
        <f t="shared" si="0"/>
        <v/>
      </c>
      <c r="B11" s="21"/>
      <c r="C11" s="21"/>
      <c r="D11" s="20"/>
      <c r="E11" s="22"/>
      <c r="F11" s="59"/>
      <c r="G11" s="23"/>
      <c r="H11" s="23"/>
      <c r="I11" s="314"/>
      <c r="J11" s="23"/>
      <c r="K11" s="23" t="str">
        <f t="shared" si="1"/>
        <v/>
      </c>
      <c r="L11" s="21"/>
      <c r="M11" s="9" t="s">
        <v>939</v>
      </c>
    </row>
    <row r="12" ht="12.75" customHeight="1" spans="1:13">
      <c r="A12" s="20" t="str">
        <f t="shared" si="0"/>
        <v/>
      </c>
      <c r="B12" s="21"/>
      <c r="C12" s="21"/>
      <c r="D12" s="20"/>
      <c r="E12" s="22"/>
      <c r="F12" s="59"/>
      <c r="G12" s="23"/>
      <c r="H12" s="23"/>
      <c r="I12" s="314"/>
      <c r="J12" s="23"/>
      <c r="K12" s="23" t="str">
        <f t="shared" si="1"/>
        <v/>
      </c>
      <c r="L12" s="21"/>
      <c r="M12" s="9" t="s">
        <v>940</v>
      </c>
    </row>
    <row r="13" ht="12.75" customHeight="1" spans="1:13">
      <c r="A13" s="20" t="str">
        <f t="shared" si="0"/>
        <v/>
      </c>
      <c r="B13" s="21"/>
      <c r="C13" s="21"/>
      <c r="D13" s="20"/>
      <c r="E13" s="22"/>
      <c r="F13" s="59"/>
      <c r="G13" s="23"/>
      <c r="H13" s="23"/>
      <c r="I13" s="314"/>
      <c r="J13" s="23"/>
      <c r="K13" s="23" t="str">
        <f t="shared" si="1"/>
        <v/>
      </c>
      <c r="L13" s="21"/>
      <c r="M13" s="9" t="s">
        <v>941</v>
      </c>
    </row>
    <row r="14" ht="12.75" customHeight="1" spans="1:13">
      <c r="A14" s="20" t="str">
        <f t="shared" si="0"/>
        <v/>
      </c>
      <c r="B14" s="21"/>
      <c r="C14" s="21"/>
      <c r="D14" s="20"/>
      <c r="E14" s="22"/>
      <c r="F14" s="59"/>
      <c r="G14" s="23"/>
      <c r="H14" s="23"/>
      <c r="I14" s="314"/>
      <c r="J14" s="23"/>
      <c r="K14" s="23" t="str">
        <f t="shared" si="1"/>
        <v/>
      </c>
      <c r="L14" s="21"/>
      <c r="M14" s="9" t="s">
        <v>942</v>
      </c>
    </row>
    <row r="15" ht="12.75" customHeight="1" spans="1:13">
      <c r="A15" s="20" t="str">
        <f t="shared" si="0"/>
        <v/>
      </c>
      <c r="B15" s="21"/>
      <c r="C15" s="21"/>
      <c r="D15" s="20"/>
      <c r="E15" s="22"/>
      <c r="F15" s="59"/>
      <c r="G15" s="23"/>
      <c r="H15" s="23"/>
      <c r="I15" s="314"/>
      <c r="J15" s="23"/>
      <c r="K15" s="23" t="str">
        <f t="shared" si="1"/>
        <v/>
      </c>
      <c r="L15" s="21"/>
      <c r="M15" s="9" t="s">
        <v>943</v>
      </c>
    </row>
    <row r="16" ht="12.75" customHeight="1" spans="1:13">
      <c r="A16" s="20" t="str">
        <f t="shared" si="0"/>
        <v/>
      </c>
      <c r="B16" s="21"/>
      <c r="C16" s="21"/>
      <c r="D16" s="20"/>
      <c r="E16" s="22"/>
      <c r="F16" s="59"/>
      <c r="G16" s="23"/>
      <c r="H16" s="23"/>
      <c r="I16" s="314"/>
      <c r="J16" s="23"/>
      <c r="K16" s="23" t="str">
        <f t="shared" si="1"/>
        <v/>
      </c>
      <c r="L16" s="21"/>
      <c r="M16" s="9" t="s">
        <v>944</v>
      </c>
    </row>
    <row r="17" ht="12.75" customHeight="1" spans="1:13">
      <c r="A17" s="20" t="str">
        <f t="shared" si="0"/>
        <v/>
      </c>
      <c r="B17" s="21"/>
      <c r="C17" s="21"/>
      <c r="D17" s="20"/>
      <c r="E17" s="22"/>
      <c r="F17" s="59"/>
      <c r="G17" s="23"/>
      <c r="H17" s="23"/>
      <c r="I17" s="314"/>
      <c r="J17" s="23"/>
      <c r="K17" s="23" t="str">
        <f t="shared" si="1"/>
        <v/>
      </c>
      <c r="L17" s="21"/>
      <c r="M17" s="9" t="s">
        <v>945</v>
      </c>
    </row>
    <row r="18" ht="12.75" customHeight="1" spans="1:13">
      <c r="A18" s="20" t="str">
        <f t="shared" si="0"/>
        <v/>
      </c>
      <c r="B18" s="21"/>
      <c r="C18" s="21"/>
      <c r="D18" s="20"/>
      <c r="E18" s="22"/>
      <c r="F18" s="59"/>
      <c r="G18" s="23"/>
      <c r="H18" s="23"/>
      <c r="I18" s="314"/>
      <c r="J18" s="23"/>
      <c r="K18" s="23" t="str">
        <f t="shared" si="1"/>
        <v/>
      </c>
      <c r="L18" s="21"/>
      <c r="M18" s="9" t="s">
        <v>946</v>
      </c>
    </row>
    <row r="19" ht="12.75" customHeight="1" spans="1:13">
      <c r="A19" s="20" t="str">
        <f t="shared" si="0"/>
        <v/>
      </c>
      <c r="B19" s="21"/>
      <c r="C19" s="21"/>
      <c r="D19" s="20"/>
      <c r="E19" s="22"/>
      <c r="F19" s="59"/>
      <c r="G19" s="23"/>
      <c r="H19" s="23"/>
      <c r="I19" s="314"/>
      <c r="J19" s="23"/>
      <c r="K19" s="23" t="str">
        <f t="shared" si="1"/>
        <v/>
      </c>
      <c r="L19" s="21"/>
      <c r="M19" s="9" t="s">
        <v>947</v>
      </c>
    </row>
    <row r="20" ht="12.75" customHeight="1" spans="1:13">
      <c r="A20" s="20" t="str">
        <f t="shared" si="0"/>
        <v/>
      </c>
      <c r="B20" s="21"/>
      <c r="C20" s="21"/>
      <c r="D20" s="20"/>
      <c r="E20" s="22"/>
      <c r="F20" s="59"/>
      <c r="G20" s="23"/>
      <c r="H20" s="23"/>
      <c r="I20" s="314"/>
      <c r="J20" s="23"/>
      <c r="K20" s="23" t="str">
        <f t="shared" si="1"/>
        <v/>
      </c>
      <c r="L20" s="21"/>
      <c r="M20" s="9" t="s">
        <v>948</v>
      </c>
    </row>
    <row r="21" ht="12.75" customHeight="1" spans="1:13">
      <c r="A21" s="20" t="str">
        <f t="shared" si="0"/>
        <v/>
      </c>
      <c r="B21" s="21"/>
      <c r="C21" s="21"/>
      <c r="D21" s="20"/>
      <c r="E21" s="22"/>
      <c r="F21" s="59"/>
      <c r="G21" s="23"/>
      <c r="H21" s="23"/>
      <c r="I21" s="314"/>
      <c r="J21" s="23"/>
      <c r="K21" s="23" t="str">
        <f t="shared" si="1"/>
        <v/>
      </c>
      <c r="L21" s="21"/>
      <c r="M21" s="9" t="s">
        <v>949</v>
      </c>
    </row>
    <row r="22" ht="12.75" customHeight="1" spans="1:13">
      <c r="A22" s="20" t="str">
        <f t="shared" si="0"/>
        <v/>
      </c>
      <c r="B22" s="21"/>
      <c r="C22" s="21"/>
      <c r="D22" s="20"/>
      <c r="E22" s="22"/>
      <c r="F22" s="59"/>
      <c r="G22" s="23"/>
      <c r="H22" s="23"/>
      <c r="I22" s="314"/>
      <c r="J22" s="23"/>
      <c r="K22" s="23" t="str">
        <f t="shared" si="1"/>
        <v/>
      </c>
      <c r="L22" s="21"/>
      <c r="M22" s="9" t="s">
        <v>950</v>
      </c>
    </row>
    <row r="23" ht="12.75" customHeight="1" spans="1:13">
      <c r="A23" s="20" t="str">
        <f t="shared" si="0"/>
        <v/>
      </c>
      <c r="B23" s="21"/>
      <c r="C23" s="21"/>
      <c r="D23" s="20"/>
      <c r="E23" s="22"/>
      <c r="F23" s="59"/>
      <c r="G23" s="23"/>
      <c r="H23" s="23"/>
      <c r="I23" s="314"/>
      <c r="J23" s="23"/>
      <c r="K23" s="23" t="str">
        <f t="shared" si="1"/>
        <v/>
      </c>
      <c r="L23" s="21"/>
      <c r="M23" s="9" t="s">
        <v>951</v>
      </c>
    </row>
    <row r="24" ht="12.75" customHeight="1" spans="1:13">
      <c r="A24" s="20" t="str">
        <f t="shared" si="0"/>
        <v/>
      </c>
      <c r="B24" s="21"/>
      <c r="C24" s="21"/>
      <c r="D24" s="20"/>
      <c r="E24" s="22"/>
      <c r="F24" s="59"/>
      <c r="G24" s="23"/>
      <c r="H24" s="23"/>
      <c r="I24" s="314"/>
      <c r="J24" s="23"/>
      <c r="K24" s="23" t="str">
        <f t="shared" si="1"/>
        <v/>
      </c>
      <c r="L24" s="21"/>
      <c r="M24" s="9" t="s">
        <v>952</v>
      </c>
    </row>
    <row r="25" ht="12.75" customHeight="1" spans="1:13">
      <c r="A25" s="20" t="str">
        <f t="shared" si="0"/>
        <v/>
      </c>
      <c r="B25" s="21"/>
      <c r="C25" s="21"/>
      <c r="D25" s="20"/>
      <c r="E25" s="22"/>
      <c r="F25" s="59"/>
      <c r="G25" s="23"/>
      <c r="H25" s="23"/>
      <c r="I25" s="314"/>
      <c r="J25" s="23"/>
      <c r="K25" s="23" t="str">
        <f t="shared" si="1"/>
        <v/>
      </c>
      <c r="L25" s="21"/>
      <c r="M25" s="9" t="s">
        <v>953</v>
      </c>
    </row>
    <row r="26" ht="12.75" customHeight="1" spans="1:13">
      <c r="A26" s="20" t="str">
        <f t="shared" si="0"/>
        <v/>
      </c>
      <c r="B26" s="21"/>
      <c r="C26" s="21"/>
      <c r="D26" s="20"/>
      <c r="E26" s="22"/>
      <c r="F26" s="59"/>
      <c r="G26" s="23"/>
      <c r="H26" s="23"/>
      <c r="I26" s="314"/>
      <c r="J26" s="23"/>
      <c r="K26" s="23" t="str">
        <f t="shared" si="1"/>
        <v/>
      </c>
      <c r="L26" s="21"/>
      <c r="M26" s="9" t="s">
        <v>954</v>
      </c>
    </row>
    <row r="27" customHeight="1" spans="1:13">
      <c r="A27" s="24" t="s">
        <v>955</v>
      </c>
      <c r="B27" s="385"/>
      <c r="C27" s="27"/>
      <c r="D27" s="27"/>
      <c r="E27" s="318"/>
      <c r="F27" s="27"/>
      <c r="G27" s="27"/>
      <c r="H27" s="31"/>
      <c r="I27" s="31">
        <f>SUM(I7:I26)</f>
        <v>0</v>
      </c>
      <c r="J27" s="31">
        <f>SUM(J7:J26)</f>
        <v>0</v>
      </c>
      <c r="K27" s="23" t="str">
        <f t="shared" si="1"/>
        <v/>
      </c>
      <c r="L27" s="27"/>
    </row>
    <row r="28" customHeight="1" spans="1:13">
      <c r="A28" s="10" t="str">
        <f>基本信息输入表!$K$6&amp;"填表人："&amp;基本信息输入表!$M$18</f>
        <v>产权持有单位填表人：宁国胜</v>
      </c>
      <c r="J28" s="10" t="str">
        <f>"评估人员："&amp;基本信息输入表!$Q$18</f>
        <v>评估人员：王庆国</v>
      </c>
      <c r="M28" s="215" t="s">
        <v>837</v>
      </c>
    </row>
    <row r="29" customHeight="1" spans="1:13">
      <c r="A29" s="10" t="str">
        <f>"填表日期："&amp;YEAR(基本信息输入表!$O$18)&amp;"年"&amp;MONTH(基本信息输入表!$O$18)&amp;"月"&amp;DAY(基本信息输入表!$O$18)&amp;"日"</f>
        <v>填表日期：2025年2月22日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M29"/>
  <sheetViews>
    <sheetView showGridLines="0" zoomScale="96" zoomScaleNormal="96" workbookViewId="0">
      <selection activeCell="J27" sqref="J27"/>
    </sheetView>
  </sheetViews>
  <sheetFormatPr defaultColWidth="9" defaultRowHeight="15.75" customHeight="1"/>
  <cols>
    <col min="1" max="1" width="5.5" style="10" customWidth="1"/>
    <col min="2" max="2" width="18.2" style="10" customWidth="1"/>
    <col min="3" max="4" width="9" style="10" customWidth="1"/>
    <col min="5" max="6" width="8.2" style="252" customWidth="1"/>
    <col min="7" max="7" width="9" style="10" customWidth="1"/>
    <col min="8" max="8" width="7.2" style="10" customWidth="1"/>
    <col min="9" max="10" width="15.7" style="10" customWidth="1"/>
    <col min="11" max="11" width="12.7" style="10" customWidth="1"/>
    <col min="12" max="12" width="7.7" style="10" customWidth="1"/>
    <col min="13" max="13" width="9" style="9" customWidth="1"/>
    <col min="14" max="15" width="9" style="10" customWidth="1"/>
    <col min="16" max="16384" width="9" style="10"/>
  </cols>
  <sheetData>
    <row r="1" customHeight="1" spans="1:13">
      <c r="A1" s="11" t="s">
        <v>0</v>
      </c>
    </row>
    <row r="2" s="8" customFormat="1" ht="30" customHeight="1" spans="1:13">
      <c r="A2" s="12" t="s">
        <v>956</v>
      </c>
      <c r="M2" s="13"/>
    </row>
    <row r="3" customHeight="1" spans="1:13">
      <c r="A3" s="9" t="str">
        <f>"评估基准日："&amp;TEXT(基本信息输入表!M7,"yyyy年mm月dd日")</f>
        <v>评估基准日：2025年02月20日</v>
      </c>
    </row>
    <row r="4" ht="14.25" customHeight="1" spans="1:13">
      <c r="A4" s="9"/>
      <c r="B4" s="9"/>
      <c r="C4" s="9"/>
      <c r="D4" s="9"/>
      <c r="E4" s="311"/>
      <c r="F4" s="311"/>
      <c r="G4" s="9"/>
      <c r="H4" s="9"/>
      <c r="I4" s="9"/>
      <c r="J4" s="9"/>
      <c r="K4" s="14" t="s">
        <v>957</v>
      </c>
      <c r="L4" s="14"/>
    </row>
    <row r="5" customHeight="1" spans="1:13">
      <c r="A5" s="10" t="str">
        <f>基本信息输入表!K6&amp;"："&amp;基本信息输入表!M6</f>
        <v>产权持有单位：中国石油天然气股份有限公司塔里木油田分公司塔西南勘探开发公司</v>
      </c>
      <c r="K5" s="94" t="s">
        <v>846</v>
      </c>
      <c r="L5" s="413"/>
    </row>
    <row r="6" s="9" customFormat="1" customHeight="1" spans="1:13">
      <c r="A6" s="18" t="s">
        <v>4</v>
      </c>
      <c r="B6" s="18" t="s">
        <v>739</v>
      </c>
      <c r="C6" s="18" t="s">
        <v>958</v>
      </c>
      <c r="D6" s="18" t="s">
        <v>959</v>
      </c>
      <c r="E6" s="305" t="s">
        <v>960</v>
      </c>
      <c r="F6" s="305" t="s">
        <v>740</v>
      </c>
      <c r="G6" s="18" t="s">
        <v>961</v>
      </c>
      <c r="H6" s="18" t="s">
        <v>962</v>
      </c>
      <c r="I6" s="18" t="s">
        <v>6</v>
      </c>
      <c r="J6" s="18" t="s">
        <v>7</v>
      </c>
      <c r="K6" s="18" t="s">
        <v>686</v>
      </c>
      <c r="L6" s="18" t="s">
        <v>176</v>
      </c>
      <c r="M6" s="215" t="s">
        <v>851</v>
      </c>
    </row>
    <row r="7" s="9" customFormat="1" customHeight="1" spans="1:13">
      <c r="A7" s="18" t="str">
        <f>IF(C7="","",ROW()-6)</f>
        <v/>
      </c>
      <c r="B7" s="18"/>
      <c r="C7" s="18"/>
      <c r="D7" s="18"/>
      <c r="E7" s="307"/>
      <c r="F7" s="307"/>
      <c r="G7" s="306"/>
      <c r="H7" s="18"/>
      <c r="I7" s="18"/>
      <c r="J7" s="23"/>
      <c r="K7" s="18" t="str">
        <f>IF(I7=0,"",(J7-I7)/I7*100)</f>
        <v/>
      </c>
      <c r="L7" s="18"/>
      <c r="M7" s="9" t="s">
        <v>963</v>
      </c>
    </row>
    <row r="8" s="9" customFormat="1" customHeight="1" spans="1:13">
      <c r="A8" s="18" t="str">
        <f t="shared" ref="A8:A26" si="0">IF(C8="","",ROW()-6)</f>
        <v/>
      </c>
      <c r="B8" s="18"/>
      <c r="C8" s="18"/>
      <c r="D8" s="18"/>
      <c r="E8" s="307"/>
      <c r="F8" s="307"/>
      <c r="G8" s="306"/>
      <c r="H8" s="18"/>
      <c r="I8" s="18"/>
      <c r="J8" s="23"/>
      <c r="K8" s="18" t="str">
        <f t="shared" ref="K8:K27" si="1">IF(I8=0,"",(J8-I8)/I8*100)</f>
        <v/>
      </c>
      <c r="L8" s="18"/>
      <c r="M8" s="9" t="s">
        <v>964</v>
      </c>
    </row>
    <row r="9" s="9" customFormat="1" customHeight="1" spans="1:13">
      <c r="A9" s="18" t="str">
        <f t="shared" si="0"/>
        <v/>
      </c>
      <c r="B9" s="18"/>
      <c r="C9" s="18"/>
      <c r="D9" s="18"/>
      <c r="E9" s="307"/>
      <c r="F9" s="307"/>
      <c r="G9" s="306"/>
      <c r="H9" s="18"/>
      <c r="I9" s="18"/>
      <c r="J9" s="23"/>
      <c r="K9" s="18" t="str">
        <f t="shared" si="1"/>
        <v/>
      </c>
      <c r="L9" s="18"/>
      <c r="M9" s="9" t="s">
        <v>965</v>
      </c>
    </row>
    <row r="10" s="9" customFormat="1" customHeight="1" spans="1:13">
      <c r="A10" s="18" t="str">
        <f t="shared" si="0"/>
        <v/>
      </c>
      <c r="B10" s="18"/>
      <c r="C10" s="18"/>
      <c r="D10" s="18"/>
      <c r="E10" s="307"/>
      <c r="F10" s="307"/>
      <c r="G10" s="306"/>
      <c r="H10" s="18"/>
      <c r="I10" s="18"/>
      <c r="J10" s="23"/>
      <c r="K10" s="18" t="str">
        <f t="shared" si="1"/>
        <v/>
      </c>
      <c r="L10" s="18"/>
      <c r="M10" s="9" t="s">
        <v>966</v>
      </c>
    </row>
    <row r="11" s="9" customFormat="1" customHeight="1" spans="1:13">
      <c r="A11" s="18" t="str">
        <f t="shared" si="0"/>
        <v/>
      </c>
      <c r="B11" s="18"/>
      <c r="C11" s="18"/>
      <c r="D11" s="18"/>
      <c r="E11" s="307"/>
      <c r="F11" s="307"/>
      <c r="G11" s="306"/>
      <c r="H11" s="18"/>
      <c r="I11" s="18"/>
      <c r="J11" s="23"/>
      <c r="K11" s="18" t="str">
        <f t="shared" si="1"/>
        <v/>
      </c>
      <c r="L11" s="18"/>
      <c r="M11" s="9" t="s">
        <v>967</v>
      </c>
    </row>
    <row r="12" s="9" customFormat="1" customHeight="1" spans="1:13">
      <c r="A12" s="18" t="str">
        <f t="shared" si="0"/>
        <v/>
      </c>
      <c r="B12" s="18"/>
      <c r="C12" s="18"/>
      <c r="D12" s="18"/>
      <c r="E12" s="307"/>
      <c r="F12" s="307"/>
      <c r="G12" s="306"/>
      <c r="H12" s="18"/>
      <c r="I12" s="18"/>
      <c r="J12" s="23"/>
      <c r="K12" s="18" t="str">
        <f t="shared" si="1"/>
        <v/>
      </c>
      <c r="L12" s="18"/>
      <c r="M12" s="9" t="s">
        <v>968</v>
      </c>
    </row>
    <row r="13" s="9" customFormat="1" customHeight="1" spans="1:13">
      <c r="A13" s="18" t="str">
        <f t="shared" si="0"/>
        <v/>
      </c>
      <c r="B13" s="18"/>
      <c r="C13" s="18"/>
      <c r="D13" s="18"/>
      <c r="E13" s="307"/>
      <c r="F13" s="307"/>
      <c r="G13" s="306"/>
      <c r="H13" s="18"/>
      <c r="I13" s="18"/>
      <c r="J13" s="23"/>
      <c r="K13" s="18" t="str">
        <f t="shared" si="1"/>
        <v/>
      </c>
      <c r="L13" s="18"/>
      <c r="M13" s="9" t="s">
        <v>969</v>
      </c>
    </row>
    <row r="14" s="9" customFormat="1" customHeight="1" spans="1:13">
      <c r="A14" s="18" t="str">
        <f t="shared" si="0"/>
        <v/>
      </c>
      <c r="B14" s="18"/>
      <c r="C14" s="18"/>
      <c r="D14" s="18"/>
      <c r="E14" s="307"/>
      <c r="F14" s="307"/>
      <c r="G14" s="306"/>
      <c r="H14" s="18"/>
      <c r="I14" s="18"/>
      <c r="J14" s="23"/>
      <c r="K14" s="18" t="str">
        <f t="shared" si="1"/>
        <v/>
      </c>
      <c r="L14" s="18"/>
      <c r="M14" s="9" t="s">
        <v>970</v>
      </c>
    </row>
    <row r="15" s="9" customFormat="1" customHeight="1" spans="1:13">
      <c r="A15" s="18" t="str">
        <f t="shared" si="0"/>
        <v/>
      </c>
      <c r="B15" s="18"/>
      <c r="C15" s="18"/>
      <c r="D15" s="18"/>
      <c r="E15" s="307"/>
      <c r="F15" s="307"/>
      <c r="G15" s="306"/>
      <c r="H15" s="18"/>
      <c r="I15" s="18"/>
      <c r="J15" s="23"/>
      <c r="K15" s="18" t="str">
        <f t="shared" si="1"/>
        <v/>
      </c>
      <c r="L15" s="18"/>
      <c r="M15" s="9" t="s">
        <v>971</v>
      </c>
    </row>
    <row r="16" s="9" customFormat="1" customHeight="1" spans="1:13">
      <c r="A16" s="18" t="str">
        <f t="shared" si="0"/>
        <v/>
      </c>
      <c r="B16" s="18"/>
      <c r="C16" s="18"/>
      <c r="D16" s="18"/>
      <c r="E16" s="307"/>
      <c r="F16" s="307"/>
      <c r="G16" s="306"/>
      <c r="H16" s="18"/>
      <c r="I16" s="18"/>
      <c r="J16" s="23"/>
      <c r="K16" s="18" t="str">
        <f t="shared" si="1"/>
        <v/>
      </c>
      <c r="L16" s="18"/>
      <c r="M16" s="9" t="s">
        <v>972</v>
      </c>
    </row>
    <row r="17" s="9" customFormat="1" customHeight="1" spans="1:13">
      <c r="A17" s="18" t="str">
        <f t="shared" si="0"/>
        <v/>
      </c>
      <c r="B17" s="18"/>
      <c r="C17" s="18"/>
      <c r="D17" s="18"/>
      <c r="E17" s="307"/>
      <c r="F17" s="307"/>
      <c r="G17" s="306"/>
      <c r="H17" s="18"/>
      <c r="I17" s="18"/>
      <c r="J17" s="23"/>
      <c r="K17" s="18" t="str">
        <f t="shared" si="1"/>
        <v/>
      </c>
      <c r="L17" s="18"/>
      <c r="M17" s="9" t="s">
        <v>973</v>
      </c>
    </row>
    <row r="18" s="9" customFormat="1" customHeight="1" spans="1:13">
      <c r="A18" s="18" t="str">
        <f t="shared" si="0"/>
        <v/>
      </c>
      <c r="B18" s="18"/>
      <c r="C18" s="18"/>
      <c r="D18" s="18"/>
      <c r="E18" s="307"/>
      <c r="F18" s="307"/>
      <c r="G18" s="306"/>
      <c r="H18" s="18"/>
      <c r="I18" s="18"/>
      <c r="J18" s="23"/>
      <c r="K18" s="18" t="str">
        <f t="shared" si="1"/>
        <v/>
      </c>
      <c r="L18" s="18"/>
      <c r="M18" s="9" t="s">
        <v>974</v>
      </c>
    </row>
    <row r="19" s="9" customFormat="1" customHeight="1" spans="1:13">
      <c r="A19" s="18" t="str">
        <f t="shared" si="0"/>
        <v/>
      </c>
      <c r="B19" s="18"/>
      <c r="C19" s="18"/>
      <c r="D19" s="18"/>
      <c r="E19" s="307"/>
      <c r="F19" s="307"/>
      <c r="G19" s="306"/>
      <c r="H19" s="18"/>
      <c r="I19" s="18"/>
      <c r="J19" s="23"/>
      <c r="K19" s="18" t="str">
        <f t="shared" si="1"/>
        <v/>
      </c>
      <c r="L19" s="18"/>
      <c r="M19" s="9" t="s">
        <v>975</v>
      </c>
    </row>
    <row r="20" s="9" customFormat="1" customHeight="1" spans="1:13">
      <c r="A20" s="18" t="str">
        <f t="shared" si="0"/>
        <v/>
      </c>
      <c r="B20" s="18"/>
      <c r="C20" s="18"/>
      <c r="D20" s="18"/>
      <c r="E20" s="307"/>
      <c r="F20" s="307"/>
      <c r="G20" s="306"/>
      <c r="H20" s="18"/>
      <c r="I20" s="18"/>
      <c r="J20" s="23"/>
      <c r="K20" s="18" t="str">
        <f t="shared" si="1"/>
        <v/>
      </c>
      <c r="L20" s="18"/>
      <c r="M20" s="9" t="s">
        <v>976</v>
      </c>
    </row>
    <row r="21" s="9" customFormat="1" customHeight="1" spans="1:13">
      <c r="A21" s="18" t="str">
        <f t="shared" si="0"/>
        <v/>
      </c>
      <c r="B21" s="18"/>
      <c r="C21" s="18"/>
      <c r="D21" s="18"/>
      <c r="E21" s="307"/>
      <c r="F21" s="307"/>
      <c r="G21" s="306"/>
      <c r="H21" s="18"/>
      <c r="I21" s="18"/>
      <c r="J21" s="23"/>
      <c r="K21" s="18" t="str">
        <f t="shared" si="1"/>
        <v/>
      </c>
      <c r="L21" s="18"/>
      <c r="M21" s="9" t="s">
        <v>977</v>
      </c>
    </row>
    <row r="22" s="9" customFormat="1" customHeight="1" spans="1:13">
      <c r="A22" s="18" t="str">
        <f t="shared" si="0"/>
        <v/>
      </c>
      <c r="B22" s="18"/>
      <c r="C22" s="18"/>
      <c r="D22" s="18"/>
      <c r="E22" s="307"/>
      <c r="F22" s="307"/>
      <c r="G22" s="306"/>
      <c r="H22" s="18"/>
      <c r="I22" s="18"/>
      <c r="J22" s="23"/>
      <c r="K22" s="18" t="str">
        <f t="shared" si="1"/>
        <v/>
      </c>
      <c r="L22" s="18"/>
      <c r="M22" s="9" t="s">
        <v>978</v>
      </c>
    </row>
    <row r="23" s="9" customFormat="1" customHeight="1" spans="1:13">
      <c r="A23" s="18" t="str">
        <f t="shared" si="0"/>
        <v/>
      </c>
      <c r="B23" s="18"/>
      <c r="C23" s="18"/>
      <c r="D23" s="18"/>
      <c r="E23" s="307"/>
      <c r="F23" s="307"/>
      <c r="G23" s="306"/>
      <c r="H23" s="18"/>
      <c r="I23" s="18"/>
      <c r="J23" s="23"/>
      <c r="K23" s="18" t="str">
        <f t="shared" si="1"/>
        <v/>
      </c>
      <c r="L23" s="18"/>
      <c r="M23" s="9" t="s">
        <v>979</v>
      </c>
    </row>
    <row r="24" s="9" customFormat="1" customHeight="1" spans="1:13">
      <c r="A24" s="18" t="str">
        <f t="shared" si="0"/>
        <v/>
      </c>
      <c r="B24" s="18"/>
      <c r="C24" s="18"/>
      <c r="D24" s="18"/>
      <c r="E24" s="307"/>
      <c r="F24" s="307"/>
      <c r="G24" s="306"/>
      <c r="H24" s="18"/>
      <c r="I24" s="18"/>
      <c r="J24" s="23"/>
      <c r="K24" s="18" t="str">
        <f t="shared" si="1"/>
        <v/>
      </c>
      <c r="L24" s="18"/>
      <c r="M24" s="9" t="s">
        <v>980</v>
      </c>
    </row>
    <row r="25" s="9" customFormat="1" customHeight="1" spans="1:13">
      <c r="A25" s="18" t="str">
        <f t="shared" si="0"/>
        <v/>
      </c>
      <c r="B25" s="18"/>
      <c r="C25" s="18"/>
      <c r="D25" s="18"/>
      <c r="E25" s="307"/>
      <c r="F25" s="307"/>
      <c r="G25" s="306"/>
      <c r="H25" s="18"/>
      <c r="I25" s="18"/>
      <c r="J25" s="23"/>
      <c r="K25" s="18" t="str">
        <f t="shared" si="1"/>
        <v/>
      </c>
      <c r="L25" s="18"/>
      <c r="M25" s="9" t="s">
        <v>981</v>
      </c>
    </row>
    <row r="26" s="9" customFormat="1" customHeight="1" spans="1:13">
      <c r="A26" s="18" t="str">
        <f t="shared" si="0"/>
        <v/>
      </c>
      <c r="B26" s="18"/>
      <c r="C26" s="18"/>
      <c r="D26" s="18"/>
      <c r="E26" s="307"/>
      <c r="F26" s="307"/>
      <c r="G26" s="306"/>
      <c r="H26" s="18"/>
      <c r="I26" s="18"/>
      <c r="J26" s="23"/>
      <c r="K26" s="18" t="str">
        <f t="shared" si="1"/>
        <v/>
      </c>
      <c r="L26" s="18"/>
      <c r="M26" s="9" t="s">
        <v>982</v>
      </c>
    </row>
    <row r="27" ht="12.75" customHeight="1" spans="1:13">
      <c r="A27" s="36" t="s">
        <v>955</v>
      </c>
      <c r="B27" s="362"/>
      <c r="C27" s="21"/>
      <c r="D27" s="20"/>
      <c r="E27" s="57"/>
      <c r="F27" s="57"/>
      <c r="G27" s="301"/>
      <c r="H27" s="23"/>
      <c r="I27" s="23">
        <f>SUM(I7:I26)</f>
        <v>0</v>
      </c>
      <c r="J27" s="445">
        <f>SUM(J7:J26)</f>
        <v>0</v>
      </c>
      <c r="K27" s="36" t="str">
        <f t="shared" si="1"/>
        <v/>
      </c>
      <c r="L27" s="446"/>
    </row>
    <row r="28" customHeight="1" spans="1:13">
      <c r="A28" s="10" t="str">
        <f>基本信息输入表!$K$6&amp;"填表人："&amp;基本信息输入表!$M$19</f>
        <v>产权持有单位填表人：宁国胜</v>
      </c>
      <c r="F28" s="10"/>
      <c r="J28" s="10" t="str">
        <f>"评估人员："&amp;基本信息输入表!$Q$19</f>
        <v>评估人员：王庆国</v>
      </c>
      <c r="M28" s="215" t="s">
        <v>837</v>
      </c>
    </row>
    <row r="29" customHeight="1" spans="1:13">
      <c r="A29" s="10" t="str">
        <f>"填表日期："&amp;YEAR(基本信息输入表!$O$19)&amp;"年"&amp;MONTH(基本信息输入表!$O$19)&amp;"月"&amp;DAY(基本信息输入表!$O$19)&amp;"日"</f>
        <v>填表日期：2025年2月22日</v>
      </c>
      <c r="F29" s="10"/>
    </row>
  </sheetData>
  <mergeCells count="5">
    <mergeCell ref="A2:K2"/>
    <mergeCell ref="A3:K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M29"/>
  <sheetViews>
    <sheetView showGridLines="0" zoomScale="96" zoomScaleNormal="96" topLeftCell="A2" workbookViewId="0">
      <selection activeCell="F7" sqref="F7:F26"/>
    </sheetView>
  </sheetViews>
  <sheetFormatPr defaultColWidth="9" defaultRowHeight="15.75" customHeight="1"/>
  <cols>
    <col min="1" max="1" width="4.2" style="10" customWidth="1"/>
    <col min="2" max="2" width="16.7" style="10" customWidth="1"/>
    <col min="3" max="3" width="10.7" style="10" customWidth="1"/>
    <col min="4" max="5" width="7.2" style="10" customWidth="1"/>
    <col min="6" max="6" width="7.2" style="252" customWidth="1"/>
    <col min="7" max="7" width="9.2" style="10" customWidth="1"/>
    <col min="8" max="8" width="11.7" style="10" customWidth="1"/>
    <col min="9" max="10" width="14.7" style="10" customWidth="1"/>
    <col min="11" max="11" width="12.7" style="10" customWidth="1"/>
    <col min="12" max="12" width="9" style="10" customWidth="1"/>
    <col min="13" max="13" width="9" style="9" customWidth="1"/>
    <col min="14" max="15" width="9" style="10" customWidth="1"/>
    <col min="16" max="16384" width="9" style="10"/>
  </cols>
  <sheetData>
    <row r="1" customHeight="1" spans="1:13">
      <c r="A1" s="11" t="s">
        <v>0</v>
      </c>
    </row>
    <row r="2" s="8" customFormat="1" ht="30" customHeight="1" spans="1:13">
      <c r="A2" s="12" t="s">
        <v>983</v>
      </c>
      <c r="M2" s="13"/>
    </row>
    <row r="3" customHeight="1" spans="1:13">
      <c r="A3" s="9" t="str">
        <f>"评估基准日："&amp;TEXT(基本信息输入表!M7,"yyyy年mm月dd日")</f>
        <v>评估基准日：2025年02月20日</v>
      </c>
    </row>
    <row r="4" ht="14.25" customHeight="1" spans="1:13">
      <c r="A4" s="9"/>
      <c r="B4" s="9"/>
      <c r="C4" s="9"/>
      <c r="D4" s="9"/>
      <c r="E4" s="9"/>
      <c r="F4" s="311"/>
      <c r="G4" s="9"/>
      <c r="H4" s="9"/>
      <c r="I4" s="9"/>
      <c r="J4" s="9"/>
      <c r="K4" s="14" t="s">
        <v>984</v>
      </c>
    </row>
    <row r="5" customHeight="1" spans="1:13">
      <c r="A5" s="10" t="str">
        <f>基本信息输入表!K6&amp;"："&amp;基本信息输入表!M6</f>
        <v>产权持有单位：中国石油天然气股份有限公司塔里木油田分公司塔西南勘探开发公司</v>
      </c>
      <c r="K5" s="94" t="s">
        <v>846</v>
      </c>
      <c r="L5" s="413"/>
    </row>
    <row r="6" s="9" customFormat="1" customHeight="1" spans="1:13">
      <c r="A6" s="18" t="s">
        <v>4</v>
      </c>
      <c r="B6" s="18" t="s">
        <v>985</v>
      </c>
      <c r="C6" s="18" t="s">
        <v>986</v>
      </c>
      <c r="D6" s="18" t="s">
        <v>987</v>
      </c>
      <c r="E6" s="18" t="s">
        <v>988</v>
      </c>
      <c r="F6" s="305" t="s">
        <v>740</v>
      </c>
      <c r="G6" s="18" t="s">
        <v>962</v>
      </c>
      <c r="H6" s="18" t="s">
        <v>989</v>
      </c>
      <c r="I6" s="18" t="s">
        <v>6</v>
      </c>
      <c r="J6" s="18" t="s">
        <v>7</v>
      </c>
      <c r="K6" s="18" t="s">
        <v>686</v>
      </c>
      <c r="L6" s="18" t="s">
        <v>176</v>
      </c>
      <c r="M6" s="215" t="s">
        <v>851</v>
      </c>
    </row>
    <row r="7" ht="12.75" customHeight="1" spans="1:13">
      <c r="A7" s="20" t="str">
        <f>IF(C7="","",ROW()-6)</f>
        <v/>
      </c>
      <c r="B7" s="21"/>
      <c r="C7" s="21"/>
      <c r="D7" s="21"/>
      <c r="E7" s="20"/>
      <c r="F7" s="22"/>
      <c r="G7" s="23"/>
      <c r="H7" s="23"/>
      <c r="I7" s="314"/>
      <c r="J7" s="23"/>
      <c r="K7" s="23" t="str">
        <f>IF(I7=0,"",(J7-I7)/I7*100)</f>
        <v/>
      </c>
      <c r="L7" s="21"/>
      <c r="M7" s="9" t="s">
        <v>990</v>
      </c>
    </row>
    <row r="8" ht="12.75" customHeight="1" spans="1:13">
      <c r="A8" s="20" t="str">
        <f t="shared" ref="A8:A26" si="0">IF(C8="","",ROW()-6)</f>
        <v/>
      </c>
      <c r="B8" s="21"/>
      <c r="C8" s="21"/>
      <c r="D8" s="21"/>
      <c r="E8" s="20"/>
      <c r="F8" s="22"/>
      <c r="G8" s="23"/>
      <c r="H8" s="23"/>
      <c r="I8" s="314"/>
      <c r="J8" s="23"/>
      <c r="K8" s="23" t="str">
        <f t="shared" ref="K8:K27" si="1">IF(I8=0,"",(J8-I8)/I8*100)</f>
        <v/>
      </c>
      <c r="L8" s="21"/>
      <c r="M8" s="9" t="s">
        <v>991</v>
      </c>
    </row>
    <row r="9" ht="12.75" customHeight="1" spans="1:13">
      <c r="A9" s="20" t="str">
        <f t="shared" si="0"/>
        <v/>
      </c>
      <c r="B9" s="21"/>
      <c r="C9" s="21"/>
      <c r="D9" s="21"/>
      <c r="E9" s="20"/>
      <c r="F9" s="22"/>
      <c r="G9" s="23"/>
      <c r="H9" s="23"/>
      <c r="I9" s="314"/>
      <c r="J9" s="23"/>
      <c r="K9" s="23" t="str">
        <f t="shared" si="1"/>
        <v/>
      </c>
      <c r="L9" s="21"/>
      <c r="M9" s="9" t="s">
        <v>992</v>
      </c>
    </row>
    <row r="10" ht="12.75" customHeight="1" spans="1:13">
      <c r="A10" s="20" t="str">
        <f t="shared" si="0"/>
        <v/>
      </c>
      <c r="B10" s="21"/>
      <c r="C10" s="21"/>
      <c r="D10" s="21"/>
      <c r="E10" s="20"/>
      <c r="F10" s="22"/>
      <c r="G10" s="23"/>
      <c r="H10" s="23"/>
      <c r="I10" s="314"/>
      <c r="J10" s="23"/>
      <c r="K10" s="23" t="str">
        <f t="shared" si="1"/>
        <v/>
      </c>
      <c r="L10" s="21"/>
      <c r="M10" s="9" t="s">
        <v>993</v>
      </c>
    </row>
    <row r="11" ht="12.75" customHeight="1" spans="1:13">
      <c r="A11" s="20" t="str">
        <f t="shared" si="0"/>
        <v/>
      </c>
      <c r="B11" s="21"/>
      <c r="C11" s="21"/>
      <c r="D11" s="21"/>
      <c r="E11" s="20"/>
      <c r="F11" s="22"/>
      <c r="G11" s="23"/>
      <c r="H11" s="23"/>
      <c r="I11" s="314"/>
      <c r="J11" s="23"/>
      <c r="K11" s="23" t="str">
        <f t="shared" si="1"/>
        <v/>
      </c>
      <c r="L11" s="21"/>
      <c r="M11" s="9" t="s">
        <v>994</v>
      </c>
    </row>
    <row r="12" ht="12.75" customHeight="1" spans="1:13">
      <c r="A12" s="20" t="str">
        <f t="shared" si="0"/>
        <v/>
      </c>
      <c r="B12" s="21"/>
      <c r="C12" s="21"/>
      <c r="D12" s="21"/>
      <c r="E12" s="20"/>
      <c r="F12" s="22"/>
      <c r="G12" s="23"/>
      <c r="H12" s="23"/>
      <c r="I12" s="314"/>
      <c r="J12" s="23"/>
      <c r="K12" s="23" t="str">
        <f t="shared" si="1"/>
        <v/>
      </c>
      <c r="L12" s="21"/>
      <c r="M12" s="9" t="s">
        <v>995</v>
      </c>
    </row>
    <row r="13" ht="12.75" customHeight="1" spans="1:13">
      <c r="A13" s="20" t="str">
        <f t="shared" si="0"/>
        <v/>
      </c>
      <c r="B13" s="21"/>
      <c r="C13" s="21"/>
      <c r="D13" s="21"/>
      <c r="E13" s="20"/>
      <c r="F13" s="22"/>
      <c r="G13" s="23"/>
      <c r="H13" s="23"/>
      <c r="I13" s="314"/>
      <c r="J13" s="23"/>
      <c r="K13" s="23" t="str">
        <f t="shared" si="1"/>
        <v/>
      </c>
      <c r="L13" s="21"/>
      <c r="M13" s="9" t="s">
        <v>996</v>
      </c>
    </row>
    <row r="14" ht="12.75" customHeight="1" spans="1:13">
      <c r="A14" s="20" t="str">
        <f t="shared" si="0"/>
        <v/>
      </c>
      <c r="B14" s="21"/>
      <c r="C14" s="21"/>
      <c r="D14" s="21"/>
      <c r="E14" s="20"/>
      <c r="F14" s="22"/>
      <c r="G14" s="23"/>
      <c r="H14" s="23"/>
      <c r="I14" s="314"/>
      <c r="J14" s="23"/>
      <c r="K14" s="23" t="str">
        <f t="shared" si="1"/>
        <v/>
      </c>
      <c r="L14" s="21"/>
      <c r="M14" s="9" t="s">
        <v>997</v>
      </c>
    </row>
    <row r="15" ht="12.75" customHeight="1" spans="1:13">
      <c r="A15" s="20" t="str">
        <f t="shared" si="0"/>
        <v/>
      </c>
      <c r="B15" s="21"/>
      <c r="C15" s="21"/>
      <c r="D15" s="21"/>
      <c r="E15" s="20"/>
      <c r="F15" s="22"/>
      <c r="G15" s="23"/>
      <c r="H15" s="23"/>
      <c r="I15" s="314"/>
      <c r="J15" s="23"/>
      <c r="K15" s="23" t="str">
        <f t="shared" si="1"/>
        <v/>
      </c>
      <c r="L15" s="21"/>
      <c r="M15" s="9" t="s">
        <v>998</v>
      </c>
    </row>
    <row r="16" ht="12.75" customHeight="1" spans="1:13">
      <c r="A16" s="20" t="str">
        <f t="shared" si="0"/>
        <v/>
      </c>
      <c r="B16" s="21"/>
      <c r="C16" s="21"/>
      <c r="D16" s="21"/>
      <c r="E16" s="20"/>
      <c r="F16" s="22"/>
      <c r="G16" s="23"/>
      <c r="H16" s="23"/>
      <c r="I16" s="314"/>
      <c r="J16" s="23"/>
      <c r="K16" s="23" t="str">
        <f t="shared" si="1"/>
        <v/>
      </c>
      <c r="L16" s="21"/>
      <c r="M16" s="9" t="s">
        <v>999</v>
      </c>
    </row>
    <row r="17" ht="12.75" customHeight="1" spans="1:13">
      <c r="A17" s="20" t="str">
        <f t="shared" si="0"/>
        <v/>
      </c>
      <c r="B17" s="21"/>
      <c r="C17" s="21"/>
      <c r="D17" s="21"/>
      <c r="E17" s="20"/>
      <c r="F17" s="22"/>
      <c r="G17" s="23"/>
      <c r="H17" s="23"/>
      <c r="I17" s="314"/>
      <c r="J17" s="23"/>
      <c r="K17" s="23" t="str">
        <f t="shared" si="1"/>
        <v/>
      </c>
      <c r="L17" s="21"/>
      <c r="M17" s="9" t="s">
        <v>1000</v>
      </c>
    </row>
    <row r="18" ht="12.75" customHeight="1" spans="1:13">
      <c r="A18" s="20" t="str">
        <f t="shared" si="0"/>
        <v/>
      </c>
      <c r="B18" s="21"/>
      <c r="C18" s="21"/>
      <c r="D18" s="21"/>
      <c r="E18" s="20"/>
      <c r="F18" s="22"/>
      <c r="G18" s="23"/>
      <c r="H18" s="23"/>
      <c r="I18" s="314"/>
      <c r="J18" s="23"/>
      <c r="K18" s="23" t="str">
        <f t="shared" si="1"/>
        <v/>
      </c>
      <c r="L18" s="21"/>
      <c r="M18" s="9" t="s">
        <v>1001</v>
      </c>
    </row>
    <row r="19" ht="12.75" customHeight="1" spans="1:13">
      <c r="A19" s="20" t="str">
        <f t="shared" si="0"/>
        <v/>
      </c>
      <c r="B19" s="21"/>
      <c r="C19" s="21"/>
      <c r="D19" s="21"/>
      <c r="E19" s="20"/>
      <c r="F19" s="22"/>
      <c r="G19" s="23"/>
      <c r="H19" s="23"/>
      <c r="I19" s="314"/>
      <c r="J19" s="23"/>
      <c r="K19" s="23" t="str">
        <f t="shared" si="1"/>
        <v/>
      </c>
      <c r="L19" s="21"/>
      <c r="M19" s="9" t="s">
        <v>1002</v>
      </c>
    </row>
    <row r="20" ht="12.75" customHeight="1" spans="1:13">
      <c r="A20" s="20" t="str">
        <f t="shared" si="0"/>
        <v/>
      </c>
      <c r="B20" s="21"/>
      <c r="C20" s="21"/>
      <c r="D20" s="21"/>
      <c r="E20" s="20"/>
      <c r="F20" s="22"/>
      <c r="G20" s="23"/>
      <c r="H20" s="23"/>
      <c r="I20" s="314"/>
      <c r="J20" s="23"/>
      <c r="K20" s="23" t="str">
        <f t="shared" si="1"/>
        <v/>
      </c>
      <c r="L20" s="21"/>
      <c r="M20" s="9" t="s">
        <v>1003</v>
      </c>
    </row>
    <row r="21" ht="12.75" customHeight="1" spans="1:13">
      <c r="A21" s="20" t="str">
        <f t="shared" si="0"/>
        <v/>
      </c>
      <c r="B21" s="21"/>
      <c r="C21" s="21"/>
      <c r="D21" s="21"/>
      <c r="E21" s="20"/>
      <c r="F21" s="22"/>
      <c r="G21" s="23"/>
      <c r="H21" s="23"/>
      <c r="I21" s="314"/>
      <c r="J21" s="23"/>
      <c r="K21" s="23" t="str">
        <f t="shared" si="1"/>
        <v/>
      </c>
      <c r="L21" s="21"/>
      <c r="M21" s="9" t="s">
        <v>1004</v>
      </c>
    </row>
    <row r="22" ht="12.75" customHeight="1" spans="1:13">
      <c r="A22" s="20" t="str">
        <f t="shared" si="0"/>
        <v/>
      </c>
      <c r="B22" s="21"/>
      <c r="C22" s="21"/>
      <c r="D22" s="21"/>
      <c r="E22" s="20"/>
      <c r="F22" s="22"/>
      <c r="G22" s="23"/>
      <c r="H22" s="23"/>
      <c r="I22" s="314"/>
      <c r="J22" s="23"/>
      <c r="K22" s="23" t="str">
        <f t="shared" si="1"/>
        <v/>
      </c>
      <c r="L22" s="21"/>
      <c r="M22" s="9" t="s">
        <v>1005</v>
      </c>
    </row>
    <row r="23" ht="12.75" customHeight="1" spans="1:13">
      <c r="A23" s="20" t="str">
        <f t="shared" si="0"/>
        <v/>
      </c>
      <c r="B23" s="21"/>
      <c r="C23" s="21"/>
      <c r="D23" s="21"/>
      <c r="E23" s="20"/>
      <c r="F23" s="22"/>
      <c r="G23" s="23"/>
      <c r="H23" s="23"/>
      <c r="I23" s="314"/>
      <c r="J23" s="23"/>
      <c r="K23" s="23" t="str">
        <f t="shared" si="1"/>
        <v/>
      </c>
      <c r="L23" s="21"/>
      <c r="M23" s="9" t="s">
        <v>1006</v>
      </c>
    </row>
    <row r="24" ht="12.75" customHeight="1" spans="1:13">
      <c r="A24" s="20" t="str">
        <f t="shared" si="0"/>
        <v/>
      </c>
      <c r="B24" s="21"/>
      <c r="C24" s="21"/>
      <c r="D24" s="21"/>
      <c r="E24" s="20"/>
      <c r="F24" s="22"/>
      <c r="G24" s="23"/>
      <c r="H24" s="23"/>
      <c r="I24" s="314"/>
      <c r="J24" s="23"/>
      <c r="K24" s="23" t="str">
        <f t="shared" si="1"/>
        <v/>
      </c>
      <c r="L24" s="21"/>
      <c r="M24" s="9" t="s">
        <v>1007</v>
      </c>
    </row>
    <row r="25" ht="12.75" customHeight="1" spans="1:13">
      <c r="A25" s="20" t="str">
        <f t="shared" si="0"/>
        <v/>
      </c>
      <c r="B25" s="21"/>
      <c r="C25" s="21"/>
      <c r="D25" s="21"/>
      <c r="E25" s="20"/>
      <c r="F25" s="22"/>
      <c r="G25" s="23"/>
      <c r="H25" s="23"/>
      <c r="I25" s="314"/>
      <c r="J25" s="23"/>
      <c r="K25" s="23" t="str">
        <f t="shared" si="1"/>
        <v/>
      </c>
      <c r="L25" s="21"/>
      <c r="M25" s="9" t="s">
        <v>1008</v>
      </c>
    </row>
    <row r="26" ht="12.75" customHeight="1" spans="1:13">
      <c r="A26" s="20" t="str">
        <f t="shared" si="0"/>
        <v/>
      </c>
      <c r="B26" s="21"/>
      <c r="C26" s="21"/>
      <c r="D26" s="21"/>
      <c r="E26" s="20"/>
      <c r="F26" s="22"/>
      <c r="G26" s="23"/>
      <c r="H26" s="23"/>
      <c r="I26" s="314"/>
      <c r="J26" s="23"/>
      <c r="K26" s="23" t="str">
        <f t="shared" si="1"/>
        <v/>
      </c>
      <c r="L26" s="21"/>
      <c r="M26" s="9" t="s">
        <v>1009</v>
      </c>
    </row>
    <row r="27" customHeight="1" spans="1:13">
      <c r="A27" s="24" t="s">
        <v>955</v>
      </c>
      <c r="B27" s="385"/>
      <c r="C27" s="27"/>
      <c r="D27" s="24"/>
      <c r="E27" s="24"/>
      <c r="F27" s="427"/>
      <c r="G27" s="27"/>
      <c r="H27" s="31"/>
      <c r="I27" s="31">
        <f>SUM(I7:I26)</f>
        <v>0</v>
      </c>
      <c r="J27" s="31">
        <f>SUM(J7:J26)</f>
        <v>0</v>
      </c>
      <c r="K27" s="23" t="str">
        <f t="shared" si="1"/>
        <v/>
      </c>
      <c r="L27" s="27"/>
    </row>
    <row r="28" customHeight="1" spans="1:13">
      <c r="A28" s="10" t="str">
        <f>基本信息输入表!$K$6&amp;"填表人："&amp;基本信息输入表!$M$20</f>
        <v>产权持有单位填表人：宁国胜</v>
      </c>
      <c r="J28" s="10" t="str">
        <f>"评估人员："&amp;基本信息输入表!$Q$20</f>
        <v>评估人员：王庆国</v>
      </c>
      <c r="M28" s="215" t="s">
        <v>837</v>
      </c>
    </row>
    <row r="29" customHeight="1" spans="1:13">
      <c r="A29" s="10" t="str">
        <f>"填表日期："&amp;YEAR(基本信息输入表!$O$20)&amp;"年"&amp;MONTH(基本信息输入表!$O$20)&amp;"月"&amp;DAY(基本信息输入表!$O$20)&amp;"日"</f>
        <v>填表日期：2025年2月22日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8"/>
  <sheetViews>
    <sheetView workbookViewId="0">
      <selection activeCell="F8" sqref="F8:G27"/>
    </sheetView>
  </sheetViews>
  <sheetFormatPr defaultColWidth="8.7" defaultRowHeight="12"/>
  <cols>
    <col min="1" max="1" width="9.7" style="818" customWidth="1"/>
    <col min="2" max="11" width="8.7" style="818"/>
    <col min="12" max="12" width="13.2" style="818" customWidth="1"/>
    <col min="13" max="13" width="7.2" style="818" customWidth="1"/>
    <col min="14" max="14" width="13.2" style="818" customWidth="1"/>
    <col min="15" max="16" width="8.7" style="818"/>
    <col min="17" max="17" width="13.2" style="818" customWidth="1"/>
    <col min="18" max="16384" width="8.7" style="818"/>
  </cols>
  <sheetData>
    <row r="1" spans="1:17">
      <c r="A1" s="793" t="s">
        <v>0</v>
      </c>
      <c r="B1" s="819"/>
      <c r="C1" s="819"/>
      <c r="D1" s="819"/>
      <c r="E1" s="819"/>
      <c r="F1" s="819"/>
      <c r="G1" s="819"/>
    </row>
    <row r="2" spans="1:17">
      <c r="A2" s="820" t="s">
        <v>160</v>
      </c>
      <c r="B2" s="820"/>
      <c r="C2" s="820"/>
      <c r="D2" s="820"/>
      <c r="E2" s="820"/>
      <c r="F2" s="820"/>
      <c r="G2" s="820"/>
    </row>
    <row r="3" spans="1:17">
      <c r="A3" s="821">
        <f>基本信息输入表!M7</f>
        <v>45708</v>
      </c>
      <c r="B3" s="821"/>
      <c r="C3" s="821"/>
      <c r="D3" s="821"/>
      <c r="E3" s="821"/>
      <c r="F3" s="821"/>
      <c r="G3" s="821"/>
    </row>
    <row r="4" spans="1:17">
      <c r="A4" s="822"/>
      <c r="B4" s="822"/>
      <c r="C4" s="822"/>
      <c r="D4" s="822"/>
      <c r="E4" s="822"/>
      <c r="F4" s="822"/>
      <c r="G4" s="822"/>
    </row>
    <row r="5" spans="1:17">
      <c r="A5" s="822"/>
      <c r="B5" s="822"/>
      <c r="C5" s="822"/>
      <c r="D5" s="822"/>
      <c r="E5" s="822"/>
      <c r="F5" s="822"/>
      <c r="G5" s="823"/>
    </row>
    <row r="6" spans="1:17">
      <c r="A6" s="824" t="str">
        <f>基本信息输入表!M6</f>
        <v>中国石油天然气股份有限公司塔里木油田分公司塔西南勘探开发公司</v>
      </c>
      <c r="B6" s="824"/>
      <c r="C6" s="824"/>
      <c r="D6" s="824"/>
      <c r="E6" s="819"/>
      <c r="F6" s="819"/>
      <c r="G6" s="823"/>
    </row>
    <row r="7" s="817" customFormat="1" ht="29.25" customHeight="1" spans="1:17">
      <c r="A7" s="825" t="s">
        <v>4</v>
      </c>
      <c r="B7" s="825" t="s">
        <v>161</v>
      </c>
      <c r="C7" s="825" t="s">
        <v>162</v>
      </c>
      <c r="D7" s="825" t="s">
        <v>163</v>
      </c>
      <c r="E7" s="825" t="s">
        <v>164</v>
      </c>
      <c r="F7" s="825" t="s">
        <v>165</v>
      </c>
      <c r="G7" s="826" t="s">
        <v>166</v>
      </c>
      <c r="H7" s="827" t="s">
        <v>167</v>
      </c>
      <c r="I7" s="827" t="s">
        <v>168</v>
      </c>
      <c r="J7" s="827" t="s">
        <v>169</v>
      </c>
      <c r="K7" s="827" t="s">
        <v>170</v>
      </c>
      <c r="L7" s="827" t="s">
        <v>171</v>
      </c>
      <c r="M7" s="827" t="s">
        <v>172</v>
      </c>
      <c r="N7" s="827" t="s">
        <v>173</v>
      </c>
      <c r="O7" s="827" t="s">
        <v>174</v>
      </c>
      <c r="P7" s="827" t="s">
        <v>175</v>
      </c>
      <c r="Q7" s="827" t="s">
        <v>176</v>
      </c>
    </row>
    <row r="8" spans="1:17">
      <c r="A8" s="828" t="str">
        <f>IF(B8="","",ROW()-6)</f>
        <v/>
      </c>
      <c r="B8" s="829"/>
      <c r="C8" s="830"/>
      <c r="D8" s="829"/>
      <c r="E8" s="831"/>
      <c r="F8" s="832"/>
      <c r="G8" s="833"/>
      <c r="H8" s="834"/>
      <c r="I8" s="834"/>
      <c r="J8" s="835"/>
      <c r="K8" s="835"/>
      <c r="L8" s="836"/>
      <c r="M8" s="836"/>
      <c r="N8" s="836"/>
      <c r="O8" s="835"/>
      <c r="P8" s="835"/>
      <c r="Q8" s="827" t="s">
        <v>177</v>
      </c>
    </row>
    <row r="9" spans="1:17">
      <c r="A9" s="828" t="str">
        <f t="shared" ref="A9:A27" si="0">IF(B9="","",ROW()-6)</f>
        <v/>
      </c>
      <c r="B9" s="829"/>
      <c r="C9" s="830"/>
      <c r="D9" s="829"/>
      <c r="E9" s="831"/>
      <c r="F9" s="832"/>
      <c r="G9" s="833"/>
      <c r="H9" s="834"/>
      <c r="I9" s="834"/>
      <c r="J9" s="835"/>
      <c r="K9" s="835"/>
      <c r="L9" s="836"/>
      <c r="M9" s="836"/>
      <c r="N9" s="836"/>
      <c r="O9" s="835"/>
      <c r="P9" s="835"/>
      <c r="Q9" s="827" t="s">
        <v>178</v>
      </c>
    </row>
    <row r="10" spans="1:17">
      <c r="A10" s="828" t="str">
        <f t="shared" si="0"/>
        <v/>
      </c>
      <c r="B10" s="829"/>
      <c r="C10" s="830"/>
      <c r="D10" s="829"/>
      <c r="E10" s="831"/>
      <c r="F10" s="832"/>
      <c r="G10" s="833"/>
      <c r="H10" s="834"/>
      <c r="I10" s="834"/>
      <c r="J10" s="835"/>
      <c r="K10" s="835"/>
      <c r="L10" s="836"/>
      <c r="M10" s="836"/>
      <c r="N10" s="836"/>
      <c r="O10" s="835"/>
      <c r="P10" s="835"/>
      <c r="Q10" s="827" t="s">
        <v>179</v>
      </c>
    </row>
    <row r="11" spans="1:17">
      <c r="A11" s="828" t="str">
        <f t="shared" si="0"/>
        <v/>
      </c>
      <c r="B11" s="829"/>
      <c r="C11" s="830"/>
      <c r="D11" s="829"/>
      <c r="E11" s="831"/>
      <c r="F11" s="832"/>
      <c r="G11" s="833"/>
      <c r="H11" s="834"/>
      <c r="I11" s="834"/>
      <c r="J11" s="835"/>
      <c r="K11" s="835"/>
      <c r="L11" s="836"/>
      <c r="M11" s="836"/>
      <c r="N11" s="836"/>
      <c r="O11" s="835"/>
      <c r="P11" s="835"/>
      <c r="Q11" s="827" t="s">
        <v>180</v>
      </c>
    </row>
    <row r="12" spans="1:17">
      <c r="A12" s="828" t="str">
        <f t="shared" si="0"/>
        <v/>
      </c>
      <c r="B12" s="829"/>
      <c r="C12" s="830"/>
      <c r="D12" s="829"/>
      <c r="E12" s="831"/>
      <c r="F12" s="832"/>
      <c r="G12" s="833"/>
      <c r="H12" s="834"/>
      <c r="I12" s="834"/>
      <c r="J12" s="835"/>
      <c r="K12" s="835"/>
      <c r="L12" s="835"/>
      <c r="M12" s="835"/>
      <c r="N12" s="835"/>
      <c r="O12" s="835"/>
      <c r="P12" s="835"/>
      <c r="Q12" s="834"/>
    </row>
    <row r="13" spans="1:17">
      <c r="A13" s="828" t="str">
        <f t="shared" si="0"/>
        <v/>
      </c>
      <c r="B13" s="829"/>
      <c r="C13" s="830"/>
      <c r="D13" s="829"/>
      <c r="E13" s="831"/>
      <c r="F13" s="832"/>
      <c r="G13" s="833"/>
      <c r="H13" s="834"/>
      <c r="I13" s="834"/>
      <c r="J13" s="835"/>
      <c r="K13" s="835"/>
      <c r="L13" s="835"/>
      <c r="M13" s="835"/>
      <c r="N13" s="835"/>
      <c r="O13" s="835"/>
      <c r="P13" s="835"/>
      <c r="Q13" s="834"/>
    </row>
    <row r="14" spans="1:17">
      <c r="A14" s="828" t="str">
        <f t="shared" si="0"/>
        <v/>
      </c>
      <c r="B14" s="829"/>
      <c r="C14" s="830"/>
      <c r="D14" s="829"/>
      <c r="E14" s="831"/>
      <c r="F14" s="832"/>
      <c r="G14" s="833"/>
      <c r="H14" s="834"/>
      <c r="I14" s="834"/>
      <c r="J14" s="835"/>
      <c r="K14" s="835"/>
      <c r="L14" s="835"/>
      <c r="M14" s="835"/>
      <c r="N14" s="835"/>
      <c r="O14" s="835"/>
      <c r="P14" s="835"/>
      <c r="Q14" s="834"/>
    </row>
    <row r="15" spans="1:17">
      <c r="A15" s="828" t="str">
        <f t="shared" si="0"/>
        <v/>
      </c>
      <c r="B15" s="829"/>
      <c r="C15" s="830"/>
      <c r="D15" s="829"/>
      <c r="E15" s="831"/>
      <c r="F15" s="832"/>
      <c r="G15" s="833"/>
      <c r="H15" s="834"/>
      <c r="I15" s="834"/>
      <c r="J15" s="835"/>
      <c r="K15" s="835"/>
      <c r="L15" s="835"/>
      <c r="M15" s="835"/>
      <c r="N15" s="835"/>
      <c r="O15" s="835"/>
      <c r="P15" s="835"/>
      <c r="Q15" s="834"/>
    </row>
    <row r="16" spans="1:17">
      <c r="A16" s="828" t="str">
        <f t="shared" si="0"/>
        <v/>
      </c>
      <c r="B16" s="829"/>
      <c r="C16" s="830"/>
      <c r="D16" s="829"/>
      <c r="E16" s="831"/>
      <c r="F16" s="832"/>
      <c r="G16" s="833"/>
      <c r="H16" s="834"/>
      <c r="I16" s="834"/>
      <c r="J16" s="835"/>
      <c r="K16" s="835"/>
      <c r="L16" s="835"/>
      <c r="M16" s="835"/>
      <c r="N16" s="835"/>
      <c r="O16" s="835"/>
      <c r="P16" s="835"/>
      <c r="Q16" s="834"/>
    </row>
    <row r="17" spans="1:18">
      <c r="A17" s="828" t="str">
        <f t="shared" si="0"/>
        <v/>
      </c>
      <c r="B17" s="829"/>
      <c r="C17" s="830"/>
      <c r="D17" s="829"/>
      <c r="E17" s="831"/>
      <c r="F17" s="832"/>
      <c r="G17" s="833"/>
      <c r="H17" s="834"/>
      <c r="I17" s="834"/>
      <c r="J17" s="835"/>
      <c r="K17" s="835"/>
      <c r="L17" s="835"/>
      <c r="M17" s="835"/>
      <c r="N17" s="835"/>
      <c r="O17" s="835"/>
      <c r="P17" s="835"/>
      <c r="Q17" s="834"/>
    </row>
    <row r="18" spans="1:18">
      <c r="A18" s="828" t="str">
        <f t="shared" si="0"/>
        <v/>
      </c>
      <c r="B18" s="829"/>
      <c r="C18" s="830"/>
      <c r="D18" s="829"/>
      <c r="E18" s="831"/>
      <c r="F18" s="832"/>
      <c r="G18" s="833"/>
      <c r="H18" s="834"/>
      <c r="I18" s="834"/>
      <c r="J18" s="835"/>
      <c r="K18" s="835"/>
      <c r="L18" s="835"/>
      <c r="M18" s="835"/>
      <c r="N18" s="835"/>
      <c r="O18" s="835"/>
      <c r="P18" s="835"/>
      <c r="Q18" s="834"/>
    </row>
    <row r="19" spans="1:18">
      <c r="A19" s="828" t="str">
        <f t="shared" si="0"/>
        <v/>
      </c>
      <c r="B19" s="829"/>
      <c r="C19" s="830"/>
      <c r="D19" s="829"/>
      <c r="E19" s="831"/>
      <c r="F19" s="832"/>
      <c r="G19" s="833"/>
      <c r="H19" s="834"/>
      <c r="I19" s="834"/>
      <c r="J19" s="835"/>
      <c r="K19" s="835"/>
      <c r="L19" s="835"/>
      <c r="M19" s="835"/>
      <c r="N19" s="835"/>
      <c r="O19" s="835"/>
      <c r="P19" s="835"/>
      <c r="Q19" s="834"/>
    </row>
    <row r="20" spans="1:18">
      <c r="A20" s="828" t="str">
        <f t="shared" si="0"/>
        <v/>
      </c>
      <c r="B20" s="829"/>
      <c r="C20" s="830"/>
      <c r="D20" s="829"/>
      <c r="E20" s="831"/>
      <c r="F20" s="832"/>
      <c r="G20" s="833"/>
      <c r="H20" s="834"/>
      <c r="I20" s="834"/>
      <c r="J20" s="835"/>
      <c r="K20" s="835"/>
      <c r="L20" s="835"/>
      <c r="M20" s="835"/>
      <c r="N20" s="835"/>
      <c r="O20" s="835"/>
      <c r="P20" s="835"/>
      <c r="Q20" s="834"/>
    </row>
    <row r="21" spans="1:18">
      <c r="A21" s="828" t="str">
        <f t="shared" si="0"/>
        <v/>
      </c>
      <c r="B21" s="829"/>
      <c r="C21" s="830"/>
      <c r="D21" s="829"/>
      <c r="E21" s="831"/>
      <c r="F21" s="832"/>
      <c r="G21" s="833"/>
      <c r="H21" s="834"/>
      <c r="I21" s="834"/>
      <c r="J21" s="835"/>
      <c r="K21" s="835"/>
      <c r="L21" s="835"/>
      <c r="M21" s="835"/>
      <c r="N21" s="835"/>
      <c r="O21" s="835"/>
      <c r="P21" s="835"/>
      <c r="Q21" s="834"/>
    </row>
    <row r="22" spans="1:18">
      <c r="A22" s="828" t="str">
        <f t="shared" si="0"/>
        <v/>
      </c>
      <c r="B22" s="829"/>
      <c r="C22" s="830"/>
      <c r="D22" s="829"/>
      <c r="E22" s="831"/>
      <c r="F22" s="832"/>
      <c r="G22" s="833"/>
      <c r="H22" s="834"/>
      <c r="I22" s="834"/>
      <c r="J22" s="835"/>
      <c r="K22" s="835"/>
      <c r="L22" s="835"/>
      <c r="M22" s="835"/>
      <c r="N22" s="835"/>
      <c r="O22" s="835"/>
      <c r="P22" s="835"/>
      <c r="Q22" s="834"/>
    </row>
    <row r="23" spans="1:18">
      <c r="A23" s="828" t="str">
        <f t="shared" si="0"/>
        <v/>
      </c>
      <c r="B23" s="829"/>
      <c r="C23" s="830"/>
      <c r="D23" s="829"/>
      <c r="E23" s="831"/>
      <c r="F23" s="832"/>
      <c r="G23" s="833"/>
      <c r="H23" s="834"/>
      <c r="I23" s="834"/>
      <c r="J23" s="835"/>
      <c r="K23" s="835"/>
      <c r="L23" s="835"/>
      <c r="M23" s="835"/>
      <c r="N23" s="835"/>
      <c r="O23" s="835"/>
      <c r="P23" s="835"/>
      <c r="Q23" s="834"/>
    </row>
    <row r="24" spans="1:18">
      <c r="A24" s="828" t="str">
        <f t="shared" si="0"/>
        <v/>
      </c>
      <c r="B24" s="829"/>
      <c r="C24" s="830"/>
      <c r="D24" s="829"/>
      <c r="E24" s="831"/>
      <c r="F24" s="832"/>
      <c r="G24" s="833"/>
      <c r="H24" s="834"/>
      <c r="I24" s="834"/>
      <c r="J24" s="835"/>
      <c r="K24" s="835"/>
      <c r="L24" s="835"/>
      <c r="M24" s="835"/>
      <c r="N24" s="835"/>
      <c r="O24" s="835"/>
      <c r="P24" s="835"/>
      <c r="Q24" s="834"/>
    </row>
    <row r="25" spans="1:18">
      <c r="A25" s="828" t="str">
        <f t="shared" si="0"/>
        <v/>
      </c>
      <c r="B25" s="829"/>
      <c r="C25" s="830"/>
      <c r="D25" s="829"/>
      <c r="E25" s="831"/>
      <c r="F25" s="832"/>
      <c r="G25" s="833"/>
      <c r="H25" s="834"/>
      <c r="I25" s="834"/>
      <c r="J25" s="835"/>
      <c r="K25" s="835"/>
      <c r="L25" s="835"/>
      <c r="M25" s="835"/>
      <c r="N25" s="835"/>
      <c r="O25" s="835"/>
      <c r="P25" s="835"/>
      <c r="Q25" s="834"/>
    </row>
    <row r="26" spans="1:18">
      <c r="A26" s="828" t="str">
        <f t="shared" si="0"/>
        <v/>
      </c>
      <c r="B26" s="829"/>
      <c r="C26" s="830"/>
      <c r="D26" s="829"/>
      <c r="E26" s="831"/>
      <c r="F26" s="832"/>
      <c r="G26" s="833"/>
      <c r="H26" s="834"/>
      <c r="I26" s="834"/>
      <c r="J26" s="835"/>
      <c r="K26" s="835"/>
      <c r="L26" s="835"/>
      <c r="M26" s="835"/>
      <c r="N26" s="835"/>
      <c r="O26" s="835"/>
      <c r="P26" s="835"/>
      <c r="Q26" s="834"/>
    </row>
    <row r="27" spans="1:18">
      <c r="A27" s="828" t="str">
        <f t="shared" si="0"/>
        <v/>
      </c>
      <c r="B27" s="829"/>
      <c r="C27" s="830"/>
      <c r="D27" s="829"/>
      <c r="E27" s="831"/>
      <c r="F27" s="832"/>
      <c r="G27" s="833"/>
      <c r="H27" s="834"/>
      <c r="I27" s="834"/>
      <c r="J27" s="835"/>
      <c r="K27" s="835"/>
      <c r="L27" s="835"/>
      <c r="M27" s="835"/>
      <c r="N27" s="835"/>
      <c r="O27" s="835"/>
      <c r="P27" s="835"/>
      <c r="Q27" s="834"/>
    </row>
    <row r="28" spans="1:18">
      <c r="R28" s="837" t="s">
        <v>159</v>
      </c>
    </row>
  </sheetData>
  <mergeCells count="3">
    <mergeCell ref="A2:G2"/>
    <mergeCell ref="A3:G3"/>
    <mergeCell ref="A6:D6"/>
  </mergeCells>
  <hyperlinks>
    <hyperlink ref="A1" location="索引目录!A1" display="返回索引目录"/>
  </hyperlinks>
  <pageMargins left="0.699305555555556" right="0.699305555555556" top="0.75" bottom="0.75" header="0.3" footer="0.3"/>
  <pageSetup paperSize="9" scale="7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M29"/>
  <sheetViews>
    <sheetView topLeftCell="A9" workbookViewId="0">
      <selection activeCell="F12" sqref="F12"/>
    </sheetView>
  </sheetViews>
  <sheetFormatPr defaultColWidth="9" defaultRowHeight="15.75" customHeight="1"/>
  <cols>
    <col min="1" max="1" width="4.2" style="10" customWidth="1"/>
    <col min="2" max="2" width="16.7" style="10" customWidth="1"/>
    <col min="3" max="3" width="10.7" style="10" customWidth="1"/>
    <col min="4" max="4" width="7.2" style="10" customWidth="1"/>
    <col min="5" max="6" width="7.2" style="252" customWidth="1"/>
    <col min="7" max="7" width="9.2" style="10" customWidth="1"/>
    <col min="8" max="8" width="11.7" style="10" customWidth="1"/>
    <col min="9" max="10" width="14.7" style="10" customWidth="1"/>
    <col min="11" max="11" width="8.2" style="10" customWidth="1"/>
    <col min="12" max="12" width="9" style="10"/>
    <col min="13" max="13" width="9" style="9"/>
    <col min="14" max="16384" width="9" style="10"/>
  </cols>
  <sheetData>
    <row r="1" customHeight="1" spans="1:13">
      <c r="A1" s="11" t="s">
        <v>0</v>
      </c>
    </row>
    <row r="2" s="8" customFormat="1" ht="30" customHeight="1" spans="1:13">
      <c r="A2" s="12" t="s">
        <v>1010</v>
      </c>
      <c r="M2" s="13"/>
    </row>
    <row r="3" customHeight="1" spans="1:13">
      <c r="A3" s="9" t="str">
        <f>"评估基准日："&amp;TEXT(基本信息输入表!M7,"yyyy年mm月dd日")</f>
        <v>评估基准日：2025年02月20日</v>
      </c>
    </row>
    <row r="4" ht="14.25" customHeight="1" spans="1:13">
      <c r="A4" s="9"/>
      <c r="B4" s="9"/>
      <c r="C4" s="9"/>
      <c r="D4" s="9"/>
      <c r="E4" s="311"/>
      <c r="F4" s="311"/>
      <c r="G4" s="9"/>
      <c r="H4" s="9"/>
      <c r="I4" s="9"/>
      <c r="J4" s="9"/>
      <c r="K4" s="14" t="s">
        <v>1011</v>
      </c>
    </row>
    <row r="5" customHeight="1" spans="1:13">
      <c r="A5" s="10" t="str">
        <f>基本信息输入表!K6&amp;"："&amp;基本信息输入表!M6</f>
        <v>产权持有单位：中国石油天然气股份有限公司塔里木油田分公司塔西南勘探开发公司</v>
      </c>
      <c r="K5" s="94" t="s">
        <v>846</v>
      </c>
      <c r="L5" s="413"/>
    </row>
    <row r="6" s="9" customFormat="1" customHeight="1" spans="1:13">
      <c r="A6" s="18" t="s">
        <v>4</v>
      </c>
      <c r="B6" s="308" t="s">
        <v>1012</v>
      </c>
      <c r="C6" s="308" t="s">
        <v>1013</v>
      </c>
      <c r="D6" s="308" t="s">
        <v>1014</v>
      </c>
      <c r="E6" s="305" t="s">
        <v>740</v>
      </c>
      <c r="F6" s="444" t="s">
        <v>1015</v>
      </c>
      <c r="G6" s="18" t="s">
        <v>962</v>
      </c>
      <c r="H6" s="308" t="s">
        <v>1016</v>
      </c>
      <c r="I6" s="18" t="s">
        <v>6</v>
      </c>
      <c r="J6" s="18" t="s">
        <v>7</v>
      </c>
      <c r="K6" s="18" t="s">
        <v>686</v>
      </c>
      <c r="L6" s="18" t="s">
        <v>176</v>
      </c>
      <c r="M6" s="215" t="s">
        <v>851</v>
      </c>
    </row>
    <row r="7" ht="12.75" customHeight="1" spans="1:13">
      <c r="A7" s="20" t="str">
        <f>IF(C7="","",ROW()-6)</f>
        <v/>
      </c>
      <c r="B7" s="21"/>
      <c r="C7" s="21"/>
      <c r="D7" s="21"/>
      <c r="E7" s="22"/>
      <c r="F7" s="59"/>
      <c r="G7" s="23"/>
      <c r="H7" s="23"/>
      <c r="I7" s="314"/>
      <c r="J7" s="23"/>
      <c r="K7" s="23" t="str">
        <f>IF(I7=0,"",(J7-I7)/I7*100)</f>
        <v/>
      </c>
      <c r="L7" s="21"/>
      <c r="M7" s="9" t="s">
        <v>1017</v>
      </c>
    </row>
    <row r="8" ht="12.75" customHeight="1" spans="1:13">
      <c r="A8" s="20" t="str">
        <f t="shared" ref="A8:A26" si="0">IF(C8="","",ROW()-6)</f>
        <v/>
      </c>
      <c r="B8" s="21"/>
      <c r="C8" s="21"/>
      <c r="D8" s="21"/>
      <c r="E8" s="22"/>
      <c r="F8" s="59"/>
      <c r="G8" s="23"/>
      <c r="H8" s="23"/>
      <c r="I8" s="314"/>
      <c r="J8" s="23"/>
      <c r="K8" s="23" t="str">
        <f t="shared" ref="K8:K27" si="1">IF(I8=0,"",(J8-I8)/I8*100)</f>
        <v/>
      </c>
      <c r="L8" s="21"/>
      <c r="M8" s="9" t="s">
        <v>1018</v>
      </c>
    </row>
    <row r="9" ht="12.75" customHeight="1" spans="1:13">
      <c r="A9" s="20" t="str">
        <f t="shared" si="0"/>
        <v/>
      </c>
      <c r="B9" s="21"/>
      <c r="C9" s="21"/>
      <c r="D9" s="21"/>
      <c r="E9" s="22"/>
      <c r="F9" s="59"/>
      <c r="G9" s="23"/>
      <c r="H9" s="23"/>
      <c r="I9" s="314"/>
      <c r="J9" s="23"/>
      <c r="K9" s="23" t="str">
        <f t="shared" si="1"/>
        <v/>
      </c>
      <c r="L9" s="21"/>
      <c r="M9" s="9" t="s">
        <v>1019</v>
      </c>
    </row>
    <row r="10" ht="12.75" customHeight="1" spans="1:13">
      <c r="A10" s="20" t="str">
        <f t="shared" si="0"/>
        <v/>
      </c>
      <c r="B10" s="21"/>
      <c r="C10" s="21"/>
      <c r="D10" s="21"/>
      <c r="E10" s="22"/>
      <c r="F10" s="59"/>
      <c r="G10" s="23"/>
      <c r="H10" s="23"/>
      <c r="I10" s="314"/>
      <c r="J10" s="23"/>
      <c r="K10" s="23" t="str">
        <f t="shared" si="1"/>
        <v/>
      </c>
      <c r="L10" s="21"/>
      <c r="M10" s="9" t="s">
        <v>1020</v>
      </c>
    </row>
    <row r="11" ht="12.75" customHeight="1" spans="1:13">
      <c r="A11" s="20" t="str">
        <f t="shared" si="0"/>
        <v/>
      </c>
      <c r="B11" s="21"/>
      <c r="C11" s="21"/>
      <c r="D11" s="21"/>
      <c r="E11" s="22"/>
      <c r="F11" s="59"/>
      <c r="G11" s="23"/>
      <c r="H11" s="23"/>
      <c r="I11" s="314"/>
      <c r="J11" s="23"/>
      <c r="K11" s="23" t="str">
        <f t="shared" si="1"/>
        <v/>
      </c>
      <c r="L11" s="21"/>
      <c r="M11" s="9" t="s">
        <v>1021</v>
      </c>
    </row>
    <row r="12" ht="12.75" customHeight="1" spans="1:13">
      <c r="A12" s="20" t="str">
        <f t="shared" si="0"/>
        <v/>
      </c>
      <c r="B12" s="21"/>
      <c r="C12" s="21"/>
      <c r="D12" s="21"/>
      <c r="E12" s="22"/>
      <c r="F12" s="59"/>
      <c r="G12" s="23"/>
      <c r="H12" s="23"/>
      <c r="I12" s="314"/>
      <c r="J12" s="23"/>
      <c r="K12" s="23" t="str">
        <f t="shared" si="1"/>
        <v/>
      </c>
      <c r="L12" s="21"/>
      <c r="M12" s="9" t="s">
        <v>1022</v>
      </c>
    </row>
    <row r="13" ht="12.75" customHeight="1" spans="1:13">
      <c r="A13" s="20" t="str">
        <f t="shared" si="0"/>
        <v/>
      </c>
      <c r="B13" s="21"/>
      <c r="C13" s="21"/>
      <c r="D13" s="21"/>
      <c r="E13" s="22"/>
      <c r="F13" s="59"/>
      <c r="G13" s="23"/>
      <c r="H13" s="23"/>
      <c r="I13" s="314"/>
      <c r="J13" s="23"/>
      <c r="K13" s="23" t="str">
        <f t="shared" si="1"/>
        <v/>
      </c>
      <c r="L13" s="21"/>
      <c r="M13" s="9" t="s">
        <v>1023</v>
      </c>
    </row>
    <row r="14" ht="12.75" customHeight="1" spans="1:13">
      <c r="A14" s="20" t="str">
        <f t="shared" si="0"/>
        <v/>
      </c>
      <c r="B14" s="21"/>
      <c r="C14" s="21"/>
      <c r="D14" s="21"/>
      <c r="E14" s="22"/>
      <c r="F14" s="59"/>
      <c r="G14" s="23"/>
      <c r="H14" s="23"/>
      <c r="I14" s="314"/>
      <c r="J14" s="23"/>
      <c r="K14" s="23" t="str">
        <f t="shared" si="1"/>
        <v/>
      </c>
      <c r="L14" s="21"/>
      <c r="M14" s="9" t="s">
        <v>1024</v>
      </c>
    </row>
    <row r="15" ht="12.75" customHeight="1" spans="1:13">
      <c r="A15" s="20" t="str">
        <f t="shared" si="0"/>
        <v/>
      </c>
      <c r="B15" s="21"/>
      <c r="C15" s="21"/>
      <c r="D15" s="21"/>
      <c r="E15" s="22"/>
      <c r="F15" s="59"/>
      <c r="G15" s="23"/>
      <c r="H15" s="23"/>
      <c r="I15" s="314"/>
      <c r="J15" s="23"/>
      <c r="K15" s="23" t="str">
        <f t="shared" si="1"/>
        <v/>
      </c>
      <c r="L15" s="21"/>
      <c r="M15" s="9" t="s">
        <v>1025</v>
      </c>
    </row>
    <row r="16" ht="12.75" customHeight="1" spans="1:13">
      <c r="A16" s="20" t="str">
        <f t="shared" si="0"/>
        <v/>
      </c>
      <c r="B16" s="21"/>
      <c r="C16" s="21"/>
      <c r="D16" s="21"/>
      <c r="E16" s="22"/>
      <c r="F16" s="59"/>
      <c r="G16" s="23"/>
      <c r="H16" s="23"/>
      <c r="I16" s="314"/>
      <c r="J16" s="23"/>
      <c r="K16" s="23" t="str">
        <f t="shared" si="1"/>
        <v/>
      </c>
      <c r="L16" s="21"/>
      <c r="M16" s="9" t="s">
        <v>1026</v>
      </c>
    </row>
    <row r="17" ht="12.75" customHeight="1" spans="1:13">
      <c r="A17" s="20" t="str">
        <f t="shared" si="0"/>
        <v/>
      </c>
      <c r="B17" s="21"/>
      <c r="C17" s="21"/>
      <c r="D17" s="21"/>
      <c r="E17" s="22"/>
      <c r="F17" s="59"/>
      <c r="G17" s="23"/>
      <c r="H17" s="23"/>
      <c r="I17" s="314"/>
      <c r="J17" s="23"/>
      <c r="K17" s="23" t="str">
        <f t="shared" si="1"/>
        <v/>
      </c>
      <c r="L17" s="21"/>
      <c r="M17" s="9" t="s">
        <v>1027</v>
      </c>
    </row>
    <row r="18" ht="12.75" customHeight="1" spans="1:13">
      <c r="A18" s="20" t="str">
        <f t="shared" si="0"/>
        <v/>
      </c>
      <c r="B18" s="21"/>
      <c r="C18" s="21"/>
      <c r="D18" s="21"/>
      <c r="E18" s="22"/>
      <c r="F18" s="59"/>
      <c r="G18" s="23"/>
      <c r="H18" s="23"/>
      <c r="I18" s="314"/>
      <c r="J18" s="23"/>
      <c r="K18" s="23" t="str">
        <f t="shared" si="1"/>
        <v/>
      </c>
      <c r="L18" s="21"/>
      <c r="M18" s="9" t="s">
        <v>1028</v>
      </c>
    </row>
    <row r="19" ht="12.75" customHeight="1" spans="1:13">
      <c r="A19" s="20" t="str">
        <f t="shared" si="0"/>
        <v/>
      </c>
      <c r="B19" s="21"/>
      <c r="C19" s="21"/>
      <c r="D19" s="21"/>
      <c r="E19" s="22"/>
      <c r="F19" s="59"/>
      <c r="G19" s="23"/>
      <c r="H19" s="23"/>
      <c r="I19" s="314"/>
      <c r="J19" s="23"/>
      <c r="K19" s="23" t="str">
        <f t="shared" si="1"/>
        <v/>
      </c>
      <c r="L19" s="21"/>
      <c r="M19" s="9" t="s">
        <v>1029</v>
      </c>
    </row>
    <row r="20" ht="12.75" customHeight="1" spans="1:13">
      <c r="A20" s="20" t="str">
        <f t="shared" si="0"/>
        <v/>
      </c>
      <c r="B20" s="21"/>
      <c r="C20" s="21"/>
      <c r="D20" s="21"/>
      <c r="E20" s="22"/>
      <c r="F20" s="59"/>
      <c r="G20" s="23"/>
      <c r="H20" s="23"/>
      <c r="I20" s="314"/>
      <c r="J20" s="23"/>
      <c r="K20" s="23" t="str">
        <f t="shared" si="1"/>
        <v/>
      </c>
      <c r="L20" s="21"/>
      <c r="M20" s="9" t="s">
        <v>1030</v>
      </c>
    </row>
    <row r="21" ht="12.75" customHeight="1" spans="1:13">
      <c r="A21" s="20" t="str">
        <f t="shared" si="0"/>
        <v/>
      </c>
      <c r="B21" s="21"/>
      <c r="C21" s="21"/>
      <c r="D21" s="21"/>
      <c r="E21" s="22"/>
      <c r="F21" s="59"/>
      <c r="G21" s="23"/>
      <c r="H21" s="23"/>
      <c r="I21" s="314"/>
      <c r="J21" s="23"/>
      <c r="K21" s="23" t="str">
        <f t="shared" si="1"/>
        <v/>
      </c>
      <c r="L21" s="21"/>
      <c r="M21" s="9" t="s">
        <v>1031</v>
      </c>
    </row>
    <row r="22" ht="12.75" customHeight="1" spans="1:13">
      <c r="A22" s="20" t="str">
        <f t="shared" si="0"/>
        <v/>
      </c>
      <c r="B22" s="21"/>
      <c r="C22" s="21"/>
      <c r="D22" s="21"/>
      <c r="E22" s="22"/>
      <c r="F22" s="59"/>
      <c r="G22" s="23"/>
      <c r="H22" s="23"/>
      <c r="I22" s="314"/>
      <c r="J22" s="23"/>
      <c r="K22" s="23" t="str">
        <f t="shared" si="1"/>
        <v/>
      </c>
      <c r="L22" s="21"/>
      <c r="M22" s="9" t="s">
        <v>1032</v>
      </c>
    </row>
    <row r="23" ht="12.75" customHeight="1" spans="1:13">
      <c r="A23" s="20" t="str">
        <f t="shared" si="0"/>
        <v/>
      </c>
      <c r="B23" s="21"/>
      <c r="C23" s="21"/>
      <c r="D23" s="21"/>
      <c r="E23" s="22"/>
      <c r="F23" s="59"/>
      <c r="G23" s="23"/>
      <c r="H23" s="23"/>
      <c r="I23" s="314"/>
      <c r="J23" s="23"/>
      <c r="K23" s="23" t="str">
        <f t="shared" si="1"/>
        <v/>
      </c>
      <c r="L23" s="21"/>
      <c r="M23" s="9" t="s">
        <v>1033</v>
      </c>
    </row>
    <row r="24" ht="12.75" customHeight="1" spans="1:13">
      <c r="A24" s="20" t="str">
        <f t="shared" si="0"/>
        <v/>
      </c>
      <c r="B24" s="21"/>
      <c r="C24" s="21"/>
      <c r="D24" s="21"/>
      <c r="E24" s="22"/>
      <c r="F24" s="59"/>
      <c r="G24" s="23"/>
      <c r="H24" s="23"/>
      <c r="I24" s="314"/>
      <c r="J24" s="23"/>
      <c r="K24" s="23" t="str">
        <f t="shared" si="1"/>
        <v/>
      </c>
      <c r="L24" s="21"/>
      <c r="M24" s="9" t="s">
        <v>1034</v>
      </c>
    </row>
    <row r="25" ht="12.75" customHeight="1" spans="1:13">
      <c r="A25" s="20" t="str">
        <f t="shared" si="0"/>
        <v/>
      </c>
      <c r="B25" s="21"/>
      <c r="C25" s="21"/>
      <c r="D25" s="21"/>
      <c r="E25" s="22"/>
      <c r="F25" s="59"/>
      <c r="G25" s="23"/>
      <c r="H25" s="23"/>
      <c r="I25" s="314"/>
      <c r="J25" s="23"/>
      <c r="K25" s="23" t="str">
        <f t="shared" si="1"/>
        <v/>
      </c>
      <c r="L25" s="21"/>
      <c r="M25" s="9" t="s">
        <v>1035</v>
      </c>
    </row>
    <row r="26" ht="12.75" customHeight="1" spans="1:13">
      <c r="A26" s="20" t="str">
        <f t="shared" si="0"/>
        <v/>
      </c>
      <c r="B26" s="21"/>
      <c r="C26" s="21"/>
      <c r="D26" s="21"/>
      <c r="E26" s="22"/>
      <c r="F26" s="59"/>
      <c r="G26" s="23"/>
      <c r="H26" s="23"/>
      <c r="I26" s="314"/>
      <c r="J26" s="23"/>
      <c r="K26" s="23" t="str">
        <f t="shared" si="1"/>
        <v/>
      </c>
      <c r="L26" s="21"/>
      <c r="M26" s="9" t="s">
        <v>1036</v>
      </c>
    </row>
    <row r="27" customHeight="1" spans="1:13">
      <c r="A27" s="24" t="s">
        <v>955</v>
      </c>
      <c r="B27" s="385"/>
      <c r="C27" s="27"/>
      <c r="D27" s="24"/>
      <c r="E27" s="427"/>
      <c r="F27" s="27"/>
      <c r="G27" s="27"/>
      <c r="H27" s="31"/>
      <c r="I27" s="31">
        <f>SUM(I7:I26)</f>
        <v>0</v>
      </c>
      <c r="J27" s="31">
        <f>SUM(J7:J26)</f>
        <v>0</v>
      </c>
      <c r="K27" s="23" t="str">
        <f t="shared" si="1"/>
        <v/>
      </c>
      <c r="L27" s="27"/>
    </row>
    <row r="28" customHeight="1" spans="1:13">
      <c r="A28" s="10" t="str">
        <f>基本信息输入表!$K$6&amp;"填表人："&amp;基本信息输入表!$M$21</f>
        <v>产权持有单位填表人：宁国胜</v>
      </c>
      <c r="J28" s="10" t="str">
        <f>"评估人员："&amp;基本信息输入表!$Q$21</f>
        <v>评估人员：王庆国</v>
      </c>
      <c r="M28" s="215" t="s">
        <v>837</v>
      </c>
    </row>
    <row r="29" customHeight="1" spans="1:13">
      <c r="A29" s="10" t="str">
        <f>"填表日期："&amp;YEAR(基本信息输入表!$O$21)&amp;"年"&amp;MONTH(基本信息输入表!$O$21)&amp;"月"&amp;DAY(基本信息输入表!$O$21)&amp;"日"</f>
        <v>填表日期：2025年2月22日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M29"/>
  <sheetViews>
    <sheetView topLeftCell="A4" workbookViewId="0">
      <selection activeCell="H15" sqref="H15"/>
    </sheetView>
  </sheetViews>
  <sheetFormatPr defaultColWidth="9" defaultRowHeight="15.75" customHeight="1"/>
  <cols>
    <col min="1" max="1" width="5.2" style="10" customWidth="1"/>
    <col min="2" max="2" width="11.7" style="10" customWidth="1"/>
    <col min="3" max="4" width="8.2" style="10" customWidth="1"/>
    <col min="5" max="5" width="6.7" style="10" customWidth="1"/>
    <col min="6" max="6" width="15.5" style="10" customWidth="1"/>
    <col min="7" max="7" width="11.2" style="10" customWidth="1"/>
    <col min="8" max="8" width="16.7" style="252" customWidth="1"/>
    <col min="9" max="10" width="11.7" style="10" customWidth="1"/>
    <col min="11" max="11" width="7.7" style="10" customWidth="1"/>
    <col min="12" max="12" width="16.7" style="10" customWidth="1"/>
    <col min="13" max="13" width="8.7" style="10" customWidth="1"/>
    <col min="14" max="16384" width="9" style="10"/>
  </cols>
  <sheetData>
    <row r="1" customHeight="1" spans="1:13">
      <c r="A1" s="11" t="s">
        <v>0</v>
      </c>
    </row>
    <row r="2" s="8" customFormat="1" ht="30" customHeight="1" spans="1:13">
      <c r="A2" s="12" t="s">
        <v>1037</v>
      </c>
    </row>
    <row r="3" customHeight="1" spans="1:13">
      <c r="A3" s="9" t="str">
        <f>"评估基准日："&amp;TEXT(基本信息输入表!M7,"yyyy年mm月dd日")</f>
        <v>评估基准日：2025年02月20日</v>
      </c>
    </row>
    <row r="4" ht="14.25" customHeight="1" spans="1:13">
      <c r="A4" s="9"/>
      <c r="B4" s="9"/>
      <c r="C4" s="9"/>
      <c r="D4" s="9"/>
      <c r="E4" s="9"/>
      <c r="F4" s="9"/>
      <c r="G4" s="9"/>
      <c r="H4" s="311"/>
      <c r="I4" s="9"/>
      <c r="J4" s="9"/>
      <c r="K4" s="9"/>
      <c r="L4" s="14" t="s">
        <v>1038</v>
      </c>
    </row>
    <row r="5" customHeight="1" spans="1:13">
      <c r="A5" s="10" t="str">
        <f>基本信息输入表!K6&amp;"："&amp;基本信息输入表!M6</f>
        <v>产权持有单位：中国石油天然气股份有限公司塔里木油田分公司塔西南勘探开发公司</v>
      </c>
      <c r="I5" s="85"/>
      <c r="L5" s="212" t="s">
        <v>846</v>
      </c>
    </row>
    <row r="6" s="9" customFormat="1" customHeight="1" spans="1:13">
      <c r="A6" s="36" t="s">
        <v>4</v>
      </c>
      <c r="B6" s="296" t="s">
        <v>1039</v>
      </c>
      <c r="C6" s="428" t="s">
        <v>1040</v>
      </c>
      <c r="D6" s="428" t="s">
        <v>740</v>
      </c>
      <c r="E6" s="428" t="s">
        <v>1041</v>
      </c>
      <c r="F6" s="435" t="s">
        <v>1042</v>
      </c>
      <c r="G6" s="436" t="s">
        <v>1043</v>
      </c>
      <c r="H6" s="436" t="s">
        <v>1044</v>
      </c>
      <c r="I6" s="296" t="s">
        <v>6</v>
      </c>
      <c r="J6" s="36" t="s">
        <v>7</v>
      </c>
      <c r="K6" s="36" t="s">
        <v>686</v>
      </c>
      <c r="L6" s="36" t="s">
        <v>176</v>
      </c>
    </row>
    <row r="7" customHeight="1" spans="1:13">
      <c r="A7" s="36"/>
      <c r="B7" s="36"/>
      <c r="C7" s="437"/>
      <c r="D7" s="437"/>
      <c r="E7" s="437"/>
      <c r="F7" s="438"/>
      <c r="G7" s="439"/>
      <c r="H7" s="439"/>
      <c r="I7" s="69"/>
      <c r="J7" s="69"/>
      <c r="K7" s="69"/>
      <c r="L7" s="69"/>
      <c r="M7" s="215" t="s">
        <v>851</v>
      </c>
    </row>
    <row r="8" ht="12.75" customHeight="1" spans="1:13">
      <c r="A8" s="20" t="str">
        <f>IF(B8="","",ROW()-7)</f>
        <v/>
      </c>
      <c r="B8" s="21"/>
      <c r="C8" s="21"/>
      <c r="D8" s="37"/>
      <c r="E8" s="67"/>
      <c r="F8" s="67"/>
      <c r="G8" s="440"/>
      <c r="H8" s="440"/>
      <c r="I8" s="314"/>
      <c r="J8" s="314"/>
      <c r="K8" s="23" t="str">
        <f>IF(I8=0,"",(J8-I8)/(I8)*100)</f>
        <v/>
      </c>
      <c r="L8" s="21"/>
      <c r="M8" s="9" t="s">
        <v>1045</v>
      </c>
    </row>
    <row r="9" ht="12.75" customHeight="1" spans="1:13">
      <c r="A9" s="20" t="str">
        <f t="shared" ref="A9:A26" si="0">IF(B9="","",ROW()-7)</f>
        <v/>
      </c>
      <c r="B9" s="21"/>
      <c r="C9" s="21"/>
      <c r="D9" s="37"/>
      <c r="E9" s="67"/>
      <c r="F9" s="67"/>
      <c r="G9" s="440"/>
      <c r="H9" s="440"/>
      <c r="I9" s="314"/>
      <c r="J9" s="314"/>
      <c r="K9" s="23" t="str">
        <f t="shared" ref="K9:K27" si="1">IF(I9=0,"",(J9-I9)/(I9)*100)</f>
        <v/>
      </c>
      <c r="L9" s="21"/>
      <c r="M9" s="9" t="s">
        <v>1046</v>
      </c>
    </row>
    <row r="10" ht="12.75" customHeight="1" spans="1:13">
      <c r="A10" s="20" t="str">
        <f t="shared" si="0"/>
        <v/>
      </c>
      <c r="B10" s="21"/>
      <c r="C10" s="21"/>
      <c r="D10" s="37"/>
      <c r="E10" s="67"/>
      <c r="F10" s="67"/>
      <c r="G10" s="440"/>
      <c r="H10" s="440"/>
      <c r="I10" s="314"/>
      <c r="J10" s="314"/>
      <c r="K10" s="23" t="str">
        <f t="shared" si="1"/>
        <v/>
      </c>
      <c r="L10" s="21"/>
      <c r="M10" s="9" t="s">
        <v>1047</v>
      </c>
    </row>
    <row r="11" ht="12.75" customHeight="1" spans="1:13">
      <c r="A11" s="20" t="str">
        <f t="shared" si="0"/>
        <v/>
      </c>
      <c r="B11" s="21"/>
      <c r="C11" s="21"/>
      <c r="D11" s="37"/>
      <c r="E11" s="67"/>
      <c r="F11" s="67"/>
      <c r="G11" s="440"/>
      <c r="H11" s="440"/>
      <c r="I11" s="314"/>
      <c r="J11" s="314"/>
      <c r="K11" s="23" t="str">
        <f t="shared" si="1"/>
        <v/>
      </c>
      <c r="L11" s="21"/>
      <c r="M11" s="9" t="s">
        <v>1048</v>
      </c>
    </row>
    <row r="12" ht="12.75" customHeight="1" spans="1:13">
      <c r="A12" s="20" t="str">
        <f t="shared" si="0"/>
        <v/>
      </c>
      <c r="B12" s="21"/>
      <c r="C12" s="21"/>
      <c r="D12" s="37"/>
      <c r="E12" s="67"/>
      <c r="F12" s="67"/>
      <c r="G12" s="440"/>
      <c r="H12" s="440"/>
      <c r="I12" s="314"/>
      <c r="J12" s="314"/>
      <c r="K12" s="23" t="str">
        <f t="shared" si="1"/>
        <v/>
      </c>
      <c r="L12" s="21"/>
      <c r="M12" s="9" t="s">
        <v>1049</v>
      </c>
    </row>
    <row r="13" ht="12.75" customHeight="1" spans="1:13">
      <c r="A13" s="20" t="str">
        <f t="shared" si="0"/>
        <v/>
      </c>
      <c r="B13" s="21"/>
      <c r="C13" s="21"/>
      <c r="D13" s="37"/>
      <c r="E13" s="67"/>
      <c r="F13" s="67"/>
      <c r="G13" s="440"/>
      <c r="H13" s="440"/>
      <c r="I13" s="314"/>
      <c r="J13" s="314"/>
      <c r="K13" s="23" t="str">
        <f t="shared" si="1"/>
        <v/>
      </c>
      <c r="L13" s="21"/>
      <c r="M13" s="9" t="s">
        <v>1050</v>
      </c>
    </row>
    <row r="14" ht="12.75" customHeight="1" spans="1:13">
      <c r="A14" s="20" t="str">
        <f t="shared" si="0"/>
        <v/>
      </c>
      <c r="B14" s="21"/>
      <c r="C14" s="21"/>
      <c r="D14" s="37"/>
      <c r="E14" s="67"/>
      <c r="F14" s="67"/>
      <c r="G14" s="440"/>
      <c r="H14" s="440"/>
      <c r="I14" s="314"/>
      <c r="J14" s="314"/>
      <c r="K14" s="23" t="str">
        <f t="shared" si="1"/>
        <v/>
      </c>
      <c r="L14" s="21"/>
      <c r="M14" s="9" t="s">
        <v>1051</v>
      </c>
    </row>
    <row r="15" ht="12.75" customHeight="1" spans="1:13">
      <c r="A15" s="20" t="str">
        <f t="shared" si="0"/>
        <v/>
      </c>
      <c r="B15" s="21"/>
      <c r="C15" s="21"/>
      <c r="D15" s="37"/>
      <c r="E15" s="67"/>
      <c r="F15" s="67"/>
      <c r="G15" s="440"/>
      <c r="H15" s="440"/>
      <c r="I15" s="314"/>
      <c r="J15" s="314"/>
      <c r="K15" s="23" t="str">
        <f t="shared" si="1"/>
        <v/>
      </c>
      <c r="L15" s="21"/>
      <c r="M15" s="9" t="s">
        <v>1052</v>
      </c>
    </row>
    <row r="16" ht="12.75" customHeight="1" spans="1:13">
      <c r="A16" s="20" t="str">
        <f t="shared" si="0"/>
        <v/>
      </c>
      <c r="B16" s="21"/>
      <c r="C16" s="21"/>
      <c r="D16" s="37"/>
      <c r="E16" s="67"/>
      <c r="F16" s="67"/>
      <c r="G16" s="440"/>
      <c r="H16" s="440"/>
      <c r="I16" s="314"/>
      <c r="J16" s="314"/>
      <c r="K16" s="23" t="str">
        <f t="shared" si="1"/>
        <v/>
      </c>
      <c r="L16" s="21"/>
      <c r="M16" s="9" t="s">
        <v>1053</v>
      </c>
    </row>
    <row r="17" ht="12.75" customHeight="1" spans="1:13">
      <c r="A17" s="20" t="str">
        <f t="shared" si="0"/>
        <v/>
      </c>
      <c r="B17" s="21"/>
      <c r="C17" s="21"/>
      <c r="D17" s="37"/>
      <c r="E17" s="67"/>
      <c r="F17" s="67"/>
      <c r="G17" s="440"/>
      <c r="H17" s="440"/>
      <c r="I17" s="314"/>
      <c r="J17" s="314"/>
      <c r="K17" s="23" t="str">
        <f t="shared" si="1"/>
        <v/>
      </c>
      <c r="L17" s="21"/>
      <c r="M17" s="9" t="s">
        <v>1054</v>
      </c>
    </row>
    <row r="18" ht="12.75" customHeight="1" spans="1:13">
      <c r="A18" s="20" t="str">
        <f t="shared" si="0"/>
        <v/>
      </c>
      <c r="B18" s="21"/>
      <c r="C18" s="21"/>
      <c r="D18" s="37"/>
      <c r="E18" s="67"/>
      <c r="F18" s="67"/>
      <c r="G18" s="440"/>
      <c r="H18" s="440"/>
      <c r="I18" s="314"/>
      <c r="J18" s="314"/>
      <c r="K18" s="23" t="str">
        <f t="shared" si="1"/>
        <v/>
      </c>
      <c r="L18" s="21"/>
      <c r="M18" s="9" t="s">
        <v>1055</v>
      </c>
    </row>
    <row r="19" ht="12.75" customHeight="1" spans="1:13">
      <c r="A19" s="20" t="str">
        <f t="shared" si="0"/>
        <v/>
      </c>
      <c r="B19" s="21"/>
      <c r="C19" s="21"/>
      <c r="D19" s="37"/>
      <c r="E19" s="67"/>
      <c r="F19" s="67"/>
      <c r="G19" s="440"/>
      <c r="H19" s="440"/>
      <c r="I19" s="314"/>
      <c r="J19" s="314"/>
      <c r="K19" s="23" t="str">
        <f t="shared" si="1"/>
        <v/>
      </c>
      <c r="L19" s="21"/>
      <c r="M19" s="9" t="s">
        <v>1056</v>
      </c>
    </row>
    <row r="20" ht="12.75" customHeight="1" spans="1:13">
      <c r="A20" s="20" t="str">
        <f t="shared" si="0"/>
        <v/>
      </c>
      <c r="B20" s="21"/>
      <c r="C20" s="21"/>
      <c r="D20" s="37"/>
      <c r="E20" s="67"/>
      <c r="F20" s="67"/>
      <c r="G20" s="440"/>
      <c r="H20" s="440"/>
      <c r="I20" s="314"/>
      <c r="J20" s="314"/>
      <c r="K20" s="23" t="str">
        <f t="shared" si="1"/>
        <v/>
      </c>
      <c r="L20" s="21"/>
      <c r="M20" s="9" t="s">
        <v>1057</v>
      </c>
    </row>
    <row r="21" ht="12.75" customHeight="1" spans="1:13">
      <c r="A21" s="20" t="str">
        <f t="shared" si="0"/>
        <v/>
      </c>
      <c r="B21" s="21"/>
      <c r="C21" s="21"/>
      <c r="D21" s="37"/>
      <c r="E21" s="67"/>
      <c r="F21" s="67"/>
      <c r="G21" s="440"/>
      <c r="H21" s="440"/>
      <c r="I21" s="314"/>
      <c r="J21" s="314"/>
      <c r="K21" s="23" t="str">
        <f t="shared" si="1"/>
        <v/>
      </c>
      <c r="L21" s="21"/>
      <c r="M21" s="9" t="s">
        <v>1058</v>
      </c>
    </row>
    <row r="22" ht="12.75" customHeight="1" spans="1:13">
      <c r="A22" s="20" t="str">
        <f t="shared" si="0"/>
        <v/>
      </c>
      <c r="B22" s="21"/>
      <c r="C22" s="21"/>
      <c r="D22" s="37"/>
      <c r="E22" s="67"/>
      <c r="F22" s="67"/>
      <c r="G22" s="440"/>
      <c r="H22" s="440"/>
      <c r="I22" s="314"/>
      <c r="J22" s="314"/>
      <c r="K22" s="23" t="str">
        <f t="shared" si="1"/>
        <v/>
      </c>
      <c r="L22" s="21"/>
      <c r="M22" s="9" t="s">
        <v>1059</v>
      </c>
    </row>
    <row r="23" ht="12.75" customHeight="1" spans="1:13">
      <c r="A23" s="20" t="str">
        <f t="shared" si="0"/>
        <v/>
      </c>
      <c r="B23" s="21"/>
      <c r="C23" s="21"/>
      <c r="D23" s="37"/>
      <c r="E23" s="67"/>
      <c r="F23" s="67"/>
      <c r="G23" s="440"/>
      <c r="H23" s="440"/>
      <c r="I23" s="314"/>
      <c r="J23" s="314"/>
      <c r="K23" s="23" t="str">
        <f t="shared" si="1"/>
        <v/>
      </c>
      <c r="L23" s="21"/>
      <c r="M23" s="9" t="s">
        <v>1060</v>
      </c>
    </row>
    <row r="24" ht="12.75" customHeight="1" spans="1:13">
      <c r="A24" s="20" t="str">
        <f t="shared" si="0"/>
        <v/>
      </c>
      <c r="B24" s="21"/>
      <c r="C24" s="21"/>
      <c r="D24" s="37"/>
      <c r="E24" s="67"/>
      <c r="F24" s="67"/>
      <c r="G24" s="440"/>
      <c r="H24" s="440"/>
      <c r="I24" s="314"/>
      <c r="J24" s="314"/>
      <c r="K24" s="23" t="str">
        <f t="shared" si="1"/>
        <v/>
      </c>
      <c r="L24" s="21"/>
      <c r="M24" s="9" t="s">
        <v>1061</v>
      </c>
    </row>
    <row r="25" ht="12.75" customHeight="1" spans="1:13">
      <c r="A25" s="20" t="str">
        <f t="shared" si="0"/>
        <v/>
      </c>
      <c r="B25" s="21"/>
      <c r="C25" s="21"/>
      <c r="D25" s="37"/>
      <c r="E25" s="67"/>
      <c r="F25" s="67"/>
      <c r="G25" s="440"/>
      <c r="H25" s="440"/>
      <c r="I25" s="314"/>
      <c r="J25" s="314"/>
      <c r="K25" s="23" t="str">
        <f t="shared" si="1"/>
        <v/>
      </c>
      <c r="L25" s="21"/>
      <c r="M25" s="9" t="s">
        <v>1062</v>
      </c>
    </row>
    <row r="26" ht="12.75" customHeight="1" spans="1:13">
      <c r="A26" s="20" t="str">
        <f t="shared" si="0"/>
        <v/>
      </c>
      <c r="B26" s="21"/>
      <c r="C26" s="21"/>
      <c r="D26" s="37"/>
      <c r="E26" s="67"/>
      <c r="F26" s="67"/>
      <c r="G26" s="440"/>
      <c r="H26" s="440"/>
      <c r="I26" s="314"/>
      <c r="J26" s="314"/>
      <c r="K26" s="23" t="str">
        <f t="shared" si="1"/>
        <v/>
      </c>
      <c r="L26" s="21"/>
      <c r="M26" s="9" t="s">
        <v>1063</v>
      </c>
    </row>
    <row r="27" customHeight="1" spans="1:13">
      <c r="A27" s="441" t="s">
        <v>452</v>
      </c>
      <c r="B27" s="69"/>
      <c r="C27" s="69"/>
      <c r="D27" s="69"/>
      <c r="E27" s="442"/>
      <c r="F27" s="442"/>
      <c r="G27" s="431"/>
      <c r="H27" s="440"/>
      <c r="I27" s="443">
        <f>SUM(I8:I26)</f>
        <v>0</v>
      </c>
      <c r="J27" s="443">
        <f>SUM(J8:J26)</f>
        <v>0</v>
      </c>
      <c r="K27" s="23" t="str">
        <f t="shared" si="1"/>
        <v/>
      </c>
      <c r="L27" s="72"/>
    </row>
    <row r="28" customHeight="1" spans="1:13">
      <c r="A28" s="10" t="str">
        <f>基本信息输入表!$K$6&amp;"填表人："&amp;基本信息输入表!$M$22</f>
        <v>产权持有单位填表人：宁国胜</v>
      </c>
      <c r="J28" s="10" t="str">
        <f>"评估人员："&amp;基本信息输入表!$Q$22</f>
        <v>评估人员：王庆国</v>
      </c>
      <c r="M28" s="58" t="s">
        <v>837</v>
      </c>
    </row>
    <row r="29" customHeight="1" spans="1:13">
      <c r="A29" s="10" t="str">
        <f>"填表日期："&amp;YEAR(基本信息输入表!$O$22)&amp;"年"&amp;MONTH(基本信息输入表!$O$22)&amp;"月"&amp;DAY(基本信息输入表!$O$22)&amp;"日"</f>
        <v>填表日期：2025年2月22日</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0"/>
  <sheetViews>
    <sheetView showGridLines="0" zoomScale="96" zoomScaleNormal="96" topLeftCell="A6" workbookViewId="0">
      <selection activeCell="E15" sqref="E15"/>
    </sheetView>
  </sheetViews>
  <sheetFormatPr defaultColWidth="9" defaultRowHeight="15.75" customHeight="1"/>
  <cols>
    <col min="1" max="1" width="5.2" style="10" customWidth="1"/>
    <col min="2" max="2" width="30.5" style="10" customWidth="1"/>
    <col min="3" max="4" width="8" style="252" customWidth="1"/>
    <col min="5" max="5" width="9.2" style="10" customWidth="1"/>
    <col min="6" max="6" width="10.7" style="10" customWidth="1"/>
    <col min="7" max="7" width="12.2" style="10" customWidth="1"/>
    <col min="8" max="8" width="9.7" style="10" customWidth="1"/>
    <col min="9" max="9" width="15.5" style="10" customWidth="1"/>
    <col min="10" max="10" width="16.7" style="10" customWidth="1"/>
    <col min="11" max="11" width="8.7" style="9" customWidth="1"/>
    <col min="12" max="13" width="9" style="10" customWidth="1"/>
    <col min="14" max="16384" width="9" style="10"/>
  </cols>
  <sheetData>
    <row r="1" customHeight="1" spans="1:11">
      <c r="A1" s="11" t="s">
        <v>0</v>
      </c>
    </row>
    <row r="2" s="8" customFormat="1" ht="30" customHeight="1" spans="1:11">
      <c r="A2" s="12" t="s">
        <v>12</v>
      </c>
      <c r="K2" s="13"/>
    </row>
    <row r="3" customHeight="1" spans="1:11">
      <c r="A3" s="9" t="str">
        <f>"评估基准日："&amp;TEXT(基本信息输入表!M7,"yyyy年mm月dd日")</f>
        <v>评估基准日：2025年02月20日</v>
      </c>
    </row>
    <row r="4" ht="14.25" customHeight="1" spans="1:11">
      <c r="A4" s="9"/>
      <c r="B4" s="9"/>
      <c r="C4" s="311"/>
      <c r="D4" s="311"/>
      <c r="E4" s="9"/>
      <c r="F4" s="9"/>
      <c r="G4" s="9"/>
      <c r="H4" s="9"/>
      <c r="I4" s="9"/>
      <c r="J4" s="14" t="s">
        <v>1064</v>
      </c>
    </row>
    <row r="5" customHeight="1" spans="1:11">
      <c r="A5" s="10" t="str">
        <f>基本信息输入表!K6&amp;"："&amp;基本信息输入表!M6</f>
        <v>产权持有单位：中国石油天然气股份有限公司塔里木油田分公司塔西南勘探开发公司</v>
      </c>
      <c r="J5" s="212" t="s">
        <v>846</v>
      </c>
    </row>
    <row r="6" s="9" customFormat="1" customHeight="1" spans="1:11">
      <c r="A6" s="18" t="s">
        <v>4</v>
      </c>
      <c r="B6" s="18" t="s">
        <v>1065</v>
      </c>
      <c r="C6" s="305" t="s">
        <v>1066</v>
      </c>
      <c r="D6" s="305" t="s">
        <v>1067</v>
      </c>
      <c r="E6" s="18" t="s">
        <v>961</v>
      </c>
      <c r="F6" s="296" t="s">
        <v>726</v>
      </c>
      <c r="G6" s="362"/>
      <c r="H6" s="18" t="s">
        <v>7</v>
      </c>
      <c r="I6" s="18" t="s">
        <v>686</v>
      </c>
      <c r="J6" s="18" t="s">
        <v>176</v>
      </c>
    </row>
    <row r="7" customHeight="1" spans="1:11">
      <c r="A7" s="367"/>
      <c r="B7" s="367"/>
      <c r="C7" s="367"/>
      <c r="D7" s="367"/>
      <c r="E7" s="367"/>
      <c r="F7" s="341" t="s">
        <v>6</v>
      </c>
      <c r="G7" s="341" t="s">
        <v>1068</v>
      </c>
      <c r="H7" s="367"/>
      <c r="I7" s="367"/>
      <c r="J7" s="367"/>
      <c r="K7" s="215" t="s">
        <v>851</v>
      </c>
    </row>
    <row r="8" ht="12.75" customHeight="1" spans="1:11">
      <c r="A8" s="20" t="str">
        <f>IF(B8="","",ROW()-7)</f>
        <v/>
      </c>
      <c r="B8" s="21"/>
      <c r="C8" s="22"/>
      <c r="D8" s="22"/>
      <c r="E8" s="301"/>
      <c r="F8" s="314"/>
      <c r="G8" s="314"/>
      <c r="H8" s="23"/>
      <c r="I8" s="23" t="str">
        <f>IF(F8=0,"",(H8-F8)/F8*100)</f>
        <v/>
      </c>
      <c r="J8" s="21"/>
      <c r="K8" s="9" t="s">
        <v>1069</v>
      </c>
    </row>
    <row r="9" ht="12.75" customHeight="1" spans="1:11">
      <c r="A9" s="20" t="str">
        <f t="shared" ref="A9:A25" si="0">IF(B9="","",ROW()-7)</f>
        <v/>
      </c>
      <c r="B9" s="21"/>
      <c r="C9" s="22"/>
      <c r="D9" s="22"/>
      <c r="E9" s="301"/>
      <c r="F9" s="314"/>
      <c r="G9" s="314"/>
      <c r="H9" s="23"/>
      <c r="I9" s="23" t="str">
        <f t="shared" ref="I9:I28" si="1">IF(F9=0,"",(H9-F9)/F9*100)</f>
        <v/>
      </c>
      <c r="J9" s="21"/>
      <c r="K9" s="9" t="s">
        <v>1070</v>
      </c>
    </row>
    <row r="10" ht="12.75" customHeight="1" spans="1:11">
      <c r="A10" s="20" t="str">
        <f t="shared" si="0"/>
        <v/>
      </c>
      <c r="B10" s="21"/>
      <c r="C10" s="22"/>
      <c r="D10" s="22"/>
      <c r="E10" s="301"/>
      <c r="F10" s="314"/>
      <c r="G10" s="314"/>
      <c r="H10" s="23"/>
      <c r="I10" s="23" t="str">
        <f t="shared" si="1"/>
        <v/>
      </c>
      <c r="J10" s="21"/>
      <c r="K10" s="9" t="s">
        <v>1071</v>
      </c>
    </row>
    <row r="11" ht="12.75" customHeight="1" spans="1:11">
      <c r="A11" s="20" t="str">
        <f t="shared" si="0"/>
        <v/>
      </c>
      <c r="B11" s="21"/>
      <c r="C11" s="22"/>
      <c r="D11" s="22"/>
      <c r="E11" s="301"/>
      <c r="F11" s="314"/>
      <c r="G11" s="314"/>
      <c r="H11" s="23"/>
      <c r="I11" s="23" t="str">
        <f t="shared" si="1"/>
        <v/>
      </c>
      <c r="J11" s="21"/>
      <c r="K11" s="9" t="s">
        <v>1072</v>
      </c>
    </row>
    <row r="12" ht="12.75" customHeight="1" spans="1:11">
      <c r="A12" s="20" t="str">
        <f t="shared" si="0"/>
        <v/>
      </c>
      <c r="B12" s="21"/>
      <c r="C12" s="22"/>
      <c r="D12" s="22"/>
      <c r="E12" s="301"/>
      <c r="F12" s="314"/>
      <c r="G12" s="314"/>
      <c r="H12" s="23"/>
      <c r="I12" s="23" t="str">
        <f t="shared" si="1"/>
        <v/>
      </c>
      <c r="J12" s="21"/>
      <c r="K12" s="9" t="s">
        <v>1073</v>
      </c>
    </row>
    <row r="13" ht="12.75" customHeight="1" spans="1:11">
      <c r="A13" s="20" t="str">
        <f t="shared" si="0"/>
        <v/>
      </c>
      <c r="B13" s="21"/>
      <c r="C13" s="22"/>
      <c r="D13" s="22"/>
      <c r="E13" s="301"/>
      <c r="F13" s="314"/>
      <c r="G13" s="314"/>
      <c r="H13" s="23"/>
      <c r="I13" s="23" t="str">
        <f t="shared" si="1"/>
        <v/>
      </c>
      <c r="J13" s="21"/>
      <c r="K13" s="9" t="s">
        <v>1074</v>
      </c>
    </row>
    <row r="14" ht="12.75" customHeight="1" spans="1:11">
      <c r="A14" s="20" t="str">
        <f t="shared" si="0"/>
        <v/>
      </c>
      <c r="B14" s="21"/>
      <c r="C14" s="22"/>
      <c r="D14" s="22"/>
      <c r="E14" s="301"/>
      <c r="F14" s="314"/>
      <c r="G14" s="314"/>
      <c r="H14" s="23"/>
      <c r="I14" s="23" t="str">
        <f t="shared" si="1"/>
        <v/>
      </c>
      <c r="J14" s="21"/>
      <c r="K14" s="9" t="s">
        <v>1075</v>
      </c>
    </row>
    <row r="15" ht="12.75" customHeight="1" spans="1:11">
      <c r="A15" s="20" t="str">
        <f t="shared" si="0"/>
        <v/>
      </c>
      <c r="B15" s="21"/>
      <c r="C15" s="22"/>
      <c r="D15" s="22"/>
      <c r="E15" s="301"/>
      <c r="F15" s="314"/>
      <c r="G15" s="314"/>
      <c r="H15" s="23"/>
      <c r="I15" s="23" t="str">
        <f t="shared" si="1"/>
        <v/>
      </c>
      <c r="J15" s="21"/>
      <c r="K15" s="9" t="s">
        <v>1076</v>
      </c>
    </row>
    <row r="16" ht="12.75" customHeight="1" spans="1:11">
      <c r="A16" s="20" t="str">
        <f t="shared" si="0"/>
        <v/>
      </c>
      <c r="B16" s="21"/>
      <c r="C16" s="22"/>
      <c r="D16" s="22"/>
      <c r="E16" s="301"/>
      <c r="F16" s="314"/>
      <c r="G16" s="314"/>
      <c r="H16" s="23"/>
      <c r="I16" s="23" t="str">
        <f t="shared" si="1"/>
        <v/>
      </c>
      <c r="J16" s="21"/>
      <c r="K16" s="9" t="s">
        <v>1077</v>
      </c>
    </row>
    <row r="17" ht="12.75" customHeight="1" spans="1:11">
      <c r="A17" s="20" t="str">
        <f t="shared" si="0"/>
        <v/>
      </c>
      <c r="B17" s="21"/>
      <c r="C17" s="22"/>
      <c r="D17" s="22"/>
      <c r="E17" s="301"/>
      <c r="F17" s="314"/>
      <c r="G17" s="314"/>
      <c r="H17" s="23"/>
      <c r="I17" s="23" t="str">
        <f t="shared" si="1"/>
        <v/>
      </c>
      <c r="J17" s="21"/>
      <c r="K17" s="9" t="s">
        <v>1078</v>
      </c>
    </row>
    <row r="18" ht="12.75" customHeight="1" spans="1:11">
      <c r="A18" s="20" t="str">
        <f t="shared" si="0"/>
        <v/>
      </c>
      <c r="B18" s="21"/>
      <c r="C18" s="22"/>
      <c r="D18" s="22"/>
      <c r="E18" s="301"/>
      <c r="F18" s="314"/>
      <c r="G18" s="314"/>
      <c r="H18" s="23"/>
      <c r="I18" s="23" t="str">
        <f t="shared" si="1"/>
        <v/>
      </c>
      <c r="J18" s="21"/>
      <c r="K18" s="9" t="s">
        <v>1079</v>
      </c>
    </row>
    <row r="19" ht="12.75" customHeight="1" spans="1:11">
      <c r="A19" s="20" t="str">
        <f t="shared" si="0"/>
        <v/>
      </c>
      <c r="B19" s="21"/>
      <c r="C19" s="22"/>
      <c r="D19" s="22"/>
      <c r="E19" s="301"/>
      <c r="F19" s="314"/>
      <c r="G19" s="314"/>
      <c r="H19" s="23"/>
      <c r="I19" s="23" t="str">
        <f t="shared" si="1"/>
        <v/>
      </c>
      <c r="J19" s="21"/>
      <c r="K19" s="9" t="s">
        <v>1080</v>
      </c>
    </row>
    <row r="20" ht="12.75" customHeight="1" spans="1:11">
      <c r="A20" s="20" t="str">
        <f t="shared" si="0"/>
        <v/>
      </c>
      <c r="B20" s="21"/>
      <c r="C20" s="22"/>
      <c r="D20" s="22"/>
      <c r="E20" s="301"/>
      <c r="F20" s="314"/>
      <c r="G20" s="314"/>
      <c r="H20" s="23"/>
      <c r="I20" s="23" t="str">
        <f t="shared" si="1"/>
        <v/>
      </c>
      <c r="J20" s="21"/>
      <c r="K20" s="9" t="s">
        <v>1081</v>
      </c>
    </row>
    <row r="21" ht="12.75" customHeight="1" spans="1:11">
      <c r="A21" s="20" t="str">
        <f t="shared" si="0"/>
        <v/>
      </c>
      <c r="B21" s="21"/>
      <c r="C21" s="22"/>
      <c r="D21" s="22"/>
      <c r="E21" s="301"/>
      <c r="F21" s="314"/>
      <c r="G21" s="314"/>
      <c r="H21" s="23"/>
      <c r="I21" s="23" t="str">
        <f t="shared" si="1"/>
        <v/>
      </c>
      <c r="J21" s="21"/>
      <c r="K21" s="9" t="s">
        <v>1082</v>
      </c>
    </row>
    <row r="22" ht="12.75" customHeight="1" spans="1:11">
      <c r="A22" s="20" t="str">
        <f t="shared" si="0"/>
        <v/>
      </c>
      <c r="B22" s="21"/>
      <c r="C22" s="22"/>
      <c r="D22" s="22"/>
      <c r="E22" s="301"/>
      <c r="F22" s="314"/>
      <c r="G22" s="314"/>
      <c r="H22" s="23"/>
      <c r="I22" s="23" t="str">
        <f t="shared" si="1"/>
        <v/>
      </c>
      <c r="J22" s="21"/>
      <c r="K22" s="9" t="s">
        <v>1083</v>
      </c>
    </row>
    <row r="23" ht="12.75" customHeight="1" spans="1:11">
      <c r="A23" s="20" t="str">
        <f t="shared" si="0"/>
        <v/>
      </c>
      <c r="B23" s="21"/>
      <c r="C23" s="22"/>
      <c r="D23" s="22"/>
      <c r="E23" s="301"/>
      <c r="F23" s="314"/>
      <c r="G23" s="314"/>
      <c r="H23" s="23"/>
      <c r="I23" s="23" t="str">
        <f t="shared" si="1"/>
        <v/>
      </c>
      <c r="J23" s="21"/>
      <c r="K23" s="9" t="s">
        <v>1084</v>
      </c>
    </row>
    <row r="24" ht="12.75" customHeight="1" spans="1:11">
      <c r="A24" s="20" t="str">
        <f t="shared" si="0"/>
        <v/>
      </c>
      <c r="B24" s="21"/>
      <c r="C24" s="22"/>
      <c r="D24" s="22"/>
      <c r="E24" s="301"/>
      <c r="F24" s="314"/>
      <c r="G24" s="314"/>
      <c r="H24" s="23"/>
      <c r="I24" s="23" t="str">
        <f t="shared" si="1"/>
        <v/>
      </c>
      <c r="J24" s="21"/>
      <c r="K24" s="9" t="s">
        <v>1085</v>
      </c>
    </row>
    <row r="25" ht="12.75" customHeight="1" spans="1:11">
      <c r="A25" s="20" t="str">
        <f t="shared" si="0"/>
        <v/>
      </c>
      <c r="B25" s="21"/>
      <c r="C25" s="22"/>
      <c r="D25" s="22"/>
      <c r="E25" s="301"/>
      <c r="F25" s="314"/>
      <c r="G25" s="314"/>
      <c r="H25" s="23"/>
      <c r="I25" s="23" t="str">
        <f t="shared" si="1"/>
        <v/>
      </c>
      <c r="J25" s="21"/>
      <c r="K25" s="9" t="s">
        <v>1086</v>
      </c>
    </row>
    <row r="26" ht="12.75" customHeight="1" spans="1:11">
      <c r="A26" s="20" t="s">
        <v>1087</v>
      </c>
      <c r="B26" s="362"/>
      <c r="C26" s="57"/>
      <c r="D26" s="57"/>
      <c r="E26" s="301"/>
      <c r="F26" s="23">
        <f>SUM(F8:F25)</f>
        <v>0</v>
      </c>
      <c r="G26" s="23">
        <f>SUM(G8:G25)</f>
        <v>0</v>
      </c>
      <c r="H26" s="23">
        <f>SUM(H8:H25)</f>
        <v>0</v>
      </c>
      <c r="I26" s="23" t="str">
        <f t="shared" si="1"/>
        <v/>
      </c>
      <c r="J26" s="21"/>
    </row>
    <row r="27" ht="12.75" customHeight="1" spans="1:11">
      <c r="A27" s="20" t="s">
        <v>1088</v>
      </c>
      <c r="B27" s="362"/>
      <c r="C27" s="57"/>
      <c r="D27" s="57"/>
      <c r="E27" s="301"/>
      <c r="F27" s="23">
        <f>G26</f>
        <v>0</v>
      </c>
      <c r="G27" s="23"/>
      <c r="H27" s="23"/>
      <c r="I27" s="23"/>
      <c r="J27" s="21"/>
    </row>
    <row r="28" customHeight="1" spans="1:11">
      <c r="A28" s="24" t="s">
        <v>1089</v>
      </c>
      <c r="B28" s="385"/>
      <c r="C28" s="427"/>
      <c r="D28" s="427"/>
      <c r="E28" s="55"/>
      <c r="F28" s="31">
        <f>F26-F27</f>
        <v>0</v>
      </c>
      <c r="G28" s="31"/>
      <c r="H28" s="31">
        <f>H26</f>
        <v>0</v>
      </c>
      <c r="I28" s="23" t="str">
        <f t="shared" si="1"/>
        <v/>
      </c>
      <c r="J28" s="27"/>
    </row>
    <row r="29" customHeight="1" spans="1:11">
      <c r="A29" s="10" t="str">
        <f>基本信息输入表!$K$6&amp;"填表人："&amp;基本信息输入表!$M$23</f>
        <v>产权持有单位填表人：宁国胜</v>
      </c>
      <c r="H29" s="10" t="str">
        <f>"评估人员："&amp;基本信息输入表!$Q$23</f>
        <v>评估人员：王庆国</v>
      </c>
      <c r="K29" s="215" t="s">
        <v>837</v>
      </c>
    </row>
    <row r="30" customHeight="1" spans="1:11">
      <c r="A30" s="10" t="str">
        <f>"填表日期："&amp;YEAR(基本信息输入表!$O$23)&amp;"年"&amp;MONTH(基本信息输入表!$O$23)&amp;"月"&amp;DAY(基本信息输入表!$O$23)&amp;"日"</f>
        <v>填表日期：2025年2月22日</v>
      </c>
    </row>
  </sheetData>
  <mergeCells count="14">
    <mergeCell ref="A2:J2"/>
    <mergeCell ref="A3:J3"/>
    <mergeCell ref="F6:G6"/>
    <mergeCell ref="A26:B26"/>
    <mergeCell ref="A27:B27"/>
    <mergeCell ref="A28:B28"/>
    <mergeCell ref="A6:A7"/>
    <mergeCell ref="B6:B7"/>
    <mergeCell ref="C6:C7"/>
    <mergeCell ref="D6:D7"/>
    <mergeCell ref="E6:E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N30"/>
  <sheetViews>
    <sheetView showGridLines="0" zoomScale="96" zoomScaleNormal="96" topLeftCell="A4" workbookViewId="0">
      <selection activeCell="D23" sqref="D23"/>
    </sheetView>
  </sheetViews>
  <sheetFormatPr defaultColWidth="9" defaultRowHeight="15.75" customHeight="1"/>
  <cols>
    <col min="1" max="1" width="5.2" style="10" customWidth="1"/>
    <col min="2" max="2" width="21.7" style="10" customWidth="1"/>
    <col min="3" max="3" width="8" style="10" customWidth="1"/>
    <col min="4" max="4" width="7.7" style="252" customWidth="1"/>
    <col min="5" max="5" width="9.7" style="10" customWidth="1"/>
    <col min="6" max="6" width="4.7" style="10" customWidth="1"/>
    <col min="7" max="7" width="11.2" style="10" customWidth="1"/>
    <col min="8" max="8" width="13.7" style="10" customWidth="1"/>
    <col min="9" max="10" width="14.7" style="10" customWidth="1"/>
    <col min="11" max="11" width="7.7" style="10" customWidth="1"/>
    <col min="12" max="12" width="16.7" style="10" customWidth="1"/>
    <col min="13" max="13" width="8.7" style="10" customWidth="1"/>
    <col min="14" max="14" width="11.6" style="10" customWidth="1"/>
    <col min="15" max="15" width="9" style="10" customWidth="1"/>
    <col min="16" max="16384" width="9" style="10"/>
  </cols>
  <sheetData>
    <row r="1" customHeight="1" spans="1:14">
      <c r="A1" s="11" t="s">
        <v>0</v>
      </c>
    </row>
    <row r="2" s="8" customFormat="1" ht="30" customHeight="1" spans="1:14">
      <c r="A2" s="12" t="s">
        <v>16</v>
      </c>
    </row>
    <row r="3" customHeight="1" spans="1:14">
      <c r="A3" s="9" t="str">
        <f>"评估基准日："&amp;TEXT(基本信息输入表!M7,"yyyy年mm月dd日")</f>
        <v>评估基准日：2025年02月20日</v>
      </c>
    </row>
    <row r="4" ht="14.25" customHeight="1" spans="1:14">
      <c r="A4" s="9"/>
      <c r="B4" s="9"/>
      <c r="C4" s="9"/>
      <c r="D4" s="311"/>
      <c r="E4" s="9"/>
      <c r="F4" s="9"/>
      <c r="G4" s="9"/>
      <c r="H4" s="9"/>
      <c r="I4" s="9"/>
      <c r="J4" s="9"/>
      <c r="K4" s="9"/>
      <c r="L4" s="14" t="s">
        <v>1090</v>
      </c>
    </row>
    <row r="5" customHeight="1" spans="1:14">
      <c r="A5" s="10" t="str">
        <f>基本信息输入表!K6&amp;"："&amp;基本信息输入表!M6</f>
        <v>产权持有单位：中国石油天然气股份有限公司塔里木油田分公司塔西南勘探开发公司</v>
      </c>
      <c r="H5" s="85"/>
      <c r="I5" s="85"/>
      <c r="L5" s="212" t="s">
        <v>846</v>
      </c>
    </row>
    <row r="6" s="9" customFormat="1" ht="24.75" spans="1:14">
      <c r="A6" s="18" t="s">
        <v>4</v>
      </c>
      <c r="B6" s="18" t="s">
        <v>1091</v>
      </c>
      <c r="C6" s="18" t="s">
        <v>1092</v>
      </c>
      <c r="D6" s="312" t="s">
        <v>1093</v>
      </c>
      <c r="E6" s="18" t="s">
        <v>1094</v>
      </c>
      <c r="F6" s="18" t="s">
        <v>848</v>
      </c>
      <c r="G6" s="105" t="s">
        <v>849</v>
      </c>
      <c r="H6" s="296" t="s">
        <v>726</v>
      </c>
      <c r="I6" s="36" t="s">
        <v>720</v>
      </c>
      <c r="J6" s="36" t="s">
        <v>7</v>
      </c>
      <c r="K6" s="18" t="s">
        <v>686</v>
      </c>
      <c r="L6" s="18" t="s">
        <v>176</v>
      </c>
    </row>
    <row r="7" ht="12.75" customHeight="1" spans="1:14">
      <c r="A7" s="20">
        <v>1</v>
      </c>
      <c r="B7" s="21"/>
      <c r="C7" s="21"/>
      <c r="D7" s="22"/>
      <c r="E7" s="95"/>
      <c r="F7" s="21"/>
      <c r="G7" s="23"/>
      <c r="H7" s="425"/>
      <c r="I7" s="314"/>
      <c r="J7" s="314"/>
      <c r="K7" s="23" t="str">
        <f>IF(H7=0,"",(J7-H7)/(H7)*100)</f>
        <v/>
      </c>
      <c r="L7" s="21"/>
      <c r="M7" s="9" t="s">
        <v>1095</v>
      </c>
      <c r="N7" s="10">
        <f t="shared" ref="N7:N12" si="0">H7-J7</f>
        <v>0</v>
      </c>
    </row>
    <row r="8" ht="12.75" customHeight="1" spans="1:14">
      <c r="A8" s="20">
        <v>2</v>
      </c>
      <c r="B8" s="21"/>
      <c r="C8" s="21"/>
      <c r="D8" s="22"/>
      <c r="E8" s="95"/>
      <c r="F8" s="21"/>
      <c r="G8" s="23"/>
      <c r="H8" s="425"/>
      <c r="I8" s="314"/>
      <c r="J8" s="314"/>
      <c r="K8" s="23" t="str">
        <f t="shared" ref="K8:K28" si="1">IF(H8=0,"",(J8-H8)/(H8)*100)</f>
        <v/>
      </c>
      <c r="L8" s="21"/>
      <c r="M8" s="9" t="s">
        <v>1096</v>
      </c>
      <c r="N8" s="10">
        <f t="shared" si="0"/>
        <v>0</v>
      </c>
    </row>
    <row r="9" ht="12.75" customHeight="1" spans="1:14">
      <c r="A9" s="20">
        <v>3</v>
      </c>
      <c r="B9" s="21"/>
      <c r="C9" s="21"/>
      <c r="D9" s="22"/>
      <c r="E9" s="95"/>
      <c r="F9" s="21"/>
      <c r="G9" s="23"/>
      <c r="H9" s="425"/>
      <c r="I9" s="432"/>
      <c r="J9" s="314"/>
      <c r="K9" s="23" t="str">
        <f t="shared" si="1"/>
        <v/>
      </c>
      <c r="L9" s="21"/>
      <c r="M9" s="9" t="s">
        <v>1097</v>
      </c>
      <c r="N9" s="10">
        <f t="shared" si="0"/>
        <v>0</v>
      </c>
    </row>
    <row r="10" ht="12.75" customHeight="1" spans="1:14">
      <c r="A10" s="20">
        <v>4</v>
      </c>
      <c r="B10" s="21"/>
      <c r="C10" s="21"/>
      <c r="D10" s="22"/>
      <c r="E10" s="95"/>
      <c r="F10" s="21"/>
      <c r="G10" s="23"/>
      <c r="H10" s="425"/>
      <c r="I10" s="314"/>
      <c r="J10" s="314"/>
      <c r="K10" s="23" t="str">
        <f t="shared" si="1"/>
        <v/>
      </c>
      <c r="L10" s="21"/>
      <c r="M10" s="9" t="s">
        <v>1098</v>
      </c>
      <c r="N10" s="10">
        <f t="shared" si="0"/>
        <v>0</v>
      </c>
    </row>
    <row r="11" ht="12.75" customHeight="1" spans="1:14">
      <c r="A11" s="20">
        <v>5</v>
      </c>
      <c r="B11" s="21"/>
      <c r="C11" s="21"/>
      <c r="D11" s="22"/>
      <c r="E11" s="95"/>
      <c r="F11" s="21"/>
      <c r="G11" s="23"/>
      <c r="H11" s="425"/>
      <c r="I11" s="314"/>
      <c r="J11" s="314"/>
      <c r="K11" s="23" t="str">
        <f t="shared" si="1"/>
        <v/>
      </c>
      <c r="L11" s="21"/>
      <c r="M11" s="9" t="s">
        <v>1099</v>
      </c>
      <c r="N11" s="10">
        <f t="shared" si="0"/>
        <v>0</v>
      </c>
    </row>
    <row r="12" ht="12.75" customHeight="1" spans="1:14">
      <c r="A12" s="20">
        <v>6</v>
      </c>
      <c r="B12" s="21"/>
      <c r="C12" s="21"/>
      <c r="D12" s="22"/>
      <c r="E12" s="95"/>
      <c r="F12" s="21"/>
      <c r="G12" s="23"/>
      <c r="H12" s="425"/>
      <c r="I12" s="314"/>
      <c r="J12" s="314"/>
      <c r="K12" s="23" t="str">
        <f t="shared" si="1"/>
        <v/>
      </c>
      <c r="L12" s="21"/>
      <c r="M12" s="9" t="s">
        <v>1100</v>
      </c>
      <c r="N12" s="10">
        <f t="shared" si="0"/>
        <v>0</v>
      </c>
    </row>
    <row r="13" ht="12.75" customHeight="1" spans="1:14">
      <c r="A13" s="20">
        <v>7</v>
      </c>
      <c r="B13" s="21"/>
      <c r="C13" s="21"/>
      <c r="D13" s="22"/>
      <c r="E13" s="95"/>
      <c r="F13" s="21"/>
      <c r="G13" s="23"/>
      <c r="H13" s="425"/>
      <c r="I13" s="314"/>
      <c r="J13" s="314"/>
      <c r="K13" s="23" t="str">
        <f t="shared" si="1"/>
        <v/>
      </c>
      <c r="L13" s="21"/>
      <c r="M13" s="9" t="s">
        <v>1101</v>
      </c>
    </row>
    <row r="14" ht="12.75" customHeight="1" spans="1:14">
      <c r="A14" s="20" t="str">
        <f t="shared" ref="A14:A24" si="2">IF(B14="","",ROW()-7)</f>
        <v/>
      </c>
      <c r="B14" s="21"/>
      <c r="C14" s="21"/>
      <c r="D14" s="22"/>
      <c r="E14" s="95"/>
      <c r="F14" s="21"/>
      <c r="G14" s="23"/>
      <c r="H14" s="425"/>
      <c r="I14" s="314"/>
      <c r="J14" s="314"/>
      <c r="K14" s="23" t="str">
        <f t="shared" si="1"/>
        <v/>
      </c>
      <c r="L14" s="21"/>
      <c r="M14" s="9" t="s">
        <v>1102</v>
      </c>
    </row>
    <row r="15" ht="12.75" customHeight="1" spans="1:14">
      <c r="A15" s="20" t="str">
        <f t="shared" si="2"/>
        <v/>
      </c>
      <c r="B15" s="21"/>
      <c r="C15" s="21"/>
      <c r="D15" s="22"/>
      <c r="E15" s="95"/>
      <c r="F15" s="21"/>
      <c r="G15" s="23"/>
      <c r="H15" s="425"/>
      <c r="I15" s="314"/>
      <c r="J15" s="314"/>
      <c r="K15" s="23" t="str">
        <f t="shared" si="1"/>
        <v/>
      </c>
      <c r="L15" s="21"/>
      <c r="M15" s="9" t="s">
        <v>1103</v>
      </c>
    </row>
    <row r="16" ht="12.75" customHeight="1" spans="1:14">
      <c r="A16" s="20" t="str">
        <f t="shared" si="2"/>
        <v/>
      </c>
      <c r="B16" s="21"/>
      <c r="C16" s="21"/>
      <c r="D16" s="22"/>
      <c r="E16" s="95"/>
      <c r="F16" s="21"/>
      <c r="G16" s="23"/>
      <c r="H16" s="425"/>
      <c r="I16" s="314"/>
      <c r="J16" s="314"/>
      <c r="K16" s="23" t="str">
        <f t="shared" si="1"/>
        <v/>
      </c>
      <c r="L16" s="21"/>
      <c r="M16" s="9" t="s">
        <v>1104</v>
      </c>
    </row>
    <row r="17" ht="12.75" customHeight="1" spans="1:13">
      <c r="A17" s="20" t="str">
        <f t="shared" si="2"/>
        <v/>
      </c>
      <c r="B17" s="21"/>
      <c r="C17" s="21"/>
      <c r="D17" s="22"/>
      <c r="E17" s="95"/>
      <c r="F17" s="21"/>
      <c r="G17" s="23"/>
      <c r="H17" s="425"/>
      <c r="I17" s="314"/>
      <c r="J17" s="314"/>
      <c r="K17" s="23" t="str">
        <f t="shared" si="1"/>
        <v/>
      </c>
      <c r="L17" s="21"/>
      <c r="M17" s="9" t="s">
        <v>1105</v>
      </c>
    </row>
    <row r="18" ht="12.75" customHeight="1" spans="1:13">
      <c r="A18" s="20" t="str">
        <f t="shared" si="2"/>
        <v/>
      </c>
      <c r="B18" s="21"/>
      <c r="C18" s="21"/>
      <c r="D18" s="22"/>
      <c r="E18" s="95"/>
      <c r="F18" s="21"/>
      <c r="G18" s="23"/>
      <c r="H18" s="425"/>
      <c r="I18" s="314"/>
      <c r="J18" s="314"/>
      <c r="K18" s="23" t="str">
        <f t="shared" si="1"/>
        <v/>
      </c>
      <c r="L18" s="21"/>
      <c r="M18" s="9" t="s">
        <v>1106</v>
      </c>
    </row>
    <row r="19" ht="12.75" customHeight="1" spans="1:13">
      <c r="A19" s="20" t="str">
        <f t="shared" si="2"/>
        <v/>
      </c>
      <c r="B19" s="21"/>
      <c r="C19" s="21"/>
      <c r="D19" s="22"/>
      <c r="E19" s="95"/>
      <c r="F19" s="21"/>
      <c r="G19" s="23"/>
      <c r="H19" s="425"/>
      <c r="I19" s="314"/>
      <c r="J19" s="314"/>
      <c r="K19" s="23" t="str">
        <f t="shared" si="1"/>
        <v/>
      </c>
      <c r="L19" s="21"/>
      <c r="M19" s="9" t="s">
        <v>1107</v>
      </c>
    </row>
    <row r="20" ht="12.75" customHeight="1" spans="1:13">
      <c r="A20" s="20" t="str">
        <f t="shared" si="2"/>
        <v/>
      </c>
      <c r="B20" s="21"/>
      <c r="C20" s="21"/>
      <c r="D20" s="22"/>
      <c r="E20" s="95"/>
      <c r="F20" s="21"/>
      <c r="G20" s="23"/>
      <c r="H20" s="425"/>
      <c r="I20" s="314"/>
      <c r="J20" s="314"/>
      <c r="K20" s="23" t="str">
        <f t="shared" si="1"/>
        <v/>
      </c>
      <c r="L20" s="21"/>
      <c r="M20" s="9" t="s">
        <v>1108</v>
      </c>
    </row>
    <row r="21" ht="12.75" customHeight="1" spans="1:13">
      <c r="A21" s="20" t="str">
        <f t="shared" si="2"/>
        <v/>
      </c>
      <c r="B21" s="21"/>
      <c r="C21" s="21"/>
      <c r="D21" s="22"/>
      <c r="E21" s="95"/>
      <c r="F21" s="21"/>
      <c r="G21" s="23"/>
      <c r="H21" s="425"/>
      <c r="I21" s="314"/>
      <c r="J21" s="314"/>
      <c r="K21" s="23" t="str">
        <f t="shared" si="1"/>
        <v/>
      </c>
      <c r="L21" s="21"/>
      <c r="M21" s="9" t="s">
        <v>1109</v>
      </c>
    </row>
    <row r="22" ht="12.75" customHeight="1" spans="1:13">
      <c r="A22" s="20" t="str">
        <f t="shared" si="2"/>
        <v/>
      </c>
      <c r="B22" s="21"/>
      <c r="C22" s="21"/>
      <c r="D22" s="22"/>
      <c r="E22" s="95"/>
      <c r="F22" s="21"/>
      <c r="G22" s="23"/>
      <c r="H22" s="425"/>
      <c r="I22" s="314"/>
      <c r="J22" s="314"/>
      <c r="K22" s="23" t="str">
        <f t="shared" si="1"/>
        <v/>
      </c>
      <c r="L22" s="21"/>
      <c r="M22" s="9" t="s">
        <v>1110</v>
      </c>
    </row>
    <row r="23" ht="12.75" customHeight="1" spans="1:13">
      <c r="A23" s="20" t="str">
        <f t="shared" si="2"/>
        <v/>
      </c>
      <c r="B23" s="21"/>
      <c r="C23" s="21"/>
      <c r="D23" s="22"/>
      <c r="E23" s="95"/>
      <c r="F23" s="21"/>
      <c r="G23" s="23"/>
      <c r="H23" s="425"/>
      <c r="I23" s="314"/>
      <c r="J23" s="314"/>
      <c r="K23" s="23" t="str">
        <f t="shared" si="1"/>
        <v/>
      </c>
      <c r="L23" s="21"/>
      <c r="M23" s="9" t="s">
        <v>1111</v>
      </c>
    </row>
    <row r="24" ht="12" customHeight="1" spans="1:13">
      <c r="A24" s="20" t="str">
        <f t="shared" si="2"/>
        <v/>
      </c>
      <c r="B24" s="21"/>
      <c r="C24" s="21"/>
      <c r="D24" s="22"/>
      <c r="E24" s="95"/>
      <c r="F24" s="21"/>
      <c r="G24" s="23"/>
      <c r="H24" s="425"/>
      <c r="I24" s="314"/>
      <c r="J24" s="314"/>
      <c r="K24" s="23" t="str">
        <f t="shared" si="1"/>
        <v/>
      </c>
      <c r="L24" s="21"/>
      <c r="M24" s="9" t="s">
        <v>1112</v>
      </c>
    </row>
    <row r="25" ht="12.75" customHeight="1" spans="1:13">
      <c r="A25" s="118" t="s">
        <v>1113</v>
      </c>
      <c r="B25" s="120"/>
      <c r="C25" s="21"/>
      <c r="D25" s="57"/>
      <c r="E25" s="95"/>
      <c r="F25" s="21"/>
      <c r="G25" s="23"/>
      <c r="H25" s="425">
        <f>SUM(H7:H24)</f>
        <v>0</v>
      </c>
      <c r="I25" s="425">
        <f>SUM(I7:I24)</f>
        <v>0</v>
      </c>
      <c r="J25" s="316">
        <f>SUM(J7:J24)</f>
        <v>0</v>
      </c>
      <c r="K25" s="23" t="str">
        <f t="shared" si="1"/>
        <v/>
      </c>
      <c r="L25" s="21"/>
      <c r="M25" s="9"/>
    </row>
    <row r="26" ht="12.75" customHeight="1" spans="1:13">
      <c r="A26" s="118" t="s">
        <v>1114</v>
      </c>
      <c r="B26" s="120"/>
      <c r="C26" s="21"/>
      <c r="D26" s="57"/>
      <c r="E26" s="95"/>
      <c r="F26" s="21"/>
      <c r="G26" s="23"/>
      <c r="H26" s="425">
        <f>I25</f>
        <v>0</v>
      </c>
      <c r="I26" s="316"/>
      <c r="J26" s="316">
        <v>0</v>
      </c>
      <c r="K26" s="23"/>
      <c r="L26" s="21"/>
      <c r="M26" s="9"/>
    </row>
    <row r="27" ht="12.75" customHeight="1" spans="1:13">
      <c r="A27" s="118" t="s">
        <v>1115</v>
      </c>
      <c r="B27" s="120"/>
      <c r="C27" s="21"/>
      <c r="D27" s="57"/>
      <c r="E27" s="95"/>
      <c r="F27" s="21"/>
      <c r="G27" s="23"/>
      <c r="H27" s="425"/>
      <c r="I27" s="316"/>
      <c r="J27" s="425">
        <f>H26</f>
        <v>0</v>
      </c>
      <c r="K27" s="23"/>
      <c r="L27" s="21"/>
      <c r="M27" s="9"/>
    </row>
    <row r="28" customHeight="1" spans="1:13">
      <c r="A28" s="433" t="s">
        <v>721</v>
      </c>
      <c r="B28" s="434"/>
      <c r="C28" s="27"/>
      <c r="D28" s="318"/>
      <c r="E28" s="27"/>
      <c r="F28" s="27"/>
      <c r="G28" s="27"/>
      <c r="H28" s="425">
        <f>H25-H26</f>
        <v>0</v>
      </c>
      <c r="I28" s="319"/>
      <c r="J28" s="425">
        <f>J25-J27</f>
        <v>0</v>
      </c>
      <c r="K28" s="23" t="str">
        <f t="shared" si="1"/>
        <v/>
      </c>
      <c r="L28" s="27"/>
    </row>
    <row r="29" customHeight="1" spans="1:13">
      <c r="A29" s="10" t="str">
        <f>基本信息输入表!$K$6&amp;"填表人："&amp;基本信息输入表!$M$24</f>
        <v>产权持有单位填表人：宁国胜</v>
      </c>
      <c r="J29" s="10" t="str">
        <f>"评估人员："&amp;基本信息输入表!$Q$24</f>
        <v>评估人员：王庆国</v>
      </c>
      <c r="M29" s="58" t="s">
        <v>837</v>
      </c>
    </row>
    <row r="30" customHeight="1" spans="1:13">
      <c r="A30" s="10" t="str">
        <f>"填表日期："&amp;YEAR(基本信息输入表!$O$24)&amp;"年"&amp;MONTH(基本信息输入表!$O$24)&amp;"月"&amp;DAY(基本信息输入表!$O$24)&amp;"日"</f>
        <v>填表日期：2025年2月22日</v>
      </c>
    </row>
  </sheetData>
  <mergeCells count="6">
    <mergeCell ref="A2:L2"/>
    <mergeCell ref="A3:L3"/>
    <mergeCell ref="A25:B25"/>
    <mergeCell ref="A26:B26"/>
    <mergeCell ref="A27:B27"/>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N31"/>
  <sheetViews>
    <sheetView showGridLines="0" workbookViewId="0">
      <selection activeCell="L6" sqref="L6"/>
    </sheetView>
  </sheetViews>
  <sheetFormatPr defaultColWidth="9" defaultRowHeight="15.75" customHeight="1"/>
  <cols>
    <col min="1" max="1" width="5" style="10" customWidth="1"/>
    <col min="2" max="2" width="20.2" style="10" customWidth="1"/>
    <col min="3" max="3" width="8.2" style="10" customWidth="1"/>
    <col min="4" max="4" width="15.2" style="10" customWidth="1"/>
    <col min="5" max="5" width="20.2" style="10" customWidth="1"/>
    <col min="6" max="7" width="12.7" style="10" customWidth="1"/>
    <col min="8" max="8" width="9.7" style="10" customWidth="1"/>
    <col min="9" max="11" width="12.7" style="10" customWidth="1"/>
    <col min="12" max="12" width="10.2" style="10" customWidth="1"/>
    <col min="13" max="13" width="9" style="10" customWidth="1"/>
    <col min="14" max="14" width="9" style="9" customWidth="1"/>
    <col min="15" max="16" width="9" style="10" customWidth="1"/>
    <col min="17" max="16384" width="9" style="10"/>
  </cols>
  <sheetData>
    <row r="1" customHeight="1" spans="1:14">
      <c r="A1" s="11" t="s">
        <v>0</v>
      </c>
    </row>
    <row r="2" s="8" customFormat="1" ht="30" customHeight="1" spans="1:14">
      <c r="A2" s="12" t="s">
        <v>21</v>
      </c>
      <c r="N2" s="13"/>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9"/>
      <c r="M4" s="14" t="s">
        <v>1116</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428" t="s">
        <v>1117</v>
      </c>
      <c r="C6" s="428" t="s">
        <v>1092</v>
      </c>
      <c r="D6" s="428" t="s">
        <v>1118</v>
      </c>
      <c r="E6" s="428" t="s">
        <v>1119</v>
      </c>
      <c r="F6" s="296" t="s">
        <v>1120</v>
      </c>
      <c r="G6" s="296" t="s">
        <v>962</v>
      </c>
      <c r="H6" s="36" t="s">
        <v>1121</v>
      </c>
      <c r="I6" s="36" t="s">
        <v>6</v>
      </c>
      <c r="J6" s="72" t="s">
        <v>1068</v>
      </c>
      <c r="K6" s="36" t="s">
        <v>7</v>
      </c>
      <c r="L6" s="36" t="s">
        <v>686</v>
      </c>
      <c r="M6" s="36" t="s">
        <v>176</v>
      </c>
      <c r="N6" s="215" t="s">
        <v>851</v>
      </c>
    </row>
    <row r="7" ht="12.75" customHeight="1" spans="1:14">
      <c r="A7" s="20" t="str">
        <f>IF(B7="","",ROW()-6)</f>
        <v/>
      </c>
      <c r="B7" s="21"/>
      <c r="C7" s="21"/>
      <c r="D7" s="37"/>
      <c r="E7" s="21"/>
      <c r="F7" s="22"/>
      <c r="G7" s="429"/>
      <c r="H7" s="301"/>
      <c r="I7" s="429"/>
      <c r="J7" s="429"/>
      <c r="K7" s="23"/>
      <c r="L7" s="23" t="str">
        <f>IF(I7=0,"",(K7-I7)/I7*100)</f>
        <v/>
      </c>
      <c r="M7" s="21"/>
      <c r="N7" s="9" t="s">
        <v>1122</v>
      </c>
    </row>
    <row r="8" ht="12.75" customHeight="1" spans="1:14">
      <c r="A8" s="20" t="str">
        <f t="shared" ref="A8:A26" si="0">IF(B8="","",ROW()-6)</f>
        <v/>
      </c>
      <c r="B8" s="21"/>
      <c r="C8" s="21"/>
      <c r="D8" s="37"/>
      <c r="E8" s="21"/>
      <c r="F8" s="22"/>
      <c r="G8" s="429"/>
      <c r="H8" s="301"/>
      <c r="I8" s="429"/>
      <c r="J8" s="429"/>
      <c r="K8" s="23"/>
      <c r="L8" s="23" t="str">
        <f t="shared" ref="L8:L29" si="1">IF(I8=0,"",(K8-I8)/I8*100)</f>
        <v/>
      </c>
      <c r="M8" s="21"/>
      <c r="N8" s="9" t="s">
        <v>1123</v>
      </c>
    </row>
    <row r="9" ht="12.75" customHeight="1" spans="1:14">
      <c r="A9" s="20" t="str">
        <f t="shared" si="0"/>
        <v/>
      </c>
      <c r="B9" s="21"/>
      <c r="C9" s="21"/>
      <c r="D9" s="37"/>
      <c r="E9" s="21"/>
      <c r="F9" s="22"/>
      <c r="G9" s="429"/>
      <c r="H9" s="301"/>
      <c r="I9" s="429"/>
      <c r="J9" s="429"/>
      <c r="K9" s="23"/>
      <c r="L9" s="23" t="str">
        <f t="shared" si="1"/>
        <v/>
      </c>
      <c r="M9" s="21"/>
      <c r="N9" s="9" t="s">
        <v>1124</v>
      </c>
    </row>
    <row r="10" ht="12.75" customHeight="1" spans="1:14">
      <c r="A10" s="20" t="str">
        <f t="shared" si="0"/>
        <v/>
      </c>
      <c r="B10" s="21"/>
      <c r="C10" s="21"/>
      <c r="D10" s="37"/>
      <c r="E10" s="21"/>
      <c r="F10" s="22"/>
      <c r="G10" s="429"/>
      <c r="H10" s="301"/>
      <c r="I10" s="429"/>
      <c r="J10" s="429"/>
      <c r="K10" s="23"/>
      <c r="L10" s="23" t="str">
        <f t="shared" si="1"/>
        <v/>
      </c>
      <c r="M10" s="21"/>
      <c r="N10" s="9" t="s">
        <v>1125</v>
      </c>
    </row>
    <row r="11" ht="12.75" customHeight="1" spans="1:14">
      <c r="A11" s="20" t="str">
        <f t="shared" si="0"/>
        <v/>
      </c>
      <c r="B11" s="21"/>
      <c r="C11" s="21"/>
      <c r="D11" s="37"/>
      <c r="E11" s="21"/>
      <c r="F11" s="22"/>
      <c r="G11" s="429"/>
      <c r="H11" s="301"/>
      <c r="I11" s="429"/>
      <c r="J11" s="429"/>
      <c r="K11" s="23"/>
      <c r="L11" s="23" t="str">
        <f t="shared" si="1"/>
        <v/>
      </c>
      <c r="M11" s="21"/>
      <c r="N11" s="9" t="s">
        <v>1126</v>
      </c>
    </row>
    <row r="12" ht="12.75" customHeight="1" spans="1:14">
      <c r="A12" s="20" t="str">
        <f t="shared" si="0"/>
        <v/>
      </c>
      <c r="B12" s="21"/>
      <c r="C12" s="21"/>
      <c r="D12" s="37"/>
      <c r="E12" s="21"/>
      <c r="F12" s="22"/>
      <c r="G12" s="429"/>
      <c r="H12" s="301"/>
      <c r="I12" s="429"/>
      <c r="J12" s="429"/>
      <c r="K12" s="23"/>
      <c r="L12" s="23" t="str">
        <f t="shared" si="1"/>
        <v/>
      </c>
      <c r="M12" s="21"/>
      <c r="N12" s="9" t="s">
        <v>1127</v>
      </c>
    </row>
    <row r="13" ht="12.75" customHeight="1" spans="1:14">
      <c r="A13" s="20" t="str">
        <f t="shared" si="0"/>
        <v/>
      </c>
      <c r="B13" s="21"/>
      <c r="C13" s="21"/>
      <c r="D13" s="37"/>
      <c r="E13" s="21"/>
      <c r="F13" s="22"/>
      <c r="G13" s="429"/>
      <c r="H13" s="301"/>
      <c r="I13" s="429"/>
      <c r="J13" s="429"/>
      <c r="K13" s="23"/>
      <c r="L13" s="23" t="str">
        <f t="shared" si="1"/>
        <v/>
      </c>
      <c r="M13" s="21"/>
      <c r="N13" s="9" t="s">
        <v>1128</v>
      </c>
    </row>
    <row r="14" ht="12.75" customHeight="1" spans="1:14">
      <c r="A14" s="20" t="str">
        <f t="shared" si="0"/>
        <v/>
      </c>
      <c r="B14" s="21"/>
      <c r="C14" s="21"/>
      <c r="D14" s="37"/>
      <c r="E14" s="21"/>
      <c r="F14" s="22"/>
      <c r="G14" s="429"/>
      <c r="H14" s="301"/>
      <c r="I14" s="429"/>
      <c r="J14" s="429"/>
      <c r="K14" s="23"/>
      <c r="L14" s="23" t="str">
        <f t="shared" si="1"/>
        <v/>
      </c>
      <c r="M14" s="21"/>
      <c r="N14" s="9" t="s">
        <v>1129</v>
      </c>
    </row>
    <row r="15" ht="12.75" customHeight="1" spans="1:14">
      <c r="A15" s="20" t="str">
        <f t="shared" si="0"/>
        <v/>
      </c>
      <c r="B15" s="21"/>
      <c r="C15" s="21"/>
      <c r="D15" s="37"/>
      <c r="E15" s="21"/>
      <c r="F15" s="22"/>
      <c r="G15" s="429"/>
      <c r="H15" s="301"/>
      <c r="I15" s="429"/>
      <c r="J15" s="429"/>
      <c r="K15" s="23"/>
      <c r="L15" s="23" t="str">
        <f t="shared" si="1"/>
        <v/>
      </c>
      <c r="M15" s="21"/>
      <c r="N15" s="9" t="s">
        <v>1130</v>
      </c>
    </row>
    <row r="16" ht="12.75" customHeight="1" spans="1:14">
      <c r="A16" s="20" t="str">
        <f t="shared" si="0"/>
        <v/>
      </c>
      <c r="B16" s="21"/>
      <c r="C16" s="21"/>
      <c r="D16" s="37"/>
      <c r="E16" s="21"/>
      <c r="F16" s="22"/>
      <c r="G16" s="429"/>
      <c r="H16" s="301"/>
      <c r="I16" s="429"/>
      <c r="J16" s="429"/>
      <c r="K16" s="23"/>
      <c r="L16" s="23" t="str">
        <f t="shared" si="1"/>
        <v/>
      </c>
      <c r="M16" s="21"/>
      <c r="N16" s="9" t="s">
        <v>1131</v>
      </c>
    </row>
    <row r="17" ht="12.75" customHeight="1" spans="1:14">
      <c r="A17" s="20" t="str">
        <f t="shared" si="0"/>
        <v/>
      </c>
      <c r="B17" s="21"/>
      <c r="C17" s="21"/>
      <c r="D17" s="37"/>
      <c r="E17" s="21"/>
      <c r="F17" s="22"/>
      <c r="G17" s="429"/>
      <c r="H17" s="301"/>
      <c r="I17" s="429"/>
      <c r="J17" s="429"/>
      <c r="K17" s="23"/>
      <c r="L17" s="23" t="str">
        <f t="shared" si="1"/>
        <v/>
      </c>
      <c r="M17" s="21"/>
      <c r="N17" s="9" t="s">
        <v>1132</v>
      </c>
    </row>
    <row r="18" ht="12.75" customHeight="1" spans="1:14">
      <c r="A18" s="20" t="str">
        <f t="shared" si="0"/>
        <v/>
      </c>
      <c r="B18" s="21"/>
      <c r="C18" s="21"/>
      <c r="D18" s="37"/>
      <c r="E18" s="21"/>
      <c r="F18" s="22"/>
      <c r="G18" s="429"/>
      <c r="H18" s="301"/>
      <c r="I18" s="429"/>
      <c r="J18" s="429"/>
      <c r="K18" s="23"/>
      <c r="L18" s="23" t="str">
        <f t="shared" si="1"/>
        <v/>
      </c>
      <c r="M18" s="21"/>
      <c r="N18" s="9" t="s">
        <v>1133</v>
      </c>
    </row>
    <row r="19" ht="12.75" customHeight="1" spans="1:14">
      <c r="A19" s="20" t="str">
        <f t="shared" si="0"/>
        <v/>
      </c>
      <c r="B19" s="21"/>
      <c r="C19" s="21"/>
      <c r="D19" s="37"/>
      <c r="E19" s="21"/>
      <c r="F19" s="22"/>
      <c r="G19" s="429"/>
      <c r="H19" s="301"/>
      <c r="I19" s="429"/>
      <c r="J19" s="429"/>
      <c r="K19" s="23"/>
      <c r="L19" s="23" t="str">
        <f t="shared" si="1"/>
        <v/>
      </c>
      <c r="M19" s="21"/>
      <c r="N19" s="9" t="s">
        <v>1134</v>
      </c>
    </row>
    <row r="20" ht="12.75" customHeight="1" spans="1:14">
      <c r="A20" s="20" t="str">
        <f t="shared" si="0"/>
        <v/>
      </c>
      <c r="B20" s="21"/>
      <c r="C20" s="21"/>
      <c r="D20" s="37"/>
      <c r="E20" s="21"/>
      <c r="F20" s="22"/>
      <c r="G20" s="429"/>
      <c r="H20" s="301"/>
      <c r="I20" s="429"/>
      <c r="J20" s="429"/>
      <c r="K20" s="23"/>
      <c r="L20" s="23" t="str">
        <f t="shared" si="1"/>
        <v/>
      </c>
      <c r="M20" s="21"/>
      <c r="N20" s="9" t="s">
        <v>1135</v>
      </c>
    </row>
    <row r="21" ht="12.75" customHeight="1" spans="1:14">
      <c r="A21" s="20" t="str">
        <f t="shared" si="0"/>
        <v/>
      </c>
      <c r="B21" s="21"/>
      <c r="C21" s="21"/>
      <c r="D21" s="37"/>
      <c r="E21" s="21"/>
      <c r="F21" s="22"/>
      <c r="G21" s="429"/>
      <c r="H21" s="301"/>
      <c r="I21" s="429"/>
      <c r="J21" s="429"/>
      <c r="K21" s="23"/>
      <c r="L21" s="23" t="str">
        <f t="shared" si="1"/>
        <v/>
      </c>
      <c r="M21" s="21"/>
      <c r="N21" s="9" t="s">
        <v>1136</v>
      </c>
    </row>
    <row r="22" ht="12.75" customHeight="1" spans="1:14">
      <c r="A22" s="20" t="str">
        <f t="shared" si="0"/>
        <v/>
      </c>
      <c r="B22" s="21"/>
      <c r="C22" s="21"/>
      <c r="D22" s="37"/>
      <c r="E22" s="21"/>
      <c r="F22" s="22"/>
      <c r="G22" s="429"/>
      <c r="H22" s="301"/>
      <c r="I22" s="429"/>
      <c r="J22" s="429"/>
      <c r="K22" s="23"/>
      <c r="L22" s="23" t="str">
        <f t="shared" si="1"/>
        <v/>
      </c>
      <c r="M22" s="21"/>
      <c r="N22" s="9" t="s">
        <v>1137</v>
      </c>
    </row>
    <row r="23" ht="12.75" customHeight="1" spans="1:14">
      <c r="A23" s="20" t="str">
        <f t="shared" si="0"/>
        <v/>
      </c>
      <c r="B23" s="21"/>
      <c r="C23" s="21"/>
      <c r="D23" s="37"/>
      <c r="E23" s="21"/>
      <c r="F23" s="22"/>
      <c r="G23" s="429"/>
      <c r="H23" s="301"/>
      <c r="I23" s="429"/>
      <c r="J23" s="429"/>
      <c r="K23" s="23"/>
      <c r="L23" s="23" t="str">
        <f t="shared" si="1"/>
        <v/>
      </c>
      <c r="M23" s="21"/>
      <c r="N23" s="9" t="s">
        <v>1138</v>
      </c>
    </row>
    <row r="24" ht="12.75" customHeight="1" spans="1:14">
      <c r="A24" s="20" t="str">
        <f t="shared" si="0"/>
        <v/>
      </c>
      <c r="B24" s="21"/>
      <c r="C24" s="21"/>
      <c r="D24" s="37"/>
      <c r="E24" s="21"/>
      <c r="F24" s="22"/>
      <c r="G24" s="429"/>
      <c r="H24" s="301"/>
      <c r="I24" s="429"/>
      <c r="J24" s="429"/>
      <c r="K24" s="23"/>
      <c r="L24" s="23" t="str">
        <f t="shared" si="1"/>
        <v/>
      </c>
      <c r="M24" s="21"/>
      <c r="N24" s="9" t="s">
        <v>1139</v>
      </c>
    </row>
    <row r="25" ht="12.75" customHeight="1" spans="1:14">
      <c r="A25" s="20" t="str">
        <f t="shared" si="0"/>
        <v/>
      </c>
      <c r="B25" s="21"/>
      <c r="C25" s="21"/>
      <c r="D25" s="37"/>
      <c r="E25" s="21"/>
      <c r="F25" s="22"/>
      <c r="G25" s="429"/>
      <c r="H25" s="301"/>
      <c r="I25" s="429"/>
      <c r="J25" s="429"/>
      <c r="K25" s="23"/>
      <c r="L25" s="23" t="str">
        <f t="shared" si="1"/>
        <v/>
      </c>
      <c r="M25" s="21"/>
      <c r="N25" s="9" t="s">
        <v>1140</v>
      </c>
    </row>
    <row r="26" ht="12.75" customHeight="1" spans="1:14">
      <c r="A26" s="20" t="str">
        <f t="shared" si="0"/>
        <v/>
      </c>
      <c r="B26" s="21"/>
      <c r="C26" s="21"/>
      <c r="D26" s="37"/>
      <c r="E26" s="21"/>
      <c r="F26" s="22"/>
      <c r="G26" s="429"/>
      <c r="H26" s="301"/>
      <c r="I26" s="429"/>
      <c r="J26" s="429"/>
      <c r="K26" s="23"/>
      <c r="L26" s="23" t="str">
        <f t="shared" si="1"/>
        <v/>
      </c>
      <c r="M26" s="21"/>
      <c r="N26" s="9" t="s">
        <v>1141</v>
      </c>
    </row>
    <row r="27" customHeight="1" spans="1:14">
      <c r="A27" s="36" t="s">
        <v>1142</v>
      </c>
      <c r="B27" s="430"/>
      <c r="C27" s="430"/>
      <c r="D27" s="430"/>
      <c r="E27" s="430"/>
      <c r="F27" s="72"/>
      <c r="G27" s="72"/>
      <c r="H27" s="431"/>
      <c r="I27" s="74">
        <f>SUM(I7:I26)</f>
        <v>0</v>
      </c>
      <c r="J27" s="74">
        <f>SUM(J7:J26)</f>
        <v>0</v>
      </c>
      <c r="K27" s="74">
        <f>SUM(K7:K26)</f>
        <v>0</v>
      </c>
      <c r="L27" s="23" t="str">
        <f t="shared" si="1"/>
        <v/>
      </c>
      <c r="M27" s="72"/>
    </row>
    <row r="28" customHeight="1" spans="1:14">
      <c r="A28" s="315" t="s">
        <v>1143</v>
      </c>
      <c r="B28" s="430"/>
      <c r="C28" s="430"/>
      <c r="D28" s="430"/>
      <c r="E28" s="430"/>
      <c r="F28" s="72"/>
      <c r="G28" s="72"/>
      <c r="H28" s="431"/>
      <c r="I28" s="74">
        <f>J27</f>
        <v>0</v>
      </c>
      <c r="J28" s="74"/>
      <c r="K28" s="74"/>
      <c r="L28" s="23"/>
      <c r="M28" s="72"/>
    </row>
    <row r="29" customHeight="1" spans="1:14">
      <c r="A29" s="296" t="s">
        <v>1144</v>
      </c>
      <c r="B29" s="430"/>
      <c r="C29" s="430"/>
      <c r="D29" s="430"/>
      <c r="E29" s="430"/>
      <c r="F29" s="72"/>
      <c r="G29" s="72"/>
      <c r="H29" s="431"/>
      <c r="I29" s="74">
        <f>I27-I28</f>
        <v>0</v>
      </c>
      <c r="J29" s="74">
        <f>J27-J28</f>
        <v>0</v>
      </c>
      <c r="K29" s="74">
        <f>K27-K28</f>
        <v>0</v>
      </c>
      <c r="L29" s="23" t="str">
        <f t="shared" si="1"/>
        <v/>
      </c>
      <c r="M29" s="72"/>
    </row>
    <row r="30" customHeight="1" spans="1:14">
      <c r="A30" s="10" t="str">
        <f>基本信息输入表!$K$6&amp;"填表人："&amp;基本信息输入表!$M$25</f>
        <v>产权持有单位填表人：宁国胜</v>
      </c>
      <c r="K30" s="10" t="str">
        <f>"评估人员："&amp;基本信息输入表!$Q$25</f>
        <v>评估人员：王庆国</v>
      </c>
      <c r="N30" s="215" t="s">
        <v>837</v>
      </c>
    </row>
    <row r="31" customHeight="1" spans="1:14">
      <c r="A31" s="10" t="str">
        <f>"填表日期："&amp;YEAR(基本信息输入表!$O$25)&amp;"年"&amp;MONTH(基本信息输入表!$O$25)&amp;"月"&amp;DAY(基本信息输入表!$O$25)&amp;"日"</f>
        <v>填表日期：2025年2月22日</v>
      </c>
    </row>
  </sheetData>
  <mergeCells count="5">
    <mergeCell ref="A2:M2"/>
    <mergeCell ref="A3:M3"/>
    <mergeCell ref="A27:B27"/>
    <mergeCell ref="A28:B28"/>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N31"/>
  <sheetViews>
    <sheetView showGridLines="0" zoomScale="96" zoomScaleNormal="96" topLeftCell="A5" workbookViewId="0">
      <selection activeCell="D8" sqref="D8:D26"/>
    </sheetView>
  </sheetViews>
  <sheetFormatPr defaultColWidth="9" defaultRowHeight="15.75" customHeight="1"/>
  <cols>
    <col min="1" max="1" width="6.2" style="10" customWidth="1"/>
    <col min="2" max="2" width="22.7" style="10" customWidth="1"/>
    <col min="3" max="3" width="8" style="10" customWidth="1"/>
    <col min="4" max="4" width="8" style="252" customWidth="1"/>
    <col min="5" max="5" width="9.7" style="10" customWidth="1"/>
    <col min="6" max="6" width="4.7" style="10" customWidth="1"/>
    <col min="7" max="7" width="11.2" style="10" customWidth="1"/>
    <col min="8" max="8" width="9.7" style="10" customWidth="1"/>
    <col min="9" max="9" width="11.2" style="10" customWidth="1"/>
    <col min="10" max="10" width="11.4" style="10" customWidth="1"/>
    <col min="11" max="11" width="12.2" style="10" customWidth="1"/>
    <col min="12" max="12" width="7.9" style="10" customWidth="1"/>
    <col min="13" max="13" width="16.7" style="10" customWidth="1"/>
    <col min="14" max="14" width="8.2" style="9" customWidth="1"/>
    <col min="15" max="16" width="9" style="10" customWidth="1"/>
    <col min="17" max="16384" width="9" style="10"/>
  </cols>
  <sheetData>
    <row r="1" customHeight="1" spans="1:14">
      <c r="A1" s="11" t="s">
        <v>0</v>
      </c>
    </row>
    <row r="2" s="8" customFormat="1" ht="30" customHeight="1" spans="1:14">
      <c r="A2" s="12" t="s">
        <v>22</v>
      </c>
      <c r="N2" s="13"/>
    </row>
    <row r="3" customHeight="1" spans="1:14">
      <c r="A3" s="9" t="str">
        <f>"评估基准日："&amp;TEXT(基本信息输入表!M7,"yyyy年mm月dd日")</f>
        <v>评估基准日：2025年02月20日</v>
      </c>
    </row>
    <row r="4" ht="14.25" customHeight="1" spans="1:14">
      <c r="A4" s="9"/>
      <c r="B4" s="9"/>
      <c r="C4" s="9"/>
      <c r="D4" s="311"/>
      <c r="E4" s="9"/>
      <c r="F4" s="9"/>
      <c r="G4" s="9"/>
      <c r="H4" s="9"/>
      <c r="I4" s="9"/>
      <c r="J4" s="9"/>
      <c r="K4" s="9"/>
      <c r="L4" s="9"/>
      <c r="M4" s="14" t="s">
        <v>1145</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18" t="s">
        <v>4</v>
      </c>
      <c r="B6" s="18" t="s">
        <v>1146</v>
      </c>
      <c r="C6" s="18" t="s">
        <v>1092</v>
      </c>
      <c r="D6" s="305" t="s">
        <v>1147</v>
      </c>
      <c r="E6" s="18" t="s">
        <v>1094</v>
      </c>
      <c r="F6" s="18" t="s">
        <v>848</v>
      </c>
      <c r="G6" s="18" t="s">
        <v>849</v>
      </c>
      <c r="H6" s="18" t="s">
        <v>1148</v>
      </c>
      <c r="I6" s="296" t="s">
        <v>726</v>
      </c>
      <c r="J6" s="36" t="s">
        <v>1068</v>
      </c>
      <c r="K6" s="18" t="s">
        <v>7</v>
      </c>
      <c r="L6" s="18" t="s">
        <v>686</v>
      </c>
      <c r="M6" s="18" t="s">
        <v>176</v>
      </c>
    </row>
    <row r="7" customHeight="1" spans="1:14">
      <c r="A7" s="214"/>
      <c r="B7" s="214"/>
      <c r="C7" s="214"/>
      <c r="D7" s="214"/>
      <c r="E7" s="214"/>
      <c r="F7" s="214"/>
      <c r="G7" s="214"/>
      <c r="H7" s="214"/>
      <c r="I7" s="188"/>
      <c r="J7" s="188"/>
      <c r="K7" s="214"/>
      <c r="L7" s="214"/>
      <c r="M7" s="214"/>
      <c r="N7" s="215" t="s">
        <v>851</v>
      </c>
    </row>
    <row r="8" ht="12.75" customHeight="1" spans="1:14">
      <c r="A8" s="315">
        <v>1</v>
      </c>
      <c r="B8" s="21"/>
      <c r="C8" s="21"/>
      <c r="D8" s="22"/>
      <c r="E8" s="95"/>
      <c r="F8" s="21"/>
      <c r="G8" s="23"/>
      <c r="H8" s="59"/>
      <c r="I8" s="314"/>
      <c r="J8" s="314"/>
      <c r="K8" s="23"/>
      <c r="L8" s="23" t="str">
        <f t="shared" ref="L8:L17" si="0">IF(I8=0,"",(K8-I8)/I8*100)</f>
        <v/>
      </c>
      <c r="M8" s="21"/>
      <c r="N8" s="9" t="s">
        <v>1149</v>
      </c>
    </row>
    <row r="9" ht="12.75" customHeight="1" spans="1:14">
      <c r="A9" s="315">
        <v>2</v>
      </c>
      <c r="B9" s="21"/>
      <c r="C9" s="21"/>
      <c r="D9" s="22"/>
      <c r="E9" s="95"/>
      <c r="F9" s="21"/>
      <c r="G9" s="23"/>
      <c r="H9" s="59"/>
      <c r="I9" s="314"/>
      <c r="J9" s="314"/>
      <c r="K9" s="23"/>
      <c r="L9" s="23" t="str">
        <f t="shared" si="0"/>
        <v/>
      </c>
      <c r="M9" s="21"/>
      <c r="N9" s="9" t="s">
        <v>1150</v>
      </c>
    </row>
    <row r="10" ht="12.75" customHeight="1" spans="1:14">
      <c r="A10" s="315">
        <v>3</v>
      </c>
      <c r="B10" s="21"/>
      <c r="C10" s="21"/>
      <c r="D10" s="22"/>
      <c r="E10" s="95"/>
      <c r="F10" s="21"/>
      <c r="G10" s="23"/>
      <c r="H10" s="59"/>
      <c r="I10" s="314"/>
      <c r="J10" s="314"/>
      <c r="K10" s="23"/>
      <c r="L10" s="23" t="str">
        <f t="shared" si="0"/>
        <v/>
      </c>
      <c r="M10" s="21"/>
      <c r="N10" s="9" t="s">
        <v>1151</v>
      </c>
    </row>
    <row r="11" ht="12.75" customHeight="1" spans="1:14">
      <c r="A11" s="315">
        <v>4</v>
      </c>
      <c r="B11" s="21"/>
      <c r="C11" s="21"/>
      <c r="D11" s="22"/>
      <c r="E11" s="95"/>
      <c r="F11" s="21"/>
      <c r="G11" s="23"/>
      <c r="H11" s="59"/>
      <c r="I11" s="314"/>
      <c r="J11" s="314"/>
      <c r="K11" s="23"/>
      <c r="L11" s="23" t="str">
        <f t="shared" si="0"/>
        <v/>
      </c>
      <c r="M11" s="21"/>
      <c r="N11" s="9" t="s">
        <v>1152</v>
      </c>
    </row>
    <row r="12" ht="12.75" customHeight="1" spans="1:14">
      <c r="A12" s="315">
        <v>5</v>
      </c>
      <c r="B12" s="21"/>
      <c r="C12" s="21"/>
      <c r="D12" s="22"/>
      <c r="E12" s="95"/>
      <c r="F12" s="21"/>
      <c r="G12" s="23"/>
      <c r="H12" s="59"/>
      <c r="I12" s="314"/>
      <c r="J12" s="314"/>
      <c r="K12" s="23"/>
      <c r="L12" s="23" t="str">
        <f t="shared" si="0"/>
        <v/>
      </c>
      <c r="M12" s="21"/>
      <c r="N12" s="9" t="s">
        <v>1153</v>
      </c>
    </row>
    <row r="13" ht="12.75" customHeight="1" spans="1:14">
      <c r="A13" s="315">
        <v>6</v>
      </c>
      <c r="B13" s="21"/>
      <c r="C13" s="21"/>
      <c r="D13" s="22"/>
      <c r="E13" s="95"/>
      <c r="F13" s="21"/>
      <c r="G13" s="23"/>
      <c r="H13" s="59"/>
      <c r="I13" s="314"/>
      <c r="J13" s="314"/>
      <c r="K13" s="23"/>
      <c r="L13" s="23" t="str">
        <f t="shared" si="0"/>
        <v/>
      </c>
      <c r="M13" s="21"/>
      <c r="N13" s="9" t="s">
        <v>1154</v>
      </c>
    </row>
    <row r="14" ht="12.75" customHeight="1" spans="1:14">
      <c r="A14" s="315">
        <v>7</v>
      </c>
      <c r="B14" s="21"/>
      <c r="C14" s="21"/>
      <c r="D14" s="22"/>
      <c r="E14" s="95"/>
      <c r="F14" s="21"/>
      <c r="G14" s="23"/>
      <c r="H14" s="59"/>
      <c r="I14" s="314"/>
      <c r="J14" s="314"/>
      <c r="K14" s="23"/>
      <c r="L14" s="23" t="str">
        <f t="shared" si="0"/>
        <v/>
      </c>
      <c r="M14" s="21"/>
      <c r="N14" s="9" t="s">
        <v>1155</v>
      </c>
    </row>
    <row r="15" ht="12.75" customHeight="1" spans="1:14">
      <c r="A15" s="315">
        <v>8</v>
      </c>
      <c r="B15" s="21"/>
      <c r="C15" s="21"/>
      <c r="D15" s="22"/>
      <c r="E15" s="95"/>
      <c r="F15" s="21"/>
      <c r="G15" s="23"/>
      <c r="H15" s="59"/>
      <c r="I15" s="314"/>
      <c r="J15" s="314"/>
      <c r="K15" s="23"/>
      <c r="L15" s="23" t="str">
        <f t="shared" si="0"/>
        <v/>
      </c>
      <c r="M15" s="21"/>
      <c r="N15" s="9" t="s">
        <v>1156</v>
      </c>
    </row>
    <row r="16" ht="12.75" customHeight="1" spans="1:14">
      <c r="A16" s="315">
        <v>9</v>
      </c>
      <c r="B16" s="21"/>
      <c r="C16" s="21"/>
      <c r="D16" s="22"/>
      <c r="E16" s="95"/>
      <c r="F16" s="21"/>
      <c r="G16" s="23"/>
      <c r="H16" s="59"/>
      <c r="I16" s="314"/>
      <c r="J16" s="314"/>
      <c r="K16" s="23"/>
      <c r="L16" s="23" t="str">
        <f t="shared" si="0"/>
        <v/>
      </c>
      <c r="M16" s="21"/>
      <c r="N16" s="9" t="s">
        <v>1157</v>
      </c>
    </row>
    <row r="17" ht="12.75" customHeight="1" spans="1:14">
      <c r="A17" s="315">
        <v>10</v>
      </c>
      <c r="B17" s="21"/>
      <c r="C17" s="21"/>
      <c r="D17" s="22"/>
      <c r="E17" s="95"/>
      <c r="F17" s="21"/>
      <c r="G17" s="23"/>
      <c r="H17" s="59"/>
      <c r="I17" s="314"/>
      <c r="J17" s="314"/>
      <c r="K17" s="23"/>
      <c r="L17" s="23" t="str">
        <f t="shared" si="0"/>
        <v/>
      </c>
      <c r="M17" s="21"/>
      <c r="N17" s="9" t="s">
        <v>1158</v>
      </c>
    </row>
    <row r="18" ht="12.75" customHeight="1" spans="1:14">
      <c r="A18" s="315">
        <v>11</v>
      </c>
      <c r="B18" s="21"/>
      <c r="C18" s="21"/>
      <c r="D18" s="22"/>
      <c r="E18" s="95"/>
      <c r="F18" s="21"/>
      <c r="G18" s="23"/>
      <c r="H18" s="59"/>
      <c r="I18" s="314"/>
      <c r="J18" s="314"/>
      <c r="K18" s="23"/>
      <c r="L18" s="23" t="str">
        <f t="shared" ref="L18:L27" si="1">IF(I18=0,"",(K18-I18)/I18*100)</f>
        <v/>
      </c>
      <c r="M18" s="21"/>
      <c r="N18" s="9" t="s">
        <v>1159</v>
      </c>
    </row>
    <row r="19" ht="12.75" customHeight="1" spans="1:14">
      <c r="A19" s="315">
        <v>12</v>
      </c>
      <c r="B19" s="21"/>
      <c r="C19" s="21"/>
      <c r="D19" s="22"/>
      <c r="E19" s="95"/>
      <c r="F19" s="21"/>
      <c r="G19" s="23"/>
      <c r="H19" s="59"/>
      <c r="I19" s="314"/>
      <c r="J19" s="314"/>
      <c r="K19" s="23"/>
      <c r="L19" s="23" t="str">
        <f t="shared" si="1"/>
        <v/>
      </c>
      <c r="M19" s="21"/>
      <c r="N19" s="9" t="s">
        <v>1160</v>
      </c>
    </row>
    <row r="20" ht="12.75" customHeight="1" spans="1:14">
      <c r="A20" s="315">
        <v>13</v>
      </c>
      <c r="B20" s="21"/>
      <c r="C20" s="21"/>
      <c r="D20" s="22"/>
      <c r="E20" s="95"/>
      <c r="F20" s="21"/>
      <c r="G20" s="23"/>
      <c r="H20" s="59"/>
      <c r="I20" s="314"/>
      <c r="J20" s="314"/>
      <c r="K20" s="23"/>
      <c r="L20" s="23" t="str">
        <f t="shared" si="1"/>
        <v/>
      </c>
      <c r="M20" s="21"/>
      <c r="N20" s="9" t="s">
        <v>1161</v>
      </c>
    </row>
    <row r="21" ht="12.75" customHeight="1" spans="1:14">
      <c r="A21" s="315">
        <v>14</v>
      </c>
      <c r="B21" s="21"/>
      <c r="C21" s="21"/>
      <c r="D21" s="22"/>
      <c r="E21" s="95"/>
      <c r="F21" s="21"/>
      <c r="G21" s="23"/>
      <c r="H21" s="59"/>
      <c r="I21" s="314"/>
      <c r="J21" s="314"/>
      <c r="K21" s="23"/>
      <c r="L21" s="23" t="str">
        <f t="shared" si="1"/>
        <v/>
      </c>
      <c r="M21" s="21"/>
      <c r="N21" s="9" t="s">
        <v>1162</v>
      </c>
    </row>
    <row r="22" ht="12.75" customHeight="1" spans="1:14">
      <c r="A22" s="315">
        <v>15</v>
      </c>
      <c r="B22" s="21"/>
      <c r="C22" s="21"/>
      <c r="D22" s="22"/>
      <c r="E22" s="95"/>
      <c r="F22" s="21"/>
      <c r="G22" s="23"/>
      <c r="H22" s="59"/>
      <c r="I22" s="314"/>
      <c r="J22" s="314"/>
      <c r="K22" s="23"/>
      <c r="L22" s="23" t="str">
        <f t="shared" si="1"/>
        <v/>
      </c>
      <c r="M22" s="21"/>
      <c r="N22" s="9" t="s">
        <v>1163</v>
      </c>
    </row>
    <row r="23" ht="12.75" customHeight="1" spans="1:14">
      <c r="A23" s="315">
        <v>16</v>
      </c>
      <c r="B23" s="21"/>
      <c r="C23" s="21"/>
      <c r="D23" s="22"/>
      <c r="E23" s="95"/>
      <c r="F23" s="21"/>
      <c r="G23" s="23"/>
      <c r="H23" s="59"/>
      <c r="I23" s="314"/>
      <c r="J23" s="314"/>
      <c r="K23" s="23"/>
      <c r="L23" s="23" t="str">
        <f t="shared" si="1"/>
        <v/>
      </c>
      <c r="M23" s="21"/>
      <c r="N23" s="9" t="s">
        <v>1164</v>
      </c>
    </row>
    <row r="24" ht="12.75" customHeight="1" spans="1:14">
      <c r="A24" s="315">
        <v>17</v>
      </c>
      <c r="B24" s="21"/>
      <c r="C24" s="21"/>
      <c r="D24" s="22"/>
      <c r="E24" s="95"/>
      <c r="F24" s="21"/>
      <c r="G24" s="23"/>
      <c r="H24" s="59"/>
      <c r="I24" s="314"/>
      <c r="J24" s="314"/>
      <c r="K24" s="23"/>
      <c r="L24" s="23" t="str">
        <f t="shared" si="1"/>
        <v/>
      </c>
      <c r="M24" s="21"/>
      <c r="N24" s="9" t="s">
        <v>1165</v>
      </c>
    </row>
    <row r="25" ht="12.75" customHeight="1" spans="1:14">
      <c r="A25" s="315">
        <v>20</v>
      </c>
      <c r="B25" s="21"/>
      <c r="C25" s="21"/>
      <c r="D25" s="22"/>
      <c r="E25" s="95"/>
      <c r="F25" s="21"/>
      <c r="G25" s="23"/>
      <c r="H25" s="59"/>
      <c r="I25" s="314"/>
      <c r="J25" s="314"/>
      <c r="K25" s="23"/>
      <c r="L25" s="23" t="str">
        <f t="shared" si="1"/>
        <v/>
      </c>
      <c r="M25" s="21"/>
      <c r="N25" s="9" t="s">
        <v>1166</v>
      </c>
    </row>
    <row r="26" ht="12.75" customHeight="1" spans="1:14">
      <c r="A26" s="315" t="str">
        <f>IF(B26="","",ROW()-7)</f>
        <v/>
      </c>
      <c r="B26" s="21"/>
      <c r="C26" s="21"/>
      <c r="D26" s="22"/>
      <c r="E26" s="95"/>
      <c r="F26" s="21"/>
      <c r="G26" s="23"/>
      <c r="H26" s="59"/>
      <c r="I26" s="314"/>
      <c r="J26" s="314"/>
      <c r="K26" s="23"/>
      <c r="L26" s="23" t="str">
        <f t="shared" si="1"/>
        <v/>
      </c>
      <c r="M26" s="21"/>
      <c r="N26" s="9" t="s">
        <v>1167</v>
      </c>
    </row>
    <row r="27" ht="12.75" customHeight="1" spans="1:14">
      <c r="A27" s="20" t="s">
        <v>1168</v>
      </c>
      <c r="B27" s="182"/>
      <c r="C27" s="21"/>
      <c r="D27" s="57"/>
      <c r="E27" s="95"/>
      <c r="F27" s="21"/>
      <c r="G27" s="23"/>
      <c r="H27" s="59"/>
      <c r="I27" s="23">
        <f>SUM(I8:I26)</f>
        <v>0</v>
      </c>
      <c r="J27" s="23">
        <f>SUM(J8:J26)</f>
        <v>0</v>
      </c>
      <c r="K27" s="23">
        <f>SUM(K8:K26)</f>
        <v>0</v>
      </c>
      <c r="L27" s="23" t="str">
        <f t="shared" si="1"/>
        <v/>
      </c>
      <c r="M27" s="21"/>
    </row>
    <row r="28" ht="12.75" customHeight="1" spans="1:14">
      <c r="A28" s="20" t="s">
        <v>1169</v>
      </c>
      <c r="B28" s="182"/>
      <c r="C28" s="21"/>
      <c r="D28" s="57"/>
      <c r="E28" s="95"/>
      <c r="F28" s="21"/>
      <c r="G28" s="23"/>
      <c r="H28" s="59"/>
      <c r="I28" s="23">
        <f>J27</f>
        <v>0</v>
      </c>
      <c r="J28" s="23"/>
      <c r="K28" s="23"/>
      <c r="L28" s="23"/>
      <c r="M28" s="21"/>
    </row>
    <row r="29" customHeight="1" spans="1:14">
      <c r="A29" s="24" t="s">
        <v>1170</v>
      </c>
      <c r="B29" s="206"/>
      <c r="C29" s="27"/>
      <c r="D29" s="427"/>
      <c r="E29" s="27"/>
      <c r="F29" s="27"/>
      <c r="G29" s="27"/>
      <c r="H29" s="27"/>
      <c r="I29" s="31">
        <f>I27-I28</f>
        <v>0</v>
      </c>
      <c r="J29" s="31"/>
      <c r="K29" s="31">
        <f>K27</f>
        <v>0</v>
      </c>
      <c r="L29" s="23" t="str">
        <f>IF(I29=0,"",(K29-I29)/I29*100)</f>
        <v/>
      </c>
      <c r="M29" s="27"/>
    </row>
    <row r="30" customHeight="1" spans="1:14">
      <c r="A30" s="10" t="str">
        <f>基本信息输入表!$K$6&amp;"填表人："&amp;基本信息输入表!$M$26</f>
        <v>产权持有单位填表人：宁国胜</v>
      </c>
      <c r="K30" s="10" t="str">
        <f>"评估人员："&amp;基本信息输入表!$Q$26</f>
        <v>评估人员：王庆国</v>
      </c>
      <c r="N30" s="215" t="s">
        <v>837</v>
      </c>
    </row>
    <row r="31" customHeight="1" spans="1:14">
      <c r="A31" s="10" t="str">
        <f>"填表日期："&amp;YEAR(基本信息输入表!$O$26)&amp;"年"&amp;MONTH(基本信息输入表!$O$26)&amp;"月"&amp;DAY(基本信息输入表!$O$26)&amp;"日"</f>
        <v>填表日期：2025年2月22日</v>
      </c>
    </row>
  </sheetData>
  <mergeCells count="18">
    <mergeCell ref="A2:M2"/>
    <mergeCell ref="A3:M3"/>
    <mergeCell ref="A27:B27"/>
    <mergeCell ref="A28:B28"/>
    <mergeCell ref="A29:B29"/>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30"/>
  <sheetViews>
    <sheetView showGridLines="0" zoomScale="96" zoomScaleNormal="96" topLeftCell="A3" workbookViewId="0">
      <selection activeCell="D8" sqref="D8:D24"/>
    </sheetView>
  </sheetViews>
  <sheetFormatPr defaultColWidth="9" defaultRowHeight="15.75" customHeight="1"/>
  <cols>
    <col min="1" max="1" width="8.7" style="10" customWidth="1"/>
    <col min="2" max="2" width="21" style="10" customWidth="1"/>
    <col min="3" max="3" width="8" style="10" customWidth="1"/>
    <col min="4" max="4" width="8" style="252" customWidth="1"/>
    <col min="5" max="5" width="9.7" style="10" customWidth="1"/>
    <col min="6" max="6" width="4.7" style="10" customWidth="1"/>
    <col min="7" max="7" width="11.2" style="10" customWidth="1"/>
    <col min="8" max="9" width="12.2" style="10" customWidth="1"/>
    <col min="10" max="10" width="11.2" style="10" customWidth="1"/>
    <col min="11" max="11" width="7.7" style="10" customWidth="1"/>
    <col min="12" max="12" width="16.7" style="10" customWidth="1"/>
    <col min="13" max="13" width="8.7" style="10" customWidth="1"/>
    <col min="14" max="15" width="9" style="10" customWidth="1"/>
    <col min="16" max="16384" width="9" style="10"/>
  </cols>
  <sheetData>
    <row r="1" customHeight="1" spans="1:13">
      <c r="A1" s="11" t="s">
        <v>0</v>
      </c>
    </row>
    <row r="2" s="8" customFormat="1" ht="30" customHeight="1" spans="1:13">
      <c r="A2" s="12" t="s">
        <v>26</v>
      </c>
    </row>
    <row r="3" customHeight="1" spans="1:13">
      <c r="A3" s="9" t="str">
        <f>"评估基准日："&amp;TEXT(基本信息输入表!M7,"yyyy年mm月dd日")</f>
        <v>评估基准日：2025年02月20日</v>
      </c>
    </row>
    <row r="4" ht="14.25" customHeight="1" spans="1:13">
      <c r="A4" s="9"/>
      <c r="B4" s="9"/>
      <c r="C4" s="9"/>
      <c r="D4" s="311"/>
      <c r="E4" s="9"/>
      <c r="F4" s="9"/>
      <c r="G4" s="9"/>
      <c r="H4" s="9"/>
      <c r="I4" s="9"/>
      <c r="J4" s="9"/>
      <c r="K4" s="9"/>
      <c r="L4" s="14" t="s">
        <v>1171</v>
      </c>
    </row>
    <row r="5" customHeight="1" spans="1:13">
      <c r="A5" s="10" t="str">
        <f>基本信息输入表!K6&amp;"："&amp;基本信息输入表!M6</f>
        <v>产权持有单位：中国石油天然气股份有限公司塔里木油田分公司塔西南勘探开发公司</v>
      </c>
      <c r="F5" s="85"/>
      <c r="L5" s="212" t="s">
        <v>846</v>
      </c>
    </row>
    <row r="6" s="9" customFormat="1" ht="16.5" customHeight="1" spans="1:13">
      <c r="A6" s="18" t="s">
        <v>4</v>
      </c>
      <c r="B6" s="18" t="s">
        <v>1091</v>
      </c>
      <c r="C6" s="18" t="s">
        <v>1092</v>
      </c>
      <c r="D6" s="312" t="s">
        <v>1093</v>
      </c>
      <c r="E6" s="84" t="s">
        <v>1094</v>
      </c>
      <c r="F6" s="84" t="s">
        <v>848</v>
      </c>
      <c r="G6" s="84" t="s">
        <v>849</v>
      </c>
      <c r="H6" s="296" t="s">
        <v>726</v>
      </c>
      <c r="I6" s="36" t="s">
        <v>720</v>
      </c>
      <c r="J6" s="18" t="s">
        <v>7</v>
      </c>
      <c r="K6" s="18" t="s">
        <v>686</v>
      </c>
      <c r="L6" s="18" t="s">
        <v>176</v>
      </c>
    </row>
    <row r="7" customHeight="1" spans="1:13">
      <c r="A7" s="214"/>
      <c r="B7" s="214"/>
      <c r="C7" s="214"/>
      <c r="D7" s="214"/>
      <c r="E7" s="214"/>
      <c r="F7" s="214"/>
      <c r="G7" s="214"/>
      <c r="H7" s="188"/>
      <c r="I7" s="188"/>
      <c r="J7" s="214"/>
      <c r="K7" s="214"/>
      <c r="L7" s="214"/>
      <c r="M7" s="215" t="s">
        <v>851</v>
      </c>
    </row>
    <row r="8" ht="12.75" customHeight="1" spans="1:13">
      <c r="A8" s="20">
        <v>1</v>
      </c>
      <c r="B8" s="21"/>
      <c r="C8" s="21"/>
      <c r="D8" s="22"/>
      <c r="E8" s="95"/>
      <c r="F8" s="21"/>
      <c r="G8" s="23"/>
      <c r="H8" s="425"/>
      <c r="I8" s="425"/>
      <c r="J8" s="314"/>
      <c r="K8" s="23" t="str">
        <f>IF(H8=0,"",(J8-H8)/H8*100)</f>
        <v/>
      </c>
      <c r="L8" s="21"/>
      <c r="M8" s="9" t="s">
        <v>1172</v>
      </c>
    </row>
    <row r="9" ht="12.75" customHeight="1" spans="1:13">
      <c r="A9" s="20">
        <v>2</v>
      </c>
      <c r="B9" s="21"/>
      <c r="C9" s="21"/>
      <c r="D9" s="22"/>
      <c r="E9" s="95"/>
      <c r="F9" s="21"/>
      <c r="G9" s="23"/>
      <c r="H9" s="314"/>
      <c r="I9" s="314"/>
      <c r="J9" s="314"/>
      <c r="K9" s="23" t="str">
        <f t="shared" ref="K9:K28" si="0">IF(H9=0,"",(J9-H9)/H9*100)</f>
        <v/>
      </c>
      <c r="L9" s="21"/>
      <c r="M9" s="9" t="s">
        <v>1173</v>
      </c>
    </row>
    <row r="10" ht="12.75" customHeight="1" spans="1:13">
      <c r="A10" s="20">
        <v>3</v>
      </c>
      <c r="B10" s="21"/>
      <c r="C10" s="21"/>
      <c r="D10" s="22"/>
      <c r="E10" s="95"/>
      <c r="F10" s="21"/>
      <c r="G10" s="23"/>
      <c r="H10" s="314"/>
      <c r="I10" s="314"/>
      <c r="J10" s="314"/>
      <c r="K10" s="23" t="str">
        <f t="shared" si="0"/>
        <v/>
      </c>
      <c r="L10" s="21"/>
      <c r="M10" s="9" t="s">
        <v>1174</v>
      </c>
    </row>
    <row r="11" ht="12.75" customHeight="1" spans="1:13">
      <c r="A11" s="20" t="str">
        <f t="shared" ref="A11:A24" si="1">IF(B11="","",ROW()-7)</f>
        <v/>
      </c>
      <c r="B11" s="21"/>
      <c r="C11" s="21"/>
      <c r="D11" s="22"/>
      <c r="E11" s="95"/>
      <c r="F11" s="21"/>
      <c r="G11" s="23"/>
      <c r="H11" s="314"/>
      <c r="I11" s="314"/>
      <c r="J11" s="314"/>
      <c r="K11" s="23" t="str">
        <f t="shared" si="0"/>
        <v/>
      </c>
      <c r="L11" s="21"/>
      <c r="M11" s="9" t="s">
        <v>1175</v>
      </c>
    </row>
    <row r="12" ht="12.75" customHeight="1" spans="1:13">
      <c r="A12" s="20" t="str">
        <f t="shared" si="1"/>
        <v/>
      </c>
      <c r="B12" s="21"/>
      <c r="C12" s="21"/>
      <c r="D12" s="22"/>
      <c r="E12" s="95"/>
      <c r="F12" s="21"/>
      <c r="G12" s="23"/>
      <c r="H12" s="314"/>
      <c r="I12" s="314"/>
      <c r="J12" s="314"/>
      <c r="K12" s="23" t="str">
        <f t="shared" si="0"/>
        <v/>
      </c>
      <c r="L12" s="21"/>
      <c r="M12" s="9" t="s">
        <v>1176</v>
      </c>
    </row>
    <row r="13" ht="12.75" customHeight="1" spans="1:13">
      <c r="A13" s="20" t="str">
        <f t="shared" si="1"/>
        <v/>
      </c>
      <c r="B13" s="21"/>
      <c r="C13" s="21"/>
      <c r="D13" s="22"/>
      <c r="E13" s="95"/>
      <c r="F13" s="21"/>
      <c r="G13" s="23"/>
      <c r="H13" s="314"/>
      <c r="I13" s="314"/>
      <c r="J13" s="314"/>
      <c r="K13" s="23" t="str">
        <f t="shared" si="0"/>
        <v/>
      </c>
      <c r="L13" s="21"/>
      <c r="M13" s="9" t="s">
        <v>1177</v>
      </c>
    </row>
    <row r="14" ht="12.75" customHeight="1" spans="1:13">
      <c r="A14" s="20" t="str">
        <f t="shared" si="1"/>
        <v/>
      </c>
      <c r="B14" s="21"/>
      <c r="C14" s="21"/>
      <c r="D14" s="22"/>
      <c r="E14" s="95"/>
      <c r="F14" s="21"/>
      <c r="G14" s="23"/>
      <c r="H14" s="314"/>
      <c r="I14" s="314"/>
      <c r="J14" s="314"/>
      <c r="K14" s="23" t="str">
        <f t="shared" si="0"/>
        <v/>
      </c>
      <c r="L14" s="21"/>
      <c r="M14" s="9" t="s">
        <v>1178</v>
      </c>
    </row>
    <row r="15" ht="12.75" customHeight="1" spans="1:13">
      <c r="A15" s="20" t="str">
        <f t="shared" si="1"/>
        <v/>
      </c>
      <c r="B15" s="21"/>
      <c r="C15" s="21"/>
      <c r="D15" s="22"/>
      <c r="E15" s="95"/>
      <c r="F15" s="21"/>
      <c r="G15" s="23"/>
      <c r="H15" s="314"/>
      <c r="I15" s="314"/>
      <c r="J15" s="314"/>
      <c r="K15" s="23" t="str">
        <f t="shared" si="0"/>
        <v/>
      </c>
      <c r="L15" s="21"/>
      <c r="M15" s="9" t="s">
        <v>1179</v>
      </c>
    </row>
    <row r="16" ht="12.75" customHeight="1" spans="1:13">
      <c r="A16" s="20" t="str">
        <f t="shared" si="1"/>
        <v/>
      </c>
      <c r="B16" s="21"/>
      <c r="C16" s="21"/>
      <c r="D16" s="22"/>
      <c r="E16" s="95"/>
      <c r="F16" s="21"/>
      <c r="G16" s="23"/>
      <c r="H16" s="314"/>
      <c r="I16" s="314"/>
      <c r="J16" s="314"/>
      <c r="K16" s="23" t="str">
        <f t="shared" si="0"/>
        <v/>
      </c>
      <c r="L16" s="21"/>
      <c r="M16" s="9" t="s">
        <v>1180</v>
      </c>
    </row>
    <row r="17" ht="12.75" customHeight="1" spans="1:13">
      <c r="A17" s="20" t="str">
        <f t="shared" si="1"/>
        <v/>
      </c>
      <c r="B17" s="21"/>
      <c r="C17" s="21"/>
      <c r="D17" s="22"/>
      <c r="E17" s="95"/>
      <c r="F17" s="21"/>
      <c r="G17" s="23"/>
      <c r="H17" s="314"/>
      <c r="I17" s="314"/>
      <c r="J17" s="314"/>
      <c r="K17" s="23" t="str">
        <f t="shared" si="0"/>
        <v/>
      </c>
      <c r="L17" s="21"/>
      <c r="M17" s="9" t="s">
        <v>1181</v>
      </c>
    </row>
    <row r="18" ht="12.75" customHeight="1" spans="1:13">
      <c r="A18" s="20" t="str">
        <f t="shared" si="1"/>
        <v/>
      </c>
      <c r="B18" s="21"/>
      <c r="C18" s="21"/>
      <c r="D18" s="22"/>
      <c r="E18" s="95"/>
      <c r="F18" s="21"/>
      <c r="G18" s="23"/>
      <c r="H18" s="314"/>
      <c r="I18" s="314"/>
      <c r="J18" s="314"/>
      <c r="K18" s="23" t="str">
        <f t="shared" si="0"/>
        <v/>
      </c>
      <c r="L18" s="21"/>
      <c r="M18" s="9" t="s">
        <v>1182</v>
      </c>
    </row>
    <row r="19" ht="12.75" customHeight="1" spans="1:13">
      <c r="A19" s="20" t="str">
        <f t="shared" si="1"/>
        <v/>
      </c>
      <c r="B19" s="21"/>
      <c r="C19" s="21"/>
      <c r="D19" s="22"/>
      <c r="E19" s="95"/>
      <c r="F19" s="21"/>
      <c r="G19" s="23"/>
      <c r="H19" s="314"/>
      <c r="I19" s="314"/>
      <c r="J19" s="314"/>
      <c r="K19" s="23" t="str">
        <f t="shared" si="0"/>
        <v/>
      </c>
      <c r="L19" s="21"/>
      <c r="M19" s="9" t="s">
        <v>1183</v>
      </c>
    </row>
    <row r="20" ht="12.75" customHeight="1" spans="1:13">
      <c r="A20" s="20" t="str">
        <f t="shared" si="1"/>
        <v/>
      </c>
      <c r="B20" s="21"/>
      <c r="C20" s="21"/>
      <c r="D20" s="22"/>
      <c r="E20" s="95"/>
      <c r="F20" s="21"/>
      <c r="G20" s="23"/>
      <c r="H20" s="314"/>
      <c r="I20" s="314"/>
      <c r="J20" s="314"/>
      <c r="K20" s="23" t="str">
        <f t="shared" si="0"/>
        <v/>
      </c>
      <c r="L20" s="21"/>
      <c r="M20" s="9" t="s">
        <v>1184</v>
      </c>
    </row>
    <row r="21" ht="12.75" customHeight="1" spans="1:13">
      <c r="A21" s="20" t="str">
        <f t="shared" si="1"/>
        <v/>
      </c>
      <c r="B21" s="21"/>
      <c r="C21" s="21"/>
      <c r="D21" s="22"/>
      <c r="E21" s="95"/>
      <c r="F21" s="21"/>
      <c r="G21" s="23"/>
      <c r="H21" s="314"/>
      <c r="I21" s="314"/>
      <c r="J21" s="314"/>
      <c r="K21" s="23" t="str">
        <f t="shared" si="0"/>
        <v/>
      </c>
      <c r="L21" s="21"/>
      <c r="M21" s="9" t="s">
        <v>1185</v>
      </c>
    </row>
    <row r="22" ht="12.75" customHeight="1" spans="1:13">
      <c r="A22" s="20" t="str">
        <f t="shared" si="1"/>
        <v/>
      </c>
      <c r="B22" s="21"/>
      <c r="C22" s="21"/>
      <c r="D22" s="22"/>
      <c r="E22" s="95"/>
      <c r="F22" s="21"/>
      <c r="G22" s="23"/>
      <c r="H22" s="314"/>
      <c r="I22" s="314"/>
      <c r="J22" s="314"/>
      <c r="K22" s="23" t="str">
        <f t="shared" si="0"/>
        <v/>
      </c>
      <c r="L22" s="21"/>
      <c r="M22" s="9" t="s">
        <v>1186</v>
      </c>
    </row>
    <row r="23" ht="12.75" customHeight="1" spans="1:13">
      <c r="A23" s="20" t="str">
        <f t="shared" si="1"/>
        <v/>
      </c>
      <c r="B23" s="21"/>
      <c r="C23" s="21"/>
      <c r="D23" s="22"/>
      <c r="E23" s="95"/>
      <c r="F23" s="21"/>
      <c r="G23" s="23"/>
      <c r="H23" s="314"/>
      <c r="I23" s="314"/>
      <c r="J23" s="314"/>
      <c r="K23" s="23" t="str">
        <f t="shared" si="0"/>
        <v/>
      </c>
      <c r="L23" s="21"/>
      <c r="M23" s="9" t="s">
        <v>1187</v>
      </c>
    </row>
    <row r="24" ht="12.75" customHeight="1" spans="1:13">
      <c r="A24" s="20" t="str">
        <f t="shared" si="1"/>
        <v/>
      </c>
      <c r="B24" s="21"/>
      <c r="C24" s="21"/>
      <c r="D24" s="22"/>
      <c r="E24" s="95"/>
      <c r="F24" s="21"/>
      <c r="G24" s="23"/>
      <c r="H24" s="314"/>
      <c r="I24" s="314"/>
      <c r="J24" s="314"/>
      <c r="K24" s="23" t="str">
        <f t="shared" si="0"/>
        <v/>
      </c>
      <c r="L24" s="21"/>
      <c r="M24" s="9" t="s">
        <v>1188</v>
      </c>
    </row>
    <row r="25" ht="12.75" customHeight="1" spans="1:13">
      <c r="A25" s="20" t="s">
        <v>1189</v>
      </c>
      <c r="B25" s="182"/>
      <c r="C25" s="21"/>
      <c r="D25" s="57"/>
      <c r="E25" s="95"/>
      <c r="F25" s="21"/>
      <c r="G25" s="23"/>
      <c r="H25" s="316">
        <f>SUM(H8:H24)</f>
        <v>0</v>
      </c>
      <c r="I25" s="316">
        <f>SUM(I8:I24)</f>
        <v>0</v>
      </c>
      <c r="J25" s="316">
        <f>SUM(J8:J24)</f>
        <v>0</v>
      </c>
      <c r="K25" s="23" t="str">
        <f t="shared" si="0"/>
        <v/>
      </c>
      <c r="L25" s="21"/>
    </row>
    <row r="26" ht="12.75" customHeight="1" spans="1:13">
      <c r="A26" s="20" t="s">
        <v>1114</v>
      </c>
      <c r="B26" s="182"/>
      <c r="C26" s="21"/>
      <c r="D26" s="57"/>
      <c r="E26" s="95"/>
      <c r="F26" s="21"/>
      <c r="G26" s="23"/>
      <c r="H26" s="316">
        <f>I25</f>
        <v>0</v>
      </c>
      <c r="I26" s="316"/>
      <c r="J26" s="316"/>
      <c r="K26" s="23"/>
      <c r="L26" s="21"/>
    </row>
    <row r="27" ht="12.75" customHeight="1" spans="1:13">
      <c r="A27" s="20" t="s">
        <v>1115</v>
      </c>
      <c r="B27" s="182"/>
      <c r="C27" s="21"/>
      <c r="D27" s="57"/>
      <c r="E27" s="95"/>
      <c r="F27" s="21"/>
      <c r="G27" s="23"/>
      <c r="H27" s="316"/>
      <c r="I27" s="316"/>
      <c r="J27" s="316">
        <f>H26</f>
        <v>0</v>
      </c>
      <c r="K27" s="23"/>
      <c r="L27" s="21"/>
    </row>
    <row r="28" customHeight="1" spans="1:13">
      <c r="A28" s="426" t="s">
        <v>724</v>
      </c>
      <c r="B28" s="206"/>
      <c r="C28" s="27"/>
      <c r="D28" s="318"/>
      <c r="E28" s="27"/>
      <c r="F28" s="27"/>
      <c r="G28" s="27"/>
      <c r="H28" s="316">
        <f>H25-H26</f>
        <v>0</v>
      </c>
      <c r="I28" s="319"/>
      <c r="J28" s="316">
        <f>J25-J27</f>
        <v>0</v>
      </c>
      <c r="K28" s="23" t="str">
        <f t="shared" si="0"/>
        <v/>
      </c>
      <c r="L28" s="27"/>
    </row>
    <row r="29" customHeight="1" spans="1:13">
      <c r="A29" s="10" t="str">
        <f>基本信息输入表!$K$6&amp;"填表人："&amp;基本信息输入表!$M$27</f>
        <v>产权持有单位填表人：宁国胜</v>
      </c>
      <c r="J29" s="10" t="str">
        <f>"评估人员："&amp;基本信息输入表!$Q$27</f>
        <v>评估人员：王庆国</v>
      </c>
      <c r="M29" s="58" t="s">
        <v>837</v>
      </c>
    </row>
    <row r="30" customHeight="1" spans="1:13">
      <c r="A30" s="10" t="str">
        <f>"填表日期："&amp;YEAR(基本信息输入表!$O$27)&amp;"年"&amp;MONTH(基本信息输入表!$O$27)&amp;"月"&amp;DAY(基本信息输入表!$O$27)&amp;"日"</f>
        <v>填表日期：2025年2月22日</v>
      </c>
    </row>
  </sheetData>
  <mergeCells count="18">
    <mergeCell ref="A2:L2"/>
    <mergeCell ref="A3:L3"/>
    <mergeCell ref="A25:B25"/>
    <mergeCell ref="A26:B26"/>
    <mergeCell ref="A27:B27"/>
    <mergeCell ref="A28:B28"/>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9"/>
  <sheetViews>
    <sheetView showGridLines="0" zoomScale="96" zoomScaleNormal="96" topLeftCell="A6" workbookViewId="0">
      <selection activeCell="O21" sqref="O21:P21"/>
    </sheetView>
  </sheetViews>
  <sheetFormatPr defaultColWidth="9" defaultRowHeight="15.75" customHeight="1" outlineLevelCol="7"/>
  <cols>
    <col min="1" max="1" width="6.7" style="44" customWidth="1"/>
    <col min="2" max="2" width="26.7" style="44" customWidth="1"/>
    <col min="3" max="6" width="18.7" style="44" customWidth="1"/>
    <col min="7" max="7" width="12.7" style="44" customWidth="1"/>
    <col min="8" max="8" width="9" style="44" customWidth="1"/>
    <col min="9" max="9" width="9.7" style="44" customWidth="1"/>
    <col min="10" max="11" width="9" style="44" customWidth="1"/>
    <col min="12" max="16384" width="9" style="44"/>
  </cols>
  <sheetData>
    <row r="1" customHeight="1" spans="1:7">
      <c r="A1" s="45" t="s">
        <v>0</v>
      </c>
    </row>
    <row r="2" s="42" customFormat="1" ht="30" customHeight="1" spans="1:7">
      <c r="A2" s="46" t="s">
        <v>1190</v>
      </c>
    </row>
    <row r="3" customHeight="1" spans="1:7">
      <c r="A3" s="43" t="str">
        <f>"评估基准日："&amp;TEXT(基本信息输入表!M7,"yyyy年mm月dd日")</f>
        <v>评估基准日：2025年02月20日</v>
      </c>
    </row>
    <row r="4" ht="14.25" customHeight="1" spans="1:7">
      <c r="A4" s="43"/>
      <c r="B4" s="43"/>
      <c r="C4" s="43"/>
      <c r="D4" s="43"/>
      <c r="E4" s="43"/>
      <c r="F4" s="43"/>
      <c r="G4" s="47" t="s">
        <v>1191</v>
      </c>
    </row>
    <row r="5" customHeight="1" spans="1:7">
      <c r="A5" s="48" t="str">
        <f>基本信息输入表!K6&amp;"："&amp;基本信息输入表!M6</f>
        <v>产权持有单位：中国石油天然气股份有限公司塔里木油田分公司塔西南勘探开发公司</v>
      </c>
      <c r="B5" s="48"/>
      <c r="G5" s="47" t="s">
        <v>821</v>
      </c>
    </row>
    <row r="6" s="43" customFormat="1" customHeight="1" spans="1:7">
      <c r="A6" s="49" t="s">
        <v>822</v>
      </c>
      <c r="B6" s="49" t="s">
        <v>5</v>
      </c>
      <c r="C6" s="49" t="s">
        <v>6</v>
      </c>
      <c r="D6" s="97" t="s">
        <v>1192</v>
      </c>
      <c r="E6" s="49" t="s">
        <v>7</v>
      </c>
      <c r="F6" s="79" t="s">
        <v>823</v>
      </c>
      <c r="G6" s="49" t="s">
        <v>686</v>
      </c>
    </row>
    <row r="7" customHeight="1" spans="1:7">
      <c r="A7" s="49" t="s">
        <v>1193</v>
      </c>
      <c r="B7" s="80" t="s">
        <v>361</v>
      </c>
      <c r="C7" s="81">
        <f>'3-9-1材料采购（在途物资）'!F26</f>
        <v>0</v>
      </c>
      <c r="D7" s="81">
        <f>'3-9-1材料采购（在途物资）'!G26</f>
        <v>0</v>
      </c>
      <c r="E7" s="51">
        <f>'3-9-1材料采购（在途物资）'!J28</f>
        <v>0</v>
      </c>
      <c r="F7" s="51">
        <f t="shared" ref="F7:F18" si="0">E7-C7+D7</f>
        <v>0</v>
      </c>
      <c r="G7" s="299" t="str">
        <f t="shared" ref="G7:G18" si="1">IF(C7-D7=0,"",(E7-C7+D7)/(C7-D7)*100)</f>
        <v/>
      </c>
    </row>
    <row r="8" customHeight="1" spans="1:7">
      <c r="A8" s="49" t="s">
        <v>1194</v>
      </c>
      <c r="B8" s="98" t="s">
        <v>362</v>
      </c>
      <c r="C8" s="81">
        <f>'3-9-2原材料'!G25</f>
        <v>0</v>
      </c>
      <c r="D8" s="81">
        <f>'3-9-2原材料'!H25</f>
        <v>0</v>
      </c>
      <c r="E8" s="51">
        <f>'3-9-2原材料'!M27</f>
        <v>0</v>
      </c>
      <c r="F8" s="51">
        <f t="shared" si="0"/>
        <v>0</v>
      </c>
      <c r="G8" s="299" t="str">
        <f t="shared" si="1"/>
        <v/>
      </c>
    </row>
    <row r="9" customHeight="1" spans="1:7">
      <c r="A9" s="49" t="s">
        <v>1195</v>
      </c>
      <c r="B9" s="98" t="s">
        <v>363</v>
      </c>
      <c r="C9" s="81">
        <f>'3-9-3在库周转材料'!G26</f>
        <v>0</v>
      </c>
      <c r="D9" s="81">
        <f>'3-9-3在库周转材料'!H26</f>
        <v>0</v>
      </c>
      <c r="E9" s="51">
        <f>'3-9-3在库周转材料'!M28</f>
        <v>0</v>
      </c>
      <c r="F9" s="51">
        <f t="shared" si="0"/>
        <v>0</v>
      </c>
      <c r="G9" s="299" t="str">
        <f t="shared" si="1"/>
        <v/>
      </c>
    </row>
    <row r="10" customHeight="1" spans="1:7">
      <c r="A10" s="49" t="s">
        <v>1196</v>
      </c>
      <c r="B10" s="98" t="s">
        <v>366</v>
      </c>
      <c r="C10" s="81">
        <f>'3-9-4委托加工物资'!G26</f>
        <v>0</v>
      </c>
      <c r="D10" s="81">
        <f>'3-9-4委托加工物资'!H26</f>
        <v>0</v>
      </c>
      <c r="E10" s="51">
        <f>'3-9-4委托加工物资'!K28</f>
        <v>0</v>
      </c>
      <c r="F10" s="51">
        <f t="shared" si="0"/>
        <v>0</v>
      </c>
      <c r="G10" s="299" t="str">
        <f t="shared" si="1"/>
        <v/>
      </c>
    </row>
    <row r="11" customHeight="1" spans="1:7">
      <c r="A11" s="49" t="s">
        <v>1197</v>
      </c>
      <c r="B11" s="98" t="s">
        <v>368</v>
      </c>
      <c r="C11" s="81">
        <f>'3-9-5产成品（库存商品）'!I26</f>
        <v>0</v>
      </c>
      <c r="D11" s="81">
        <f>'3-9-5产成品（库存商品）'!J26</f>
        <v>0</v>
      </c>
      <c r="E11" s="51">
        <f>'3-9-5产成品（库存商品）'!M28</f>
        <v>0</v>
      </c>
      <c r="F11" s="51">
        <f t="shared" si="0"/>
        <v>0</v>
      </c>
      <c r="G11" s="299" t="str">
        <f t="shared" si="1"/>
        <v/>
      </c>
    </row>
    <row r="12" customHeight="1" spans="1:7">
      <c r="A12" s="49" t="s">
        <v>1198</v>
      </c>
      <c r="B12" s="98" t="s">
        <v>370</v>
      </c>
      <c r="C12" s="81">
        <f>'3-9-6在产品（自制半成品）'!F26</f>
        <v>0</v>
      </c>
      <c r="D12" s="81">
        <f>'3-9-6在产品（自制半成品）'!G26</f>
        <v>0</v>
      </c>
      <c r="E12" s="51">
        <f>'3-9-6在产品（自制半成品）'!K28</f>
        <v>0</v>
      </c>
      <c r="F12" s="51">
        <f t="shared" si="0"/>
        <v>0</v>
      </c>
      <c r="G12" s="299" t="str">
        <f t="shared" si="1"/>
        <v/>
      </c>
    </row>
    <row r="13" customHeight="1" spans="1:7">
      <c r="A13" s="49" t="s">
        <v>1199</v>
      </c>
      <c r="B13" s="98" t="s">
        <v>373</v>
      </c>
      <c r="C13" s="81">
        <f>'3-9-7发出商品'!G26</f>
        <v>0</v>
      </c>
      <c r="D13" s="81">
        <f>'3-9-7发出商品'!H26</f>
        <v>0</v>
      </c>
      <c r="E13" s="51">
        <f>'3-9-7发出商品'!K28</f>
        <v>0</v>
      </c>
      <c r="F13" s="51">
        <f t="shared" si="0"/>
        <v>0</v>
      </c>
      <c r="G13" s="299" t="str">
        <f t="shared" si="1"/>
        <v/>
      </c>
    </row>
    <row r="14" customHeight="1" spans="1:7">
      <c r="A14" s="49" t="s">
        <v>1200</v>
      </c>
      <c r="B14" s="98" t="s">
        <v>376</v>
      </c>
      <c r="C14" s="81">
        <f>'3-9-8在用周转材料'!G26</f>
        <v>0</v>
      </c>
      <c r="D14" s="81">
        <f>'3-9-8在用周转材料'!H26</f>
        <v>0</v>
      </c>
      <c r="E14" s="51">
        <f>'3-9-8在用周转材料'!L28</f>
        <v>0</v>
      </c>
      <c r="F14" s="51">
        <f t="shared" si="0"/>
        <v>0</v>
      </c>
      <c r="G14" s="299" t="str">
        <f t="shared" si="1"/>
        <v/>
      </c>
    </row>
    <row r="15" customHeight="1" spans="1:7">
      <c r="A15" s="49" t="s">
        <v>1201</v>
      </c>
      <c r="B15" s="83" t="s">
        <v>379</v>
      </c>
      <c r="C15" s="81">
        <f>'3-9-9开发产品'!T26</f>
        <v>0</v>
      </c>
      <c r="D15" s="81">
        <f>'3-9-9开发产品'!U26</f>
        <v>0</v>
      </c>
      <c r="E15" s="51">
        <f>'3-9-9开发产品'!W28</f>
        <v>0</v>
      </c>
      <c r="F15" s="51">
        <f t="shared" si="0"/>
        <v>0</v>
      </c>
      <c r="G15" s="299" t="str">
        <f t="shared" si="1"/>
        <v/>
      </c>
    </row>
    <row r="16" customHeight="1" spans="1:7">
      <c r="A16" s="49" t="s">
        <v>1202</v>
      </c>
      <c r="B16" s="83" t="s">
        <v>382</v>
      </c>
      <c r="C16" s="81">
        <f>'3-9-10开发成本'!U25</f>
        <v>0</v>
      </c>
      <c r="D16" s="81">
        <f>'3-9-10开发成本'!V25</f>
        <v>0</v>
      </c>
      <c r="E16" s="51">
        <f>'3-9-10开发成本'!X27</f>
        <v>0</v>
      </c>
      <c r="F16" s="51">
        <f t="shared" si="0"/>
        <v>0</v>
      </c>
      <c r="G16" s="299" t="str">
        <f t="shared" si="1"/>
        <v/>
      </c>
    </row>
    <row r="17" customHeight="1" spans="1:8">
      <c r="A17" s="49" t="s">
        <v>1203</v>
      </c>
      <c r="B17" s="83" t="s">
        <v>384</v>
      </c>
      <c r="C17" s="81">
        <f>'3-9-11消耗性生物资产'!I26</f>
        <v>0</v>
      </c>
      <c r="D17" s="81">
        <f>'3-9-11消耗性生物资产'!J26</f>
        <v>0</v>
      </c>
      <c r="E17" s="51">
        <f>'3-9-11消耗性生物资产'!M28</f>
        <v>0</v>
      </c>
      <c r="F17" s="51">
        <f t="shared" si="0"/>
        <v>0</v>
      </c>
      <c r="G17" s="299" t="str">
        <f t="shared" si="1"/>
        <v/>
      </c>
    </row>
    <row r="18" customHeight="1" spans="1:8">
      <c r="A18" s="49" t="s">
        <v>1204</v>
      </c>
      <c r="B18" s="83" t="s">
        <v>385</v>
      </c>
      <c r="C18" s="81">
        <f>'3-9-12工程施工'!X25</f>
        <v>0</v>
      </c>
      <c r="D18" s="421"/>
      <c r="E18" s="51">
        <f>'3-9-12工程施工'!AA25</f>
        <v>0</v>
      </c>
      <c r="F18" s="51">
        <f t="shared" si="0"/>
        <v>0</v>
      </c>
      <c r="G18" s="299" t="str">
        <f t="shared" si="1"/>
        <v/>
      </c>
    </row>
    <row r="19" customHeight="1" spans="1:8">
      <c r="A19" s="49"/>
      <c r="B19" s="80"/>
      <c r="C19" s="81"/>
      <c r="D19" s="81"/>
      <c r="E19" s="51"/>
      <c r="F19" s="51"/>
      <c r="G19" s="299"/>
    </row>
    <row r="20" customHeight="1" spans="1:8">
      <c r="A20" s="49"/>
      <c r="B20" s="80"/>
      <c r="C20" s="81"/>
      <c r="D20" s="81"/>
      <c r="E20" s="51"/>
      <c r="F20" s="51"/>
      <c r="G20" s="299"/>
    </row>
    <row r="21" customHeight="1" spans="1:8">
      <c r="A21" s="49"/>
      <c r="B21" s="80"/>
      <c r="C21" s="81"/>
      <c r="D21" s="81"/>
      <c r="E21" s="51"/>
      <c r="F21" s="51"/>
      <c r="G21" s="299"/>
    </row>
    <row r="22" customHeight="1" spans="1:8">
      <c r="A22" s="49"/>
      <c r="B22" s="80"/>
      <c r="C22" s="81"/>
      <c r="D22" s="81"/>
      <c r="E22" s="51"/>
      <c r="F22" s="51"/>
      <c r="G22" s="299"/>
    </row>
    <row r="23" customHeight="1" spans="1:8">
      <c r="A23" s="49"/>
      <c r="B23" s="80"/>
      <c r="C23" s="81"/>
      <c r="D23" s="81"/>
      <c r="E23" s="51"/>
      <c r="F23" s="51"/>
      <c r="G23" s="299"/>
    </row>
    <row r="24" customHeight="1" spans="1:8">
      <c r="A24" s="49"/>
      <c r="B24" s="80"/>
      <c r="C24" s="81"/>
      <c r="D24" s="81"/>
      <c r="E24" s="51"/>
      <c r="F24" s="51"/>
      <c r="G24" s="299"/>
    </row>
    <row r="25" customHeight="1" spans="1:8">
      <c r="A25" s="49" t="s">
        <v>1205</v>
      </c>
      <c r="B25" s="54"/>
      <c r="C25" s="81">
        <f>SUM(C7:C24)</f>
        <v>0</v>
      </c>
      <c r="D25" s="81">
        <f>SUM(D7:D24)</f>
        <v>0</v>
      </c>
      <c r="E25" s="81">
        <f>SUM(E7:E24)</f>
        <v>0</v>
      </c>
      <c r="F25" s="51">
        <f>E25-C25</f>
        <v>0</v>
      </c>
      <c r="G25" s="299" t="str">
        <f>IF(C25-D25=0,"",(E25-C25+D25)/(C25-D25)*100)</f>
        <v/>
      </c>
    </row>
    <row r="26" customHeight="1" spans="1:8">
      <c r="A26" s="49" t="s">
        <v>1206</v>
      </c>
      <c r="B26" s="54"/>
      <c r="C26" s="422">
        <f>D25</f>
        <v>0</v>
      </c>
      <c r="D26" s="422"/>
      <c r="E26" s="423"/>
      <c r="F26" s="51"/>
      <c r="G26" s="299"/>
    </row>
    <row r="27" customHeight="1" spans="1:8">
      <c r="A27" s="49" t="s">
        <v>1207</v>
      </c>
      <c r="B27" s="54"/>
      <c r="C27" s="81">
        <f>C25-C26</f>
        <v>0</v>
      </c>
      <c r="D27" s="81"/>
      <c r="E27" s="51">
        <f>E25</f>
        <v>0</v>
      </c>
      <c r="F27" s="51">
        <f>E27-C27</f>
        <v>0</v>
      </c>
      <c r="G27" s="299" t="str">
        <f>IF(C27-D27=0,"",(E27-C27+D27)/(C27-D27)*100)</f>
        <v/>
      </c>
    </row>
    <row r="28" customHeight="1" spans="1:8">
      <c r="E28" s="44" t="str">
        <f>"评估人员："&amp;基本信息输入表!$Q$28</f>
        <v>评估人员：王庆国</v>
      </c>
      <c r="H28" s="424" t="s">
        <v>159</v>
      </c>
    </row>
    <row r="29" customHeight="1" spans="1:8">
      <c r="H29" s="52" t="s">
        <v>837</v>
      </c>
    </row>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30"/>
  <sheetViews>
    <sheetView showGridLines="0" zoomScale="96" zoomScaleNormal="96" workbookViewId="0">
      <selection activeCell="O21" sqref="O21:P21"/>
    </sheetView>
  </sheetViews>
  <sheetFormatPr defaultColWidth="9" defaultRowHeight="15.75" customHeight="1"/>
  <cols>
    <col min="1" max="1" width="5.5" style="10" customWidth="1"/>
    <col min="2" max="2" width="36" style="10" customWidth="1"/>
    <col min="3" max="3" width="7.7" style="10" customWidth="1"/>
    <col min="4" max="4" width="10.7" style="10" customWidth="1"/>
    <col min="5" max="5" width="6.7" style="10" customWidth="1"/>
    <col min="6" max="6" width="9.2" style="10" customWidth="1"/>
    <col min="7" max="7" width="15" style="10" customWidth="1"/>
    <col min="8" max="8" width="8" style="10" customWidth="1"/>
    <col min="9" max="9" width="8.7" style="10" customWidth="1"/>
    <col min="10" max="10" width="9.7" style="10" customWidth="1"/>
    <col min="11" max="11" width="9" style="10" customWidth="1"/>
    <col min="12" max="12" width="13.2" style="10" customWidth="1"/>
    <col min="13" max="13" width="9" style="9" customWidth="1"/>
    <col min="14" max="15" width="9" style="10" customWidth="1"/>
    <col min="16" max="16384" width="9" style="10"/>
  </cols>
  <sheetData>
    <row r="1" customHeight="1" spans="1:14">
      <c r="A1" s="11" t="s">
        <v>0</v>
      </c>
    </row>
    <row r="2" s="8" customFormat="1" ht="30" customHeight="1" spans="1:14">
      <c r="A2" s="12" t="s">
        <v>29</v>
      </c>
      <c r="M2" s="9"/>
      <c r="N2" s="10"/>
    </row>
    <row r="3" customHeight="1" spans="1:14">
      <c r="A3" s="9" t="str">
        <f>"评估基准日："&amp;TEXT(基本信息输入表!M7,"yyyy年mm月dd日")</f>
        <v>评估基准日：2025年02月20日</v>
      </c>
      <c r="M3" s="215"/>
    </row>
    <row r="4" ht="14.25" customHeight="1" spans="1:14">
      <c r="A4" s="9"/>
      <c r="B4" s="9"/>
      <c r="C4" s="9"/>
      <c r="D4" s="9"/>
      <c r="E4" s="9"/>
      <c r="F4" s="9"/>
      <c r="G4" s="9"/>
      <c r="H4" s="9"/>
      <c r="I4" s="9"/>
      <c r="J4" s="9"/>
      <c r="K4" s="9"/>
      <c r="L4" s="14" t="s">
        <v>1208</v>
      </c>
    </row>
    <row r="5" customHeight="1" spans="1:14">
      <c r="A5" s="10" t="str">
        <f>基本信息输入表!K6&amp;"："&amp;基本信息输入表!M6</f>
        <v>产权持有单位：中国石油天然气股份有限公司塔里木油田分公司塔西南勘探开发公司</v>
      </c>
      <c r="L5" s="212" t="s">
        <v>846</v>
      </c>
    </row>
    <row r="6" s="9" customFormat="1" customHeight="1" spans="1:14">
      <c r="A6" s="36" t="s">
        <v>4</v>
      </c>
      <c r="B6" s="36" t="s">
        <v>1209</v>
      </c>
      <c r="C6" s="84" t="s">
        <v>1210</v>
      </c>
      <c r="D6" s="36" t="s">
        <v>6</v>
      </c>
      <c r="E6" s="181"/>
      <c r="F6" s="182"/>
      <c r="G6" s="213" t="s">
        <v>1192</v>
      </c>
      <c r="H6" s="36" t="s">
        <v>7</v>
      </c>
      <c r="I6" s="181"/>
      <c r="J6" s="182"/>
      <c r="K6" s="36" t="s">
        <v>686</v>
      </c>
      <c r="L6" s="36" t="s">
        <v>176</v>
      </c>
      <c r="N6" s="10"/>
    </row>
    <row r="7" s="9" customFormat="1" customHeight="1" spans="1:14">
      <c r="A7" s="188"/>
      <c r="B7" s="188"/>
      <c r="C7" s="214"/>
      <c r="D7" s="286" t="s">
        <v>1211</v>
      </c>
      <c r="E7" s="115" t="s">
        <v>1212</v>
      </c>
      <c r="F7" s="115" t="s">
        <v>1213</v>
      </c>
      <c r="G7" s="214"/>
      <c r="H7" s="286" t="s">
        <v>1214</v>
      </c>
      <c r="I7" s="115" t="s">
        <v>1215</v>
      </c>
      <c r="J7" s="115" t="s">
        <v>1213</v>
      </c>
      <c r="K7" s="188"/>
      <c r="L7" s="188"/>
      <c r="M7" s="215" t="s">
        <v>851</v>
      </c>
      <c r="N7" s="10"/>
    </row>
    <row r="8" ht="12.75" customHeight="1" spans="1:14">
      <c r="A8" s="20" t="str">
        <f>IF(B8="","",ROW()-7)</f>
        <v/>
      </c>
      <c r="B8" s="21"/>
      <c r="C8" s="21"/>
      <c r="D8" s="239"/>
      <c r="E8" s="121"/>
      <c r="F8" s="121"/>
      <c r="G8" s="121"/>
      <c r="H8" s="59"/>
      <c r="I8" s="23"/>
      <c r="J8" s="23"/>
      <c r="K8" s="23" t="str">
        <f>IF(F8=0,"",(J8-F8)/F8*100)</f>
        <v/>
      </c>
      <c r="L8" s="21"/>
      <c r="M8" s="9" t="s">
        <v>1172</v>
      </c>
    </row>
    <row r="9" ht="12.75" customHeight="1" spans="1:14">
      <c r="A9" s="20" t="str">
        <f t="shared" ref="A9:A25" si="0">IF(B9="","",ROW()-7)</f>
        <v/>
      </c>
      <c r="B9" s="21"/>
      <c r="C9" s="21"/>
      <c r="D9" s="239"/>
      <c r="E9" s="121"/>
      <c r="F9" s="121"/>
      <c r="G9" s="121"/>
      <c r="H9" s="59"/>
      <c r="I9" s="23"/>
      <c r="J9" s="23"/>
      <c r="K9" s="23" t="str">
        <f t="shared" ref="K9:K28" si="1">IF(F9=0,"",(J9-F9)/F9*100)</f>
        <v/>
      </c>
      <c r="L9" s="21"/>
      <c r="M9" s="9" t="s">
        <v>1173</v>
      </c>
    </row>
    <row r="10" ht="12.75" customHeight="1" spans="1:14">
      <c r="A10" s="20" t="str">
        <f t="shared" si="0"/>
        <v/>
      </c>
      <c r="B10" s="21"/>
      <c r="C10" s="21"/>
      <c r="D10" s="239"/>
      <c r="E10" s="121"/>
      <c r="F10" s="121"/>
      <c r="G10" s="121"/>
      <c r="H10" s="59"/>
      <c r="I10" s="23"/>
      <c r="J10" s="23"/>
      <c r="K10" s="23" t="str">
        <f t="shared" si="1"/>
        <v/>
      </c>
      <c r="L10" s="21"/>
      <c r="M10" s="9" t="s">
        <v>1174</v>
      </c>
    </row>
    <row r="11" ht="12.75" customHeight="1" spans="1:14">
      <c r="A11" s="20" t="str">
        <f t="shared" si="0"/>
        <v/>
      </c>
      <c r="B11" s="21"/>
      <c r="C11" s="21"/>
      <c r="D11" s="239"/>
      <c r="E11" s="121"/>
      <c r="F11" s="121"/>
      <c r="G11" s="121"/>
      <c r="H11" s="59"/>
      <c r="I11" s="23"/>
      <c r="J11" s="23"/>
      <c r="K11" s="23" t="str">
        <f t="shared" si="1"/>
        <v/>
      </c>
      <c r="L11" s="21"/>
      <c r="M11" s="9" t="s">
        <v>1175</v>
      </c>
    </row>
    <row r="12" ht="12.75" customHeight="1" spans="1:14">
      <c r="A12" s="20" t="str">
        <f t="shared" si="0"/>
        <v/>
      </c>
      <c r="B12" s="21"/>
      <c r="C12" s="21"/>
      <c r="D12" s="239"/>
      <c r="E12" s="121"/>
      <c r="F12" s="121"/>
      <c r="G12" s="121"/>
      <c r="H12" s="59"/>
      <c r="I12" s="23"/>
      <c r="J12" s="23"/>
      <c r="K12" s="23" t="str">
        <f t="shared" si="1"/>
        <v/>
      </c>
      <c r="L12" s="21"/>
      <c r="M12" s="9" t="s">
        <v>1176</v>
      </c>
    </row>
    <row r="13" ht="12.75" customHeight="1" spans="1:14">
      <c r="A13" s="20" t="str">
        <f t="shared" si="0"/>
        <v/>
      </c>
      <c r="B13" s="21"/>
      <c r="C13" s="21"/>
      <c r="D13" s="239"/>
      <c r="E13" s="121"/>
      <c r="F13" s="121"/>
      <c r="G13" s="121"/>
      <c r="H13" s="59"/>
      <c r="I13" s="23"/>
      <c r="J13" s="23"/>
      <c r="K13" s="23" t="str">
        <f t="shared" si="1"/>
        <v/>
      </c>
      <c r="L13" s="21"/>
      <c r="M13" s="9" t="s">
        <v>1177</v>
      </c>
    </row>
    <row r="14" ht="12.75" customHeight="1" spans="1:14">
      <c r="A14" s="20" t="str">
        <f t="shared" si="0"/>
        <v/>
      </c>
      <c r="B14" s="21"/>
      <c r="C14" s="21"/>
      <c r="D14" s="239"/>
      <c r="E14" s="121"/>
      <c r="F14" s="121"/>
      <c r="G14" s="121"/>
      <c r="H14" s="59"/>
      <c r="I14" s="23"/>
      <c r="J14" s="23"/>
      <c r="K14" s="23" t="str">
        <f t="shared" si="1"/>
        <v/>
      </c>
      <c r="L14" s="21"/>
      <c r="M14" s="9" t="s">
        <v>1178</v>
      </c>
    </row>
    <row r="15" ht="12.75" customHeight="1" spans="1:14">
      <c r="A15" s="20" t="str">
        <f t="shared" si="0"/>
        <v/>
      </c>
      <c r="B15" s="21"/>
      <c r="C15" s="21"/>
      <c r="D15" s="239"/>
      <c r="E15" s="121"/>
      <c r="F15" s="121"/>
      <c r="G15" s="121"/>
      <c r="H15" s="59"/>
      <c r="I15" s="23"/>
      <c r="J15" s="23"/>
      <c r="K15" s="23" t="str">
        <f t="shared" si="1"/>
        <v/>
      </c>
      <c r="L15" s="21"/>
      <c r="M15" s="9" t="s">
        <v>1179</v>
      </c>
    </row>
    <row r="16" ht="12.75" customHeight="1" spans="1:14">
      <c r="A16" s="20" t="str">
        <f t="shared" si="0"/>
        <v/>
      </c>
      <c r="B16" s="21"/>
      <c r="C16" s="21"/>
      <c r="D16" s="239"/>
      <c r="E16" s="121"/>
      <c r="F16" s="121"/>
      <c r="G16" s="121"/>
      <c r="H16" s="59"/>
      <c r="I16" s="23"/>
      <c r="J16" s="23"/>
      <c r="K16" s="23" t="str">
        <f t="shared" si="1"/>
        <v/>
      </c>
      <c r="L16" s="21"/>
      <c r="M16" s="9" t="s">
        <v>1180</v>
      </c>
    </row>
    <row r="17" ht="12.75" customHeight="1" spans="1:13">
      <c r="A17" s="20" t="str">
        <f t="shared" si="0"/>
        <v/>
      </c>
      <c r="B17" s="21"/>
      <c r="C17" s="21"/>
      <c r="D17" s="239"/>
      <c r="E17" s="121"/>
      <c r="F17" s="121"/>
      <c r="G17" s="121"/>
      <c r="H17" s="59"/>
      <c r="I17" s="23"/>
      <c r="J17" s="23"/>
      <c r="K17" s="23" t="str">
        <f t="shared" si="1"/>
        <v/>
      </c>
      <c r="L17" s="21"/>
      <c r="M17" s="9" t="s">
        <v>1181</v>
      </c>
    </row>
    <row r="18" ht="12.75" customHeight="1" spans="1:13">
      <c r="A18" s="20" t="str">
        <f t="shared" si="0"/>
        <v/>
      </c>
      <c r="B18" s="21"/>
      <c r="C18" s="21"/>
      <c r="D18" s="239"/>
      <c r="E18" s="121"/>
      <c r="F18" s="121"/>
      <c r="G18" s="121"/>
      <c r="H18" s="59"/>
      <c r="I18" s="23"/>
      <c r="J18" s="23"/>
      <c r="K18" s="23" t="str">
        <f t="shared" si="1"/>
        <v/>
      </c>
      <c r="L18" s="21"/>
      <c r="M18" s="9" t="s">
        <v>1182</v>
      </c>
    </row>
    <row r="19" ht="12.75" customHeight="1" spans="1:13">
      <c r="A19" s="20" t="str">
        <f t="shared" si="0"/>
        <v/>
      </c>
      <c r="B19" s="21"/>
      <c r="C19" s="21"/>
      <c r="D19" s="239"/>
      <c r="E19" s="121"/>
      <c r="F19" s="121"/>
      <c r="G19" s="121"/>
      <c r="H19" s="59"/>
      <c r="I19" s="23"/>
      <c r="J19" s="23"/>
      <c r="K19" s="23" t="str">
        <f t="shared" si="1"/>
        <v/>
      </c>
      <c r="L19" s="21"/>
      <c r="M19" s="9" t="s">
        <v>1183</v>
      </c>
    </row>
    <row r="20" ht="12.75" customHeight="1" spans="1:13">
      <c r="A20" s="20" t="str">
        <f t="shared" si="0"/>
        <v/>
      </c>
      <c r="B20" s="21"/>
      <c r="C20" s="21"/>
      <c r="D20" s="239"/>
      <c r="E20" s="121"/>
      <c r="F20" s="121"/>
      <c r="G20" s="121"/>
      <c r="H20" s="59"/>
      <c r="I20" s="23"/>
      <c r="J20" s="23"/>
      <c r="K20" s="23" t="str">
        <f t="shared" si="1"/>
        <v/>
      </c>
      <c r="L20" s="21"/>
      <c r="M20" s="9" t="s">
        <v>1184</v>
      </c>
    </row>
    <row r="21" ht="12.75" customHeight="1" spans="1:13">
      <c r="A21" s="20" t="str">
        <f t="shared" si="0"/>
        <v/>
      </c>
      <c r="B21" s="21"/>
      <c r="C21" s="21"/>
      <c r="D21" s="239"/>
      <c r="E21" s="121"/>
      <c r="F21" s="121"/>
      <c r="G21" s="121"/>
      <c r="H21" s="59"/>
      <c r="I21" s="23"/>
      <c r="J21" s="23"/>
      <c r="K21" s="23" t="str">
        <f t="shared" si="1"/>
        <v/>
      </c>
      <c r="L21" s="21"/>
      <c r="M21" s="9" t="s">
        <v>1185</v>
      </c>
    </row>
    <row r="22" ht="12.75" customHeight="1" spans="1:13">
      <c r="A22" s="20" t="str">
        <f t="shared" si="0"/>
        <v/>
      </c>
      <c r="B22" s="21"/>
      <c r="C22" s="21"/>
      <c r="D22" s="239"/>
      <c r="E22" s="121"/>
      <c r="F22" s="121"/>
      <c r="G22" s="121"/>
      <c r="H22" s="59"/>
      <c r="I22" s="23"/>
      <c r="J22" s="23"/>
      <c r="K22" s="23" t="str">
        <f t="shared" si="1"/>
        <v/>
      </c>
      <c r="L22" s="21"/>
      <c r="M22" s="9" t="s">
        <v>1186</v>
      </c>
    </row>
    <row r="23" ht="12.75" customHeight="1" spans="1:13">
      <c r="A23" s="20" t="str">
        <f t="shared" si="0"/>
        <v/>
      </c>
      <c r="B23" s="21"/>
      <c r="C23" s="21"/>
      <c r="D23" s="239"/>
      <c r="E23" s="121"/>
      <c r="F23" s="121"/>
      <c r="G23" s="121"/>
      <c r="H23" s="59"/>
      <c r="I23" s="23"/>
      <c r="J23" s="23"/>
      <c r="K23" s="23" t="str">
        <f t="shared" si="1"/>
        <v/>
      </c>
      <c r="L23" s="21"/>
      <c r="M23" s="9" t="s">
        <v>1187</v>
      </c>
    </row>
    <row r="24" ht="12.75" customHeight="1" spans="1:13">
      <c r="A24" s="20" t="str">
        <f t="shared" si="0"/>
        <v/>
      </c>
      <c r="B24" s="21"/>
      <c r="C24" s="21"/>
      <c r="D24" s="239"/>
      <c r="E24" s="121"/>
      <c r="F24" s="121"/>
      <c r="G24" s="121"/>
      <c r="H24" s="59"/>
      <c r="I24" s="23"/>
      <c r="J24" s="23"/>
      <c r="K24" s="23" t="str">
        <f t="shared" si="1"/>
        <v/>
      </c>
      <c r="L24" s="21"/>
      <c r="M24" s="9" t="s">
        <v>1188</v>
      </c>
    </row>
    <row r="25" ht="12.75" customHeight="1" spans="1:13">
      <c r="A25" s="20" t="str">
        <f t="shared" si="0"/>
        <v/>
      </c>
      <c r="B25" s="21"/>
      <c r="C25" s="21"/>
      <c r="D25" s="239"/>
      <c r="E25" s="121"/>
      <c r="F25" s="121"/>
      <c r="G25" s="121"/>
      <c r="H25" s="59"/>
      <c r="I25" s="23"/>
      <c r="J25" s="23"/>
      <c r="K25" s="23" t="str">
        <f t="shared" si="1"/>
        <v/>
      </c>
      <c r="L25" s="21"/>
      <c r="M25" s="9" t="s">
        <v>1216</v>
      </c>
    </row>
    <row r="26" ht="12.75" customHeight="1" spans="1:13">
      <c r="A26" s="20" t="s">
        <v>1217</v>
      </c>
      <c r="B26" s="181"/>
      <c r="C26" s="182"/>
      <c r="D26" s="239"/>
      <c r="E26" s="121"/>
      <c r="F26" s="121">
        <f>SUM(F8:F25)</f>
        <v>0</v>
      </c>
      <c r="G26" s="121">
        <f>SUM(G8:G25)</f>
        <v>0</v>
      </c>
      <c r="H26" s="239"/>
      <c r="I26" s="121"/>
      <c r="J26" s="121">
        <f>SUM(J8:J25)</f>
        <v>0</v>
      </c>
      <c r="K26" s="23" t="str">
        <f t="shared" si="1"/>
        <v/>
      </c>
      <c r="L26" s="21"/>
    </row>
    <row r="27" ht="12.75" customHeight="1" spans="1:13">
      <c r="A27" s="20" t="s">
        <v>1218</v>
      </c>
      <c r="B27" s="181"/>
      <c r="C27" s="182"/>
      <c r="D27" s="239"/>
      <c r="E27" s="121"/>
      <c r="F27" s="121">
        <f>G26</f>
        <v>0</v>
      </c>
      <c r="G27" s="121"/>
      <c r="H27" s="59"/>
      <c r="I27" s="23"/>
      <c r="J27" s="23"/>
      <c r="K27" s="23"/>
      <c r="L27" s="21"/>
    </row>
    <row r="28" customHeight="1" spans="1:13">
      <c r="A28" s="24" t="s">
        <v>1219</v>
      </c>
      <c r="B28" s="205"/>
      <c r="C28" s="206"/>
      <c r="D28" s="31"/>
      <c r="E28" s="31"/>
      <c r="F28" s="31">
        <f>F26-F27</f>
        <v>0</v>
      </c>
      <c r="G28" s="31"/>
      <c r="H28" s="31"/>
      <c r="I28" s="31"/>
      <c r="J28" s="31">
        <f>J26</f>
        <v>0</v>
      </c>
      <c r="K28" s="23" t="str">
        <f t="shared" si="1"/>
        <v/>
      </c>
      <c r="L28" s="27"/>
    </row>
    <row r="29" customHeight="1" spans="1:13">
      <c r="A29" s="10" t="str">
        <f>基本信息输入表!$K$6&amp;"填表人："&amp;基本信息输入表!$M$29</f>
        <v>产权持有单位填表人：宁国胜</v>
      </c>
      <c r="J29" s="10" t="str">
        <f>"评估人员："&amp;基本信息输入表!$Q$29</f>
        <v>评估人员：王庆国</v>
      </c>
      <c r="M29" s="215" t="s">
        <v>837</v>
      </c>
    </row>
    <row r="30" customHeight="1" spans="1:13">
      <c r="A30" s="10" t="str">
        <f>"填表日期："&amp;YEAR(基本信息输入表!$O$29)&amp;"年"&amp;MONTH(基本信息输入表!$O$29)&amp;"月"&amp;DAY(基本信息输入表!$O$29)&amp;"日"</f>
        <v>填表日期：2025年2月22日</v>
      </c>
    </row>
  </sheetData>
  <mergeCells count="13">
    <mergeCell ref="A2:L2"/>
    <mergeCell ref="A3:L3"/>
    <mergeCell ref="D6:F6"/>
    <mergeCell ref="H6:J6"/>
    <mergeCell ref="A26:C26"/>
    <mergeCell ref="A27:C27"/>
    <mergeCell ref="A28:C28"/>
    <mergeCell ref="A6:A7"/>
    <mergeCell ref="B6:B7"/>
    <mergeCell ref="C6:C7"/>
    <mergeCell ref="G6:G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P29"/>
  <sheetViews>
    <sheetView showGridLines="0" zoomScale="96" zoomScaleNormal="96" topLeftCell="A2" workbookViewId="0">
      <selection activeCell="I8" sqref="I8:I24"/>
    </sheetView>
  </sheetViews>
  <sheetFormatPr defaultColWidth="9" defaultRowHeight="15.75" customHeight="1"/>
  <cols>
    <col min="1" max="1" width="4.7" style="9" customWidth="1"/>
    <col min="2" max="2" width="15.7" style="10" customWidth="1"/>
    <col min="3" max="4" width="8" style="10" customWidth="1"/>
    <col min="5" max="5" width="4.7" style="340" customWidth="1"/>
    <col min="6" max="6" width="5.5" style="340" customWidth="1"/>
    <col min="7" max="7" width="11.7" style="340" customWidth="1"/>
    <col min="8" max="8" width="18.5" style="340" customWidth="1"/>
    <col min="9" max="9" width="8" style="420" customWidth="1"/>
    <col min="10" max="10" width="13.2" style="340" customWidth="1"/>
    <col min="11" max="11" width="8" style="10" customWidth="1"/>
    <col min="12" max="12" width="8.7" style="10" customWidth="1"/>
    <col min="13" max="13" width="10.7" style="10" customWidth="1"/>
    <col min="14" max="14" width="7.7" style="10" customWidth="1"/>
    <col min="15" max="15" width="16.7" style="10" customWidth="1"/>
    <col min="16" max="16" width="8.5" style="10" customWidth="1"/>
    <col min="17" max="18" width="9" style="10" customWidth="1"/>
    <col min="19" max="16384" width="9" style="10"/>
  </cols>
  <sheetData>
    <row r="1" customHeight="1" spans="1:16">
      <c r="A1" s="11" t="s">
        <v>0</v>
      </c>
    </row>
    <row r="2" s="8" customFormat="1" ht="30" customHeight="1" spans="1:16">
      <c r="A2" s="12" t="s">
        <v>33</v>
      </c>
    </row>
    <row r="3" customHeight="1" spans="1:16">
      <c r="A3" s="9" t="str">
        <f>"评估基准日："&amp;TEXT(基本信息输入表!M7,"yyyy年mm月dd日")</f>
        <v>评估基准日：2025年02月20日</v>
      </c>
    </row>
    <row r="4" ht="14.25" customHeight="1" spans="1:16">
      <c r="B4" s="9"/>
      <c r="C4" s="9"/>
      <c r="D4" s="9"/>
      <c r="E4" s="9"/>
      <c r="F4" s="9"/>
      <c r="G4" s="9"/>
      <c r="H4" s="9"/>
      <c r="I4" s="311"/>
      <c r="J4" s="9"/>
      <c r="K4" s="9"/>
      <c r="L4" s="9"/>
      <c r="M4" s="9"/>
      <c r="N4" s="9"/>
      <c r="O4" s="14" t="s">
        <v>1220</v>
      </c>
    </row>
    <row r="5" customHeight="1" spans="1:16">
      <c r="A5" s="10" t="str">
        <f>基本信息输入表!K6&amp;"："&amp;基本信息输入表!M6</f>
        <v>产权持有单位：中国石油天然气股份有限公司塔里木油田分公司塔西南勘探开发公司</v>
      </c>
      <c r="O5" s="212" t="s">
        <v>846</v>
      </c>
    </row>
    <row r="6" s="9" customFormat="1" customHeight="1" spans="1:16">
      <c r="A6" s="36" t="s">
        <v>4</v>
      </c>
      <c r="B6" s="36" t="s">
        <v>1209</v>
      </c>
      <c r="C6" s="84" t="s">
        <v>1210</v>
      </c>
      <c r="D6" s="84" t="s">
        <v>1221</v>
      </c>
      <c r="E6" s="36" t="s">
        <v>6</v>
      </c>
      <c r="F6" s="181"/>
      <c r="G6" s="182"/>
      <c r="H6" s="213" t="s">
        <v>1192</v>
      </c>
      <c r="I6" s="312" t="s">
        <v>1222</v>
      </c>
      <c r="J6" s="84" t="s">
        <v>1223</v>
      </c>
      <c r="K6" s="36" t="s">
        <v>7</v>
      </c>
      <c r="L6" s="181"/>
      <c r="M6" s="182"/>
      <c r="N6" s="36" t="s">
        <v>686</v>
      </c>
      <c r="O6" s="36" t="s">
        <v>176</v>
      </c>
    </row>
    <row r="7" s="9" customFormat="1" customHeight="1" spans="1:16">
      <c r="A7" s="188"/>
      <c r="B7" s="188"/>
      <c r="C7" s="214"/>
      <c r="D7" s="214"/>
      <c r="E7" s="286" t="s">
        <v>1211</v>
      </c>
      <c r="F7" s="115" t="s">
        <v>1212</v>
      </c>
      <c r="G7" s="115" t="s">
        <v>1213</v>
      </c>
      <c r="H7" s="214"/>
      <c r="I7" s="214"/>
      <c r="J7" s="214"/>
      <c r="K7" s="286" t="s">
        <v>1214</v>
      </c>
      <c r="L7" s="115" t="s">
        <v>1215</v>
      </c>
      <c r="M7" s="115" t="s">
        <v>1213</v>
      </c>
      <c r="N7" s="188"/>
      <c r="O7" s="188"/>
      <c r="P7" s="215" t="s">
        <v>851</v>
      </c>
    </row>
    <row r="8" s="9" customFormat="1" ht="12.75" customHeight="1" spans="1:16">
      <c r="A8" s="20" t="str">
        <f>IF(B8="","",ROW()-7)</f>
        <v/>
      </c>
      <c r="B8" s="21"/>
      <c r="C8" s="21"/>
      <c r="D8" s="21"/>
      <c r="E8" s="239"/>
      <c r="F8" s="121"/>
      <c r="G8" s="121"/>
      <c r="H8" s="121"/>
      <c r="I8" s="417"/>
      <c r="J8" s="121"/>
      <c r="K8" s="59"/>
      <c r="L8" s="23"/>
      <c r="M8" s="23"/>
      <c r="N8" s="23" t="str">
        <f>IF(G8-H8=0,"",(M8-G8+H8)/(G8-H8)*100)</f>
        <v/>
      </c>
      <c r="O8" s="21"/>
      <c r="P8" s="9" t="s">
        <v>1224</v>
      </c>
    </row>
    <row r="9" s="9" customFormat="1" ht="12.75" customHeight="1" spans="1:16">
      <c r="A9" s="20" t="str">
        <f t="shared" ref="A9:A24" si="0">IF(B9="","",ROW()-7)</f>
        <v/>
      </c>
      <c r="B9" s="21"/>
      <c r="C9" s="21"/>
      <c r="D9" s="21"/>
      <c r="E9" s="239"/>
      <c r="F9" s="121"/>
      <c r="G9" s="121"/>
      <c r="H9" s="121"/>
      <c r="I9" s="417"/>
      <c r="J9" s="121"/>
      <c r="K9" s="59"/>
      <c r="L9" s="23"/>
      <c r="M9" s="23"/>
      <c r="N9" s="23" t="str">
        <f t="shared" ref="N9:N27" si="1">IF(G9-H9=0,"",(M9-G9+H9)/(G9-H9)*100)</f>
        <v/>
      </c>
      <c r="O9" s="21"/>
      <c r="P9" s="9" t="s">
        <v>1225</v>
      </c>
    </row>
    <row r="10" s="9" customFormat="1" ht="12.75" customHeight="1" spans="1:16">
      <c r="A10" s="20" t="str">
        <f t="shared" si="0"/>
        <v/>
      </c>
      <c r="B10" s="21"/>
      <c r="C10" s="21"/>
      <c r="D10" s="21"/>
      <c r="E10" s="239"/>
      <c r="F10" s="121"/>
      <c r="G10" s="121"/>
      <c r="H10" s="121"/>
      <c r="I10" s="417"/>
      <c r="J10" s="121"/>
      <c r="K10" s="59"/>
      <c r="L10" s="23"/>
      <c r="M10" s="23"/>
      <c r="N10" s="23" t="str">
        <f t="shared" si="1"/>
        <v/>
      </c>
      <c r="O10" s="21"/>
      <c r="P10" s="9" t="s">
        <v>1226</v>
      </c>
    </row>
    <row r="11" s="9" customFormat="1" ht="12.75" customHeight="1" spans="1:16">
      <c r="A11" s="20" t="str">
        <f t="shared" si="0"/>
        <v/>
      </c>
      <c r="B11" s="21"/>
      <c r="C11" s="21"/>
      <c r="D11" s="21"/>
      <c r="E11" s="239"/>
      <c r="F11" s="121"/>
      <c r="G11" s="121"/>
      <c r="H11" s="121"/>
      <c r="I11" s="417"/>
      <c r="J11" s="121"/>
      <c r="K11" s="59"/>
      <c r="L11" s="23"/>
      <c r="M11" s="23"/>
      <c r="N11" s="23" t="str">
        <f t="shared" si="1"/>
        <v/>
      </c>
      <c r="O11" s="21"/>
      <c r="P11" s="9" t="s">
        <v>1227</v>
      </c>
    </row>
    <row r="12" s="9" customFormat="1" ht="12.75" customHeight="1" spans="1:16">
      <c r="A12" s="20" t="str">
        <f t="shared" si="0"/>
        <v/>
      </c>
      <c r="B12" s="21"/>
      <c r="C12" s="21"/>
      <c r="D12" s="21"/>
      <c r="E12" s="239"/>
      <c r="F12" s="121"/>
      <c r="G12" s="121"/>
      <c r="H12" s="121"/>
      <c r="I12" s="417"/>
      <c r="J12" s="121"/>
      <c r="K12" s="59"/>
      <c r="L12" s="23"/>
      <c r="M12" s="23"/>
      <c r="N12" s="23" t="str">
        <f t="shared" si="1"/>
        <v/>
      </c>
      <c r="O12" s="21"/>
      <c r="P12" s="9" t="s">
        <v>1224</v>
      </c>
    </row>
    <row r="13" s="9" customFormat="1" ht="12.75" customHeight="1" spans="1:16">
      <c r="A13" s="20" t="str">
        <f t="shared" si="0"/>
        <v/>
      </c>
      <c r="B13" s="21"/>
      <c r="C13" s="21"/>
      <c r="D13" s="21"/>
      <c r="E13" s="239"/>
      <c r="F13" s="121"/>
      <c r="G13" s="121"/>
      <c r="H13" s="121"/>
      <c r="I13" s="417"/>
      <c r="J13" s="121"/>
      <c r="K13" s="59"/>
      <c r="L13" s="23"/>
      <c r="M13" s="23"/>
      <c r="N13" s="23" t="str">
        <f t="shared" si="1"/>
        <v/>
      </c>
      <c r="O13" s="21"/>
      <c r="P13" s="9" t="s">
        <v>1225</v>
      </c>
    </row>
    <row r="14" s="9" customFormat="1" ht="12.75" customHeight="1" spans="1:16">
      <c r="A14" s="20" t="str">
        <f t="shared" si="0"/>
        <v/>
      </c>
      <c r="B14" s="21"/>
      <c r="C14" s="21"/>
      <c r="D14" s="21"/>
      <c r="E14" s="239"/>
      <c r="F14" s="121"/>
      <c r="G14" s="121"/>
      <c r="H14" s="121"/>
      <c r="I14" s="417"/>
      <c r="J14" s="121"/>
      <c r="K14" s="59"/>
      <c r="L14" s="23"/>
      <c r="M14" s="23"/>
      <c r="N14" s="23" t="str">
        <f t="shared" si="1"/>
        <v/>
      </c>
      <c r="O14" s="21"/>
      <c r="P14" s="9" t="s">
        <v>1226</v>
      </c>
    </row>
    <row r="15" s="9" customFormat="1" ht="12.75" customHeight="1" spans="1:16">
      <c r="A15" s="20" t="str">
        <f t="shared" si="0"/>
        <v/>
      </c>
      <c r="B15" s="21"/>
      <c r="C15" s="21"/>
      <c r="D15" s="21"/>
      <c r="E15" s="239"/>
      <c r="F15" s="121"/>
      <c r="G15" s="121"/>
      <c r="H15" s="121"/>
      <c r="I15" s="417"/>
      <c r="J15" s="121"/>
      <c r="K15" s="59"/>
      <c r="L15" s="23"/>
      <c r="M15" s="23"/>
      <c r="N15" s="23" t="str">
        <f t="shared" si="1"/>
        <v/>
      </c>
      <c r="O15" s="21"/>
      <c r="P15" s="9" t="s">
        <v>1227</v>
      </c>
    </row>
    <row r="16" s="9" customFormat="1" ht="12.75" customHeight="1" spans="1:16">
      <c r="A16" s="20" t="str">
        <f t="shared" si="0"/>
        <v/>
      </c>
      <c r="B16" s="21"/>
      <c r="C16" s="21"/>
      <c r="D16" s="21"/>
      <c r="E16" s="239"/>
      <c r="F16" s="121"/>
      <c r="G16" s="121"/>
      <c r="H16" s="121"/>
      <c r="I16" s="417"/>
      <c r="J16" s="121"/>
      <c r="K16" s="59"/>
      <c r="L16" s="23"/>
      <c r="M16" s="23"/>
      <c r="N16" s="23" t="str">
        <f t="shared" si="1"/>
        <v/>
      </c>
      <c r="O16" s="21"/>
      <c r="P16" s="9" t="s">
        <v>1224</v>
      </c>
    </row>
    <row r="17" s="9" customFormat="1" ht="12.75" customHeight="1" spans="1:16">
      <c r="A17" s="20" t="str">
        <f t="shared" si="0"/>
        <v/>
      </c>
      <c r="B17" s="21"/>
      <c r="C17" s="21"/>
      <c r="D17" s="21"/>
      <c r="E17" s="239"/>
      <c r="F17" s="121"/>
      <c r="G17" s="121"/>
      <c r="H17" s="121"/>
      <c r="I17" s="417"/>
      <c r="J17" s="121"/>
      <c r="K17" s="59"/>
      <c r="L17" s="23"/>
      <c r="M17" s="23"/>
      <c r="N17" s="23" t="str">
        <f t="shared" si="1"/>
        <v/>
      </c>
      <c r="O17" s="21"/>
      <c r="P17" s="9" t="s">
        <v>1225</v>
      </c>
    </row>
    <row r="18" s="9" customFormat="1" ht="12.75" customHeight="1" spans="1:16">
      <c r="A18" s="20" t="str">
        <f t="shared" si="0"/>
        <v/>
      </c>
      <c r="B18" s="21"/>
      <c r="C18" s="21"/>
      <c r="D18" s="21"/>
      <c r="E18" s="239"/>
      <c r="F18" s="121"/>
      <c r="G18" s="121"/>
      <c r="H18" s="121"/>
      <c r="I18" s="417"/>
      <c r="J18" s="121"/>
      <c r="K18" s="59"/>
      <c r="L18" s="23"/>
      <c r="M18" s="23"/>
      <c r="N18" s="23" t="str">
        <f t="shared" si="1"/>
        <v/>
      </c>
      <c r="O18" s="21"/>
      <c r="P18" s="9" t="s">
        <v>1226</v>
      </c>
    </row>
    <row r="19" s="9" customFormat="1" ht="12.75" customHeight="1" spans="1:16">
      <c r="A19" s="20" t="str">
        <f t="shared" si="0"/>
        <v/>
      </c>
      <c r="B19" s="21"/>
      <c r="C19" s="21"/>
      <c r="D19" s="21"/>
      <c r="E19" s="239"/>
      <c r="F19" s="121"/>
      <c r="G19" s="121"/>
      <c r="H19" s="121"/>
      <c r="I19" s="417"/>
      <c r="J19" s="121"/>
      <c r="K19" s="59"/>
      <c r="L19" s="23"/>
      <c r="M19" s="23"/>
      <c r="N19" s="23" t="str">
        <f t="shared" si="1"/>
        <v/>
      </c>
      <c r="O19" s="21"/>
      <c r="P19" s="9" t="s">
        <v>1227</v>
      </c>
    </row>
    <row r="20" s="9" customFormat="1" ht="12.75" customHeight="1" spans="1:16">
      <c r="A20" s="20" t="str">
        <f t="shared" si="0"/>
        <v/>
      </c>
      <c r="B20" s="21"/>
      <c r="C20" s="21"/>
      <c r="D20" s="21"/>
      <c r="E20" s="239"/>
      <c r="F20" s="121"/>
      <c r="G20" s="121"/>
      <c r="H20" s="121"/>
      <c r="I20" s="417"/>
      <c r="J20" s="121"/>
      <c r="K20" s="59"/>
      <c r="L20" s="23"/>
      <c r="M20" s="23"/>
      <c r="N20" s="23" t="str">
        <f t="shared" si="1"/>
        <v/>
      </c>
      <c r="O20" s="21"/>
      <c r="P20" s="9" t="s">
        <v>1224</v>
      </c>
    </row>
    <row r="21" s="9" customFormat="1" ht="12.75" customHeight="1" spans="1:16">
      <c r="A21" s="20" t="str">
        <f t="shared" si="0"/>
        <v/>
      </c>
      <c r="B21" s="21"/>
      <c r="C21" s="21"/>
      <c r="D21" s="21"/>
      <c r="E21" s="239"/>
      <c r="F21" s="121"/>
      <c r="G21" s="121"/>
      <c r="H21" s="121"/>
      <c r="I21" s="417"/>
      <c r="J21" s="121"/>
      <c r="K21" s="59"/>
      <c r="L21" s="23"/>
      <c r="M21" s="23"/>
      <c r="N21" s="23" t="str">
        <f t="shared" si="1"/>
        <v/>
      </c>
      <c r="O21" s="21"/>
      <c r="P21" s="9" t="s">
        <v>1225</v>
      </c>
    </row>
    <row r="22" s="9" customFormat="1" ht="12.75" customHeight="1" spans="1:16">
      <c r="A22" s="20" t="str">
        <f t="shared" si="0"/>
        <v/>
      </c>
      <c r="B22" s="21"/>
      <c r="C22" s="21"/>
      <c r="D22" s="21"/>
      <c r="E22" s="239"/>
      <c r="F22" s="121"/>
      <c r="G22" s="121"/>
      <c r="H22" s="121"/>
      <c r="I22" s="417"/>
      <c r="J22" s="121"/>
      <c r="K22" s="59"/>
      <c r="L22" s="23"/>
      <c r="M22" s="23"/>
      <c r="N22" s="23" t="str">
        <f t="shared" si="1"/>
        <v/>
      </c>
      <c r="O22" s="21"/>
      <c r="P22" s="9" t="s">
        <v>1226</v>
      </c>
    </row>
    <row r="23" s="9" customFormat="1" ht="12.75" customHeight="1" spans="1:16">
      <c r="A23" s="20" t="str">
        <f t="shared" si="0"/>
        <v/>
      </c>
      <c r="B23" s="21"/>
      <c r="C23" s="21"/>
      <c r="D23" s="21"/>
      <c r="E23" s="239"/>
      <c r="F23" s="121"/>
      <c r="G23" s="121"/>
      <c r="H23" s="121"/>
      <c r="I23" s="417"/>
      <c r="J23" s="121"/>
      <c r="K23" s="59"/>
      <c r="L23" s="23"/>
      <c r="M23" s="23"/>
      <c r="N23" s="23" t="str">
        <f t="shared" si="1"/>
        <v/>
      </c>
      <c r="O23" s="21"/>
      <c r="P23" s="9" t="s">
        <v>1227</v>
      </c>
    </row>
    <row r="24" ht="12.75" customHeight="1" spans="1:16">
      <c r="A24" s="20" t="str">
        <f t="shared" si="0"/>
        <v/>
      </c>
      <c r="B24" s="21"/>
      <c r="C24" s="21"/>
      <c r="D24" s="21"/>
      <c r="E24" s="239"/>
      <c r="F24" s="121"/>
      <c r="G24" s="121"/>
      <c r="H24" s="121"/>
      <c r="I24" s="417"/>
      <c r="J24" s="121"/>
      <c r="K24" s="59"/>
      <c r="L24" s="23"/>
      <c r="M24" s="23"/>
      <c r="N24" s="23" t="str">
        <f t="shared" si="1"/>
        <v/>
      </c>
      <c r="O24" s="21"/>
      <c r="P24" s="9" t="s">
        <v>1224</v>
      </c>
    </row>
    <row r="25" ht="12.75" customHeight="1" spans="1:16">
      <c r="A25" s="20" t="s">
        <v>1228</v>
      </c>
      <c r="B25" s="181"/>
      <c r="C25" s="181"/>
      <c r="D25" s="182"/>
      <c r="E25" s="239"/>
      <c r="F25" s="121"/>
      <c r="G25" s="121">
        <f>SUM(G8:G24)</f>
        <v>0</v>
      </c>
      <c r="H25" s="121">
        <f>SUM(H8:H24)</f>
        <v>0</v>
      </c>
      <c r="I25" s="418"/>
      <c r="J25" s="121"/>
      <c r="K25" s="59"/>
      <c r="L25" s="23"/>
      <c r="M25" s="121">
        <f>SUM(M8:M24)</f>
        <v>0</v>
      </c>
      <c r="N25" s="23" t="str">
        <f t="shared" si="1"/>
        <v/>
      </c>
      <c r="O25" s="21"/>
    </row>
    <row r="26" ht="12.75" customHeight="1" spans="1:16">
      <c r="A26" s="20" t="s">
        <v>1229</v>
      </c>
      <c r="B26" s="181"/>
      <c r="C26" s="181"/>
      <c r="D26" s="182"/>
      <c r="E26" s="239"/>
      <c r="F26" s="121"/>
      <c r="G26" s="121">
        <f>H25</f>
        <v>0</v>
      </c>
      <c r="H26" s="121"/>
      <c r="I26" s="418"/>
      <c r="J26" s="121"/>
      <c r="K26" s="59"/>
      <c r="L26" s="23"/>
      <c r="M26" s="23"/>
      <c r="N26" s="23"/>
      <c r="O26" s="21"/>
    </row>
    <row r="27" customHeight="1" spans="1:16">
      <c r="A27" s="24" t="s">
        <v>1230</v>
      </c>
      <c r="B27" s="205"/>
      <c r="C27" s="205"/>
      <c r="D27" s="206"/>
      <c r="E27" s="343"/>
      <c r="F27" s="343"/>
      <c r="G27" s="343">
        <f>G25-G26</f>
        <v>0</v>
      </c>
      <c r="H27" s="343"/>
      <c r="I27" s="419"/>
      <c r="J27" s="343"/>
      <c r="K27" s="343"/>
      <c r="L27" s="31"/>
      <c r="M27" s="343">
        <f>M25</f>
        <v>0</v>
      </c>
      <c r="N27" s="23" t="str">
        <f t="shared" si="1"/>
        <v/>
      </c>
      <c r="O27" s="27"/>
    </row>
    <row r="28" customHeight="1" spans="1:16">
      <c r="A28" s="10" t="str">
        <f>基本信息输入表!$K$6&amp;"填表人："&amp;基本信息输入表!$M$30</f>
        <v>产权持有单位填表人：宁国胜</v>
      </c>
      <c r="E28" s="10"/>
      <c r="F28" s="10"/>
      <c r="G28" s="10"/>
      <c r="H28" s="10"/>
      <c r="I28" s="252"/>
      <c r="J28" s="10"/>
      <c r="M28" s="10" t="str">
        <f>"评估人员："&amp;基本信息输入表!$Q$30</f>
        <v>评估人员：王庆国</v>
      </c>
      <c r="P28" s="58" t="s">
        <v>837</v>
      </c>
    </row>
    <row r="29" customHeight="1" spans="1:16">
      <c r="A29" s="10" t="str">
        <f>"填表日期："&amp;YEAR(基本信息输入表!$O$30)&amp;"年"&amp;MONTH(基本信息输入表!$O$30)&amp;"月"&amp;DAY(基本信息输入表!$O$30)&amp;"日"</f>
        <v>填表日期：2025年2月22日</v>
      </c>
      <c r="E29" s="10"/>
      <c r="F29" s="10"/>
      <c r="G29" s="10"/>
      <c r="H29" s="10"/>
      <c r="I29" s="252"/>
      <c r="J29" s="10"/>
    </row>
  </sheetData>
  <mergeCells count="16">
    <mergeCell ref="A2:O2"/>
    <mergeCell ref="A3:O3"/>
    <mergeCell ref="E6:G6"/>
    <mergeCell ref="K6:M6"/>
    <mergeCell ref="A25:D25"/>
    <mergeCell ref="A26:D26"/>
    <mergeCell ref="A27:D27"/>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320"/>
  <sheetViews>
    <sheetView showGridLines="0" zoomScale="96" zoomScaleNormal="96" topLeftCell="A5" workbookViewId="0">
      <selection activeCell="O23" sqref="O23:P23"/>
    </sheetView>
  </sheetViews>
  <sheetFormatPr defaultColWidth="9" defaultRowHeight="15.75"/>
  <cols>
    <col min="1" max="1" width="2.7" style="791" customWidth="1"/>
    <col min="2" max="2" width="2.5" style="791" customWidth="1"/>
    <col min="3" max="3" width="4.7" style="791" customWidth="1"/>
    <col min="4" max="4" width="2.7" style="791" customWidth="1"/>
    <col min="5" max="5" width="20.2" style="791" customWidth="1"/>
    <col min="6" max="10" width="2.7" style="791" customWidth="1"/>
    <col min="11" max="11" width="13.7" style="791" customWidth="1"/>
    <col min="12" max="12" width="2.7" style="791" customWidth="1"/>
    <col min="13" max="13" width="7" style="791" customWidth="1"/>
    <col min="14" max="15" width="7.7" style="791" customWidth="1"/>
    <col min="16" max="16" width="10.7" style="791" customWidth="1"/>
    <col min="17" max="17" width="10.7" style="791" customWidth="1" outlineLevel="1"/>
    <col min="18" max="18" width="8.5" style="791" customWidth="1" outlineLevel="1"/>
    <col min="19" max="24" width="9" style="791" customWidth="1"/>
    <col min="25" max="136" width="9" style="792" customWidth="1"/>
    <col min="137" max="16384" width="9" style="792"/>
  </cols>
  <sheetData>
    <row r="1" spans="1:18">
      <c r="A1" s="793" t="s">
        <v>0</v>
      </c>
      <c r="B1" s="794"/>
      <c r="C1" s="794"/>
    </row>
    <row r="4" spans="1:18">
      <c r="A4" s="795"/>
      <c r="B4" s="796"/>
      <c r="C4" s="796"/>
      <c r="D4" s="796"/>
      <c r="E4" s="796"/>
      <c r="F4" s="796"/>
      <c r="G4" s="796"/>
      <c r="H4" s="796"/>
      <c r="I4" s="796"/>
      <c r="J4" s="796"/>
      <c r="K4" s="796"/>
      <c r="L4" s="796"/>
      <c r="M4" s="796"/>
      <c r="N4" s="796"/>
      <c r="O4" s="796"/>
      <c r="P4" s="796"/>
      <c r="Q4" s="796"/>
      <c r="R4" s="796"/>
    </row>
    <row r="5" spans="1:18">
      <c r="A5" s="797" t="s">
        <v>181</v>
      </c>
      <c r="B5" s="798"/>
      <c r="C5" s="798"/>
      <c r="D5" s="798"/>
      <c r="E5" s="798"/>
      <c r="F5" s="798"/>
      <c r="G5" s="798"/>
      <c r="H5" s="798"/>
      <c r="I5" s="798"/>
      <c r="J5" s="798"/>
      <c r="K5" s="798"/>
      <c r="L5" s="798"/>
      <c r="M5" s="798"/>
      <c r="N5" s="798"/>
      <c r="O5" s="798"/>
      <c r="P5" s="798"/>
      <c r="Q5" s="798"/>
      <c r="R5" s="798"/>
    </row>
    <row r="6" spans="1:18">
      <c r="A6" s="799"/>
      <c r="B6" s="798" t="s">
        <v>182</v>
      </c>
      <c r="C6" s="798"/>
      <c r="D6" s="798"/>
      <c r="E6" s="798"/>
      <c r="F6" s="798"/>
      <c r="G6" s="798"/>
      <c r="H6" s="798"/>
      <c r="I6" s="798"/>
      <c r="J6" s="798"/>
      <c r="K6" s="800" t="s">
        <v>183</v>
      </c>
      <c r="L6" s="798"/>
      <c r="M6" s="801" t="s">
        <v>184</v>
      </c>
      <c r="N6" s="802"/>
      <c r="O6" s="802"/>
      <c r="P6" s="802"/>
      <c r="Q6" s="802"/>
      <c r="R6" s="803"/>
    </row>
    <row r="7" spans="1:18">
      <c r="A7" s="799"/>
      <c r="B7" s="798" t="s">
        <v>185</v>
      </c>
      <c r="C7" s="798"/>
      <c r="D7" s="798"/>
      <c r="E7" s="798"/>
      <c r="F7" s="798"/>
      <c r="G7" s="798"/>
      <c r="H7" s="798"/>
      <c r="I7" s="798"/>
      <c r="J7" s="798"/>
      <c r="K7" s="798"/>
      <c r="L7" s="798"/>
      <c r="M7" s="804">
        <v>45708</v>
      </c>
      <c r="N7" s="802"/>
      <c r="O7" s="802"/>
      <c r="P7" s="802"/>
      <c r="Q7" s="802"/>
      <c r="R7" s="803"/>
    </row>
    <row r="8" spans="1:18">
      <c r="A8" s="799"/>
      <c r="B8" s="798" t="s">
        <v>186</v>
      </c>
      <c r="C8" s="798"/>
      <c r="D8" s="798"/>
      <c r="E8" s="798"/>
      <c r="F8" s="798"/>
      <c r="G8" s="798"/>
      <c r="H8" s="798"/>
      <c r="I8" s="798"/>
      <c r="J8" s="798"/>
      <c r="K8" s="798"/>
      <c r="L8" s="798"/>
      <c r="M8" s="805" t="s">
        <v>187</v>
      </c>
      <c r="N8" s="802"/>
      <c r="O8" s="802"/>
      <c r="P8" s="802"/>
      <c r="Q8" s="802"/>
      <c r="R8" s="803"/>
    </row>
    <row r="9" spans="1:18">
      <c r="A9" s="799"/>
      <c r="B9" s="798" t="s">
        <v>188</v>
      </c>
      <c r="C9" s="798"/>
      <c r="D9" s="798"/>
      <c r="E9" s="798"/>
      <c r="F9" s="798"/>
      <c r="G9" s="798"/>
      <c r="H9" s="798"/>
      <c r="I9" s="798"/>
      <c r="J9" s="798"/>
      <c r="K9" s="798"/>
      <c r="L9" s="798"/>
      <c r="M9" s="805" t="s">
        <v>189</v>
      </c>
      <c r="N9" s="802"/>
      <c r="O9" s="802"/>
      <c r="P9" s="802"/>
      <c r="Q9" s="802"/>
      <c r="R9" s="803"/>
    </row>
    <row r="10" spans="1:18">
      <c r="A10" s="799"/>
      <c r="B10" s="798" t="s">
        <v>190</v>
      </c>
      <c r="C10" s="798"/>
      <c r="D10" s="798"/>
      <c r="E10" s="798"/>
      <c r="F10" s="798"/>
      <c r="G10" s="798"/>
      <c r="H10" s="798"/>
      <c r="I10" s="798"/>
      <c r="J10" s="798"/>
      <c r="K10" s="798"/>
      <c r="L10" s="798"/>
      <c r="M10" s="798"/>
      <c r="N10" s="798"/>
      <c r="O10" s="798"/>
      <c r="P10" s="798"/>
      <c r="Q10" s="798"/>
      <c r="R10" s="798"/>
    </row>
    <row r="11" spans="1:18">
      <c r="A11" s="799"/>
      <c r="B11" s="798"/>
      <c r="C11" s="798" t="s">
        <v>191</v>
      </c>
      <c r="D11" s="798" t="s">
        <v>192</v>
      </c>
      <c r="E11" s="798"/>
      <c r="F11" s="798"/>
      <c r="G11" s="798"/>
      <c r="H11" s="798"/>
      <c r="I11" s="798"/>
      <c r="J11" s="798"/>
      <c r="K11" s="798"/>
      <c r="L11" s="798"/>
      <c r="M11" s="806" t="s">
        <v>193</v>
      </c>
      <c r="N11" s="807"/>
      <c r="O11" s="806" t="s">
        <v>194</v>
      </c>
      <c r="P11" s="807"/>
      <c r="Q11" s="806" t="s">
        <v>195</v>
      </c>
      <c r="R11" s="807"/>
    </row>
    <row r="12" spans="1:18">
      <c r="A12" s="799"/>
      <c r="B12" s="808"/>
      <c r="C12" s="806" t="s">
        <v>196</v>
      </c>
      <c r="D12" s="809" t="s">
        <v>197</v>
      </c>
      <c r="E12" s="798"/>
      <c r="F12" s="798"/>
      <c r="G12" s="798"/>
      <c r="H12" s="798"/>
      <c r="I12" s="798"/>
      <c r="J12" s="798"/>
      <c r="K12" s="798"/>
      <c r="L12" s="798"/>
      <c r="M12" s="810" t="s">
        <v>198</v>
      </c>
      <c r="N12" s="807"/>
      <c r="O12" s="811">
        <v>45710</v>
      </c>
      <c r="P12" s="812"/>
      <c r="Q12" s="810" t="s">
        <v>199</v>
      </c>
      <c r="R12" s="807"/>
    </row>
    <row r="13" spans="1:18">
      <c r="A13" s="799"/>
      <c r="B13" s="808"/>
      <c r="C13" s="806" t="s">
        <v>196</v>
      </c>
      <c r="D13" s="809" t="s">
        <v>200</v>
      </c>
      <c r="E13" s="798"/>
      <c r="F13" s="798"/>
      <c r="G13" s="798"/>
      <c r="H13" s="798"/>
      <c r="I13" s="798"/>
      <c r="J13" s="798"/>
      <c r="K13" s="798"/>
      <c r="L13" s="798"/>
      <c r="M13" s="810" t="s">
        <v>198</v>
      </c>
      <c r="N13" s="807"/>
      <c r="O13" s="811">
        <v>45710</v>
      </c>
      <c r="P13" s="812"/>
      <c r="Q13" s="810" t="s">
        <v>199</v>
      </c>
      <c r="R13" s="807"/>
    </row>
    <row r="14" spans="1:18">
      <c r="A14" s="799"/>
      <c r="B14" s="808"/>
      <c r="C14" s="806" t="s">
        <v>196</v>
      </c>
      <c r="D14" s="809" t="s">
        <v>201</v>
      </c>
      <c r="E14" s="798"/>
      <c r="F14" s="798"/>
      <c r="G14" s="798"/>
      <c r="H14" s="798"/>
      <c r="I14" s="798"/>
      <c r="J14" s="798"/>
      <c r="K14" s="798"/>
      <c r="L14" s="798"/>
      <c r="M14" s="810" t="s">
        <v>198</v>
      </c>
      <c r="N14" s="807"/>
      <c r="O14" s="811">
        <v>45710</v>
      </c>
      <c r="P14" s="812"/>
      <c r="Q14" s="810" t="s">
        <v>199</v>
      </c>
      <c r="R14" s="807"/>
    </row>
    <row r="15" spans="1:18">
      <c r="A15" s="799"/>
      <c r="B15" s="808"/>
      <c r="C15" s="806" t="s">
        <v>196</v>
      </c>
      <c r="D15" s="809" t="s">
        <v>202</v>
      </c>
      <c r="E15" s="798"/>
      <c r="F15" s="798"/>
      <c r="G15" s="798"/>
      <c r="H15" s="798"/>
      <c r="I15" s="798"/>
      <c r="J15" s="798"/>
      <c r="K15" s="798"/>
      <c r="L15" s="798"/>
      <c r="M15" s="810" t="s">
        <v>198</v>
      </c>
      <c r="N15" s="807"/>
      <c r="O15" s="811">
        <v>45710</v>
      </c>
      <c r="P15" s="812"/>
      <c r="Q15" s="810" t="s">
        <v>199</v>
      </c>
      <c r="R15" s="807"/>
    </row>
    <row r="16" spans="1:18">
      <c r="A16" s="799"/>
      <c r="B16" s="808"/>
      <c r="C16" s="806" t="s">
        <v>196</v>
      </c>
      <c r="D16" s="809" t="s">
        <v>203</v>
      </c>
      <c r="E16" s="798"/>
      <c r="F16" s="798"/>
      <c r="G16" s="798"/>
      <c r="H16" s="798"/>
      <c r="I16" s="798"/>
      <c r="J16" s="798"/>
      <c r="K16" s="798"/>
      <c r="L16" s="798"/>
      <c r="M16" s="810" t="s">
        <v>198</v>
      </c>
      <c r="N16" s="807"/>
      <c r="O16" s="811">
        <v>45710</v>
      </c>
      <c r="P16" s="812"/>
      <c r="Q16" s="810" t="s">
        <v>199</v>
      </c>
      <c r="R16" s="807"/>
    </row>
    <row r="17" spans="1:18">
      <c r="A17" s="799"/>
      <c r="B17" s="808"/>
      <c r="C17" s="806" t="s">
        <v>196</v>
      </c>
      <c r="D17" s="809" t="s">
        <v>204</v>
      </c>
      <c r="E17" s="798"/>
      <c r="F17" s="798"/>
      <c r="G17" s="798"/>
      <c r="H17" s="798"/>
      <c r="I17" s="798"/>
      <c r="J17" s="798"/>
      <c r="K17" s="798"/>
      <c r="L17" s="798"/>
      <c r="M17" s="810" t="s">
        <v>198</v>
      </c>
      <c r="N17" s="807"/>
      <c r="O17" s="811">
        <v>45710</v>
      </c>
      <c r="P17" s="812"/>
      <c r="Q17" s="810" t="s">
        <v>199</v>
      </c>
      <c r="R17" s="807"/>
    </row>
    <row r="18" spans="1:18">
      <c r="A18" s="799"/>
      <c r="B18" s="808"/>
      <c r="C18" s="806" t="s">
        <v>196</v>
      </c>
      <c r="D18" s="809" t="s">
        <v>205</v>
      </c>
      <c r="E18" s="798"/>
      <c r="F18" s="798"/>
      <c r="G18" s="798"/>
      <c r="H18" s="798"/>
      <c r="I18" s="798"/>
      <c r="J18" s="798"/>
      <c r="K18" s="798"/>
      <c r="L18" s="798"/>
      <c r="M18" s="810" t="s">
        <v>198</v>
      </c>
      <c r="N18" s="807"/>
      <c r="O18" s="811">
        <v>45710</v>
      </c>
      <c r="P18" s="812"/>
      <c r="Q18" s="810" t="s">
        <v>199</v>
      </c>
      <c r="R18" s="807"/>
    </row>
    <row r="19" spans="1:18">
      <c r="A19" s="799"/>
      <c r="B19" s="808"/>
      <c r="C19" s="806" t="s">
        <v>196</v>
      </c>
      <c r="D19" s="809" t="s">
        <v>206</v>
      </c>
      <c r="E19" s="798"/>
      <c r="F19" s="798"/>
      <c r="G19" s="798"/>
      <c r="H19" s="798"/>
      <c r="I19" s="798"/>
      <c r="J19" s="798"/>
      <c r="K19" s="798"/>
      <c r="L19" s="798"/>
      <c r="M19" s="810" t="s">
        <v>198</v>
      </c>
      <c r="N19" s="807"/>
      <c r="O19" s="811">
        <v>45710</v>
      </c>
      <c r="P19" s="812"/>
      <c r="Q19" s="810" t="s">
        <v>199</v>
      </c>
      <c r="R19" s="807"/>
    </row>
    <row r="20" spans="1:18">
      <c r="A20" s="799"/>
      <c r="B20" s="808"/>
      <c r="C20" s="806" t="s">
        <v>196</v>
      </c>
      <c r="D20" s="809" t="s">
        <v>207</v>
      </c>
      <c r="E20" s="798"/>
      <c r="F20" s="798"/>
      <c r="G20" s="798"/>
      <c r="H20" s="798"/>
      <c r="I20" s="798"/>
      <c r="J20" s="798"/>
      <c r="K20" s="798"/>
      <c r="L20" s="798"/>
      <c r="M20" s="810" t="s">
        <v>198</v>
      </c>
      <c r="N20" s="807"/>
      <c r="O20" s="811">
        <v>45710</v>
      </c>
      <c r="P20" s="812"/>
      <c r="Q20" s="810" t="s">
        <v>199</v>
      </c>
      <c r="R20" s="807"/>
    </row>
    <row r="21" spans="1:18">
      <c r="A21" s="799"/>
      <c r="B21" s="808"/>
      <c r="C21" s="806" t="s">
        <v>196</v>
      </c>
      <c r="D21" s="809" t="s">
        <v>208</v>
      </c>
      <c r="E21" s="798"/>
      <c r="F21" s="798"/>
      <c r="G21" s="798"/>
      <c r="H21" s="798"/>
      <c r="I21" s="798"/>
      <c r="J21" s="798"/>
      <c r="K21" s="798"/>
      <c r="L21" s="798"/>
      <c r="M21" s="810" t="s">
        <v>198</v>
      </c>
      <c r="N21" s="807"/>
      <c r="O21" s="811">
        <v>45710</v>
      </c>
      <c r="P21" s="812"/>
      <c r="Q21" s="810" t="s">
        <v>199</v>
      </c>
      <c r="R21" s="807"/>
    </row>
    <row r="22" spans="1:18">
      <c r="A22" s="799"/>
      <c r="B22" s="808"/>
      <c r="C22" s="806" t="s">
        <v>196</v>
      </c>
      <c r="D22" s="809" t="s">
        <v>209</v>
      </c>
      <c r="E22" s="798"/>
      <c r="F22" s="798"/>
      <c r="G22" s="798"/>
      <c r="H22" s="798"/>
      <c r="I22" s="798"/>
      <c r="J22" s="798"/>
      <c r="K22" s="798"/>
      <c r="L22" s="798"/>
      <c r="M22" s="810" t="s">
        <v>198</v>
      </c>
      <c r="N22" s="807"/>
      <c r="O22" s="811">
        <v>45710</v>
      </c>
      <c r="P22" s="812"/>
      <c r="Q22" s="810" t="s">
        <v>199</v>
      </c>
      <c r="R22" s="807"/>
    </row>
    <row r="23" spans="1:18">
      <c r="A23" s="799"/>
      <c r="B23" s="808"/>
      <c r="C23" s="806" t="s">
        <v>196</v>
      </c>
      <c r="D23" s="809" t="s">
        <v>210</v>
      </c>
      <c r="E23" s="798"/>
      <c r="F23" s="798"/>
      <c r="G23" s="798"/>
      <c r="H23" s="798"/>
      <c r="I23" s="798"/>
      <c r="J23" s="798"/>
      <c r="K23" s="798"/>
      <c r="L23" s="798"/>
      <c r="M23" s="810" t="s">
        <v>198</v>
      </c>
      <c r="N23" s="807"/>
      <c r="O23" s="811">
        <v>45710</v>
      </c>
      <c r="P23" s="812"/>
      <c r="Q23" s="810" t="s">
        <v>199</v>
      </c>
      <c r="R23" s="807"/>
    </row>
    <row r="24" spans="1:18">
      <c r="A24" s="799"/>
      <c r="B24" s="808"/>
      <c r="C24" s="806" t="s">
        <v>196</v>
      </c>
      <c r="D24" s="809" t="s">
        <v>211</v>
      </c>
      <c r="E24" s="798"/>
      <c r="F24" s="798"/>
      <c r="G24" s="798"/>
      <c r="H24" s="798"/>
      <c r="I24" s="798"/>
      <c r="J24" s="798"/>
      <c r="K24" s="798"/>
      <c r="L24" s="798"/>
      <c r="M24" s="810" t="s">
        <v>198</v>
      </c>
      <c r="N24" s="807"/>
      <c r="O24" s="811">
        <v>45710</v>
      </c>
      <c r="P24" s="812"/>
      <c r="Q24" s="810" t="s">
        <v>199</v>
      </c>
      <c r="R24" s="807"/>
    </row>
    <row r="25" spans="1:18">
      <c r="A25" s="799"/>
      <c r="B25" s="808"/>
      <c r="C25" s="806" t="s">
        <v>196</v>
      </c>
      <c r="D25" s="809" t="s">
        <v>212</v>
      </c>
      <c r="E25" s="798"/>
      <c r="F25" s="798"/>
      <c r="G25" s="798"/>
      <c r="H25" s="798"/>
      <c r="I25" s="798"/>
      <c r="J25" s="798"/>
      <c r="K25" s="798"/>
      <c r="L25" s="798"/>
      <c r="M25" s="810" t="s">
        <v>198</v>
      </c>
      <c r="N25" s="807"/>
      <c r="O25" s="811">
        <v>45710</v>
      </c>
      <c r="P25" s="812"/>
      <c r="Q25" s="810" t="s">
        <v>199</v>
      </c>
      <c r="R25" s="807"/>
    </row>
    <row r="26" spans="1:18">
      <c r="A26" s="799"/>
      <c r="B26" s="808"/>
      <c r="C26" s="806" t="s">
        <v>196</v>
      </c>
      <c r="D26" s="798" t="s">
        <v>213</v>
      </c>
      <c r="E26" s="798"/>
      <c r="F26" s="798"/>
      <c r="G26" s="798"/>
      <c r="H26" s="798"/>
      <c r="I26" s="798"/>
      <c r="J26" s="798"/>
      <c r="K26" s="798"/>
      <c r="L26" s="798"/>
      <c r="M26" s="810" t="s">
        <v>198</v>
      </c>
      <c r="N26" s="807"/>
      <c r="O26" s="811">
        <v>45710</v>
      </c>
      <c r="P26" s="812"/>
      <c r="Q26" s="810" t="s">
        <v>199</v>
      </c>
      <c r="R26" s="807"/>
    </row>
    <row r="27" spans="1:18">
      <c r="A27" s="799"/>
      <c r="B27" s="808"/>
      <c r="C27" s="806" t="s">
        <v>196</v>
      </c>
      <c r="D27" s="809" t="s">
        <v>214</v>
      </c>
      <c r="E27" s="798"/>
      <c r="F27" s="798"/>
      <c r="G27" s="798"/>
      <c r="H27" s="798"/>
      <c r="I27" s="798"/>
      <c r="J27" s="798"/>
      <c r="K27" s="798"/>
      <c r="L27" s="798"/>
      <c r="M27" s="810" t="s">
        <v>198</v>
      </c>
      <c r="N27" s="807"/>
      <c r="O27" s="811">
        <v>45710</v>
      </c>
      <c r="P27" s="812"/>
      <c r="Q27" s="810" t="s">
        <v>199</v>
      </c>
      <c r="R27" s="807"/>
    </row>
    <row r="28" spans="1:18">
      <c r="A28" s="799"/>
      <c r="B28" s="808"/>
      <c r="C28" s="806" t="s">
        <v>196</v>
      </c>
      <c r="D28" s="809" t="s">
        <v>215</v>
      </c>
      <c r="E28" s="798"/>
      <c r="F28" s="798"/>
      <c r="G28" s="798"/>
      <c r="H28" s="798"/>
      <c r="I28" s="798"/>
      <c r="J28" s="798"/>
      <c r="K28" s="798"/>
      <c r="L28" s="798"/>
      <c r="M28" s="810" t="s">
        <v>198</v>
      </c>
      <c r="N28" s="807"/>
      <c r="O28" s="811">
        <v>45710</v>
      </c>
      <c r="P28" s="812"/>
      <c r="Q28" s="810" t="s">
        <v>199</v>
      </c>
      <c r="R28" s="807"/>
    </row>
    <row r="29" spans="1:18">
      <c r="A29" s="799"/>
      <c r="B29" s="808"/>
      <c r="C29" s="806" t="s">
        <v>196</v>
      </c>
      <c r="D29" s="809" t="s">
        <v>216</v>
      </c>
      <c r="E29" s="798"/>
      <c r="F29" s="798"/>
      <c r="G29" s="798"/>
      <c r="H29" s="798"/>
      <c r="I29" s="798"/>
      <c r="J29" s="798"/>
      <c r="K29" s="798"/>
      <c r="L29" s="798"/>
      <c r="M29" s="810" t="s">
        <v>198</v>
      </c>
      <c r="N29" s="807"/>
      <c r="O29" s="811">
        <v>45710</v>
      </c>
      <c r="P29" s="812"/>
      <c r="Q29" s="810" t="s">
        <v>199</v>
      </c>
      <c r="R29" s="807"/>
    </row>
    <row r="30" spans="1:18">
      <c r="A30" s="799"/>
      <c r="B30" s="808"/>
      <c r="C30" s="806" t="s">
        <v>196</v>
      </c>
      <c r="D30" s="809" t="s">
        <v>217</v>
      </c>
      <c r="E30" s="798"/>
      <c r="F30" s="798"/>
      <c r="G30" s="798"/>
      <c r="H30" s="798"/>
      <c r="I30" s="798"/>
      <c r="J30" s="798"/>
      <c r="K30" s="798"/>
      <c r="L30" s="798"/>
      <c r="M30" s="810" t="s">
        <v>198</v>
      </c>
      <c r="N30" s="807"/>
      <c r="O30" s="811">
        <v>45710</v>
      </c>
      <c r="P30" s="812"/>
      <c r="Q30" s="810" t="s">
        <v>199</v>
      </c>
      <c r="R30" s="807"/>
    </row>
    <row r="31" spans="1:18">
      <c r="A31" s="799"/>
      <c r="B31" s="808"/>
      <c r="C31" s="806" t="s">
        <v>196</v>
      </c>
      <c r="D31" s="809" t="s">
        <v>218</v>
      </c>
      <c r="E31" s="798"/>
      <c r="F31" s="798"/>
      <c r="G31" s="798"/>
      <c r="H31" s="798"/>
      <c r="I31" s="798"/>
      <c r="J31" s="798"/>
      <c r="K31" s="798"/>
      <c r="L31" s="798"/>
      <c r="M31" s="810" t="s">
        <v>198</v>
      </c>
      <c r="N31" s="807"/>
      <c r="O31" s="811">
        <v>45710</v>
      </c>
      <c r="P31" s="812"/>
      <c r="Q31" s="810" t="s">
        <v>199</v>
      </c>
      <c r="R31" s="807"/>
    </row>
    <row r="32" spans="1:18">
      <c r="A32" s="799"/>
      <c r="B32" s="808"/>
      <c r="C32" s="806" t="s">
        <v>196</v>
      </c>
      <c r="D32" s="809" t="s">
        <v>219</v>
      </c>
      <c r="E32" s="798"/>
      <c r="F32" s="798"/>
      <c r="G32" s="798"/>
      <c r="H32" s="798"/>
      <c r="I32" s="798"/>
      <c r="J32" s="798"/>
      <c r="K32" s="798"/>
      <c r="L32" s="798"/>
      <c r="M32" s="810" t="s">
        <v>198</v>
      </c>
      <c r="N32" s="807"/>
      <c r="O32" s="811">
        <v>45710</v>
      </c>
      <c r="P32" s="812"/>
      <c r="Q32" s="810" t="s">
        <v>199</v>
      </c>
      <c r="R32" s="807"/>
    </row>
    <row r="33" spans="1:18">
      <c r="A33" s="799"/>
      <c r="B33" s="808"/>
      <c r="C33" s="806" t="s">
        <v>196</v>
      </c>
      <c r="D33" s="809" t="s">
        <v>220</v>
      </c>
      <c r="E33" s="798"/>
      <c r="F33" s="798"/>
      <c r="G33" s="798"/>
      <c r="H33" s="798"/>
      <c r="I33" s="798"/>
      <c r="J33" s="798"/>
      <c r="K33" s="798"/>
      <c r="L33" s="798"/>
      <c r="M33" s="810" t="s">
        <v>198</v>
      </c>
      <c r="N33" s="807"/>
      <c r="O33" s="811">
        <v>45710</v>
      </c>
      <c r="P33" s="812"/>
      <c r="Q33" s="810" t="s">
        <v>199</v>
      </c>
      <c r="R33" s="807"/>
    </row>
    <row r="34" spans="1:18">
      <c r="A34" s="799"/>
      <c r="B34" s="808"/>
      <c r="C34" s="806" t="s">
        <v>196</v>
      </c>
      <c r="D34" s="809" t="s">
        <v>221</v>
      </c>
      <c r="E34" s="798"/>
      <c r="F34" s="798"/>
      <c r="G34" s="798"/>
      <c r="H34" s="798"/>
      <c r="I34" s="798"/>
      <c r="J34" s="798"/>
      <c r="K34" s="798"/>
      <c r="L34" s="798"/>
      <c r="M34" s="810" t="s">
        <v>198</v>
      </c>
      <c r="N34" s="807"/>
      <c r="O34" s="811">
        <v>45710</v>
      </c>
      <c r="P34" s="812"/>
      <c r="Q34" s="810" t="s">
        <v>199</v>
      </c>
      <c r="R34" s="807"/>
    </row>
    <row r="35" spans="1:18">
      <c r="A35" s="799"/>
      <c r="B35" s="808"/>
      <c r="C35" s="806" t="s">
        <v>196</v>
      </c>
      <c r="D35" s="809" t="s">
        <v>222</v>
      </c>
      <c r="E35" s="798"/>
      <c r="F35" s="798"/>
      <c r="G35" s="798"/>
      <c r="H35" s="798"/>
      <c r="I35" s="798"/>
      <c r="J35" s="798"/>
      <c r="K35" s="798"/>
      <c r="L35" s="798"/>
      <c r="M35" s="810" t="s">
        <v>198</v>
      </c>
      <c r="N35" s="807"/>
      <c r="O35" s="811">
        <v>45710</v>
      </c>
      <c r="P35" s="812"/>
      <c r="Q35" s="810" t="s">
        <v>199</v>
      </c>
      <c r="R35" s="807"/>
    </row>
    <row r="36" spans="1:18">
      <c r="A36" s="799"/>
      <c r="B36" s="808"/>
      <c r="C36" s="806" t="s">
        <v>196</v>
      </c>
      <c r="D36" s="809" t="s">
        <v>223</v>
      </c>
      <c r="E36" s="798"/>
      <c r="F36" s="798"/>
      <c r="G36" s="798"/>
      <c r="H36" s="798"/>
      <c r="I36" s="798"/>
      <c r="J36" s="798"/>
      <c r="K36" s="798"/>
      <c r="L36" s="798"/>
      <c r="M36" s="810" t="s">
        <v>198</v>
      </c>
      <c r="N36" s="807"/>
      <c r="O36" s="811">
        <v>45710</v>
      </c>
      <c r="P36" s="812"/>
      <c r="Q36" s="810" t="s">
        <v>199</v>
      </c>
      <c r="R36" s="807"/>
    </row>
    <row r="37" spans="1:18">
      <c r="A37" s="799"/>
      <c r="B37" s="808"/>
      <c r="C37" s="806" t="s">
        <v>196</v>
      </c>
      <c r="D37" s="809" t="s">
        <v>224</v>
      </c>
      <c r="E37" s="798"/>
      <c r="F37" s="798"/>
      <c r="G37" s="798"/>
      <c r="H37" s="798"/>
      <c r="I37" s="798"/>
      <c r="J37" s="798"/>
      <c r="K37" s="798"/>
      <c r="L37" s="798"/>
      <c r="M37" s="810" t="s">
        <v>198</v>
      </c>
      <c r="N37" s="807"/>
      <c r="O37" s="811">
        <v>45710</v>
      </c>
      <c r="P37" s="812"/>
      <c r="Q37" s="810" t="s">
        <v>199</v>
      </c>
      <c r="R37" s="807"/>
    </row>
    <row r="38" spans="1:18">
      <c r="A38" s="799"/>
      <c r="B38" s="808"/>
      <c r="C38" s="806" t="s">
        <v>196</v>
      </c>
      <c r="D38" s="809" t="s">
        <v>225</v>
      </c>
      <c r="E38" s="798"/>
      <c r="F38" s="798"/>
      <c r="G38" s="798"/>
      <c r="H38" s="798"/>
      <c r="I38" s="798"/>
      <c r="J38" s="798"/>
      <c r="K38" s="798"/>
      <c r="L38" s="798"/>
      <c r="M38" s="810" t="s">
        <v>198</v>
      </c>
      <c r="N38" s="807"/>
      <c r="O38" s="811">
        <v>45710</v>
      </c>
      <c r="P38" s="812"/>
      <c r="Q38" s="810" t="s">
        <v>199</v>
      </c>
      <c r="R38" s="807"/>
    </row>
    <row r="39" spans="1:18">
      <c r="A39" s="799"/>
      <c r="B39" s="808"/>
      <c r="C39" s="806" t="s">
        <v>196</v>
      </c>
      <c r="D39" s="809" t="s">
        <v>226</v>
      </c>
      <c r="E39" s="798"/>
      <c r="F39" s="798"/>
      <c r="G39" s="798"/>
      <c r="H39" s="798"/>
      <c r="I39" s="798"/>
      <c r="J39" s="798"/>
      <c r="K39" s="798"/>
      <c r="L39" s="798"/>
      <c r="M39" s="810" t="s">
        <v>198</v>
      </c>
      <c r="N39" s="807"/>
      <c r="O39" s="811">
        <v>45710</v>
      </c>
      <c r="P39" s="812"/>
      <c r="Q39" s="810" t="s">
        <v>199</v>
      </c>
      <c r="R39" s="807"/>
    </row>
    <row r="40" spans="1:18">
      <c r="A40" s="799"/>
      <c r="B40" s="808"/>
      <c r="C40" s="806" t="s">
        <v>196</v>
      </c>
      <c r="D40" s="809" t="s">
        <v>227</v>
      </c>
      <c r="E40" s="798"/>
      <c r="F40" s="798"/>
      <c r="G40" s="798"/>
      <c r="H40" s="798"/>
      <c r="I40" s="798"/>
      <c r="J40" s="798"/>
      <c r="K40" s="798"/>
      <c r="L40" s="798"/>
      <c r="M40" s="810" t="s">
        <v>198</v>
      </c>
      <c r="N40" s="807"/>
      <c r="O40" s="811">
        <v>45710</v>
      </c>
      <c r="P40" s="812"/>
      <c r="Q40" s="810" t="s">
        <v>199</v>
      </c>
      <c r="R40" s="807"/>
    </row>
    <row r="41" spans="1:18">
      <c r="A41" s="799"/>
      <c r="B41" s="808"/>
      <c r="C41" s="806" t="s">
        <v>196</v>
      </c>
      <c r="D41" s="798" t="s">
        <v>228</v>
      </c>
      <c r="E41" s="798"/>
      <c r="F41" s="798"/>
      <c r="G41" s="798"/>
      <c r="H41" s="798"/>
      <c r="I41" s="798"/>
      <c r="J41" s="798"/>
      <c r="K41" s="798"/>
      <c r="L41" s="798"/>
      <c r="M41" s="810" t="s">
        <v>198</v>
      </c>
      <c r="N41" s="807"/>
      <c r="O41" s="811">
        <v>45710</v>
      </c>
      <c r="P41" s="812"/>
      <c r="Q41" s="810" t="s">
        <v>199</v>
      </c>
      <c r="R41" s="807"/>
    </row>
    <row r="42" spans="1:18">
      <c r="A42" s="799"/>
      <c r="B42" s="808"/>
      <c r="C42" s="806" t="s">
        <v>196</v>
      </c>
      <c r="D42" s="798" t="s">
        <v>229</v>
      </c>
      <c r="E42" s="798"/>
      <c r="F42" s="798"/>
      <c r="G42" s="798"/>
      <c r="H42" s="798"/>
      <c r="I42" s="798"/>
      <c r="J42" s="798"/>
      <c r="K42" s="798"/>
      <c r="L42" s="798"/>
      <c r="M42" s="810" t="s">
        <v>198</v>
      </c>
      <c r="N42" s="807"/>
      <c r="O42" s="811">
        <v>45710</v>
      </c>
      <c r="P42" s="812"/>
      <c r="Q42" s="810" t="s">
        <v>199</v>
      </c>
      <c r="R42" s="807"/>
    </row>
    <row r="43" spans="1:18">
      <c r="A43" s="799"/>
      <c r="B43" s="808"/>
      <c r="C43" s="806" t="s">
        <v>196</v>
      </c>
      <c r="D43" s="809" t="s">
        <v>230</v>
      </c>
      <c r="E43" s="798"/>
      <c r="F43" s="798"/>
      <c r="G43" s="798"/>
      <c r="H43" s="798"/>
      <c r="I43" s="798"/>
      <c r="J43" s="798"/>
      <c r="K43" s="798"/>
      <c r="L43" s="798"/>
      <c r="M43" s="810" t="s">
        <v>198</v>
      </c>
      <c r="N43" s="807"/>
      <c r="O43" s="811">
        <v>45710</v>
      </c>
      <c r="P43" s="812"/>
      <c r="Q43" s="810" t="s">
        <v>199</v>
      </c>
      <c r="R43" s="807"/>
    </row>
    <row r="44" spans="1:18">
      <c r="A44" s="799"/>
      <c r="B44" s="808"/>
      <c r="C44" s="806" t="s">
        <v>196</v>
      </c>
      <c r="D44" s="809" t="s">
        <v>231</v>
      </c>
      <c r="E44" s="798"/>
      <c r="F44" s="798"/>
      <c r="G44" s="798"/>
      <c r="H44" s="798"/>
      <c r="I44" s="798"/>
      <c r="J44" s="798"/>
      <c r="K44" s="798"/>
      <c r="L44" s="798"/>
      <c r="M44" s="810" t="s">
        <v>198</v>
      </c>
      <c r="N44" s="807"/>
      <c r="O44" s="811">
        <v>45710</v>
      </c>
      <c r="P44" s="812"/>
      <c r="Q44" s="810" t="s">
        <v>199</v>
      </c>
      <c r="R44" s="807"/>
    </row>
    <row r="45" spans="1:18">
      <c r="A45" s="799"/>
      <c r="B45" s="808"/>
      <c r="C45" s="806" t="s">
        <v>196</v>
      </c>
      <c r="D45" s="809" t="s">
        <v>206</v>
      </c>
      <c r="E45" s="798"/>
      <c r="F45" s="798"/>
      <c r="G45" s="798"/>
      <c r="H45" s="798"/>
      <c r="I45" s="798"/>
      <c r="J45" s="798"/>
      <c r="K45" s="798"/>
      <c r="L45" s="798"/>
      <c r="M45" s="810" t="s">
        <v>198</v>
      </c>
      <c r="N45" s="807"/>
      <c r="O45" s="811">
        <v>45710</v>
      </c>
      <c r="P45" s="812"/>
      <c r="Q45" s="810" t="s">
        <v>199</v>
      </c>
      <c r="R45" s="807"/>
    </row>
    <row r="46" spans="1:18">
      <c r="A46" s="799"/>
      <c r="B46" s="808"/>
      <c r="C46" s="806" t="s">
        <v>196</v>
      </c>
      <c r="D46" s="809" t="s">
        <v>232</v>
      </c>
      <c r="E46" s="798"/>
      <c r="F46" s="798"/>
      <c r="G46" s="798"/>
      <c r="H46" s="798"/>
      <c r="I46" s="798"/>
      <c r="J46" s="798"/>
      <c r="K46" s="798"/>
      <c r="L46" s="798"/>
      <c r="M46" s="810" t="s">
        <v>198</v>
      </c>
      <c r="N46" s="807"/>
      <c r="O46" s="811">
        <v>45710</v>
      </c>
      <c r="P46" s="812"/>
      <c r="Q46" s="810" t="s">
        <v>199</v>
      </c>
      <c r="R46" s="807"/>
    </row>
    <row r="47" spans="1:18">
      <c r="A47" s="799"/>
      <c r="B47" s="808"/>
      <c r="C47" s="806" t="s">
        <v>196</v>
      </c>
      <c r="D47" s="809" t="s">
        <v>233</v>
      </c>
      <c r="E47" s="798"/>
      <c r="F47" s="798"/>
      <c r="G47" s="798"/>
      <c r="H47" s="798"/>
      <c r="I47" s="798"/>
      <c r="J47" s="798"/>
      <c r="K47" s="798"/>
      <c r="L47" s="798"/>
      <c r="M47" s="810" t="s">
        <v>198</v>
      </c>
      <c r="N47" s="807"/>
      <c r="O47" s="811">
        <v>45710</v>
      </c>
      <c r="P47" s="812"/>
      <c r="Q47" s="810" t="s">
        <v>199</v>
      </c>
      <c r="R47" s="807"/>
    </row>
    <row r="48" spans="1:18">
      <c r="A48" s="799"/>
      <c r="B48" s="808"/>
      <c r="C48" s="806" t="s">
        <v>196</v>
      </c>
      <c r="D48" s="809" t="s">
        <v>234</v>
      </c>
      <c r="E48" s="798"/>
      <c r="F48" s="798"/>
      <c r="G48" s="798"/>
      <c r="H48" s="798"/>
      <c r="I48" s="798"/>
      <c r="J48" s="798"/>
      <c r="K48" s="798"/>
      <c r="L48" s="798"/>
      <c r="M48" s="810" t="s">
        <v>198</v>
      </c>
      <c r="N48" s="807"/>
      <c r="O48" s="811">
        <v>45710</v>
      </c>
      <c r="P48" s="812"/>
      <c r="Q48" s="810" t="s">
        <v>199</v>
      </c>
      <c r="R48" s="807"/>
    </row>
    <row r="49" spans="1:23">
      <c r="A49" s="799"/>
      <c r="B49" s="808"/>
      <c r="C49" s="806" t="s">
        <v>196</v>
      </c>
      <c r="D49" s="798" t="s">
        <v>235</v>
      </c>
      <c r="E49" s="798"/>
      <c r="F49" s="798"/>
      <c r="G49" s="798"/>
      <c r="H49" s="798"/>
      <c r="I49" s="798"/>
      <c r="J49" s="798"/>
      <c r="K49" s="798"/>
      <c r="L49" s="798"/>
      <c r="M49" s="810" t="s">
        <v>198</v>
      </c>
      <c r="N49" s="807"/>
      <c r="O49" s="811">
        <v>45710</v>
      </c>
      <c r="P49" s="812"/>
      <c r="Q49" s="810" t="s">
        <v>199</v>
      </c>
      <c r="R49" s="807"/>
    </row>
    <row r="50" spans="1:23">
      <c r="A50" s="799"/>
      <c r="B50" s="808"/>
      <c r="C50" s="806" t="s">
        <v>196</v>
      </c>
      <c r="D50" s="809" t="s">
        <v>236</v>
      </c>
      <c r="E50" s="798"/>
      <c r="F50" s="798"/>
      <c r="G50" s="798"/>
      <c r="H50" s="798"/>
      <c r="I50" s="798"/>
      <c r="J50" s="798"/>
      <c r="K50" s="798"/>
      <c r="L50" s="798"/>
      <c r="M50" s="810" t="s">
        <v>198</v>
      </c>
      <c r="N50" s="807"/>
      <c r="O50" s="811">
        <v>45710</v>
      </c>
      <c r="P50" s="812"/>
      <c r="Q50" s="810" t="s">
        <v>199</v>
      </c>
      <c r="R50" s="807"/>
    </row>
    <row r="51" spans="1:23">
      <c r="A51" s="799"/>
      <c r="B51" s="808"/>
      <c r="C51" s="806" t="s">
        <v>196</v>
      </c>
      <c r="D51" s="809" t="s">
        <v>237</v>
      </c>
      <c r="E51" s="798"/>
      <c r="F51" s="798"/>
      <c r="G51" s="798"/>
      <c r="H51" s="798"/>
      <c r="I51" s="798"/>
      <c r="J51" s="798"/>
      <c r="K51" s="798"/>
      <c r="L51" s="798"/>
      <c r="M51" s="810" t="s">
        <v>198</v>
      </c>
      <c r="N51" s="807"/>
      <c r="O51" s="811">
        <v>45710</v>
      </c>
      <c r="P51" s="812"/>
      <c r="Q51" s="810" t="s">
        <v>199</v>
      </c>
      <c r="R51" s="807"/>
    </row>
    <row r="52" spans="1:23">
      <c r="A52" s="799"/>
      <c r="B52" s="808"/>
      <c r="C52" s="806" t="s">
        <v>196</v>
      </c>
      <c r="D52" s="809" t="s">
        <v>238</v>
      </c>
      <c r="E52" s="798"/>
      <c r="F52" s="798"/>
      <c r="G52" s="798"/>
      <c r="H52" s="798"/>
      <c r="I52" s="798"/>
      <c r="J52" s="798"/>
      <c r="K52" s="798"/>
      <c r="L52" s="798"/>
      <c r="M52" s="810" t="s">
        <v>198</v>
      </c>
      <c r="N52" s="807"/>
      <c r="O52" s="811">
        <v>45710</v>
      </c>
      <c r="P52" s="812"/>
      <c r="Q52" s="810" t="s">
        <v>199</v>
      </c>
      <c r="R52" s="807"/>
    </row>
    <row r="53" spans="1:23">
      <c r="A53" s="799"/>
      <c r="B53" s="808"/>
      <c r="C53" s="806" t="s">
        <v>196</v>
      </c>
      <c r="D53" s="809" t="s">
        <v>239</v>
      </c>
      <c r="E53" s="798"/>
      <c r="F53" s="798"/>
      <c r="G53" s="798"/>
      <c r="H53" s="798"/>
      <c r="I53" s="798"/>
      <c r="J53" s="798"/>
      <c r="K53" s="798"/>
      <c r="L53" s="798"/>
      <c r="M53" s="810" t="s">
        <v>198</v>
      </c>
      <c r="N53" s="807"/>
      <c r="O53" s="811">
        <v>45710</v>
      </c>
      <c r="P53" s="812"/>
      <c r="Q53" s="810" t="s">
        <v>199</v>
      </c>
      <c r="R53" s="807"/>
    </row>
    <row r="54" spans="1:23">
      <c r="A54" s="799"/>
      <c r="B54" s="808"/>
      <c r="C54" s="806" t="s">
        <v>196</v>
      </c>
      <c r="D54" s="809" t="s">
        <v>240</v>
      </c>
      <c r="E54" s="798"/>
      <c r="F54" s="798"/>
      <c r="G54" s="798"/>
      <c r="H54" s="798"/>
      <c r="I54" s="798"/>
      <c r="J54" s="798"/>
      <c r="K54" s="798"/>
      <c r="L54" s="798"/>
      <c r="M54" s="810" t="s">
        <v>198</v>
      </c>
      <c r="N54" s="807"/>
      <c r="O54" s="811">
        <v>45710</v>
      </c>
      <c r="P54" s="812"/>
      <c r="Q54" s="810" t="s">
        <v>199</v>
      </c>
      <c r="R54" s="807"/>
      <c r="U54" s="813"/>
      <c r="W54" s="814"/>
    </row>
    <row r="55" spans="1:23">
      <c r="A55" s="799"/>
      <c r="B55" s="808"/>
      <c r="C55" s="806" t="s">
        <v>196</v>
      </c>
      <c r="D55" s="809" t="s">
        <v>241</v>
      </c>
      <c r="E55" s="798"/>
      <c r="F55" s="798"/>
      <c r="G55" s="798"/>
      <c r="H55" s="798"/>
      <c r="I55" s="798"/>
      <c r="J55" s="798"/>
      <c r="K55" s="798"/>
      <c r="L55" s="798"/>
      <c r="M55" s="810" t="s">
        <v>198</v>
      </c>
      <c r="N55" s="807"/>
      <c r="O55" s="811">
        <v>45710</v>
      </c>
      <c r="P55" s="812"/>
      <c r="Q55" s="810" t="s">
        <v>199</v>
      </c>
      <c r="R55" s="807"/>
    </row>
    <row r="56" spans="1:23">
      <c r="A56" s="799"/>
      <c r="B56" s="808"/>
      <c r="C56" s="806" t="s">
        <v>196</v>
      </c>
      <c r="D56" s="809" t="s">
        <v>242</v>
      </c>
      <c r="E56" s="798"/>
      <c r="F56" s="798"/>
      <c r="G56" s="798"/>
      <c r="H56" s="798"/>
      <c r="I56" s="798"/>
      <c r="J56" s="798"/>
      <c r="K56" s="798"/>
      <c r="L56" s="798"/>
      <c r="M56" s="810" t="s">
        <v>198</v>
      </c>
      <c r="N56" s="807"/>
      <c r="O56" s="811">
        <v>45710</v>
      </c>
      <c r="P56" s="812"/>
      <c r="Q56" s="810" t="s">
        <v>199</v>
      </c>
      <c r="R56" s="807"/>
    </row>
    <row r="57" spans="1:23">
      <c r="A57" s="799"/>
      <c r="B57" s="808"/>
      <c r="C57" s="806" t="s">
        <v>196</v>
      </c>
      <c r="D57" s="809" t="s">
        <v>243</v>
      </c>
      <c r="E57" s="798"/>
      <c r="F57" s="798"/>
      <c r="G57" s="798"/>
      <c r="H57" s="798"/>
      <c r="I57" s="798"/>
      <c r="J57" s="798"/>
      <c r="K57" s="798"/>
      <c r="L57" s="798"/>
      <c r="M57" s="810" t="s">
        <v>198</v>
      </c>
      <c r="N57" s="807"/>
      <c r="O57" s="811">
        <v>45710</v>
      </c>
      <c r="P57" s="812"/>
      <c r="Q57" s="810" t="s">
        <v>199</v>
      </c>
      <c r="R57" s="807"/>
    </row>
    <row r="58" spans="1:23">
      <c r="A58" s="799"/>
      <c r="B58" s="808"/>
      <c r="C58" s="806" t="s">
        <v>196</v>
      </c>
      <c r="D58" s="809" t="s">
        <v>244</v>
      </c>
      <c r="E58" s="798"/>
      <c r="F58" s="798"/>
      <c r="G58" s="798"/>
      <c r="H58" s="798"/>
      <c r="I58" s="798"/>
      <c r="J58" s="798"/>
      <c r="K58" s="798"/>
      <c r="L58" s="798"/>
      <c r="M58" s="810" t="s">
        <v>198</v>
      </c>
      <c r="N58" s="807"/>
      <c r="O58" s="811">
        <v>45710</v>
      </c>
      <c r="P58" s="812"/>
      <c r="Q58" s="810" t="s">
        <v>199</v>
      </c>
      <c r="R58" s="807"/>
    </row>
    <row r="59" spans="1:23">
      <c r="A59" s="799"/>
      <c r="B59" s="808"/>
      <c r="C59" s="806" t="s">
        <v>196</v>
      </c>
      <c r="D59" s="809" t="s">
        <v>245</v>
      </c>
      <c r="E59" s="798"/>
      <c r="F59" s="798"/>
      <c r="G59" s="798"/>
      <c r="H59" s="798"/>
      <c r="I59" s="798"/>
      <c r="J59" s="798"/>
      <c r="K59" s="798"/>
      <c r="L59" s="798"/>
      <c r="M59" s="810" t="s">
        <v>198</v>
      </c>
      <c r="N59" s="807"/>
      <c r="O59" s="811">
        <v>45710</v>
      </c>
      <c r="P59" s="812"/>
      <c r="Q59" s="810" t="s">
        <v>199</v>
      </c>
      <c r="R59" s="807"/>
    </row>
    <row r="60" spans="1:23">
      <c r="A60" s="799"/>
      <c r="B60" s="808"/>
      <c r="C60" s="806" t="s">
        <v>196</v>
      </c>
      <c r="D60" s="809" t="s">
        <v>246</v>
      </c>
      <c r="E60" s="798"/>
      <c r="F60" s="798"/>
      <c r="G60" s="798"/>
      <c r="H60" s="798"/>
      <c r="I60" s="798"/>
      <c r="J60" s="798"/>
      <c r="K60" s="798"/>
      <c r="L60" s="798"/>
      <c r="M60" s="810" t="s">
        <v>198</v>
      </c>
      <c r="N60" s="807"/>
      <c r="O60" s="811">
        <v>45710</v>
      </c>
      <c r="P60" s="812"/>
      <c r="Q60" s="810" t="s">
        <v>199</v>
      </c>
      <c r="R60" s="807"/>
    </row>
    <row r="61" spans="1:23">
      <c r="A61" s="799"/>
      <c r="B61" s="808"/>
      <c r="C61" s="806" t="s">
        <v>196</v>
      </c>
      <c r="D61" s="809" t="s">
        <v>247</v>
      </c>
      <c r="E61" s="798"/>
      <c r="F61" s="798"/>
      <c r="G61" s="798"/>
      <c r="H61" s="798"/>
      <c r="I61" s="798"/>
      <c r="J61" s="798"/>
      <c r="K61" s="798"/>
      <c r="L61" s="798"/>
      <c r="M61" s="810" t="s">
        <v>198</v>
      </c>
      <c r="N61" s="807"/>
      <c r="O61" s="811">
        <v>45710</v>
      </c>
      <c r="P61" s="812"/>
      <c r="Q61" s="810" t="s">
        <v>199</v>
      </c>
      <c r="R61" s="807"/>
    </row>
    <row r="62" spans="1:23">
      <c r="A62" s="799"/>
      <c r="B62" s="808"/>
      <c r="C62" s="806" t="s">
        <v>196</v>
      </c>
      <c r="D62" s="809" t="s">
        <v>248</v>
      </c>
      <c r="E62" s="798"/>
      <c r="F62" s="798"/>
      <c r="G62" s="798"/>
      <c r="H62" s="798"/>
      <c r="I62" s="798"/>
      <c r="J62" s="798"/>
      <c r="K62" s="798"/>
      <c r="L62" s="798"/>
      <c r="M62" s="810" t="s">
        <v>198</v>
      </c>
      <c r="N62" s="807"/>
      <c r="O62" s="811">
        <v>45710</v>
      </c>
      <c r="P62" s="812"/>
      <c r="Q62" s="810" t="s">
        <v>199</v>
      </c>
      <c r="R62" s="807"/>
    </row>
    <row r="63" spans="1:23">
      <c r="A63" s="799"/>
      <c r="B63" s="808"/>
      <c r="C63" s="806" t="s">
        <v>196</v>
      </c>
      <c r="D63" s="809" t="s">
        <v>249</v>
      </c>
      <c r="E63" s="798"/>
      <c r="F63" s="798"/>
      <c r="G63" s="798"/>
      <c r="H63" s="798"/>
      <c r="I63" s="798"/>
      <c r="J63" s="798"/>
      <c r="K63" s="798"/>
      <c r="L63" s="798"/>
      <c r="M63" s="810" t="s">
        <v>198</v>
      </c>
      <c r="N63" s="807"/>
      <c r="O63" s="811">
        <v>45710</v>
      </c>
      <c r="P63" s="812"/>
      <c r="Q63" s="810" t="s">
        <v>199</v>
      </c>
      <c r="R63" s="807"/>
    </row>
    <row r="64" spans="1:23">
      <c r="A64" s="799"/>
      <c r="B64" s="808"/>
      <c r="C64" s="806" t="s">
        <v>196</v>
      </c>
      <c r="D64" s="809" t="s">
        <v>250</v>
      </c>
      <c r="E64" s="798"/>
      <c r="F64" s="798"/>
      <c r="G64" s="798"/>
      <c r="H64" s="798"/>
      <c r="I64" s="798"/>
      <c r="J64" s="798"/>
      <c r="K64" s="798"/>
      <c r="L64" s="798"/>
      <c r="M64" s="810" t="s">
        <v>198</v>
      </c>
      <c r="N64" s="807"/>
      <c r="O64" s="811">
        <v>45710</v>
      </c>
      <c r="P64" s="812"/>
      <c r="Q64" s="810" t="s">
        <v>199</v>
      </c>
      <c r="R64" s="807"/>
    </row>
    <row r="65" spans="1:18">
      <c r="A65" s="799"/>
      <c r="B65" s="808"/>
      <c r="C65" s="806" t="s">
        <v>196</v>
      </c>
      <c r="D65" s="809" t="s">
        <v>251</v>
      </c>
      <c r="E65" s="798"/>
      <c r="F65" s="798"/>
      <c r="G65" s="798"/>
      <c r="H65" s="798"/>
      <c r="I65" s="798"/>
      <c r="J65" s="798"/>
      <c r="K65" s="798"/>
      <c r="L65" s="798"/>
      <c r="M65" s="810" t="s">
        <v>198</v>
      </c>
      <c r="N65" s="807"/>
      <c r="O65" s="811">
        <v>45710</v>
      </c>
      <c r="P65" s="812"/>
      <c r="Q65" s="810" t="s">
        <v>199</v>
      </c>
      <c r="R65" s="807"/>
    </row>
    <row r="66" spans="1:18">
      <c r="A66" s="799"/>
      <c r="B66" s="808"/>
      <c r="C66" s="806" t="s">
        <v>196</v>
      </c>
      <c r="D66" s="809" t="s">
        <v>252</v>
      </c>
      <c r="E66" s="798"/>
      <c r="F66" s="798"/>
      <c r="G66" s="798"/>
      <c r="H66" s="798"/>
      <c r="I66" s="798"/>
      <c r="J66" s="798"/>
      <c r="K66" s="798"/>
      <c r="L66" s="798"/>
      <c r="M66" s="810" t="s">
        <v>198</v>
      </c>
      <c r="N66" s="807"/>
      <c r="O66" s="811">
        <v>45710</v>
      </c>
      <c r="P66" s="812"/>
      <c r="Q66" s="810" t="s">
        <v>199</v>
      </c>
      <c r="R66" s="807"/>
    </row>
    <row r="67" spans="1:18">
      <c r="A67" s="799"/>
      <c r="B67" s="808"/>
      <c r="C67" s="806" t="s">
        <v>196</v>
      </c>
      <c r="D67" s="809" t="s">
        <v>253</v>
      </c>
      <c r="E67" s="798"/>
      <c r="F67" s="798"/>
      <c r="G67" s="798"/>
      <c r="H67" s="798"/>
      <c r="I67" s="798"/>
      <c r="J67" s="798"/>
      <c r="K67" s="798"/>
      <c r="L67" s="798"/>
      <c r="M67" s="810" t="s">
        <v>198</v>
      </c>
      <c r="N67" s="807"/>
      <c r="O67" s="811">
        <v>45710</v>
      </c>
      <c r="P67" s="812"/>
      <c r="Q67" s="810" t="s">
        <v>199</v>
      </c>
      <c r="R67" s="807"/>
    </row>
    <row r="68" spans="1:18">
      <c r="A68" s="799"/>
      <c r="B68" s="808"/>
      <c r="C68" s="806" t="s">
        <v>196</v>
      </c>
      <c r="D68" s="809" t="s">
        <v>254</v>
      </c>
      <c r="E68" s="798"/>
      <c r="F68" s="798"/>
      <c r="G68" s="798"/>
      <c r="H68" s="798"/>
      <c r="I68" s="798"/>
      <c r="J68" s="798"/>
      <c r="K68" s="798"/>
      <c r="L68" s="798"/>
      <c r="M68" s="810" t="s">
        <v>198</v>
      </c>
      <c r="N68" s="807"/>
      <c r="O68" s="811">
        <v>45710</v>
      </c>
      <c r="P68" s="812"/>
      <c r="Q68" s="810" t="s">
        <v>199</v>
      </c>
      <c r="R68" s="807"/>
    </row>
    <row r="69" spans="1:18">
      <c r="A69" s="799"/>
      <c r="B69" s="808"/>
      <c r="C69" s="806" t="s">
        <v>196</v>
      </c>
      <c r="D69" s="809" t="s">
        <v>255</v>
      </c>
      <c r="E69" s="798"/>
      <c r="F69" s="798"/>
      <c r="G69" s="798"/>
      <c r="H69" s="798"/>
      <c r="I69" s="798"/>
      <c r="J69" s="798"/>
      <c r="K69" s="798"/>
      <c r="L69" s="798"/>
      <c r="M69" s="810" t="s">
        <v>198</v>
      </c>
      <c r="N69" s="807"/>
      <c r="O69" s="811">
        <v>45710</v>
      </c>
      <c r="P69" s="812"/>
      <c r="Q69" s="810" t="s">
        <v>199</v>
      </c>
      <c r="R69" s="807"/>
    </row>
    <row r="70" spans="1:18">
      <c r="A70" s="799"/>
      <c r="B70" s="808"/>
      <c r="C70" s="806" t="s">
        <v>196</v>
      </c>
      <c r="D70" s="809" t="s">
        <v>256</v>
      </c>
      <c r="E70" s="798"/>
      <c r="F70" s="798"/>
      <c r="G70" s="798"/>
      <c r="H70" s="798"/>
      <c r="I70" s="798"/>
      <c r="J70" s="798"/>
      <c r="K70" s="798"/>
      <c r="L70" s="798"/>
      <c r="M70" s="810" t="s">
        <v>198</v>
      </c>
      <c r="N70" s="807"/>
      <c r="O70" s="811">
        <v>45710</v>
      </c>
      <c r="P70" s="812"/>
      <c r="Q70" s="810" t="s">
        <v>199</v>
      </c>
      <c r="R70" s="807"/>
    </row>
    <row r="71" spans="1:18">
      <c r="A71" s="799"/>
      <c r="B71" s="808"/>
      <c r="C71" s="806" t="s">
        <v>196</v>
      </c>
      <c r="D71" s="809" t="s">
        <v>257</v>
      </c>
      <c r="E71" s="798"/>
      <c r="F71" s="798"/>
      <c r="G71" s="798"/>
      <c r="H71" s="798"/>
      <c r="I71" s="798"/>
      <c r="J71" s="798"/>
      <c r="K71" s="798"/>
      <c r="L71" s="798"/>
      <c r="M71" s="810" t="s">
        <v>198</v>
      </c>
      <c r="N71" s="807"/>
      <c r="O71" s="811">
        <v>45710</v>
      </c>
      <c r="P71" s="812"/>
      <c r="Q71" s="810" t="s">
        <v>199</v>
      </c>
      <c r="R71" s="807"/>
    </row>
    <row r="72" spans="1:18">
      <c r="A72" s="799"/>
      <c r="B72" s="808"/>
      <c r="C72" s="806" t="s">
        <v>196</v>
      </c>
      <c r="D72" s="809" t="s">
        <v>258</v>
      </c>
      <c r="E72" s="798"/>
      <c r="F72" s="798"/>
      <c r="G72" s="798"/>
      <c r="H72" s="798"/>
      <c r="I72" s="798"/>
      <c r="J72" s="798"/>
      <c r="K72" s="798"/>
      <c r="L72" s="798"/>
      <c r="M72" s="810" t="s">
        <v>198</v>
      </c>
      <c r="N72" s="807"/>
      <c r="O72" s="811">
        <v>45710</v>
      </c>
      <c r="P72" s="812"/>
      <c r="Q72" s="810" t="s">
        <v>199</v>
      </c>
      <c r="R72" s="807"/>
    </row>
    <row r="73" spans="1:18">
      <c r="A73" s="799"/>
      <c r="B73" s="808"/>
      <c r="C73" s="806" t="s">
        <v>196</v>
      </c>
      <c r="D73" s="809" t="s">
        <v>259</v>
      </c>
      <c r="E73" s="798"/>
      <c r="F73" s="798"/>
      <c r="G73" s="798"/>
      <c r="H73" s="798"/>
      <c r="I73" s="798"/>
      <c r="J73" s="798"/>
      <c r="K73" s="798"/>
      <c r="L73" s="798"/>
      <c r="M73" s="810" t="s">
        <v>198</v>
      </c>
      <c r="N73" s="807"/>
      <c r="O73" s="811">
        <v>45710</v>
      </c>
      <c r="P73" s="812"/>
      <c r="Q73" s="810" t="s">
        <v>199</v>
      </c>
      <c r="R73" s="807"/>
    </row>
    <row r="74" spans="1:18">
      <c r="A74" s="799"/>
      <c r="B74" s="808"/>
      <c r="C74" s="806" t="s">
        <v>196</v>
      </c>
      <c r="D74" s="809" t="s">
        <v>260</v>
      </c>
      <c r="E74" s="798"/>
      <c r="F74" s="798"/>
      <c r="G74" s="798"/>
      <c r="H74" s="798"/>
      <c r="I74" s="798"/>
      <c r="J74" s="798"/>
      <c r="K74" s="798"/>
      <c r="L74" s="798"/>
      <c r="M74" s="810" t="s">
        <v>198</v>
      </c>
      <c r="N74" s="807"/>
      <c r="O74" s="811">
        <v>45710</v>
      </c>
      <c r="P74" s="812"/>
      <c r="Q74" s="810" t="s">
        <v>199</v>
      </c>
      <c r="R74" s="807"/>
    </row>
    <row r="75" spans="1:18">
      <c r="A75" s="799"/>
      <c r="B75" s="808"/>
      <c r="C75" s="806" t="s">
        <v>196</v>
      </c>
      <c r="D75" s="809" t="s">
        <v>261</v>
      </c>
      <c r="E75" s="798"/>
      <c r="F75" s="798"/>
      <c r="G75" s="798"/>
      <c r="H75" s="798"/>
      <c r="I75" s="798"/>
      <c r="J75" s="798"/>
      <c r="K75" s="798"/>
      <c r="L75" s="798"/>
      <c r="M75" s="810" t="s">
        <v>198</v>
      </c>
      <c r="N75" s="807"/>
      <c r="O75" s="811">
        <v>45710</v>
      </c>
      <c r="P75" s="812"/>
      <c r="Q75" s="810" t="s">
        <v>199</v>
      </c>
      <c r="R75" s="807"/>
    </row>
    <row r="76" spans="1:18">
      <c r="A76" s="799"/>
      <c r="B76" s="808"/>
      <c r="C76" s="806" t="s">
        <v>196</v>
      </c>
      <c r="D76" s="809" t="s">
        <v>262</v>
      </c>
      <c r="E76" s="798"/>
      <c r="F76" s="798"/>
      <c r="G76" s="798"/>
      <c r="H76" s="798"/>
      <c r="I76" s="798"/>
      <c r="J76" s="798"/>
      <c r="K76" s="798"/>
      <c r="L76" s="798"/>
      <c r="M76" s="810" t="s">
        <v>198</v>
      </c>
      <c r="N76" s="807"/>
      <c r="O76" s="811">
        <v>45710</v>
      </c>
      <c r="P76" s="812"/>
      <c r="Q76" s="810" t="s">
        <v>199</v>
      </c>
      <c r="R76" s="807"/>
    </row>
    <row r="77" spans="1:18">
      <c r="A77" s="799"/>
      <c r="B77" s="808"/>
      <c r="C77" s="806" t="s">
        <v>196</v>
      </c>
      <c r="D77" s="809" t="s">
        <v>263</v>
      </c>
      <c r="E77" s="798"/>
      <c r="F77" s="798"/>
      <c r="G77" s="798"/>
      <c r="H77" s="798"/>
      <c r="I77" s="798"/>
      <c r="J77" s="798"/>
      <c r="K77" s="798"/>
      <c r="L77" s="798"/>
      <c r="M77" s="810" t="s">
        <v>198</v>
      </c>
      <c r="N77" s="807"/>
      <c r="O77" s="811">
        <v>45710</v>
      </c>
      <c r="P77" s="812"/>
      <c r="Q77" s="810" t="s">
        <v>199</v>
      </c>
      <c r="R77" s="807"/>
    </row>
    <row r="78" spans="1:18">
      <c r="A78" s="799"/>
      <c r="B78" s="808"/>
      <c r="C78" s="806" t="s">
        <v>196</v>
      </c>
      <c r="D78" s="809" t="s">
        <v>264</v>
      </c>
      <c r="E78" s="798"/>
      <c r="F78" s="798"/>
      <c r="G78" s="798"/>
      <c r="H78" s="798"/>
      <c r="I78" s="798"/>
      <c r="J78" s="798"/>
      <c r="K78" s="798"/>
      <c r="L78" s="798"/>
      <c r="M78" s="810" t="s">
        <v>198</v>
      </c>
      <c r="N78" s="807"/>
      <c r="O78" s="811">
        <v>45710</v>
      </c>
      <c r="P78" s="812"/>
      <c r="Q78" s="810" t="s">
        <v>199</v>
      </c>
      <c r="R78" s="807"/>
    </row>
    <row r="79" spans="1:18">
      <c r="A79" s="799"/>
      <c r="B79" s="808"/>
      <c r="C79" s="806" t="s">
        <v>196</v>
      </c>
      <c r="D79" s="809" t="s">
        <v>265</v>
      </c>
      <c r="E79" s="798"/>
      <c r="F79" s="798"/>
      <c r="G79" s="798"/>
      <c r="H79" s="798"/>
      <c r="I79" s="798"/>
      <c r="J79" s="798"/>
      <c r="K79" s="798"/>
      <c r="L79" s="798"/>
      <c r="M79" s="810" t="s">
        <v>198</v>
      </c>
      <c r="N79" s="807"/>
      <c r="O79" s="811">
        <v>45710</v>
      </c>
      <c r="P79" s="812"/>
      <c r="Q79" s="810" t="s">
        <v>199</v>
      </c>
      <c r="R79" s="807"/>
    </row>
    <row r="80" spans="1:18">
      <c r="A80" s="799"/>
      <c r="B80" s="808"/>
      <c r="C80" s="806" t="s">
        <v>196</v>
      </c>
      <c r="D80" s="809" t="s">
        <v>266</v>
      </c>
      <c r="E80" s="798"/>
      <c r="F80" s="798"/>
      <c r="G80" s="798"/>
      <c r="H80" s="798"/>
      <c r="I80" s="798"/>
      <c r="J80" s="798"/>
      <c r="K80" s="798"/>
      <c r="L80" s="798"/>
      <c r="M80" s="810" t="s">
        <v>198</v>
      </c>
      <c r="N80" s="807"/>
      <c r="O80" s="811">
        <v>45710</v>
      </c>
      <c r="P80" s="812"/>
      <c r="Q80" s="810" t="s">
        <v>199</v>
      </c>
      <c r="R80" s="807"/>
    </row>
    <row r="81" spans="1:18">
      <c r="A81" s="799"/>
      <c r="B81" s="808"/>
      <c r="C81" s="806" t="s">
        <v>196</v>
      </c>
      <c r="D81" s="809" t="s">
        <v>267</v>
      </c>
      <c r="E81" s="798"/>
      <c r="F81" s="798"/>
      <c r="G81" s="798"/>
      <c r="H81" s="798"/>
      <c r="I81" s="798"/>
      <c r="J81" s="798"/>
      <c r="K81" s="798"/>
      <c r="L81" s="798"/>
      <c r="M81" s="810" t="s">
        <v>198</v>
      </c>
      <c r="N81" s="807"/>
      <c r="O81" s="811">
        <v>45710</v>
      </c>
      <c r="P81" s="812"/>
      <c r="Q81" s="810" t="s">
        <v>199</v>
      </c>
      <c r="R81" s="807"/>
    </row>
    <row r="82" spans="1:18">
      <c r="A82" s="799"/>
      <c r="B82" s="808"/>
      <c r="C82" s="806" t="s">
        <v>196</v>
      </c>
      <c r="D82" s="809" t="s">
        <v>268</v>
      </c>
      <c r="E82" s="798"/>
      <c r="F82" s="798"/>
      <c r="G82" s="798"/>
      <c r="H82" s="798"/>
      <c r="I82" s="798"/>
      <c r="J82" s="798"/>
      <c r="K82" s="798"/>
      <c r="L82" s="798"/>
      <c r="M82" s="810" t="s">
        <v>198</v>
      </c>
      <c r="N82" s="807"/>
      <c r="O82" s="811">
        <v>45710</v>
      </c>
      <c r="P82" s="812"/>
      <c r="Q82" s="810" t="s">
        <v>199</v>
      </c>
      <c r="R82" s="807"/>
    </row>
    <row r="83" spans="1:18">
      <c r="A83" s="799"/>
      <c r="B83" s="808"/>
      <c r="C83" s="806" t="s">
        <v>196</v>
      </c>
      <c r="D83" s="798" t="s">
        <v>269</v>
      </c>
      <c r="E83" s="798"/>
      <c r="F83" s="798"/>
      <c r="G83" s="798"/>
      <c r="H83" s="798"/>
      <c r="I83" s="798"/>
      <c r="J83" s="798"/>
      <c r="K83" s="798"/>
      <c r="L83" s="798"/>
      <c r="M83" s="810" t="s">
        <v>198</v>
      </c>
      <c r="N83" s="807"/>
      <c r="O83" s="811">
        <v>45710</v>
      </c>
      <c r="P83" s="812"/>
      <c r="Q83" s="810" t="s">
        <v>199</v>
      </c>
      <c r="R83" s="807"/>
    </row>
    <row r="84" spans="1:18">
      <c r="A84" s="799"/>
      <c r="B84" s="808"/>
      <c r="C84" s="806" t="s">
        <v>196</v>
      </c>
      <c r="D84" s="809" t="s">
        <v>270</v>
      </c>
      <c r="E84" s="798"/>
      <c r="F84" s="798"/>
      <c r="G84" s="798"/>
      <c r="H84" s="798"/>
      <c r="I84" s="798"/>
      <c r="J84" s="798"/>
      <c r="K84" s="798"/>
      <c r="L84" s="798"/>
      <c r="M84" s="810" t="s">
        <v>198</v>
      </c>
      <c r="N84" s="807"/>
      <c r="O84" s="811">
        <v>45710</v>
      </c>
      <c r="P84" s="812"/>
      <c r="Q84" s="810" t="s">
        <v>199</v>
      </c>
      <c r="R84" s="807"/>
    </row>
    <row r="85" spans="1:18">
      <c r="A85" s="799"/>
      <c r="B85" s="808"/>
      <c r="C85" s="806" t="s">
        <v>196</v>
      </c>
      <c r="D85" s="809" t="s">
        <v>271</v>
      </c>
      <c r="E85" s="798"/>
      <c r="F85" s="798"/>
      <c r="G85" s="798"/>
      <c r="H85" s="798"/>
      <c r="I85" s="798"/>
      <c r="J85" s="798"/>
      <c r="K85" s="798"/>
      <c r="L85" s="798"/>
      <c r="M85" s="810" t="s">
        <v>198</v>
      </c>
      <c r="N85" s="807"/>
      <c r="O85" s="811">
        <v>45710</v>
      </c>
      <c r="P85" s="812"/>
      <c r="Q85" s="810" t="s">
        <v>199</v>
      </c>
      <c r="R85" s="807"/>
    </row>
    <row r="86" spans="1:18">
      <c r="A86" s="799"/>
      <c r="B86" s="808"/>
      <c r="C86" s="806" t="s">
        <v>196</v>
      </c>
      <c r="D86" s="809" t="s">
        <v>272</v>
      </c>
      <c r="E86" s="798"/>
      <c r="F86" s="798"/>
      <c r="G86" s="798"/>
      <c r="H86" s="798"/>
      <c r="I86" s="798"/>
      <c r="J86" s="798"/>
      <c r="K86" s="798"/>
      <c r="L86" s="798"/>
      <c r="M86" s="810" t="s">
        <v>198</v>
      </c>
      <c r="N86" s="807"/>
      <c r="O86" s="811">
        <v>45710</v>
      </c>
      <c r="P86" s="812"/>
      <c r="Q86" s="810" t="s">
        <v>199</v>
      </c>
      <c r="R86" s="807"/>
    </row>
    <row r="87" spans="1:18">
      <c r="A87" s="799"/>
      <c r="B87" s="808"/>
      <c r="C87" s="806" t="s">
        <v>196</v>
      </c>
      <c r="D87" s="798" t="s">
        <v>273</v>
      </c>
      <c r="E87" s="798"/>
      <c r="F87" s="798"/>
      <c r="G87" s="798"/>
      <c r="H87" s="798"/>
      <c r="I87" s="798"/>
      <c r="J87" s="798"/>
      <c r="K87" s="798"/>
      <c r="L87" s="798"/>
      <c r="M87" s="810" t="s">
        <v>198</v>
      </c>
      <c r="N87" s="807"/>
      <c r="O87" s="811">
        <v>45710</v>
      </c>
      <c r="P87" s="812"/>
      <c r="Q87" s="810" t="s">
        <v>199</v>
      </c>
      <c r="R87" s="807"/>
    </row>
    <row r="88" spans="1:18">
      <c r="A88" s="799"/>
      <c r="B88" s="808"/>
      <c r="C88" s="806" t="s">
        <v>196</v>
      </c>
      <c r="D88" s="809" t="s">
        <v>274</v>
      </c>
      <c r="E88" s="798"/>
      <c r="F88" s="798"/>
      <c r="G88" s="798"/>
      <c r="H88" s="798"/>
      <c r="I88" s="798"/>
      <c r="J88" s="798"/>
      <c r="K88" s="798"/>
      <c r="L88" s="798"/>
      <c r="M88" s="810" t="s">
        <v>198</v>
      </c>
      <c r="N88" s="807"/>
      <c r="O88" s="811">
        <v>45710</v>
      </c>
      <c r="P88" s="812"/>
      <c r="Q88" s="810" t="s">
        <v>199</v>
      </c>
      <c r="R88" s="807"/>
    </row>
    <row r="89" spans="1:18">
      <c r="A89" s="799"/>
      <c r="B89" s="808"/>
      <c r="C89" s="806" t="s">
        <v>196</v>
      </c>
      <c r="D89" s="809" t="s">
        <v>275</v>
      </c>
      <c r="E89" s="798"/>
      <c r="F89" s="798"/>
      <c r="G89" s="798"/>
      <c r="H89" s="798"/>
      <c r="I89" s="798"/>
      <c r="J89" s="798"/>
      <c r="K89" s="798"/>
      <c r="L89" s="798"/>
      <c r="M89" s="810" t="s">
        <v>198</v>
      </c>
      <c r="N89" s="807"/>
      <c r="O89" s="811">
        <v>45710</v>
      </c>
      <c r="P89" s="812"/>
      <c r="Q89" s="810" t="s">
        <v>199</v>
      </c>
      <c r="R89" s="807"/>
    </row>
    <row r="90" spans="1:18">
      <c r="A90" s="799"/>
      <c r="B90" s="808"/>
      <c r="C90" s="806" t="s">
        <v>196</v>
      </c>
      <c r="D90" s="809" t="s">
        <v>276</v>
      </c>
      <c r="E90" s="798"/>
      <c r="F90" s="798"/>
      <c r="G90" s="798"/>
      <c r="H90" s="798"/>
      <c r="I90" s="798"/>
      <c r="J90" s="798"/>
      <c r="K90" s="798"/>
      <c r="L90" s="798"/>
      <c r="M90" s="810" t="s">
        <v>198</v>
      </c>
      <c r="N90" s="807"/>
      <c r="O90" s="811">
        <v>45710</v>
      </c>
      <c r="P90" s="812"/>
      <c r="Q90" s="810" t="s">
        <v>199</v>
      </c>
      <c r="R90" s="807"/>
    </row>
    <row r="91" spans="1:18">
      <c r="A91" s="799"/>
      <c r="B91" s="808"/>
      <c r="C91" s="806" t="s">
        <v>196</v>
      </c>
      <c r="D91" s="798" t="s">
        <v>277</v>
      </c>
      <c r="E91" s="798"/>
      <c r="F91" s="798"/>
      <c r="G91" s="798"/>
      <c r="H91" s="798"/>
      <c r="I91" s="798"/>
      <c r="J91" s="798"/>
      <c r="K91" s="798"/>
      <c r="L91" s="798"/>
      <c r="M91" s="810" t="s">
        <v>198</v>
      </c>
      <c r="N91" s="807"/>
      <c r="O91" s="811">
        <v>45710</v>
      </c>
      <c r="P91" s="812"/>
      <c r="Q91" s="810" t="s">
        <v>199</v>
      </c>
      <c r="R91" s="807"/>
    </row>
    <row r="92" spans="1:18">
      <c r="A92" s="799"/>
      <c r="B92" s="808"/>
      <c r="C92" s="806" t="s">
        <v>196</v>
      </c>
      <c r="D92" s="809" t="s">
        <v>278</v>
      </c>
      <c r="E92" s="798"/>
      <c r="F92" s="798"/>
      <c r="G92" s="798"/>
      <c r="H92" s="798"/>
      <c r="I92" s="798"/>
      <c r="J92" s="798"/>
      <c r="K92" s="798"/>
      <c r="L92" s="798"/>
      <c r="M92" s="810" t="s">
        <v>198</v>
      </c>
      <c r="N92" s="807"/>
      <c r="O92" s="811">
        <v>45710</v>
      </c>
      <c r="P92" s="812"/>
      <c r="Q92" s="810" t="s">
        <v>199</v>
      </c>
      <c r="R92" s="807"/>
    </row>
    <row r="93" spans="1:18">
      <c r="A93" s="799"/>
      <c r="B93" s="808"/>
      <c r="C93" s="806" t="s">
        <v>196</v>
      </c>
      <c r="D93" s="809" t="s">
        <v>279</v>
      </c>
      <c r="E93" s="798"/>
      <c r="F93" s="798"/>
      <c r="G93" s="798"/>
      <c r="H93" s="798"/>
      <c r="I93" s="798"/>
      <c r="J93" s="798"/>
      <c r="K93" s="798"/>
      <c r="L93" s="798"/>
      <c r="M93" s="810" t="s">
        <v>198</v>
      </c>
      <c r="N93" s="807"/>
      <c r="O93" s="811">
        <v>45710</v>
      </c>
      <c r="P93" s="812"/>
      <c r="Q93" s="810" t="s">
        <v>199</v>
      </c>
      <c r="R93" s="807"/>
    </row>
    <row r="94" spans="1:18">
      <c r="A94" s="799"/>
      <c r="B94" s="808"/>
      <c r="C94" s="806" t="s">
        <v>196</v>
      </c>
      <c r="D94" s="809" t="s">
        <v>280</v>
      </c>
      <c r="E94" s="798"/>
      <c r="F94" s="798"/>
      <c r="G94" s="798"/>
      <c r="H94" s="798"/>
      <c r="I94" s="798"/>
      <c r="J94" s="798"/>
      <c r="K94" s="798"/>
      <c r="L94" s="798"/>
      <c r="M94" s="810" t="s">
        <v>198</v>
      </c>
      <c r="N94" s="807"/>
      <c r="O94" s="811">
        <v>45710</v>
      </c>
      <c r="P94" s="812"/>
      <c r="Q94" s="810" t="s">
        <v>199</v>
      </c>
      <c r="R94" s="807"/>
    </row>
    <row r="95" spans="1:18">
      <c r="A95" s="799"/>
      <c r="B95" s="808"/>
      <c r="C95" s="806" t="s">
        <v>196</v>
      </c>
      <c r="D95" s="809" t="s">
        <v>281</v>
      </c>
      <c r="E95" s="798"/>
      <c r="F95" s="798"/>
      <c r="G95" s="798"/>
      <c r="H95" s="798"/>
      <c r="I95" s="798"/>
      <c r="J95" s="798"/>
      <c r="K95" s="798"/>
      <c r="L95" s="798"/>
      <c r="M95" s="810" t="s">
        <v>198</v>
      </c>
      <c r="N95" s="807"/>
      <c r="O95" s="811">
        <v>45710</v>
      </c>
      <c r="P95" s="812"/>
      <c r="Q95" s="810" t="s">
        <v>199</v>
      </c>
      <c r="R95" s="807"/>
    </row>
    <row r="96" spans="1:18">
      <c r="A96" s="799"/>
      <c r="B96" s="808"/>
      <c r="C96" s="806" t="s">
        <v>196</v>
      </c>
      <c r="D96" s="809" t="s">
        <v>282</v>
      </c>
      <c r="E96" s="798"/>
      <c r="F96" s="798"/>
      <c r="G96" s="798"/>
      <c r="H96" s="798"/>
      <c r="I96" s="798"/>
      <c r="J96" s="798"/>
      <c r="K96" s="798"/>
      <c r="L96" s="798"/>
      <c r="M96" s="810" t="s">
        <v>198</v>
      </c>
      <c r="N96" s="807"/>
      <c r="O96" s="811">
        <v>45710</v>
      </c>
      <c r="P96" s="812"/>
      <c r="Q96" s="810" t="s">
        <v>199</v>
      </c>
      <c r="R96" s="807"/>
    </row>
    <row r="97" spans="1:18">
      <c r="A97" s="799"/>
      <c r="B97" s="808"/>
      <c r="C97" s="806" t="s">
        <v>196</v>
      </c>
      <c r="D97" s="809" t="s">
        <v>283</v>
      </c>
      <c r="E97" s="798"/>
      <c r="F97" s="798"/>
      <c r="G97" s="798"/>
      <c r="H97" s="798"/>
      <c r="I97" s="798"/>
      <c r="J97" s="798"/>
      <c r="K97" s="798"/>
      <c r="L97" s="798"/>
      <c r="M97" s="810" t="s">
        <v>198</v>
      </c>
      <c r="N97" s="807"/>
      <c r="O97" s="811">
        <v>45710</v>
      </c>
      <c r="P97" s="812"/>
      <c r="Q97" s="810" t="s">
        <v>199</v>
      </c>
      <c r="R97" s="807"/>
    </row>
    <row r="98" spans="1:18">
      <c r="A98" s="799"/>
      <c r="B98" s="808"/>
      <c r="C98" s="806" t="s">
        <v>196</v>
      </c>
      <c r="D98" s="809" t="s">
        <v>284</v>
      </c>
      <c r="E98" s="798"/>
      <c r="F98" s="798"/>
      <c r="G98" s="798"/>
      <c r="H98" s="798"/>
      <c r="I98" s="798"/>
      <c r="J98" s="798"/>
      <c r="K98" s="798"/>
      <c r="L98" s="798"/>
      <c r="M98" s="810" t="s">
        <v>198</v>
      </c>
      <c r="N98" s="807"/>
      <c r="O98" s="811">
        <v>45710</v>
      </c>
      <c r="P98" s="812"/>
      <c r="Q98" s="810" t="s">
        <v>199</v>
      </c>
      <c r="R98" s="807"/>
    </row>
    <row r="99" spans="1:18">
      <c r="A99" s="799"/>
      <c r="B99" s="808"/>
      <c r="C99" s="806" t="s">
        <v>196</v>
      </c>
      <c r="D99" s="809" t="s">
        <v>285</v>
      </c>
      <c r="E99" s="798"/>
      <c r="F99" s="798"/>
      <c r="G99" s="798"/>
      <c r="H99" s="798"/>
      <c r="I99" s="798"/>
      <c r="J99" s="798"/>
      <c r="K99" s="798"/>
      <c r="L99" s="798"/>
      <c r="M99" s="810" t="s">
        <v>198</v>
      </c>
      <c r="N99" s="807"/>
      <c r="O99" s="811">
        <v>45710</v>
      </c>
      <c r="P99" s="812"/>
      <c r="Q99" s="810" t="s">
        <v>199</v>
      </c>
      <c r="R99" s="807"/>
    </row>
    <row r="100" spans="1:18">
      <c r="A100" s="799"/>
      <c r="B100" s="808"/>
      <c r="C100" s="806" t="s">
        <v>196</v>
      </c>
      <c r="D100" s="809" t="s">
        <v>286</v>
      </c>
      <c r="E100" s="798"/>
      <c r="F100" s="798"/>
      <c r="G100" s="798"/>
      <c r="H100" s="798"/>
      <c r="I100" s="798"/>
      <c r="J100" s="798"/>
      <c r="K100" s="798"/>
      <c r="L100" s="798"/>
      <c r="M100" s="810" t="s">
        <v>198</v>
      </c>
      <c r="N100" s="807"/>
      <c r="O100" s="811">
        <v>45710</v>
      </c>
      <c r="P100" s="812"/>
      <c r="Q100" s="810" t="s">
        <v>199</v>
      </c>
      <c r="R100" s="807"/>
    </row>
    <row r="101" spans="1:18">
      <c r="A101" s="799"/>
      <c r="B101" s="808"/>
      <c r="C101" s="806" t="s">
        <v>196</v>
      </c>
      <c r="D101" s="798" t="s">
        <v>287</v>
      </c>
      <c r="E101" s="798"/>
      <c r="F101" s="798"/>
      <c r="G101" s="798"/>
      <c r="H101" s="798"/>
      <c r="I101" s="798"/>
      <c r="J101" s="798"/>
      <c r="K101" s="798"/>
      <c r="L101" s="798"/>
      <c r="M101" s="810" t="s">
        <v>198</v>
      </c>
      <c r="N101" s="807"/>
      <c r="O101" s="811">
        <v>45710</v>
      </c>
      <c r="P101" s="812"/>
      <c r="Q101" s="810" t="s">
        <v>199</v>
      </c>
      <c r="R101" s="807"/>
    </row>
    <row r="102" spans="1:18">
      <c r="A102" s="799"/>
      <c r="B102" s="798"/>
      <c r="C102" s="806" t="s">
        <v>196</v>
      </c>
      <c r="D102" s="809" t="s">
        <v>288</v>
      </c>
      <c r="E102" s="798"/>
      <c r="F102" s="798"/>
      <c r="G102" s="798"/>
      <c r="H102" s="798"/>
      <c r="I102" s="798"/>
      <c r="J102" s="798"/>
      <c r="K102" s="798"/>
      <c r="L102" s="798"/>
      <c r="M102" s="810" t="s">
        <v>198</v>
      </c>
      <c r="N102" s="807"/>
      <c r="O102" s="811">
        <v>45710</v>
      </c>
      <c r="P102" s="812"/>
      <c r="Q102" s="810" t="s">
        <v>199</v>
      </c>
      <c r="R102" s="807"/>
    </row>
    <row r="103" spans="1:18">
      <c r="A103" s="799"/>
      <c r="B103" s="798"/>
      <c r="C103" s="806" t="s">
        <v>196</v>
      </c>
      <c r="D103" s="809" t="s">
        <v>289</v>
      </c>
      <c r="E103" s="798"/>
      <c r="F103" s="798"/>
      <c r="G103" s="798"/>
      <c r="H103" s="798"/>
      <c r="I103" s="798"/>
      <c r="J103" s="798"/>
      <c r="K103" s="798"/>
      <c r="L103" s="798"/>
      <c r="M103" s="810" t="s">
        <v>198</v>
      </c>
      <c r="N103" s="807"/>
      <c r="O103" s="811">
        <v>45710</v>
      </c>
      <c r="P103" s="812"/>
      <c r="Q103" s="810" t="s">
        <v>199</v>
      </c>
      <c r="R103" s="807"/>
    </row>
    <row r="104" spans="1:18">
      <c r="A104" s="799"/>
      <c r="B104" s="798"/>
      <c r="C104" s="806" t="s">
        <v>196</v>
      </c>
      <c r="D104" s="809" t="s">
        <v>290</v>
      </c>
      <c r="E104" s="798"/>
      <c r="F104" s="798"/>
      <c r="G104" s="798"/>
      <c r="H104" s="798"/>
      <c r="I104" s="798"/>
      <c r="J104" s="798"/>
      <c r="K104" s="798"/>
      <c r="L104" s="798"/>
      <c r="M104" s="810" t="s">
        <v>198</v>
      </c>
      <c r="N104" s="807"/>
      <c r="O104" s="811">
        <v>45710</v>
      </c>
      <c r="P104" s="812"/>
      <c r="Q104" s="810" t="s">
        <v>199</v>
      </c>
      <c r="R104" s="807"/>
    </row>
    <row r="105" spans="1:18">
      <c r="A105" s="799"/>
      <c r="B105" s="798"/>
      <c r="C105" s="806" t="s">
        <v>196</v>
      </c>
      <c r="D105" s="798" t="s">
        <v>291</v>
      </c>
      <c r="E105" s="798"/>
      <c r="F105" s="798"/>
      <c r="G105" s="798"/>
      <c r="H105" s="798"/>
      <c r="I105" s="798"/>
      <c r="J105" s="798"/>
      <c r="K105" s="798"/>
      <c r="L105" s="798"/>
      <c r="M105" s="810" t="s">
        <v>198</v>
      </c>
      <c r="N105" s="807"/>
      <c r="O105" s="811">
        <v>45710</v>
      </c>
      <c r="P105" s="812"/>
      <c r="Q105" s="810" t="s">
        <v>199</v>
      </c>
      <c r="R105" s="807"/>
    </row>
    <row r="106" spans="1:18">
      <c r="A106" s="799"/>
      <c r="B106" s="798"/>
      <c r="C106" s="806" t="s">
        <v>196</v>
      </c>
      <c r="D106" s="809" t="s">
        <v>292</v>
      </c>
      <c r="E106" s="798"/>
      <c r="F106" s="798"/>
      <c r="G106" s="798"/>
      <c r="H106" s="798"/>
      <c r="I106" s="798"/>
      <c r="J106" s="798"/>
      <c r="K106" s="798"/>
      <c r="L106" s="798"/>
      <c r="M106" s="810" t="s">
        <v>198</v>
      </c>
      <c r="N106" s="807"/>
      <c r="O106" s="811">
        <v>45710</v>
      </c>
      <c r="P106" s="812"/>
      <c r="Q106" s="810" t="s">
        <v>199</v>
      </c>
      <c r="R106" s="807"/>
    </row>
    <row r="107" spans="1:18">
      <c r="A107" s="815"/>
    </row>
    <row r="108" spans="1:18">
      <c r="A108" s="815"/>
    </row>
    <row r="109" spans="1:18">
      <c r="A109" s="815"/>
    </row>
    <row r="110" spans="1:18">
      <c r="A110" s="815"/>
    </row>
    <row r="111" spans="1:18">
      <c r="A111" s="815"/>
    </row>
    <row r="112" spans="1:18">
      <c r="A112" s="815"/>
    </row>
    <row r="113" spans="1:1">
      <c r="A113" s="815"/>
    </row>
    <row r="114" spans="1:1">
      <c r="A114" s="815"/>
    </row>
    <row r="115" spans="1:1">
      <c r="A115" s="815"/>
    </row>
    <row r="116" spans="1:1">
      <c r="A116" s="815"/>
    </row>
    <row r="117" spans="1:1">
      <c r="A117" s="815"/>
    </row>
    <row r="118" spans="1:1">
      <c r="A118" s="815"/>
    </row>
    <row r="119" spans="1:1">
      <c r="A119" s="815"/>
    </row>
    <row r="120" spans="1:1">
      <c r="A120" s="815"/>
    </row>
    <row r="121" spans="1:1">
      <c r="A121" s="815"/>
    </row>
    <row r="122" spans="1:1">
      <c r="A122" s="815"/>
    </row>
    <row r="123" spans="1:1">
      <c r="A123" s="815"/>
    </row>
    <row r="124" spans="1:1">
      <c r="A124" s="815"/>
    </row>
    <row r="273" spans="5:5">
      <c r="E273" s="816">
        <v>43861</v>
      </c>
    </row>
    <row r="274" spans="5:5">
      <c r="E274" s="816">
        <v>43890</v>
      </c>
    </row>
    <row r="275" spans="5:5">
      <c r="E275" s="816">
        <v>43921</v>
      </c>
    </row>
    <row r="276" spans="5:5">
      <c r="E276" s="816">
        <v>43951</v>
      </c>
    </row>
    <row r="277" spans="5:5">
      <c r="E277" s="816">
        <v>43982</v>
      </c>
    </row>
    <row r="278" spans="5:5">
      <c r="E278" s="816">
        <v>44012</v>
      </c>
    </row>
    <row r="279" spans="5:5">
      <c r="E279" s="816">
        <v>44043</v>
      </c>
    </row>
    <row r="280" spans="5:5">
      <c r="E280" s="816">
        <v>44074</v>
      </c>
    </row>
    <row r="281" spans="5:5">
      <c r="E281" s="816">
        <v>44104</v>
      </c>
    </row>
    <row r="282" spans="5:5">
      <c r="E282" s="816">
        <v>44135</v>
      </c>
    </row>
    <row r="283" spans="5:5">
      <c r="E283" s="816">
        <v>44165</v>
      </c>
    </row>
    <row r="284" spans="5:5">
      <c r="E284" s="816">
        <v>44196</v>
      </c>
    </row>
    <row r="285" spans="5:5">
      <c r="E285" s="816">
        <v>42766</v>
      </c>
    </row>
    <row r="286" spans="5:5">
      <c r="E286" s="816">
        <v>42794</v>
      </c>
    </row>
    <row r="287" spans="5:5">
      <c r="E287" s="816">
        <v>42825</v>
      </c>
    </row>
    <row r="288" spans="5:5">
      <c r="E288" s="816">
        <v>42855</v>
      </c>
    </row>
    <row r="289" spans="5:5">
      <c r="E289" s="816">
        <v>42886</v>
      </c>
    </row>
    <row r="290" spans="5:5">
      <c r="E290" s="816">
        <v>42916</v>
      </c>
    </row>
    <row r="291" spans="5:5">
      <c r="E291" s="816">
        <v>42947</v>
      </c>
    </row>
    <row r="292" spans="5:5">
      <c r="E292" s="816">
        <v>42978</v>
      </c>
    </row>
    <row r="293" spans="5:5">
      <c r="E293" s="816">
        <v>43008</v>
      </c>
    </row>
    <row r="294" spans="5:5">
      <c r="E294" s="816">
        <v>43039</v>
      </c>
    </row>
    <row r="295" spans="5:5">
      <c r="E295" s="816">
        <v>43069</v>
      </c>
    </row>
    <row r="296" spans="5:5">
      <c r="E296" s="816">
        <v>43100</v>
      </c>
    </row>
    <row r="297" spans="5:5">
      <c r="E297" s="816">
        <v>43131</v>
      </c>
    </row>
    <row r="298" spans="5:5">
      <c r="E298" s="816">
        <v>43159</v>
      </c>
    </row>
    <row r="299" spans="5:5">
      <c r="E299" s="816">
        <v>43190</v>
      </c>
    </row>
    <row r="300" spans="5:5">
      <c r="E300" s="816">
        <v>43220</v>
      </c>
    </row>
    <row r="301" spans="5:5">
      <c r="E301" s="816">
        <v>43251</v>
      </c>
    </row>
    <row r="302" spans="5:5">
      <c r="E302" s="816">
        <v>43281</v>
      </c>
    </row>
    <row r="303" spans="5:5">
      <c r="E303" s="816">
        <v>43312</v>
      </c>
    </row>
    <row r="304" spans="5:5">
      <c r="E304" s="816">
        <v>43343</v>
      </c>
    </row>
    <row r="305" spans="5:5">
      <c r="E305" s="816">
        <v>43373</v>
      </c>
    </row>
    <row r="306" spans="5:5">
      <c r="E306" s="816">
        <v>43404</v>
      </c>
    </row>
    <row r="307" spans="5:5">
      <c r="E307" s="816">
        <v>43434</v>
      </c>
    </row>
    <row r="308" spans="5:5">
      <c r="E308" s="816">
        <v>43465</v>
      </c>
    </row>
    <row r="309" spans="5:5">
      <c r="E309" s="816">
        <v>43496</v>
      </c>
    </row>
    <row r="310" spans="5:5">
      <c r="E310" s="816">
        <v>43524</v>
      </c>
    </row>
    <row r="311" spans="5:5">
      <c r="E311" s="816">
        <v>43555</v>
      </c>
    </row>
    <row r="312" spans="5:5">
      <c r="E312" s="816">
        <v>43585</v>
      </c>
    </row>
    <row r="313" spans="5:5">
      <c r="E313" s="816">
        <v>43616</v>
      </c>
    </row>
    <row r="314" spans="5:5">
      <c r="E314" s="816">
        <v>43646</v>
      </c>
    </row>
    <row r="315" spans="5:5">
      <c r="E315" s="816">
        <v>43677</v>
      </c>
    </row>
    <row r="316" spans="5:5">
      <c r="E316" s="816">
        <v>43708</v>
      </c>
    </row>
    <row r="317" spans="5:5">
      <c r="E317" s="816">
        <v>43738</v>
      </c>
    </row>
    <row r="318" spans="5:5">
      <c r="E318" s="816">
        <v>43769</v>
      </c>
    </row>
    <row r="319" spans="5:5">
      <c r="E319" s="816">
        <v>43799</v>
      </c>
    </row>
    <row r="320" spans="5:5">
      <c r="E320" s="816">
        <v>43830</v>
      </c>
    </row>
  </sheetData>
  <mergeCells count="294">
    <mergeCell ref="M6:R6"/>
    <mergeCell ref="M7:R7"/>
    <mergeCell ref="M8:R8"/>
    <mergeCell ref="M9:R9"/>
    <mergeCell ref="M11:N11"/>
    <mergeCell ref="O11:P11"/>
    <mergeCell ref="Q11:R11"/>
    <mergeCell ref="M12:N12"/>
    <mergeCell ref="O12:P12"/>
    <mergeCell ref="Q12:R12"/>
    <mergeCell ref="M13:N13"/>
    <mergeCell ref="O13:P13"/>
    <mergeCell ref="Q13:R13"/>
    <mergeCell ref="M14:N14"/>
    <mergeCell ref="O14:P14"/>
    <mergeCell ref="Q14:R14"/>
    <mergeCell ref="M15:N15"/>
    <mergeCell ref="O15:P15"/>
    <mergeCell ref="Q15:R15"/>
    <mergeCell ref="M16:N16"/>
    <mergeCell ref="O16:P16"/>
    <mergeCell ref="Q16:R16"/>
    <mergeCell ref="M17:N17"/>
    <mergeCell ref="O17:P17"/>
    <mergeCell ref="Q17:R17"/>
    <mergeCell ref="M18:N18"/>
    <mergeCell ref="O18:P18"/>
    <mergeCell ref="Q18:R18"/>
    <mergeCell ref="M19:N19"/>
    <mergeCell ref="O19:P19"/>
    <mergeCell ref="Q19:R19"/>
    <mergeCell ref="M20:N20"/>
    <mergeCell ref="O20:P20"/>
    <mergeCell ref="Q20:R20"/>
    <mergeCell ref="M21:N21"/>
    <mergeCell ref="O21:P21"/>
    <mergeCell ref="Q21:R21"/>
    <mergeCell ref="M22:N22"/>
    <mergeCell ref="O22:P22"/>
    <mergeCell ref="Q22:R22"/>
    <mergeCell ref="M23:N23"/>
    <mergeCell ref="O23:P23"/>
    <mergeCell ref="Q23:R23"/>
    <mergeCell ref="M24:N24"/>
    <mergeCell ref="O24:P24"/>
    <mergeCell ref="Q24:R24"/>
    <mergeCell ref="M25:N25"/>
    <mergeCell ref="O25:P25"/>
    <mergeCell ref="Q25:R25"/>
    <mergeCell ref="M26:N26"/>
    <mergeCell ref="O26:P26"/>
    <mergeCell ref="Q26:R26"/>
    <mergeCell ref="M27:N27"/>
    <mergeCell ref="O27:P27"/>
    <mergeCell ref="Q27:R27"/>
    <mergeCell ref="M28:N28"/>
    <mergeCell ref="O28:P28"/>
    <mergeCell ref="Q28:R28"/>
    <mergeCell ref="M29:N29"/>
    <mergeCell ref="O29:P29"/>
    <mergeCell ref="Q29:R29"/>
    <mergeCell ref="M30:N30"/>
    <mergeCell ref="O30:P30"/>
    <mergeCell ref="Q30:R30"/>
    <mergeCell ref="M31:N31"/>
    <mergeCell ref="O31:P31"/>
    <mergeCell ref="Q31:R31"/>
    <mergeCell ref="M32:N32"/>
    <mergeCell ref="O32:P32"/>
    <mergeCell ref="Q32:R32"/>
    <mergeCell ref="M33:N33"/>
    <mergeCell ref="O33:P33"/>
    <mergeCell ref="Q33:R33"/>
    <mergeCell ref="M34:N34"/>
    <mergeCell ref="O34:P34"/>
    <mergeCell ref="Q34:R34"/>
    <mergeCell ref="M35:N35"/>
    <mergeCell ref="O35:P35"/>
    <mergeCell ref="Q35:R35"/>
    <mergeCell ref="M36:N36"/>
    <mergeCell ref="O36:P36"/>
    <mergeCell ref="Q36:R36"/>
    <mergeCell ref="M37:N37"/>
    <mergeCell ref="O37:P37"/>
    <mergeCell ref="Q37:R37"/>
    <mergeCell ref="M38:N38"/>
    <mergeCell ref="O38:P38"/>
    <mergeCell ref="Q38:R38"/>
    <mergeCell ref="M39:N39"/>
    <mergeCell ref="O39:P39"/>
    <mergeCell ref="Q39:R39"/>
    <mergeCell ref="M40:N40"/>
    <mergeCell ref="O40:P40"/>
    <mergeCell ref="Q40:R40"/>
    <mergeCell ref="M41:N41"/>
    <mergeCell ref="O41:P41"/>
    <mergeCell ref="Q41:R41"/>
    <mergeCell ref="M42:N42"/>
    <mergeCell ref="O42:P42"/>
    <mergeCell ref="Q42:R42"/>
    <mergeCell ref="M43:N43"/>
    <mergeCell ref="O43:P43"/>
    <mergeCell ref="Q43:R43"/>
    <mergeCell ref="M44:N44"/>
    <mergeCell ref="O44:P44"/>
    <mergeCell ref="Q44:R44"/>
    <mergeCell ref="M45:N45"/>
    <mergeCell ref="O45:P45"/>
    <mergeCell ref="Q45:R45"/>
    <mergeCell ref="M46:N46"/>
    <mergeCell ref="O46:P46"/>
    <mergeCell ref="Q46:R46"/>
    <mergeCell ref="M47:N47"/>
    <mergeCell ref="O47:P47"/>
    <mergeCell ref="Q47:R47"/>
    <mergeCell ref="M48:N48"/>
    <mergeCell ref="O48:P48"/>
    <mergeCell ref="Q48:R48"/>
    <mergeCell ref="M49:N49"/>
    <mergeCell ref="O49:P49"/>
    <mergeCell ref="Q49:R49"/>
    <mergeCell ref="M50:N50"/>
    <mergeCell ref="O50:P50"/>
    <mergeCell ref="Q50:R50"/>
    <mergeCell ref="M51:N51"/>
    <mergeCell ref="O51:P51"/>
    <mergeCell ref="Q51:R51"/>
    <mergeCell ref="M52:N52"/>
    <mergeCell ref="O52:P52"/>
    <mergeCell ref="Q52:R52"/>
    <mergeCell ref="M53:N53"/>
    <mergeCell ref="O53:P53"/>
    <mergeCell ref="Q53:R53"/>
    <mergeCell ref="M54:N54"/>
    <mergeCell ref="O54:P54"/>
    <mergeCell ref="Q54:R54"/>
    <mergeCell ref="U54:V54"/>
    <mergeCell ref="W54:X54"/>
    <mergeCell ref="M55:N55"/>
    <mergeCell ref="O55:P55"/>
    <mergeCell ref="Q55:R55"/>
    <mergeCell ref="M56:N56"/>
    <mergeCell ref="O56:P56"/>
    <mergeCell ref="Q56:R56"/>
    <mergeCell ref="M57:N57"/>
    <mergeCell ref="O57:P57"/>
    <mergeCell ref="Q57:R57"/>
    <mergeCell ref="M58:N58"/>
    <mergeCell ref="O58:P58"/>
    <mergeCell ref="Q58:R58"/>
    <mergeCell ref="M59:N59"/>
    <mergeCell ref="O59:P59"/>
    <mergeCell ref="Q59:R59"/>
    <mergeCell ref="M60:N60"/>
    <mergeCell ref="O60:P60"/>
    <mergeCell ref="Q60:R60"/>
    <mergeCell ref="M61:N61"/>
    <mergeCell ref="O61:P61"/>
    <mergeCell ref="Q61:R61"/>
    <mergeCell ref="M62:N62"/>
    <mergeCell ref="O62:P62"/>
    <mergeCell ref="Q62:R62"/>
    <mergeCell ref="M63:N63"/>
    <mergeCell ref="O63:P63"/>
    <mergeCell ref="Q63:R63"/>
    <mergeCell ref="M64:N64"/>
    <mergeCell ref="O64:P64"/>
    <mergeCell ref="Q64:R64"/>
    <mergeCell ref="M65:N65"/>
    <mergeCell ref="O65:P65"/>
    <mergeCell ref="Q65:R65"/>
    <mergeCell ref="M66:N66"/>
    <mergeCell ref="O66:P66"/>
    <mergeCell ref="Q66:R66"/>
    <mergeCell ref="M67:N67"/>
    <mergeCell ref="O67:P67"/>
    <mergeCell ref="Q67:R67"/>
    <mergeCell ref="M68:N68"/>
    <mergeCell ref="O68:P68"/>
    <mergeCell ref="Q68:R68"/>
    <mergeCell ref="M69:N69"/>
    <mergeCell ref="O69:P69"/>
    <mergeCell ref="Q69:R69"/>
    <mergeCell ref="M70:N70"/>
    <mergeCell ref="O70:P70"/>
    <mergeCell ref="Q70:R70"/>
    <mergeCell ref="M71:N71"/>
    <mergeCell ref="O71:P71"/>
    <mergeCell ref="Q71:R71"/>
    <mergeCell ref="M72:N72"/>
    <mergeCell ref="O72:P72"/>
    <mergeCell ref="Q72:R72"/>
    <mergeCell ref="M73:N73"/>
    <mergeCell ref="O73:P73"/>
    <mergeCell ref="Q73:R73"/>
    <mergeCell ref="M74:N74"/>
    <mergeCell ref="O74:P74"/>
    <mergeCell ref="Q74:R74"/>
    <mergeCell ref="M75:N75"/>
    <mergeCell ref="O75:P75"/>
    <mergeCell ref="Q75:R75"/>
    <mergeCell ref="M76:N76"/>
    <mergeCell ref="O76:P76"/>
    <mergeCell ref="Q76:R76"/>
    <mergeCell ref="M77:N77"/>
    <mergeCell ref="O77:P77"/>
    <mergeCell ref="Q77:R77"/>
    <mergeCell ref="M78:N78"/>
    <mergeCell ref="O78:P78"/>
    <mergeCell ref="Q78:R78"/>
    <mergeCell ref="M79:N79"/>
    <mergeCell ref="O79:P79"/>
    <mergeCell ref="Q79:R79"/>
    <mergeCell ref="M80:N80"/>
    <mergeCell ref="O80:P80"/>
    <mergeCell ref="Q80:R80"/>
    <mergeCell ref="M81:N81"/>
    <mergeCell ref="O81:P81"/>
    <mergeCell ref="Q81:R81"/>
    <mergeCell ref="M82:N82"/>
    <mergeCell ref="O82:P82"/>
    <mergeCell ref="Q82:R82"/>
    <mergeCell ref="M83:N83"/>
    <mergeCell ref="O83:P83"/>
    <mergeCell ref="Q83:R83"/>
    <mergeCell ref="M84:N84"/>
    <mergeCell ref="O84:P84"/>
    <mergeCell ref="Q84:R84"/>
    <mergeCell ref="M85:N85"/>
    <mergeCell ref="O85:P85"/>
    <mergeCell ref="Q85:R85"/>
    <mergeCell ref="M86:N86"/>
    <mergeCell ref="O86:P86"/>
    <mergeCell ref="Q86:R86"/>
    <mergeCell ref="M87:N87"/>
    <mergeCell ref="O87:P87"/>
    <mergeCell ref="Q87:R87"/>
    <mergeCell ref="M88:N88"/>
    <mergeCell ref="O88:P88"/>
    <mergeCell ref="Q88:R88"/>
    <mergeCell ref="M89:N89"/>
    <mergeCell ref="O89:P89"/>
    <mergeCell ref="Q89:R89"/>
    <mergeCell ref="M90:N90"/>
    <mergeCell ref="O90:P90"/>
    <mergeCell ref="Q90:R90"/>
    <mergeCell ref="M91:N91"/>
    <mergeCell ref="O91:P91"/>
    <mergeCell ref="Q91:R91"/>
    <mergeCell ref="M92:N92"/>
    <mergeCell ref="O92:P92"/>
    <mergeCell ref="Q92:R92"/>
    <mergeCell ref="M93:N93"/>
    <mergeCell ref="O93:P93"/>
    <mergeCell ref="Q93:R93"/>
    <mergeCell ref="M94:N94"/>
    <mergeCell ref="O94:P94"/>
    <mergeCell ref="Q94:R94"/>
    <mergeCell ref="M95:N95"/>
    <mergeCell ref="O95:P95"/>
    <mergeCell ref="Q95:R95"/>
    <mergeCell ref="M96:N96"/>
    <mergeCell ref="O96:P96"/>
    <mergeCell ref="Q96:R96"/>
    <mergeCell ref="M97:N97"/>
    <mergeCell ref="O97:P97"/>
    <mergeCell ref="Q97:R97"/>
    <mergeCell ref="M98:N98"/>
    <mergeCell ref="O98:P98"/>
    <mergeCell ref="Q98:R98"/>
    <mergeCell ref="M99:N99"/>
    <mergeCell ref="O99:P99"/>
    <mergeCell ref="Q99:R99"/>
    <mergeCell ref="M100:N100"/>
    <mergeCell ref="O100:P100"/>
    <mergeCell ref="Q100:R100"/>
    <mergeCell ref="M101:N101"/>
    <mergeCell ref="O101:P101"/>
    <mergeCell ref="Q101:R101"/>
    <mergeCell ref="M102:N102"/>
    <mergeCell ref="O102:P102"/>
    <mergeCell ref="Q102:R102"/>
    <mergeCell ref="M103:N103"/>
    <mergeCell ref="O103:P103"/>
    <mergeCell ref="Q103:R103"/>
    <mergeCell ref="M104:N104"/>
    <mergeCell ref="O104:P104"/>
    <mergeCell ref="Q104:R104"/>
    <mergeCell ref="M105:N105"/>
    <mergeCell ref="O105:P105"/>
    <mergeCell ref="Q105:R105"/>
    <mergeCell ref="M106:N106"/>
    <mergeCell ref="O106:P106"/>
    <mergeCell ref="Q106:R106"/>
  </mergeCells>
  <dataValidations count="3">
    <dataValidation type="list" showInputMessage="1" showErrorMessage="1" sqref="K6">
      <formula1>"被评估单位,产权持有单位,委托人"</formula1>
    </dataValidation>
    <dataValidation type="list" showInputMessage="1" showErrorMessage="1" sqref="M7:R7">
      <formula1>"2025/2/20"</formula1>
    </dataValidation>
    <dataValidation type="list" showInputMessage="1" showErrorMessage="1" sqref="B65382">
      <formula1>#REF!</formula1>
    </dataValidation>
  </dataValidation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P30"/>
  <sheetViews>
    <sheetView showGridLines="0" zoomScale="96" zoomScaleNormal="96" topLeftCell="A4" workbookViewId="0">
      <selection activeCell="J22" sqref="J22"/>
    </sheetView>
  </sheetViews>
  <sheetFormatPr defaultColWidth="9" defaultRowHeight="15.75" customHeight="1"/>
  <cols>
    <col min="1" max="1" width="7.7" style="10" customWidth="1"/>
    <col min="2" max="2" width="13.2" style="10" customWidth="1"/>
    <col min="3" max="3" width="8" style="10" customWidth="1"/>
    <col min="4" max="4" width="9.7" style="10" customWidth="1"/>
    <col min="5" max="5" width="10.7" style="10" customWidth="1"/>
    <col min="6" max="6" width="5.5" style="340" customWidth="1"/>
    <col min="7" max="7" width="12.2" style="10" customWidth="1"/>
    <col min="8" max="8" width="15" style="10" customWidth="1"/>
    <col min="9" max="9" width="8" style="252" customWidth="1"/>
    <col min="10" max="10" width="13.2" style="10" customWidth="1"/>
    <col min="11" max="11" width="8" style="10" customWidth="1"/>
    <col min="12" max="12" width="8.7" style="10" customWidth="1"/>
    <col min="13" max="13" width="10.5" style="10" customWidth="1"/>
    <col min="14" max="14" width="7.7" style="10" customWidth="1"/>
    <col min="15" max="15" width="11.7" style="10" customWidth="1"/>
    <col min="16" max="17" width="9" style="10" customWidth="1"/>
    <col min="18" max="16384" width="9" style="10"/>
  </cols>
  <sheetData>
    <row r="1" customHeight="1" spans="1:16">
      <c r="A1" s="11" t="s">
        <v>0</v>
      </c>
    </row>
    <row r="2" s="8" customFormat="1" ht="30" customHeight="1" spans="1:16">
      <c r="A2" s="12" t="s">
        <v>37</v>
      </c>
    </row>
    <row r="3" customHeight="1" spans="1:16">
      <c r="A3" s="9" t="str">
        <f>"评估基准日："&amp;TEXT(基本信息输入表!M7,"yyyy年mm月dd日")</f>
        <v>评估基准日：2025年02月20日</v>
      </c>
    </row>
    <row r="4" ht="14.25" customHeight="1" spans="1:16">
      <c r="A4" s="9"/>
      <c r="B4" s="9"/>
      <c r="C4" s="9"/>
      <c r="D4" s="9"/>
      <c r="E4" s="9"/>
      <c r="F4" s="9"/>
      <c r="G4" s="9"/>
      <c r="H4" s="9"/>
      <c r="I4" s="311"/>
      <c r="J4" s="9"/>
      <c r="K4" s="9"/>
      <c r="L4" s="9"/>
      <c r="M4" s="9"/>
      <c r="N4" s="9"/>
      <c r="O4" s="14" t="s">
        <v>1231</v>
      </c>
    </row>
    <row r="5" customHeight="1" spans="1:16">
      <c r="A5" s="10" t="str">
        <f>基本信息输入表!K6&amp;"："&amp;基本信息输入表!M6</f>
        <v>产权持有单位：中国石油天然气股份有限公司塔里木油田分公司塔西南勘探开发公司</v>
      </c>
      <c r="O5" s="212" t="s">
        <v>846</v>
      </c>
    </row>
    <row r="6" s="9" customFormat="1" customHeight="1" spans="1:16">
      <c r="A6" s="36" t="s">
        <v>4</v>
      </c>
      <c r="B6" s="36" t="s">
        <v>1209</v>
      </c>
      <c r="C6" s="84" t="s">
        <v>1210</v>
      </c>
      <c r="D6" s="84" t="s">
        <v>1221</v>
      </c>
      <c r="E6" s="36" t="s">
        <v>6</v>
      </c>
      <c r="F6" s="181"/>
      <c r="G6" s="182"/>
      <c r="H6" s="84" t="s">
        <v>1192</v>
      </c>
      <c r="I6" s="312" t="s">
        <v>1222</v>
      </c>
      <c r="J6" s="84" t="s">
        <v>1223</v>
      </c>
      <c r="K6" s="36" t="s">
        <v>7</v>
      </c>
      <c r="L6" s="181"/>
      <c r="M6" s="182"/>
      <c r="N6" s="416" t="s">
        <v>686</v>
      </c>
      <c r="O6" s="36" t="s">
        <v>176</v>
      </c>
    </row>
    <row r="7" s="9" customFormat="1" customHeight="1" spans="1:16">
      <c r="A7" s="188"/>
      <c r="B7" s="188"/>
      <c r="C7" s="214"/>
      <c r="D7" s="214"/>
      <c r="E7" s="286" t="s">
        <v>1211</v>
      </c>
      <c r="F7" s="115" t="s">
        <v>1212</v>
      </c>
      <c r="G7" s="115" t="s">
        <v>1213</v>
      </c>
      <c r="H7" s="214"/>
      <c r="I7" s="214"/>
      <c r="J7" s="214"/>
      <c r="K7" s="286" t="s">
        <v>1214</v>
      </c>
      <c r="L7" s="115" t="s">
        <v>1215</v>
      </c>
      <c r="M7" s="115" t="s">
        <v>1213</v>
      </c>
      <c r="N7" s="188"/>
      <c r="O7" s="188"/>
      <c r="P7" s="215" t="s">
        <v>851</v>
      </c>
    </row>
    <row r="8" s="9" customFormat="1" ht="12.75" customHeight="1" spans="1:16">
      <c r="A8" s="20" t="str">
        <f>IF(B8="","",ROW()-7)</f>
        <v/>
      </c>
      <c r="B8" s="21"/>
      <c r="C8" s="21"/>
      <c r="D8" s="21"/>
      <c r="E8" s="239"/>
      <c r="F8" s="121"/>
      <c r="G8" s="121"/>
      <c r="H8" s="121"/>
      <c r="I8" s="417"/>
      <c r="J8" s="121"/>
      <c r="K8" s="59"/>
      <c r="L8" s="23"/>
      <c r="M8" s="23"/>
      <c r="N8" s="23" t="str">
        <f>IF(G8-H8=0,"",(M8-G8+H8)/(G8-H8)*100)</f>
        <v/>
      </c>
      <c r="O8" s="21"/>
      <c r="P8" s="9" t="s">
        <v>1232</v>
      </c>
    </row>
    <row r="9" s="9" customFormat="1" ht="12.75" customHeight="1" spans="1:16">
      <c r="A9" s="20" t="str">
        <f t="shared" ref="A9:A25" si="0">IF(B9="","",ROW()-7)</f>
        <v/>
      </c>
      <c r="B9" s="21"/>
      <c r="C9" s="21"/>
      <c r="D9" s="21"/>
      <c r="E9" s="239"/>
      <c r="F9" s="121"/>
      <c r="G9" s="121"/>
      <c r="H9" s="121"/>
      <c r="I9" s="417"/>
      <c r="J9" s="121"/>
      <c r="K9" s="59"/>
      <c r="L9" s="23"/>
      <c r="M9" s="23"/>
      <c r="N9" s="23" t="str">
        <f t="shared" ref="N9:N28" si="1">IF(G9-H9=0,"",(M9-G9+H9)/(G9-H9)*100)</f>
        <v/>
      </c>
      <c r="O9" s="21"/>
      <c r="P9" s="9" t="s">
        <v>1233</v>
      </c>
    </row>
    <row r="10" s="9" customFormat="1" ht="12.75" customHeight="1" spans="1:16">
      <c r="A10" s="20" t="str">
        <f t="shared" si="0"/>
        <v/>
      </c>
      <c r="B10" s="21"/>
      <c r="C10" s="21"/>
      <c r="D10" s="21"/>
      <c r="E10" s="239"/>
      <c r="F10" s="121"/>
      <c r="G10" s="121"/>
      <c r="H10" s="121"/>
      <c r="I10" s="417"/>
      <c r="J10" s="121"/>
      <c r="K10" s="59"/>
      <c r="L10" s="23"/>
      <c r="M10" s="23"/>
      <c r="N10" s="23" t="str">
        <f t="shared" si="1"/>
        <v/>
      </c>
      <c r="O10" s="21"/>
      <c r="P10" s="9" t="s">
        <v>1234</v>
      </c>
    </row>
    <row r="11" s="9" customFormat="1" ht="12.75" customHeight="1" spans="1:16">
      <c r="A11" s="20" t="str">
        <f t="shared" si="0"/>
        <v/>
      </c>
      <c r="B11" s="21"/>
      <c r="C11" s="21"/>
      <c r="D11" s="21"/>
      <c r="E11" s="239"/>
      <c r="F11" s="121"/>
      <c r="G11" s="121"/>
      <c r="H11" s="121"/>
      <c r="I11" s="417"/>
      <c r="J11" s="121"/>
      <c r="K11" s="59"/>
      <c r="L11" s="23"/>
      <c r="M11" s="23"/>
      <c r="N11" s="23" t="str">
        <f t="shared" si="1"/>
        <v/>
      </c>
      <c r="O11" s="21"/>
      <c r="P11" s="9" t="s">
        <v>1235</v>
      </c>
    </row>
    <row r="12" s="9" customFormat="1" ht="12.75" customHeight="1" spans="1:16">
      <c r="A12" s="20" t="str">
        <f t="shared" si="0"/>
        <v/>
      </c>
      <c r="B12" s="21"/>
      <c r="C12" s="21"/>
      <c r="D12" s="21"/>
      <c r="E12" s="239"/>
      <c r="F12" s="121"/>
      <c r="G12" s="121"/>
      <c r="H12" s="121"/>
      <c r="I12" s="417"/>
      <c r="J12" s="121"/>
      <c r="K12" s="59"/>
      <c r="L12" s="23"/>
      <c r="M12" s="23"/>
      <c r="N12" s="23" t="str">
        <f t="shared" si="1"/>
        <v/>
      </c>
      <c r="O12" s="21"/>
      <c r="P12" s="9" t="s">
        <v>1236</v>
      </c>
    </row>
    <row r="13" s="9" customFormat="1" ht="12.75" customHeight="1" spans="1:16">
      <c r="A13" s="20" t="str">
        <f t="shared" si="0"/>
        <v/>
      </c>
      <c r="B13" s="21"/>
      <c r="C13" s="21"/>
      <c r="D13" s="21"/>
      <c r="E13" s="239"/>
      <c r="F13" s="121"/>
      <c r="G13" s="121"/>
      <c r="H13" s="121"/>
      <c r="I13" s="417"/>
      <c r="J13" s="121"/>
      <c r="K13" s="59"/>
      <c r="L13" s="23"/>
      <c r="M13" s="23"/>
      <c r="N13" s="23" t="str">
        <f t="shared" si="1"/>
        <v/>
      </c>
      <c r="O13" s="21"/>
      <c r="P13" s="9" t="s">
        <v>1237</v>
      </c>
    </row>
    <row r="14" s="9" customFormat="1" ht="12.75" customHeight="1" spans="1:16">
      <c r="A14" s="20" t="str">
        <f t="shared" si="0"/>
        <v/>
      </c>
      <c r="B14" s="21"/>
      <c r="C14" s="21"/>
      <c r="D14" s="21"/>
      <c r="E14" s="239"/>
      <c r="F14" s="121"/>
      <c r="G14" s="121"/>
      <c r="H14" s="121"/>
      <c r="I14" s="417"/>
      <c r="J14" s="121"/>
      <c r="K14" s="59"/>
      <c r="L14" s="23"/>
      <c r="M14" s="23"/>
      <c r="N14" s="23" t="str">
        <f t="shared" si="1"/>
        <v/>
      </c>
      <c r="O14" s="21"/>
      <c r="P14" s="9" t="s">
        <v>1238</v>
      </c>
    </row>
    <row r="15" s="9" customFormat="1" ht="12.75" customHeight="1" spans="1:16">
      <c r="A15" s="20" t="str">
        <f t="shared" si="0"/>
        <v/>
      </c>
      <c r="B15" s="21"/>
      <c r="C15" s="21"/>
      <c r="D15" s="21"/>
      <c r="E15" s="239"/>
      <c r="F15" s="121"/>
      <c r="G15" s="121"/>
      <c r="H15" s="121"/>
      <c r="I15" s="417"/>
      <c r="J15" s="121"/>
      <c r="K15" s="59"/>
      <c r="L15" s="23"/>
      <c r="M15" s="23"/>
      <c r="N15" s="23" t="str">
        <f t="shared" si="1"/>
        <v/>
      </c>
      <c r="O15" s="21"/>
      <c r="P15" s="9" t="s">
        <v>1239</v>
      </c>
    </row>
    <row r="16" s="9" customFormat="1" ht="12.75" customHeight="1" spans="1:16">
      <c r="A16" s="20" t="str">
        <f t="shared" si="0"/>
        <v/>
      </c>
      <c r="B16" s="21"/>
      <c r="C16" s="21"/>
      <c r="D16" s="21"/>
      <c r="E16" s="239"/>
      <c r="F16" s="121"/>
      <c r="G16" s="121"/>
      <c r="H16" s="121"/>
      <c r="I16" s="417"/>
      <c r="J16" s="121"/>
      <c r="K16" s="59"/>
      <c r="L16" s="23"/>
      <c r="M16" s="23"/>
      <c r="N16" s="23" t="str">
        <f t="shared" si="1"/>
        <v/>
      </c>
      <c r="O16" s="21"/>
      <c r="P16" s="9" t="s">
        <v>1240</v>
      </c>
    </row>
    <row r="17" s="9" customFormat="1" ht="12.75" customHeight="1" spans="1:16">
      <c r="A17" s="20" t="str">
        <f t="shared" si="0"/>
        <v/>
      </c>
      <c r="B17" s="21"/>
      <c r="C17" s="21"/>
      <c r="D17" s="21"/>
      <c r="E17" s="239"/>
      <c r="F17" s="121"/>
      <c r="G17" s="121"/>
      <c r="H17" s="121"/>
      <c r="I17" s="417"/>
      <c r="J17" s="121"/>
      <c r="K17" s="59"/>
      <c r="L17" s="23"/>
      <c r="M17" s="23"/>
      <c r="N17" s="23" t="str">
        <f t="shared" si="1"/>
        <v/>
      </c>
      <c r="O17" s="21"/>
      <c r="P17" s="9" t="s">
        <v>1241</v>
      </c>
    </row>
    <row r="18" s="9" customFormat="1" ht="12.75" customHeight="1" spans="1:16">
      <c r="A18" s="20" t="str">
        <f t="shared" si="0"/>
        <v/>
      </c>
      <c r="B18" s="21"/>
      <c r="C18" s="21"/>
      <c r="D18" s="21"/>
      <c r="E18" s="239"/>
      <c r="F18" s="121"/>
      <c r="G18" s="121"/>
      <c r="H18" s="121"/>
      <c r="I18" s="417"/>
      <c r="J18" s="121"/>
      <c r="K18" s="59"/>
      <c r="L18" s="23"/>
      <c r="M18" s="23"/>
      <c r="N18" s="23" t="str">
        <f t="shared" si="1"/>
        <v/>
      </c>
      <c r="O18" s="21"/>
      <c r="P18" s="9" t="s">
        <v>1242</v>
      </c>
    </row>
    <row r="19" s="9" customFormat="1" ht="12.75" customHeight="1" spans="1:16">
      <c r="A19" s="20" t="str">
        <f t="shared" si="0"/>
        <v/>
      </c>
      <c r="B19" s="21"/>
      <c r="C19" s="21"/>
      <c r="D19" s="21"/>
      <c r="E19" s="239"/>
      <c r="F19" s="121"/>
      <c r="G19" s="121"/>
      <c r="H19" s="121"/>
      <c r="I19" s="417"/>
      <c r="J19" s="121"/>
      <c r="K19" s="59"/>
      <c r="L19" s="23"/>
      <c r="M19" s="23"/>
      <c r="N19" s="23" t="str">
        <f t="shared" si="1"/>
        <v/>
      </c>
      <c r="O19" s="21"/>
      <c r="P19" s="9" t="s">
        <v>1243</v>
      </c>
    </row>
    <row r="20" s="9" customFormat="1" ht="12.75" customHeight="1" spans="1:16">
      <c r="A20" s="20" t="str">
        <f t="shared" si="0"/>
        <v/>
      </c>
      <c r="B20" s="21"/>
      <c r="C20" s="21"/>
      <c r="D20" s="21"/>
      <c r="E20" s="239"/>
      <c r="F20" s="121"/>
      <c r="G20" s="121"/>
      <c r="H20" s="121"/>
      <c r="I20" s="417"/>
      <c r="J20" s="121"/>
      <c r="K20" s="59"/>
      <c r="L20" s="23"/>
      <c r="M20" s="23"/>
      <c r="N20" s="23" t="str">
        <f t="shared" si="1"/>
        <v/>
      </c>
      <c r="O20" s="21"/>
      <c r="P20" s="9" t="s">
        <v>1244</v>
      </c>
    </row>
    <row r="21" s="9" customFormat="1" ht="12.75" customHeight="1" spans="1:16">
      <c r="A21" s="20" t="str">
        <f t="shared" si="0"/>
        <v/>
      </c>
      <c r="B21" s="21"/>
      <c r="C21" s="21"/>
      <c r="D21" s="21"/>
      <c r="E21" s="239"/>
      <c r="F21" s="121"/>
      <c r="G21" s="121"/>
      <c r="H21" s="121"/>
      <c r="I21" s="417"/>
      <c r="J21" s="121"/>
      <c r="K21" s="59"/>
      <c r="L21" s="23"/>
      <c r="M21" s="23"/>
      <c r="N21" s="23" t="str">
        <f t="shared" si="1"/>
        <v/>
      </c>
      <c r="O21" s="21"/>
      <c r="P21" s="9" t="s">
        <v>1245</v>
      </c>
    </row>
    <row r="22" s="9" customFormat="1" ht="12.75" customHeight="1" spans="1:16">
      <c r="A22" s="20" t="str">
        <f t="shared" si="0"/>
        <v/>
      </c>
      <c r="B22" s="21"/>
      <c r="C22" s="21"/>
      <c r="D22" s="21"/>
      <c r="E22" s="239"/>
      <c r="F22" s="121"/>
      <c r="G22" s="121"/>
      <c r="H22" s="121"/>
      <c r="I22" s="417"/>
      <c r="J22" s="121"/>
      <c r="K22" s="59"/>
      <c r="L22" s="23"/>
      <c r="M22" s="23"/>
      <c r="N22" s="23" t="str">
        <f t="shared" si="1"/>
        <v/>
      </c>
      <c r="O22" s="21"/>
      <c r="P22" s="9" t="s">
        <v>1246</v>
      </c>
    </row>
    <row r="23" s="9" customFormat="1" ht="12.75" customHeight="1" spans="1:16">
      <c r="A23" s="20" t="str">
        <f t="shared" si="0"/>
        <v/>
      </c>
      <c r="B23" s="21"/>
      <c r="C23" s="21"/>
      <c r="D23" s="21"/>
      <c r="E23" s="239"/>
      <c r="F23" s="121"/>
      <c r="G23" s="121"/>
      <c r="H23" s="121"/>
      <c r="I23" s="417"/>
      <c r="J23" s="121"/>
      <c r="K23" s="59"/>
      <c r="L23" s="23"/>
      <c r="M23" s="23"/>
      <c r="N23" s="23" t="str">
        <f t="shared" si="1"/>
        <v/>
      </c>
      <c r="O23" s="21"/>
      <c r="P23" s="9" t="s">
        <v>1247</v>
      </c>
    </row>
    <row r="24" s="9" customFormat="1" ht="12.75" customHeight="1" spans="1:16">
      <c r="A24" s="20" t="str">
        <f t="shared" si="0"/>
        <v/>
      </c>
      <c r="B24" s="21"/>
      <c r="C24" s="21"/>
      <c r="D24" s="21"/>
      <c r="E24" s="239"/>
      <c r="F24" s="121"/>
      <c r="G24" s="121"/>
      <c r="H24" s="121"/>
      <c r="I24" s="417"/>
      <c r="J24" s="121"/>
      <c r="K24" s="59"/>
      <c r="L24" s="23"/>
      <c r="M24" s="23"/>
      <c r="N24" s="23" t="str">
        <f t="shared" si="1"/>
        <v/>
      </c>
      <c r="O24" s="21"/>
      <c r="P24" s="9" t="s">
        <v>1248</v>
      </c>
    </row>
    <row r="25" ht="12.75" customHeight="1" spans="1:16">
      <c r="A25" s="20" t="str">
        <f t="shared" si="0"/>
        <v/>
      </c>
      <c r="B25" s="21"/>
      <c r="C25" s="21"/>
      <c r="D25" s="21"/>
      <c r="E25" s="239"/>
      <c r="F25" s="121"/>
      <c r="G25" s="121"/>
      <c r="H25" s="121"/>
      <c r="I25" s="417"/>
      <c r="J25" s="121"/>
      <c r="K25" s="59"/>
      <c r="L25" s="23"/>
      <c r="M25" s="23"/>
      <c r="N25" s="23" t="str">
        <f t="shared" si="1"/>
        <v/>
      </c>
      <c r="O25" s="21"/>
      <c r="P25" s="9" t="s">
        <v>1249</v>
      </c>
    </row>
    <row r="26" ht="12.75" customHeight="1" spans="1:16">
      <c r="A26" s="20" t="s">
        <v>1250</v>
      </c>
      <c r="B26" s="181"/>
      <c r="C26" s="181"/>
      <c r="D26" s="182"/>
      <c r="E26" s="239"/>
      <c r="F26" s="121"/>
      <c r="G26" s="121">
        <f>SUM(G8:G25)</f>
        <v>0</v>
      </c>
      <c r="H26" s="121">
        <f>SUM(H8:H25)</f>
        <v>0</v>
      </c>
      <c r="I26" s="418"/>
      <c r="J26" s="121"/>
      <c r="K26" s="59"/>
      <c r="L26" s="23"/>
      <c r="M26" s="121">
        <f>SUM(M8:M25)</f>
        <v>0</v>
      </c>
      <c r="N26" s="23" t="str">
        <f t="shared" si="1"/>
        <v/>
      </c>
      <c r="O26" s="21"/>
      <c r="P26" s="9"/>
    </row>
    <row r="27" ht="12.75" customHeight="1" spans="1:16">
      <c r="A27" s="20" t="s">
        <v>1251</v>
      </c>
      <c r="B27" s="181"/>
      <c r="C27" s="181"/>
      <c r="D27" s="182"/>
      <c r="E27" s="239"/>
      <c r="F27" s="121"/>
      <c r="G27" s="121">
        <f>H26</f>
        <v>0</v>
      </c>
      <c r="H27" s="121"/>
      <c r="I27" s="418"/>
      <c r="J27" s="121"/>
      <c r="K27" s="59"/>
      <c r="L27" s="23"/>
      <c r="M27" s="23"/>
      <c r="N27" s="23"/>
      <c r="O27" s="21"/>
      <c r="P27" s="9"/>
    </row>
    <row r="28" customHeight="1" spans="1:16">
      <c r="A28" s="24" t="s">
        <v>1252</v>
      </c>
      <c r="B28" s="205"/>
      <c r="C28" s="205"/>
      <c r="D28" s="206"/>
      <c r="E28" s="343"/>
      <c r="F28" s="31"/>
      <c r="G28" s="343">
        <f>G26-G27</f>
        <v>0</v>
      </c>
      <c r="H28" s="343"/>
      <c r="I28" s="419"/>
      <c r="J28" s="343"/>
      <c r="K28" s="343"/>
      <c r="L28" s="31"/>
      <c r="M28" s="343">
        <f>M26</f>
        <v>0</v>
      </c>
      <c r="N28" s="23" t="str">
        <f t="shared" si="1"/>
        <v/>
      </c>
      <c r="O28" s="27"/>
      <c r="P28" s="9"/>
    </row>
    <row r="29" customHeight="1" spans="1:16">
      <c r="A29" s="10" t="str">
        <f>基本信息输入表!$K$6&amp;"填表人："&amp;基本信息输入表!$M$31</f>
        <v>产权持有单位填表人：宁国胜</v>
      </c>
      <c r="F29" s="10"/>
      <c r="M29" s="10" t="str">
        <f>"评估人员："&amp;基本信息输入表!$Q$31</f>
        <v>评估人员：王庆国</v>
      </c>
      <c r="P29" s="9"/>
    </row>
    <row r="30" customHeight="1" spans="1:16">
      <c r="A30" s="10" t="str">
        <f>"填表日期："&amp;YEAR(基本信息输入表!$O$31)&amp;"年"&amp;MONTH(基本信息输入表!$O$31)&amp;"月"&amp;DAY(基本信息输入表!$O$31)&amp;"日"</f>
        <v>填表日期：2025年2月22日</v>
      </c>
      <c r="F30" s="10"/>
      <c r="P30" s="9"/>
    </row>
  </sheetData>
  <mergeCells count="16">
    <mergeCell ref="A2:O2"/>
    <mergeCell ref="A3:O3"/>
    <mergeCell ref="E6:G6"/>
    <mergeCell ref="K6:M6"/>
    <mergeCell ref="A26:D26"/>
    <mergeCell ref="A27:D27"/>
    <mergeCell ref="A28:D28"/>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N30"/>
  <sheetViews>
    <sheetView showGridLines="0" zoomScale="96" zoomScaleNormal="96" topLeftCell="A4" workbookViewId="0">
      <selection activeCell="O21" sqref="O21:P21"/>
    </sheetView>
  </sheetViews>
  <sheetFormatPr defaultColWidth="9" defaultRowHeight="15.75" customHeight="1"/>
  <cols>
    <col min="1" max="1" width="5.7" style="10" customWidth="1"/>
    <col min="2" max="2" width="13.2" style="10" customWidth="1"/>
    <col min="3" max="3" width="11.2" style="10" customWidth="1"/>
    <col min="4" max="4" width="8" style="10" customWidth="1"/>
    <col min="5" max="5" width="4.7" style="10" customWidth="1"/>
    <col min="6" max="6" width="5.5" style="10" customWidth="1"/>
    <col min="7" max="7" width="9.2" style="10" customWidth="1"/>
    <col min="8" max="8" width="15" style="10" customWidth="1"/>
    <col min="9" max="9" width="8" style="10" customWidth="1"/>
    <col min="10" max="10" width="8.7" style="10" customWidth="1"/>
    <col min="11" max="11" width="9.7" style="10" customWidth="1"/>
    <col min="12" max="13" width="8.2" style="10" customWidth="1"/>
    <col min="14" max="14" width="9" style="9" customWidth="1"/>
    <col min="15" max="16" width="9" style="10" customWidth="1"/>
    <col min="17" max="16384" width="9" style="10"/>
  </cols>
  <sheetData>
    <row r="1" customHeight="1" spans="1:14">
      <c r="A1" s="11" t="s">
        <v>0</v>
      </c>
    </row>
    <row r="2" s="8" customFormat="1" ht="30" customHeight="1" spans="1:14">
      <c r="A2" s="12" t="s">
        <v>41</v>
      </c>
      <c r="N2" s="13"/>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14" t="s">
        <v>1253</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36" t="s">
        <v>1209</v>
      </c>
      <c r="C6" s="36" t="s">
        <v>1254</v>
      </c>
      <c r="D6" s="105" t="s">
        <v>1210</v>
      </c>
      <c r="E6" s="36" t="s">
        <v>6</v>
      </c>
      <c r="F6" s="181"/>
      <c r="G6" s="182"/>
      <c r="H6" s="84" t="s">
        <v>1192</v>
      </c>
      <c r="I6" s="36" t="s">
        <v>7</v>
      </c>
      <c r="J6" s="181"/>
      <c r="K6" s="182"/>
      <c r="L6" s="36" t="s">
        <v>686</v>
      </c>
      <c r="M6" s="36" t="s">
        <v>176</v>
      </c>
    </row>
    <row r="7" s="9" customFormat="1" customHeight="1" spans="1:14">
      <c r="A7" s="188"/>
      <c r="B7" s="188"/>
      <c r="C7" s="188"/>
      <c r="D7" s="188"/>
      <c r="E7" s="286" t="s">
        <v>1211</v>
      </c>
      <c r="F7" s="115" t="s">
        <v>1212</v>
      </c>
      <c r="G7" s="115" t="s">
        <v>1213</v>
      </c>
      <c r="H7" s="214"/>
      <c r="I7" s="286" t="s">
        <v>1214</v>
      </c>
      <c r="J7" s="115" t="s">
        <v>1215</v>
      </c>
      <c r="K7" s="115" t="s">
        <v>1213</v>
      </c>
      <c r="L7" s="188"/>
      <c r="M7" s="188"/>
      <c r="N7" s="215" t="s">
        <v>851</v>
      </c>
    </row>
    <row r="8" ht="12.75" customHeight="1" spans="1:14">
      <c r="A8" s="20" t="str">
        <f>IF(B8="","",ROW()-7)</f>
        <v/>
      </c>
      <c r="B8" s="21"/>
      <c r="C8" s="21"/>
      <c r="D8" s="21"/>
      <c r="E8" s="239"/>
      <c r="F8" s="121"/>
      <c r="G8" s="121"/>
      <c r="H8" s="121"/>
      <c r="I8" s="239"/>
      <c r="J8" s="23"/>
      <c r="K8" s="23"/>
      <c r="L8" s="23" t="str">
        <f>IF(G8-H8=0,"",(K8-G8+H8)/(G8-H8)*100)</f>
        <v/>
      </c>
      <c r="M8" s="21"/>
      <c r="N8" s="9" t="s">
        <v>1255</v>
      </c>
    </row>
    <row r="9" ht="12.75" customHeight="1" spans="1:14">
      <c r="A9" s="20" t="str">
        <f t="shared" ref="A9:A25" si="0">IF(B9="","",ROW()-7)</f>
        <v/>
      </c>
      <c r="B9" s="21"/>
      <c r="C9" s="21"/>
      <c r="D9" s="21"/>
      <c r="E9" s="239"/>
      <c r="F9" s="121"/>
      <c r="G9" s="121"/>
      <c r="H9" s="121"/>
      <c r="I9" s="239"/>
      <c r="J9" s="23"/>
      <c r="K9" s="23"/>
      <c r="L9" s="23" t="str">
        <f t="shared" ref="L9:L28" si="1">IF(G9-H9=0,"",(K9-G9+H9)/(G9-H9)*100)</f>
        <v/>
      </c>
      <c r="M9" s="21"/>
      <c r="N9" s="9" t="s">
        <v>1256</v>
      </c>
    </row>
    <row r="10" ht="12.75" customHeight="1" spans="1:14">
      <c r="A10" s="20" t="str">
        <f t="shared" si="0"/>
        <v/>
      </c>
      <c r="B10" s="21"/>
      <c r="C10" s="21"/>
      <c r="D10" s="21"/>
      <c r="E10" s="239"/>
      <c r="F10" s="121"/>
      <c r="G10" s="121"/>
      <c r="H10" s="121"/>
      <c r="I10" s="239"/>
      <c r="J10" s="23"/>
      <c r="K10" s="23"/>
      <c r="L10" s="23" t="str">
        <f t="shared" si="1"/>
        <v/>
      </c>
      <c r="M10" s="21"/>
      <c r="N10" s="9" t="s">
        <v>1257</v>
      </c>
    </row>
    <row r="11" ht="12.75" customHeight="1" spans="1:14">
      <c r="A11" s="20" t="str">
        <f t="shared" si="0"/>
        <v/>
      </c>
      <c r="B11" s="21"/>
      <c r="C11" s="21"/>
      <c r="D11" s="21"/>
      <c r="E11" s="239"/>
      <c r="F11" s="121"/>
      <c r="G11" s="121"/>
      <c r="H11" s="121"/>
      <c r="I11" s="239"/>
      <c r="J11" s="23"/>
      <c r="K11" s="23"/>
      <c r="L11" s="23" t="str">
        <f t="shared" si="1"/>
        <v/>
      </c>
      <c r="M11" s="21"/>
      <c r="N11" s="9" t="s">
        <v>1258</v>
      </c>
    </row>
    <row r="12" ht="12.75" customHeight="1" spans="1:14">
      <c r="A12" s="20" t="str">
        <f t="shared" si="0"/>
        <v/>
      </c>
      <c r="B12" s="21"/>
      <c r="C12" s="21"/>
      <c r="D12" s="21"/>
      <c r="E12" s="239"/>
      <c r="F12" s="121"/>
      <c r="G12" s="121"/>
      <c r="H12" s="121"/>
      <c r="I12" s="239"/>
      <c r="J12" s="23"/>
      <c r="K12" s="23"/>
      <c r="L12" s="23" t="str">
        <f t="shared" si="1"/>
        <v/>
      </c>
      <c r="M12" s="21"/>
      <c r="N12" s="9" t="s">
        <v>1259</v>
      </c>
    </row>
    <row r="13" ht="12.75" customHeight="1" spans="1:14">
      <c r="A13" s="20" t="str">
        <f t="shared" si="0"/>
        <v/>
      </c>
      <c r="B13" s="21"/>
      <c r="C13" s="21"/>
      <c r="D13" s="21"/>
      <c r="E13" s="239"/>
      <c r="F13" s="121"/>
      <c r="G13" s="121"/>
      <c r="H13" s="121"/>
      <c r="I13" s="239"/>
      <c r="J13" s="23"/>
      <c r="K13" s="23"/>
      <c r="L13" s="23" t="str">
        <f t="shared" si="1"/>
        <v/>
      </c>
      <c r="M13" s="21"/>
      <c r="N13" s="9" t="s">
        <v>1260</v>
      </c>
    </row>
    <row r="14" ht="12.75" customHeight="1" spans="1:14">
      <c r="A14" s="20" t="str">
        <f t="shared" si="0"/>
        <v/>
      </c>
      <c r="B14" s="21"/>
      <c r="C14" s="21"/>
      <c r="D14" s="21"/>
      <c r="E14" s="239"/>
      <c r="F14" s="121"/>
      <c r="G14" s="121"/>
      <c r="H14" s="121"/>
      <c r="I14" s="239"/>
      <c r="J14" s="23"/>
      <c r="K14" s="23"/>
      <c r="L14" s="23" t="str">
        <f t="shared" si="1"/>
        <v/>
      </c>
      <c r="M14" s="21"/>
      <c r="N14" s="9" t="s">
        <v>1261</v>
      </c>
    </row>
    <row r="15" ht="12.75" customHeight="1" spans="1:14">
      <c r="A15" s="20" t="str">
        <f t="shared" si="0"/>
        <v/>
      </c>
      <c r="B15" s="21"/>
      <c r="C15" s="21"/>
      <c r="D15" s="21"/>
      <c r="E15" s="239"/>
      <c r="F15" s="121"/>
      <c r="G15" s="121"/>
      <c r="H15" s="121"/>
      <c r="I15" s="239"/>
      <c r="J15" s="23"/>
      <c r="K15" s="23"/>
      <c r="L15" s="23" t="str">
        <f t="shared" si="1"/>
        <v/>
      </c>
      <c r="M15" s="21"/>
      <c r="N15" s="9" t="s">
        <v>1262</v>
      </c>
    </row>
    <row r="16" ht="12.75" customHeight="1" spans="1:14">
      <c r="A16" s="20" t="str">
        <f t="shared" si="0"/>
        <v/>
      </c>
      <c r="B16" s="21"/>
      <c r="C16" s="21"/>
      <c r="D16" s="21"/>
      <c r="E16" s="239"/>
      <c r="F16" s="121"/>
      <c r="G16" s="121"/>
      <c r="H16" s="121"/>
      <c r="I16" s="239"/>
      <c r="J16" s="23"/>
      <c r="K16" s="23"/>
      <c r="L16" s="23" t="str">
        <f t="shared" si="1"/>
        <v/>
      </c>
      <c r="M16" s="21"/>
      <c r="N16" s="9" t="s">
        <v>1263</v>
      </c>
    </row>
    <row r="17" ht="12.75" customHeight="1" spans="1:14">
      <c r="A17" s="20" t="str">
        <f t="shared" si="0"/>
        <v/>
      </c>
      <c r="B17" s="21"/>
      <c r="C17" s="21"/>
      <c r="D17" s="21"/>
      <c r="E17" s="239"/>
      <c r="F17" s="121"/>
      <c r="G17" s="121"/>
      <c r="H17" s="121"/>
      <c r="I17" s="239"/>
      <c r="J17" s="23"/>
      <c r="K17" s="23"/>
      <c r="L17" s="23" t="str">
        <f t="shared" si="1"/>
        <v/>
      </c>
      <c r="M17" s="21"/>
      <c r="N17" s="9" t="s">
        <v>1264</v>
      </c>
    </row>
    <row r="18" ht="12.75" customHeight="1" spans="1:14">
      <c r="A18" s="20" t="str">
        <f t="shared" si="0"/>
        <v/>
      </c>
      <c r="B18" s="21"/>
      <c r="C18" s="21"/>
      <c r="D18" s="21"/>
      <c r="E18" s="239"/>
      <c r="F18" s="121"/>
      <c r="G18" s="121"/>
      <c r="H18" s="121"/>
      <c r="I18" s="239"/>
      <c r="J18" s="23"/>
      <c r="K18" s="23"/>
      <c r="L18" s="23" t="str">
        <f t="shared" si="1"/>
        <v/>
      </c>
      <c r="M18" s="21"/>
      <c r="N18" s="9" t="s">
        <v>1265</v>
      </c>
    </row>
    <row r="19" ht="12.75" customHeight="1" spans="1:14">
      <c r="A19" s="20" t="str">
        <f t="shared" si="0"/>
        <v/>
      </c>
      <c r="B19" s="21"/>
      <c r="C19" s="21"/>
      <c r="D19" s="21"/>
      <c r="E19" s="239"/>
      <c r="F19" s="121"/>
      <c r="G19" s="121"/>
      <c r="H19" s="121"/>
      <c r="I19" s="239"/>
      <c r="J19" s="23"/>
      <c r="K19" s="23"/>
      <c r="L19" s="23" t="str">
        <f t="shared" si="1"/>
        <v/>
      </c>
      <c r="M19" s="21"/>
      <c r="N19" s="9" t="s">
        <v>1266</v>
      </c>
    </row>
    <row r="20" ht="12.75" customHeight="1" spans="1:14">
      <c r="A20" s="20" t="str">
        <f t="shared" si="0"/>
        <v/>
      </c>
      <c r="B20" s="21"/>
      <c r="C20" s="21"/>
      <c r="D20" s="21"/>
      <c r="E20" s="239"/>
      <c r="F20" s="121"/>
      <c r="G20" s="121"/>
      <c r="H20" s="121"/>
      <c r="I20" s="239"/>
      <c r="J20" s="23"/>
      <c r="K20" s="23"/>
      <c r="L20" s="23" t="str">
        <f t="shared" si="1"/>
        <v/>
      </c>
      <c r="M20" s="21"/>
      <c r="N20" s="9" t="s">
        <v>1267</v>
      </c>
    </row>
    <row r="21" ht="12.75" customHeight="1" spans="1:14">
      <c r="A21" s="20" t="str">
        <f t="shared" si="0"/>
        <v/>
      </c>
      <c r="B21" s="21"/>
      <c r="C21" s="21"/>
      <c r="D21" s="21"/>
      <c r="E21" s="239"/>
      <c r="F21" s="121"/>
      <c r="G21" s="121"/>
      <c r="H21" s="121"/>
      <c r="I21" s="239"/>
      <c r="J21" s="23"/>
      <c r="K21" s="23"/>
      <c r="L21" s="23" t="str">
        <f t="shared" si="1"/>
        <v/>
      </c>
      <c r="M21" s="21"/>
      <c r="N21" s="9" t="s">
        <v>1268</v>
      </c>
    </row>
    <row r="22" ht="12.75" customHeight="1" spans="1:14">
      <c r="A22" s="20" t="str">
        <f t="shared" si="0"/>
        <v/>
      </c>
      <c r="B22" s="21"/>
      <c r="C22" s="21"/>
      <c r="D22" s="21"/>
      <c r="E22" s="239"/>
      <c r="F22" s="121"/>
      <c r="G22" s="121"/>
      <c r="H22" s="121"/>
      <c r="I22" s="239"/>
      <c r="J22" s="23"/>
      <c r="K22" s="23"/>
      <c r="L22" s="23" t="str">
        <f t="shared" si="1"/>
        <v/>
      </c>
      <c r="M22" s="21"/>
      <c r="N22" s="9" t="s">
        <v>1269</v>
      </c>
    </row>
    <row r="23" ht="12.75" customHeight="1" spans="1:14">
      <c r="A23" s="20" t="str">
        <f t="shared" si="0"/>
        <v/>
      </c>
      <c r="B23" s="21"/>
      <c r="C23" s="21"/>
      <c r="D23" s="21"/>
      <c r="E23" s="239"/>
      <c r="F23" s="121"/>
      <c r="G23" s="121"/>
      <c r="H23" s="121"/>
      <c r="I23" s="239"/>
      <c r="J23" s="23"/>
      <c r="K23" s="23"/>
      <c r="L23" s="23" t="str">
        <f t="shared" si="1"/>
        <v/>
      </c>
      <c r="M23" s="21"/>
      <c r="N23" s="9" t="s">
        <v>1270</v>
      </c>
    </row>
    <row r="24" ht="12.75" customHeight="1" spans="1:14">
      <c r="A24" s="20" t="str">
        <f t="shared" si="0"/>
        <v/>
      </c>
      <c r="B24" s="21"/>
      <c r="C24" s="21"/>
      <c r="D24" s="21"/>
      <c r="E24" s="239"/>
      <c r="F24" s="121"/>
      <c r="G24" s="121"/>
      <c r="H24" s="121"/>
      <c r="I24" s="239"/>
      <c r="J24" s="23"/>
      <c r="K24" s="23"/>
      <c r="L24" s="23" t="str">
        <f t="shared" si="1"/>
        <v/>
      </c>
      <c r="M24" s="21"/>
      <c r="N24" s="9" t="s">
        <v>1271</v>
      </c>
    </row>
    <row r="25" ht="12.75" customHeight="1" spans="1:14">
      <c r="A25" s="20" t="str">
        <f t="shared" si="0"/>
        <v/>
      </c>
      <c r="B25" s="21"/>
      <c r="C25" s="21"/>
      <c r="D25" s="21"/>
      <c r="E25" s="239"/>
      <c r="F25" s="121"/>
      <c r="G25" s="121"/>
      <c r="H25" s="121"/>
      <c r="I25" s="239"/>
      <c r="J25" s="23"/>
      <c r="K25" s="23"/>
      <c r="L25" s="23" t="str">
        <f t="shared" si="1"/>
        <v/>
      </c>
      <c r="M25" s="21"/>
      <c r="N25" s="9" t="s">
        <v>1272</v>
      </c>
    </row>
    <row r="26" ht="12.75" customHeight="1" spans="1:14">
      <c r="A26" s="20" t="s">
        <v>1273</v>
      </c>
      <c r="B26" s="181"/>
      <c r="C26" s="181"/>
      <c r="D26" s="182"/>
      <c r="E26" s="239"/>
      <c r="F26" s="121"/>
      <c r="G26" s="121">
        <f>SUM(G8:G25)</f>
        <v>0</v>
      </c>
      <c r="H26" s="121">
        <f>SUM(H8:H25)</f>
        <v>0</v>
      </c>
      <c r="I26" s="239"/>
      <c r="J26" s="23"/>
      <c r="K26" s="121">
        <f>SUM(K8:K25)</f>
        <v>0</v>
      </c>
      <c r="L26" s="23" t="str">
        <f t="shared" si="1"/>
        <v/>
      </c>
      <c r="M26" s="21"/>
    </row>
    <row r="27" ht="12.75" customHeight="1" spans="1:14">
      <c r="A27" s="20" t="s">
        <v>1274</v>
      </c>
      <c r="B27" s="181"/>
      <c r="C27" s="181"/>
      <c r="D27" s="182"/>
      <c r="E27" s="239"/>
      <c r="F27" s="121"/>
      <c r="G27" s="121">
        <f>H26</f>
        <v>0</v>
      </c>
      <c r="H27" s="121"/>
      <c r="I27" s="239"/>
      <c r="J27" s="23"/>
      <c r="K27" s="23"/>
      <c r="L27" s="23"/>
      <c r="M27" s="21"/>
    </row>
    <row r="28" customHeight="1" spans="1:14">
      <c r="A28" s="24" t="s">
        <v>1275</v>
      </c>
      <c r="B28" s="205"/>
      <c r="C28" s="205"/>
      <c r="D28" s="206"/>
      <c r="E28" s="343"/>
      <c r="F28" s="31"/>
      <c r="G28" s="343">
        <f>G26-G27</f>
        <v>0</v>
      </c>
      <c r="H28" s="343"/>
      <c r="I28" s="31"/>
      <c r="J28" s="31"/>
      <c r="K28" s="343">
        <f>K26</f>
        <v>0</v>
      </c>
      <c r="L28" s="23" t="str">
        <f t="shared" si="1"/>
        <v/>
      </c>
      <c r="M28" s="27"/>
    </row>
    <row r="29" customHeight="1" spans="1:14">
      <c r="A29" s="10" t="str">
        <f>基本信息输入表!$K$6&amp;"填表人："&amp;基本信息输入表!$M$32</f>
        <v>产权持有单位填表人：宁国胜</v>
      </c>
      <c r="K29" s="10" t="str">
        <f>"评估人员："&amp;基本信息输入表!$Q$32</f>
        <v>评估人员：王庆国</v>
      </c>
      <c r="N29" s="215" t="s">
        <v>837</v>
      </c>
    </row>
    <row r="30" customHeight="1" spans="1:14">
      <c r="A30" s="10" t="str">
        <f>"填表日期："&amp;YEAR(基本信息输入表!$O$32)&amp;"年"&amp;MONTH(基本信息输入表!$O$32)&amp;"月"&amp;DAY(基本信息输入表!$O$32)&amp;"日"</f>
        <v>填表日期：2025年2月22日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30"/>
  <sheetViews>
    <sheetView showGridLines="0" zoomScale="96" zoomScaleNormal="96" topLeftCell="A3" workbookViewId="0">
      <selection activeCell="E18" sqref="E18"/>
    </sheetView>
  </sheetViews>
  <sheetFormatPr defaultColWidth="9" defaultRowHeight="15.75" customHeight="1"/>
  <cols>
    <col min="1" max="1" width="4.5" style="10" customWidth="1"/>
    <col min="2" max="2" width="21.2" style="10" customWidth="1"/>
    <col min="3" max="4" width="8" style="10" customWidth="1"/>
    <col min="5" max="5" width="22.2" style="10" customWidth="1"/>
    <col min="6" max="6" width="12.5" style="10" customWidth="1"/>
    <col min="7" max="7" width="4.7" style="10" customWidth="1"/>
    <col min="8" max="8" width="5.5" style="10" customWidth="1"/>
    <col min="9" max="9" width="10.2" style="340" customWidth="1"/>
    <col min="10" max="10" width="11.2" style="340" customWidth="1"/>
    <col min="11" max="11" width="8" style="10" customWidth="1"/>
    <col min="12" max="12" width="8.7" style="10" customWidth="1"/>
    <col min="13" max="13" width="9.7" style="10" customWidth="1"/>
    <col min="14" max="14" width="9.2" style="10" customWidth="1"/>
    <col min="15" max="15" width="16.7" style="10" customWidth="1"/>
    <col min="16" max="16" width="8.7" style="10" customWidth="1"/>
    <col min="17" max="18" width="9" style="10" customWidth="1"/>
    <col min="19" max="16384" width="9" style="10"/>
  </cols>
  <sheetData>
    <row r="1" customHeight="1" spans="1:16">
      <c r="A1" s="11" t="s">
        <v>0</v>
      </c>
    </row>
    <row r="2" s="8" customFormat="1" ht="30" customHeight="1" spans="1:16">
      <c r="A2" s="12" t="s">
        <v>45</v>
      </c>
    </row>
    <row r="3" customHeight="1" spans="1:16">
      <c r="A3" s="9" t="str">
        <f>"评估基准日："&amp;TEXT(基本信息输入表!M7,"yyyy年mm月dd日")</f>
        <v>评估基准日：2025年02月20日</v>
      </c>
    </row>
    <row r="4" ht="14.25" customHeight="1" spans="1:16">
      <c r="A4" s="9"/>
      <c r="B4" s="9"/>
      <c r="C4" s="9"/>
      <c r="D4" s="9"/>
      <c r="E4" s="9"/>
      <c r="F4" s="9"/>
      <c r="G4" s="9"/>
      <c r="H4" s="9"/>
      <c r="I4" s="9"/>
      <c r="J4" s="9"/>
      <c r="K4" s="9"/>
      <c r="L4" s="9"/>
      <c r="M4" s="9"/>
      <c r="N4" s="9"/>
      <c r="O4" s="14" t="s">
        <v>1276</v>
      </c>
    </row>
    <row r="5" customHeight="1" spans="1:16">
      <c r="A5" s="10" t="str">
        <f>基本信息输入表!K6&amp;"："&amp;基本信息输入表!M6</f>
        <v>产权持有单位：中国石油天然气股份有限公司塔里木油田分公司塔西南勘探开发公司</v>
      </c>
      <c r="O5" s="212" t="s">
        <v>846</v>
      </c>
    </row>
    <row r="6" s="9" customFormat="1" customHeight="1" spans="1:16">
      <c r="A6" s="36" t="s">
        <v>4</v>
      </c>
      <c r="B6" s="36" t="s">
        <v>1277</v>
      </c>
      <c r="C6" s="18" t="s">
        <v>1278</v>
      </c>
      <c r="D6" s="84" t="s">
        <v>1210</v>
      </c>
      <c r="E6" s="84" t="s">
        <v>1279</v>
      </c>
      <c r="F6" s="84" t="s">
        <v>1280</v>
      </c>
      <c r="G6" s="36" t="s">
        <v>6</v>
      </c>
      <c r="H6" s="181"/>
      <c r="I6" s="182"/>
      <c r="J6" s="84" t="s">
        <v>1192</v>
      </c>
      <c r="K6" s="36" t="s">
        <v>7</v>
      </c>
      <c r="L6" s="181"/>
      <c r="M6" s="182"/>
      <c r="N6" s="36" t="s">
        <v>686</v>
      </c>
      <c r="O6" s="36" t="s">
        <v>176</v>
      </c>
    </row>
    <row r="7" s="9" customFormat="1" customHeight="1" spans="1:16">
      <c r="A7" s="188"/>
      <c r="B7" s="188"/>
      <c r="C7" s="214"/>
      <c r="D7" s="214"/>
      <c r="E7" s="214"/>
      <c r="F7" s="214"/>
      <c r="G7" s="286" t="s">
        <v>1211</v>
      </c>
      <c r="H7" s="115" t="s">
        <v>1212</v>
      </c>
      <c r="I7" s="115" t="s">
        <v>1213</v>
      </c>
      <c r="J7" s="214"/>
      <c r="K7" s="342" t="s">
        <v>1214</v>
      </c>
      <c r="L7" s="115" t="s">
        <v>1215</v>
      </c>
      <c r="M7" s="115" t="s">
        <v>1213</v>
      </c>
      <c r="N7" s="188"/>
      <c r="O7" s="188"/>
      <c r="P7" s="215" t="s">
        <v>851</v>
      </c>
    </row>
    <row r="8" s="9" customFormat="1" ht="12.75" customHeight="1" spans="1:16">
      <c r="A8" s="20" t="str">
        <f>IF(B8="","",ROW()-7)</f>
        <v/>
      </c>
      <c r="B8" s="21"/>
      <c r="C8" s="21"/>
      <c r="D8" s="21"/>
      <c r="E8" s="23"/>
      <c r="F8" s="21"/>
      <c r="G8" s="239"/>
      <c r="H8" s="121"/>
      <c r="I8" s="121"/>
      <c r="J8" s="121"/>
      <c r="K8" s="239"/>
      <c r="L8" s="121"/>
      <c r="M8" s="23"/>
      <c r="N8" s="23" t="str">
        <f>IF(I8-J8=0,"",(M8-I8+J8)/(I8-J8)*100)</f>
        <v/>
      </c>
      <c r="O8" s="21"/>
      <c r="P8" s="257" t="s">
        <v>1281</v>
      </c>
    </row>
    <row r="9" s="9" customFormat="1" ht="12.75" customHeight="1" spans="1:16">
      <c r="A9" s="20" t="str">
        <f t="shared" ref="A9:A25" si="0">IF(B9="","",ROW()-7)</f>
        <v/>
      </c>
      <c r="B9" s="21"/>
      <c r="C9" s="21"/>
      <c r="D9" s="21"/>
      <c r="E9" s="23"/>
      <c r="F9" s="21"/>
      <c r="G9" s="239"/>
      <c r="H9" s="121"/>
      <c r="I9" s="121"/>
      <c r="J9" s="121"/>
      <c r="K9" s="239"/>
      <c r="L9" s="121"/>
      <c r="M9" s="23"/>
      <c r="N9" s="23" t="str">
        <f t="shared" ref="N9:N28" si="1">IF(I9-J9=0,"",(M9-I9+J9)/(I9-J9)*100)</f>
        <v/>
      </c>
      <c r="O9" s="21"/>
      <c r="P9" s="257" t="s">
        <v>1282</v>
      </c>
    </row>
    <row r="10" s="9" customFormat="1" ht="12.75" customHeight="1" spans="1:16">
      <c r="A10" s="20" t="str">
        <f t="shared" si="0"/>
        <v/>
      </c>
      <c r="B10" s="21"/>
      <c r="C10" s="21"/>
      <c r="D10" s="21"/>
      <c r="E10" s="23"/>
      <c r="F10" s="21"/>
      <c r="G10" s="239"/>
      <c r="H10" s="121"/>
      <c r="I10" s="121"/>
      <c r="J10" s="121"/>
      <c r="K10" s="239"/>
      <c r="L10" s="121"/>
      <c r="M10" s="23"/>
      <c r="N10" s="23" t="str">
        <f t="shared" si="1"/>
        <v/>
      </c>
      <c r="O10" s="21"/>
      <c r="P10" s="257" t="s">
        <v>1283</v>
      </c>
    </row>
    <row r="11" s="9" customFormat="1" ht="12.75" customHeight="1" spans="1:16">
      <c r="A11" s="20" t="str">
        <f t="shared" si="0"/>
        <v/>
      </c>
      <c r="B11" s="21"/>
      <c r="C11" s="21"/>
      <c r="D11" s="21"/>
      <c r="E11" s="23"/>
      <c r="F11" s="21"/>
      <c r="G11" s="239"/>
      <c r="H11" s="121"/>
      <c r="I11" s="121"/>
      <c r="J11" s="121"/>
      <c r="K11" s="239"/>
      <c r="L11" s="121"/>
      <c r="M11" s="23"/>
      <c r="N11" s="23" t="str">
        <f t="shared" si="1"/>
        <v/>
      </c>
      <c r="O11" s="21"/>
      <c r="P11" s="257" t="s">
        <v>1284</v>
      </c>
    </row>
    <row r="12" s="9" customFormat="1" ht="12.75" customHeight="1" spans="1:16">
      <c r="A12" s="20" t="str">
        <f t="shared" si="0"/>
        <v/>
      </c>
      <c r="B12" s="21"/>
      <c r="C12" s="21"/>
      <c r="D12" s="21"/>
      <c r="E12" s="23"/>
      <c r="F12" s="21"/>
      <c r="G12" s="239"/>
      <c r="H12" s="121"/>
      <c r="I12" s="121"/>
      <c r="J12" s="121"/>
      <c r="K12" s="239"/>
      <c r="L12" s="121"/>
      <c r="M12" s="23"/>
      <c r="N12" s="23" t="str">
        <f t="shared" si="1"/>
        <v/>
      </c>
      <c r="O12" s="21"/>
      <c r="P12" s="257" t="s">
        <v>1285</v>
      </c>
    </row>
    <row r="13" s="9" customFormat="1" ht="12.75" customHeight="1" spans="1:16">
      <c r="A13" s="20" t="str">
        <f t="shared" si="0"/>
        <v/>
      </c>
      <c r="B13" s="21"/>
      <c r="C13" s="21"/>
      <c r="D13" s="21"/>
      <c r="E13" s="23"/>
      <c r="F13" s="21"/>
      <c r="G13" s="239"/>
      <c r="H13" s="121"/>
      <c r="I13" s="121"/>
      <c r="J13" s="121"/>
      <c r="K13" s="239"/>
      <c r="L13" s="121"/>
      <c r="M13" s="23"/>
      <c r="N13" s="23" t="str">
        <f t="shared" si="1"/>
        <v/>
      </c>
      <c r="O13" s="21"/>
      <c r="P13" s="257" t="s">
        <v>1286</v>
      </c>
    </row>
    <row r="14" s="9" customFormat="1" ht="12.75" customHeight="1" spans="1:16">
      <c r="A14" s="20" t="str">
        <f t="shared" si="0"/>
        <v/>
      </c>
      <c r="B14" s="21"/>
      <c r="C14" s="21"/>
      <c r="D14" s="21"/>
      <c r="E14" s="23"/>
      <c r="F14" s="21"/>
      <c r="G14" s="239"/>
      <c r="H14" s="121"/>
      <c r="I14" s="121"/>
      <c r="J14" s="121"/>
      <c r="K14" s="239"/>
      <c r="L14" s="121"/>
      <c r="M14" s="23"/>
      <c r="N14" s="23" t="str">
        <f t="shared" si="1"/>
        <v/>
      </c>
      <c r="O14" s="21"/>
      <c r="P14" s="257" t="s">
        <v>1287</v>
      </c>
    </row>
    <row r="15" s="9" customFormat="1" ht="12.75" customHeight="1" spans="1:16">
      <c r="A15" s="20" t="str">
        <f t="shared" si="0"/>
        <v/>
      </c>
      <c r="B15" s="21"/>
      <c r="C15" s="21"/>
      <c r="D15" s="21"/>
      <c r="E15" s="23"/>
      <c r="F15" s="21"/>
      <c r="G15" s="239"/>
      <c r="H15" s="121"/>
      <c r="I15" s="121"/>
      <c r="J15" s="121"/>
      <c r="K15" s="239"/>
      <c r="L15" s="121"/>
      <c r="M15" s="23"/>
      <c r="N15" s="23" t="str">
        <f t="shared" si="1"/>
        <v/>
      </c>
      <c r="O15" s="21"/>
      <c r="P15" s="257" t="s">
        <v>1288</v>
      </c>
    </row>
    <row r="16" s="9" customFormat="1" ht="12.75" customHeight="1" spans="1:16">
      <c r="A16" s="20" t="str">
        <f t="shared" si="0"/>
        <v/>
      </c>
      <c r="B16" s="21"/>
      <c r="C16" s="21"/>
      <c r="D16" s="21"/>
      <c r="E16" s="23"/>
      <c r="F16" s="21"/>
      <c r="G16" s="239"/>
      <c r="H16" s="121"/>
      <c r="I16" s="121"/>
      <c r="J16" s="121"/>
      <c r="K16" s="239"/>
      <c r="L16" s="121"/>
      <c r="M16" s="23"/>
      <c r="N16" s="23" t="str">
        <f t="shared" si="1"/>
        <v/>
      </c>
      <c r="O16" s="21"/>
      <c r="P16" s="257" t="s">
        <v>1289</v>
      </c>
    </row>
    <row r="17" s="9" customFormat="1" ht="12.75" customHeight="1" spans="1:16">
      <c r="A17" s="20" t="str">
        <f t="shared" si="0"/>
        <v/>
      </c>
      <c r="B17" s="21"/>
      <c r="C17" s="21"/>
      <c r="D17" s="21"/>
      <c r="E17" s="23"/>
      <c r="F17" s="21"/>
      <c r="G17" s="239"/>
      <c r="H17" s="121"/>
      <c r="I17" s="121"/>
      <c r="J17" s="121"/>
      <c r="K17" s="239"/>
      <c r="L17" s="121"/>
      <c r="M17" s="23"/>
      <c r="N17" s="23" t="str">
        <f t="shared" si="1"/>
        <v/>
      </c>
      <c r="O17" s="21"/>
      <c r="P17" s="257" t="s">
        <v>1290</v>
      </c>
    </row>
    <row r="18" s="9" customFormat="1" ht="12.75" customHeight="1" spans="1:16">
      <c r="A18" s="20" t="str">
        <f t="shared" si="0"/>
        <v/>
      </c>
      <c r="B18" s="21"/>
      <c r="C18" s="21"/>
      <c r="D18" s="21"/>
      <c r="E18" s="23"/>
      <c r="F18" s="21"/>
      <c r="G18" s="239"/>
      <c r="H18" s="121"/>
      <c r="I18" s="121"/>
      <c r="J18" s="121"/>
      <c r="K18" s="239"/>
      <c r="L18" s="121"/>
      <c r="M18" s="23"/>
      <c r="N18" s="23" t="str">
        <f t="shared" si="1"/>
        <v/>
      </c>
      <c r="O18" s="21"/>
      <c r="P18" s="257" t="s">
        <v>1291</v>
      </c>
    </row>
    <row r="19" s="9" customFormat="1" ht="12.75" customHeight="1" spans="1:16">
      <c r="A19" s="20" t="str">
        <f t="shared" si="0"/>
        <v/>
      </c>
      <c r="B19" s="21"/>
      <c r="C19" s="21"/>
      <c r="D19" s="21"/>
      <c r="E19" s="23"/>
      <c r="F19" s="21"/>
      <c r="G19" s="239"/>
      <c r="H19" s="121"/>
      <c r="I19" s="121"/>
      <c r="J19" s="121"/>
      <c r="K19" s="239"/>
      <c r="L19" s="121"/>
      <c r="M19" s="23"/>
      <c r="N19" s="23" t="str">
        <f t="shared" si="1"/>
        <v/>
      </c>
      <c r="O19" s="21"/>
      <c r="P19" s="257" t="s">
        <v>1292</v>
      </c>
    </row>
    <row r="20" s="9" customFormat="1" ht="12.75" customHeight="1" spans="1:16">
      <c r="A20" s="20" t="str">
        <f t="shared" si="0"/>
        <v/>
      </c>
      <c r="B20" s="21"/>
      <c r="C20" s="21"/>
      <c r="D20" s="21"/>
      <c r="E20" s="23"/>
      <c r="F20" s="21"/>
      <c r="G20" s="239"/>
      <c r="H20" s="121"/>
      <c r="I20" s="121"/>
      <c r="J20" s="121"/>
      <c r="K20" s="239"/>
      <c r="L20" s="121"/>
      <c r="M20" s="23"/>
      <c r="N20" s="23" t="str">
        <f t="shared" si="1"/>
        <v/>
      </c>
      <c r="O20" s="21"/>
      <c r="P20" s="257" t="s">
        <v>1293</v>
      </c>
    </row>
    <row r="21" s="9" customFormat="1" ht="12.75" customHeight="1" spans="1:16">
      <c r="A21" s="20" t="str">
        <f t="shared" si="0"/>
        <v/>
      </c>
      <c r="B21" s="21"/>
      <c r="C21" s="21"/>
      <c r="D21" s="21"/>
      <c r="E21" s="23"/>
      <c r="F21" s="21"/>
      <c r="G21" s="239"/>
      <c r="H21" s="121"/>
      <c r="I21" s="121"/>
      <c r="J21" s="121"/>
      <c r="K21" s="239"/>
      <c r="L21" s="121"/>
      <c r="M21" s="23"/>
      <c r="N21" s="23" t="str">
        <f t="shared" si="1"/>
        <v/>
      </c>
      <c r="O21" s="21"/>
      <c r="P21" s="257" t="s">
        <v>1294</v>
      </c>
    </row>
    <row r="22" s="9" customFormat="1" ht="12.75" customHeight="1" spans="1:16">
      <c r="A22" s="20" t="str">
        <f t="shared" si="0"/>
        <v/>
      </c>
      <c r="B22" s="21"/>
      <c r="C22" s="21"/>
      <c r="D22" s="21"/>
      <c r="E22" s="23"/>
      <c r="F22" s="21"/>
      <c r="G22" s="239"/>
      <c r="H22" s="121"/>
      <c r="I22" s="121"/>
      <c r="J22" s="121"/>
      <c r="K22" s="239"/>
      <c r="L22" s="121"/>
      <c r="M22" s="23"/>
      <c r="N22" s="23" t="str">
        <f t="shared" si="1"/>
        <v/>
      </c>
      <c r="O22" s="21"/>
      <c r="P22" s="257" t="s">
        <v>1295</v>
      </c>
    </row>
    <row r="23" s="9" customFormat="1" ht="12.75" customHeight="1" spans="1:16">
      <c r="A23" s="20" t="str">
        <f t="shared" si="0"/>
        <v/>
      </c>
      <c r="B23" s="21"/>
      <c r="C23" s="21"/>
      <c r="D23" s="21"/>
      <c r="E23" s="23"/>
      <c r="F23" s="21"/>
      <c r="G23" s="239"/>
      <c r="H23" s="121"/>
      <c r="I23" s="121"/>
      <c r="J23" s="121"/>
      <c r="K23" s="239"/>
      <c r="L23" s="121"/>
      <c r="M23" s="23"/>
      <c r="N23" s="23" t="str">
        <f t="shared" si="1"/>
        <v/>
      </c>
      <c r="O23" s="21"/>
      <c r="P23" s="257" t="s">
        <v>1296</v>
      </c>
    </row>
    <row r="24" s="9" customFormat="1" ht="12.75" customHeight="1" spans="1:16">
      <c r="A24" s="20" t="str">
        <f t="shared" si="0"/>
        <v/>
      </c>
      <c r="B24" s="21"/>
      <c r="C24" s="21"/>
      <c r="D24" s="21"/>
      <c r="E24" s="23"/>
      <c r="F24" s="21"/>
      <c r="G24" s="239"/>
      <c r="H24" s="121"/>
      <c r="I24" s="121"/>
      <c r="J24" s="121"/>
      <c r="K24" s="239"/>
      <c r="L24" s="121"/>
      <c r="M24" s="23"/>
      <c r="N24" s="23" t="str">
        <f t="shared" si="1"/>
        <v/>
      </c>
      <c r="O24" s="21"/>
      <c r="P24" s="257" t="s">
        <v>1297</v>
      </c>
    </row>
    <row r="25" ht="12.75" customHeight="1" spans="1:16">
      <c r="A25" s="20" t="str">
        <f t="shared" si="0"/>
        <v/>
      </c>
      <c r="B25" s="21"/>
      <c r="C25" s="21"/>
      <c r="D25" s="21"/>
      <c r="E25" s="23"/>
      <c r="F25" s="21"/>
      <c r="G25" s="239"/>
      <c r="H25" s="121"/>
      <c r="I25" s="121"/>
      <c r="J25" s="121"/>
      <c r="K25" s="239"/>
      <c r="L25" s="121"/>
      <c r="M25" s="23"/>
      <c r="N25" s="23" t="str">
        <f t="shared" si="1"/>
        <v/>
      </c>
      <c r="O25" s="21"/>
      <c r="P25" s="257" t="s">
        <v>1298</v>
      </c>
    </row>
    <row r="26" ht="12.75" customHeight="1" spans="1:16">
      <c r="A26" s="20" t="s">
        <v>1299</v>
      </c>
      <c r="B26" s="181"/>
      <c r="C26" s="181"/>
      <c r="D26" s="182"/>
      <c r="E26" s="23"/>
      <c r="F26" s="21"/>
      <c r="G26" s="239"/>
      <c r="H26" s="121"/>
      <c r="I26" s="121">
        <f>SUM(I8:I25)</f>
        <v>0</v>
      </c>
      <c r="J26" s="121">
        <f>SUM(J8:J25)</f>
        <v>0</v>
      </c>
      <c r="K26" s="239"/>
      <c r="L26" s="121"/>
      <c r="M26" s="121">
        <f>SUM(M8:M25)</f>
        <v>0</v>
      </c>
      <c r="N26" s="23" t="str">
        <f t="shared" si="1"/>
        <v/>
      </c>
      <c r="O26" s="21"/>
      <c r="P26" s="200"/>
    </row>
    <row r="27" ht="12.75" customHeight="1" spans="1:16">
      <c r="A27" s="20" t="s">
        <v>1300</v>
      </c>
      <c r="B27" s="181"/>
      <c r="C27" s="181"/>
      <c r="D27" s="182"/>
      <c r="E27" s="23"/>
      <c r="F27" s="21"/>
      <c r="G27" s="239"/>
      <c r="H27" s="121"/>
      <c r="I27" s="121">
        <f>J26</f>
        <v>0</v>
      </c>
      <c r="J27" s="121"/>
      <c r="K27" s="239"/>
      <c r="L27" s="121"/>
      <c r="M27" s="23"/>
      <c r="N27" s="23"/>
      <c r="O27" s="21"/>
    </row>
    <row r="28" customHeight="1" spans="1:16">
      <c r="A28" s="24" t="s">
        <v>1301</v>
      </c>
      <c r="B28" s="205"/>
      <c r="C28" s="205"/>
      <c r="D28" s="206"/>
      <c r="E28" s="27"/>
      <c r="F28" s="27"/>
      <c r="G28" s="343"/>
      <c r="H28" s="343"/>
      <c r="I28" s="343">
        <f>I26-I27</f>
        <v>0</v>
      </c>
      <c r="J28" s="31"/>
      <c r="K28" s="31"/>
      <c r="L28" s="31"/>
      <c r="M28" s="343">
        <f>M26</f>
        <v>0</v>
      </c>
      <c r="N28" s="23" t="str">
        <f t="shared" si="1"/>
        <v/>
      </c>
      <c r="O28" s="27"/>
    </row>
    <row r="29" customHeight="1" spans="1:16">
      <c r="A29" s="10" t="str">
        <f>基本信息输入表!$K$6&amp;"填表人："&amp;基本信息输入表!$M$33</f>
        <v>产权持有单位填表人：宁国胜</v>
      </c>
      <c r="I29" s="10"/>
      <c r="J29" s="10"/>
      <c r="M29" s="10" t="str">
        <f>"评估人员："&amp;基本信息输入表!$Q$33</f>
        <v>评估人员：王庆国</v>
      </c>
      <c r="P29" s="58" t="s">
        <v>837</v>
      </c>
    </row>
    <row r="30" customHeight="1" spans="1:16">
      <c r="A30" s="10" t="str">
        <f>"填表日期："&amp;YEAR(基本信息输入表!$O$33)&amp;"年"&amp;MONTH(基本信息输入表!$O$33)&amp;"月"&amp;DAY(基本信息输入表!$O$33)&amp;"日"</f>
        <v>填表日期：2025年2月22日</v>
      </c>
      <c r="I30" s="10"/>
      <c r="J30" s="10"/>
    </row>
  </sheetData>
  <mergeCells count="16">
    <mergeCell ref="A2:O2"/>
    <mergeCell ref="A3:O3"/>
    <mergeCell ref="G6:I6"/>
    <mergeCell ref="K6:M6"/>
    <mergeCell ref="A26:D26"/>
    <mergeCell ref="A27:D27"/>
    <mergeCell ref="A28:D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7.5" style="10" customWidth="1"/>
    <col min="2" max="2" width="20.5" style="10" customWidth="1"/>
    <col min="3" max="3" width="8" style="10" customWidth="1"/>
    <col min="4" max="4" width="10.7" style="10" customWidth="1"/>
    <col min="5" max="5" width="5.5" style="10" customWidth="1"/>
    <col min="6" max="6" width="9.2" style="10" customWidth="1"/>
    <col min="7" max="7" width="15" style="10" customWidth="1"/>
    <col min="8" max="8" width="9.2" style="10" customWidth="1"/>
    <col min="9" max="9" width="8" style="10" customWidth="1"/>
    <col min="10" max="10" width="8.7" style="10" customWidth="1"/>
    <col min="11" max="11" width="9.7" style="10" customWidth="1"/>
    <col min="12" max="12" width="8.7" style="10" customWidth="1"/>
    <col min="13" max="13" width="9.5" style="10" customWidth="1"/>
    <col min="14" max="15" width="9" style="10" customWidth="1"/>
    <col min="16" max="16384" width="9" style="10"/>
  </cols>
  <sheetData>
    <row r="1" customHeight="1" spans="1:14">
      <c r="A1" s="11" t="s">
        <v>0</v>
      </c>
    </row>
    <row r="2" s="8" customFormat="1" ht="30" customHeight="1" spans="1:14">
      <c r="A2" s="12" t="s">
        <v>49</v>
      </c>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9"/>
      <c r="M4" s="14" t="s">
        <v>1302</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36" t="s">
        <v>1209</v>
      </c>
      <c r="C6" s="84" t="s">
        <v>1210</v>
      </c>
      <c r="D6" s="36" t="s">
        <v>6</v>
      </c>
      <c r="E6" s="181"/>
      <c r="F6" s="182"/>
      <c r="G6" s="84" t="s">
        <v>1192</v>
      </c>
      <c r="H6" s="18" t="s">
        <v>1303</v>
      </c>
      <c r="I6" s="36" t="s">
        <v>7</v>
      </c>
      <c r="J6" s="181"/>
      <c r="K6" s="182"/>
      <c r="L6" s="36" t="s">
        <v>686</v>
      </c>
      <c r="M6" s="36" t="s">
        <v>176</v>
      </c>
    </row>
    <row r="7" s="9" customFormat="1" customHeight="1" spans="1:14">
      <c r="A7" s="188"/>
      <c r="B7" s="188"/>
      <c r="C7" s="214"/>
      <c r="D7" s="286" t="s">
        <v>1211</v>
      </c>
      <c r="E7" s="115" t="s">
        <v>1212</v>
      </c>
      <c r="F7" s="115" t="s">
        <v>1213</v>
      </c>
      <c r="G7" s="214"/>
      <c r="H7" s="214"/>
      <c r="I7" s="286" t="s">
        <v>1214</v>
      </c>
      <c r="J7" s="115" t="s">
        <v>1215</v>
      </c>
      <c r="K7" s="115" t="s">
        <v>1213</v>
      </c>
      <c r="L7" s="188"/>
      <c r="M7" s="188"/>
      <c r="N7" s="215" t="s">
        <v>851</v>
      </c>
    </row>
    <row r="8" s="9" customFormat="1" ht="12.75" customHeight="1" spans="1:14">
      <c r="A8" s="20" t="str">
        <f>IF(B8="","",ROW()-7)</f>
        <v/>
      </c>
      <c r="B8" s="21"/>
      <c r="C8" s="21"/>
      <c r="D8" s="239"/>
      <c r="E8" s="121"/>
      <c r="F8" s="121"/>
      <c r="G8" s="121"/>
      <c r="H8" s="415"/>
      <c r="I8" s="239"/>
      <c r="J8" s="121"/>
      <c r="K8" s="121"/>
      <c r="L8" s="23" t="str">
        <f>IF(F8-G8=0,"",(K8-F8+G8)/(F8-G8)*100)</f>
        <v/>
      </c>
      <c r="M8" s="21"/>
      <c r="N8" s="9" t="s">
        <v>1304</v>
      </c>
    </row>
    <row r="9" s="9" customFormat="1" ht="12.75" customHeight="1" spans="1:14">
      <c r="A9" s="20" t="str">
        <f t="shared" ref="A9:A25" si="0">IF(B9="","",ROW()-7)</f>
        <v/>
      </c>
      <c r="B9" s="21"/>
      <c r="C9" s="21"/>
      <c r="D9" s="239"/>
      <c r="E9" s="121"/>
      <c r="F9" s="121"/>
      <c r="G9" s="121"/>
      <c r="H9" s="415"/>
      <c r="I9" s="239"/>
      <c r="J9" s="121"/>
      <c r="K9" s="121"/>
      <c r="L9" s="23" t="str">
        <f t="shared" ref="L9:L28" si="1">IF(F9-G9=0,"",(K9-F9+G9)/(F9-G9)*100)</f>
        <v/>
      </c>
      <c r="M9" s="21"/>
      <c r="N9" s="9" t="s">
        <v>1305</v>
      </c>
    </row>
    <row r="10" s="9" customFormat="1" ht="12.75" customHeight="1" spans="1:14">
      <c r="A10" s="20" t="str">
        <f t="shared" si="0"/>
        <v/>
      </c>
      <c r="B10" s="21"/>
      <c r="C10" s="21"/>
      <c r="D10" s="239"/>
      <c r="E10" s="121"/>
      <c r="F10" s="121"/>
      <c r="G10" s="121"/>
      <c r="H10" s="415"/>
      <c r="I10" s="239"/>
      <c r="J10" s="121"/>
      <c r="K10" s="121"/>
      <c r="L10" s="23" t="str">
        <f t="shared" si="1"/>
        <v/>
      </c>
      <c r="M10" s="21"/>
      <c r="N10" s="9" t="s">
        <v>1306</v>
      </c>
    </row>
    <row r="11" s="9" customFormat="1" ht="12.75" customHeight="1" spans="1:14">
      <c r="A11" s="20" t="str">
        <f t="shared" si="0"/>
        <v/>
      </c>
      <c r="B11" s="21"/>
      <c r="C11" s="21"/>
      <c r="D11" s="239"/>
      <c r="E11" s="121"/>
      <c r="F11" s="121"/>
      <c r="G11" s="121"/>
      <c r="H11" s="415"/>
      <c r="I11" s="239"/>
      <c r="J11" s="121"/>
      <c r="K11" s="121"/>
      <c r="L11" s="23" t="str">
        <f t="shared" si="1"/>
        <v/>
      </c>
      <c r="M11" s="21"/>
      <c r="N11" s="9" t="s">
        <v>1307</v>
      </c>
    </row>
    <row r="12" s="9" customFormat="1" ht="12.75" customHeight="1" spans="1:14">
      <c r="A12" s="20" t="str">
        <f t="shared" si="0"/>
        <v/>
      </c>
      <c r="B12" s="21"/>
      <c r="C12" s="21"/>
      <c r="D12" s="239"/>
      <c r="E12" s="121"/>
      <c r="F12" s="121"/>
      <c r="G12" s="121"/>
      <c r="H12" s="415"/>
      <c r="I12" s="239"/>
      <c r="J12" s="121"/>
      <c r="K12" s="121"/>
      <c r="L12" s="23" t="str">
        <f t="shared" si="1"/>
        <v/>
      </c>
      <c r="M12" s="21"/>
      <c r="N12" s="9" t="s">
        <v>1308</v>
      </c>
    </row>
    <row r="13" s="9" customFormat="1" ht="12.75" customHeight="1" spans="1:14">
      <c r="A13" s="20" t="str">
        <f t="shared" si="0"/>
        <v/>
      </c>
      <c r="B13" s="21"/>
      <c r="C13" s="21"/>
      <c r="D13" s="239"/>
      <c r="E13" s="121"/>
      <c r="F13" s="121"/>
      <c r="G13" s="121"/>
      <c r="H13" s="415"/>
      <c r="I13" s="239"/>
      <c r="J13" s="121"/>
      <c r="K13" s="121"/>
      <c r="L13" s="23" t="str">
        <f t="shared" si="1"/>
        <v/>
      </c>
      <c r="M13" s="21"/>
      <c r="N13" s="9" t="s">
        <v>1309</v>
      </c>
    </row>
    <row r="14" s="9" customFormat="1" ht="12.75" customHeight="1" spans="1:14">
      <c r="A14" s="20" t="str">
        <f t="shared" si="0"/>
        <v/>
      </c>
      <c r="B14" s="21"/>
      <c r="C14" s="21"/>
      <c r="D14" s="239"/>
      <c r="E14" s="121"/>
      <c r="F14" s="121"/>
      <c r="G14" s="121"/>
      <c r="H14" s="415"/>
      <c r="I14" s="239"/>
      <c r="J14" s="121"/>
      <c r="K14" s="121"/>
      <c r="L14" s="23" t="str">
        <f t="shared" si="1"/>
        <v/>
      </c>
      <c r="M14" s="21"/>
      <c r="N14" s="9" t="s">
        <v>1310</v>
      </c>
    </row>
    <row r="15" s="9" customFormat="1" ht="12.75" customHeight="1" spans="1:14">
      <c r="A15" s="20" t="str">
        <f t="shared" si="0"/>
        <v/>
      </c>
      <c r="B15" s="21"/>
      <c r="C15" s="21"/>
      <c r="D15" s="239"/>
      <c r="E15" s="121"/>
      <c r="F15" s="121"/>
      <c r="G15" s="121"/>
      <c r="H15" s="415"/>
      <c r="I15" s="239"/>
      <c r="J15" s="121"/>
      <c r="K15" s="121"/>
      <c r="L15" s="23" t="str">
        <f t="shared" si="1"/>
        <v/>
      </c>
      <c r="M15" s="21"/>
      <c r="N15" s="9" t="s">
        <v>1311</v>
      </c>
    </row>
    <row r="16" s="9" customFormat="1" ht="12.75" customHeight="1" spans="1:14">
      <c r="A16" s="20" t="str">
        <f t="shared" si="0"/>
        <v/>
      </c>
      <c r="B16" s="21"/>
      <c r="C16" s="21"/>
      <c r="D16" s="239"/>
      <c r="E16" s="121"/>
      <c r="F16" s="121"/>
      <c r="G16" s="121"/>
      <c r="H16" s="415"/>
      <c r="I16" s="239"/>
      <c r="J16" s="121"/>
      <c r="K16" s="121"/>
      <c r="L16" s="23" t="str">
        <f t="shared" si="1"/>
        <v/>
      </c>
      <c r="M16" s="21"/>
      <c r="N16" s="9" t="s">
        <v>1312</v>
      </c>
    </row>
    <row r="17" s="9" customFormat="1" ht="12.75" customHeight="1" spans="1:14">
      <c r="A17" s="20" t="str">
        <f t="shared" si="0"/>
        <v/>
      </c>
      <c r="B17" s="21"/>
      <c r="C17" s="21"/>
      <c r="D17" s="239"/>
      <c r="E17" s="121"/>
      <c r="F17" s="121"/>
      <c r="G17" s="121"/>
      <c r="H17" s="415"/>
      <c r="I17" s="239"/>
      <c r="J17" s="121"/>
      <c r="K17" s="121"/>
      <c r="L17" s="23" t="str">
        <f t="shared" si="1"/>
        <v/>
      </c>
      <c r="M17" s="21"/>
      <c r="N17" s="9" t="s">
        <v>1313</v>
      </c>
    </row>
    <row r="18" s="9" customFormat="1" ht="12.75" customHeight="1" spans="1:14">
      <c r="A18" s="20" t="str">
        <f t="shared" si="0"/>
        <v/>
      </c>
      <c r="B18" s="21"/>
      <c r="C18" s="21"/>
      <c r="D18" s="239"/>
      <c r="E18" s="121"/>
      <c r="F18" s="121"/>
      <c r="G18" s="121"/>
      <c r="H18" s="415"/>
      <c r="I18" s="239"/>
      <c r="J18" s="121"/>
      <c r="K18" s="121"/>
      <c r="L18" s="23" t="str">
        <f t="shared" si="1"/>
        <v/>
      </c>
      <c r="M18" s="21"/>
      <c r="N18" s="9" t="s">
        <v>1314</v>
      </c>
    </row>
    <row r="19" s="9" customFormat="1" ht="12.75" customHeight="1" spans="1:14">
      <c r="A19" s="20" t="str">
        <f t="shared" si="0"/>
        <v/>
      </c>
      <c r="B19" s="21"/>
      <c r="C19" s="21"/>
      <c r="D19" s="239"/>
      <c r="E19" s="121"/>
      <c r="F19" s="121"/>
      <c r="G19" s="121"/>
      <c r="H19" s="415"/>
      <c r="I19" s="239"/>
      <c r="J19" s="121"/>
      <c r="K19" s="121"/>
      <c r="L19" s="23" t="str">
        <f t="shared" si="1"/>
        <v/>
      </c>
      <c r="M19" s="21"/>
      <c r="N19" s="9" t="s">
        <v>1315</v>
      </c>
    </row>
    <row r="20" s="9" customFormat="1" ht="12.75" customHeight="1" spans="1:14">
      <c r="A20" s="20" t="str">
        <f t="shared" si="0"/>
        <v/>
      </c>
      <c r="B20" s="21"/>
      <c r="C20" s="21"/>
      <c r="D20" s="239"/>
      <c r="E20" s="121"/>
      <c r="F20" s="121"/>
      <c r="G20" s="121"/>
      <c r="H20" s="415"/>
      <c r="I20" s="239"/>
      <c r="J20" s="121"/>
      <c r="K20" s="121"/>
      <c r="L20" s="23" t="str">
        <f t="shared" si="1"/>
        <v/>
      </c>
      <c r="M20" s="21"/>
      <c r="N20" s="9" t="s">
        <v>1316</v>
      </c>
    </row>
    <row r="21" s="9" customFormat="1" ht="12.75" customHeight="1" spans="1:14">
      <c r="A21" s="20" t="str">
        <f t="shared" si="0"/>
        <v/>
      </c>
      <c r="B21" s="21"/>
      <c r="C21" s="21"/>
      <c r="D21" s="239"/>
      <c r="E21" s="121"/>
      <c r="F21" s="121"/>
      <c r="G21" s="121"/>
      <c r="H21" s="415"/>
      <c r="I21" s="239"/>
      <c r="J21" s="121"/>
      <c r="K21" s="121"/>
      <c r="L21" s="23" t="str">
        <f t="shared" si="1"/>
        <v/>
      </c>
      <c r="M21" s="21"/>
      <c r="N21" s="9" t="s">
        <v>1317</v>
      </c>
    </row>
    <row r="22" s="9" customFormat="1" ht="12.75" customHeight="1" spans="1:14">
      <c r="A22" s="20" t="str">
        <f t="shared" si="0"/>
        <v/>
      </c>
      <c r="B22" s="21"/>
      <c r="C22" s="21"/>
      <c r="D22" s="239"/>
      <c r="E22" s="121"/>
      <c r="F22" s="121"/>
      <c r="G22" s="121"/>
      <c r="H22" s="415"/>
      <c r="I22" s="239"/>
      <c r="J22" s="121"/>
      <c r="K22" s="121"/>
      <c r="L22" s="23" t="str">
        <f t="shared" si="1"/>
        <v/>
      </c>
      <c r="M22" s="21"/>
      <c r="N22" s="9" t="s">
        <v>1318</v>
      </c>
    </row>
    <row r="23" s="9" customFormat="1" ht="12.75" customHeight="1" spans="1:14">
      <c r="A23" s="20" t="str">
        <f t="shared" si="0"/>
        <v/>
      </c>
      <c r="B23" s="21"/>
      <c r="C23" s="21"/>
      <c r="D23" s="239"/>
      <c r="E23" s="121"/>
      <c r="F23" s="121"/>
      <c r="G23" s="121"/>
      <c r="H23" s="415"/>
      <c r="I23" s="239"/>
      <c r="J23" s="121"/>
      <c r="K23" s="121"/>
      <c r="L23" s="23" t="str">
        <f t="shared" si="1"/>
        <v/>
      </c>
      <c r="M23" s="21"/>
      <c r="N23" s="9" t="s">
        <v>1319</v>
      </c>
    </row>
    <row r="24" s="9" customFormat="1" ht="12.75" customHeight="1" spans="1:14">
      <c r="A24" s="20" t="str">
        <f t="shared" si="0"/>
        <v/>
      </c>
      <c r="B24" s="21"/>
      <c r="C24" s="21"/>
      <c r="D24" s="239"/>
      <c r="E24" s="121"/>
      <c r="F24" s="121"/>
      <c r="G24" s="121"/>
      <c r="H24" s="415"/>
      <c r="I24" s="239"/>
      <c r="J24" s="121"/>
      <c r="K24" s="121"/>
      <c r="L24" s="23" t="str">
        <f t="shared" si="1"/>
        <v/>
      </c>
      <c r="M24" s="21"/>
      <c r="N24" s="9" t="s">
        <v>1320</v>
      </c>
    </row>
    <row r="25" ht="12.75" customHeight="1" spans="1:14">
      <c r="A25" s="20" t="str">
        <f t="shared" si="0"/>
        <v/>
      </c>
      <c r="B25" s="21"/>
      <c r="C25" s="21"/>
      <c r="D25" s="239"/>
      <c r="E25" s="121"/>
      <c r="F25" s="121"/>
      <c r="G25" s="121"/>
      <c r="H25" s="415"/>
      <c r="I25" s="239"/>
      <c r="J25" s="121"/>
      <c r="K25" s="121"/>
      <c r="L25" s="23" t="str">
        <f t="shared" si="1"/>
        <v/>
      </c>
      <c r="M25" s="21"/>
      <c r="N25" s="9" t="s">
        <v>1321</v>
      </c>
    </row>
    <row r="26" ht="12.75" customHeight="1" spans="1:14">
      <c r="A26" s="20" t="s">
        <v>1322</v>
      </c>
      <c r="B26" s="181"/>
      <c r="C26" s="182"/>
      <c r="D26" s="59"/>
      <c r="E26" s="121"/>
      <c r="F26" s="121">
        <f>SUM(F8:F25)</f>
        <v>0</v>
      </c>
      <c r="G26" s="121">
        <f>SUM(G8:G25)</f>
        <v>0</v>
      </c>
      <c r="H26" s="415"/>
      <c r="I26" s="239"/>
      <c r="J26" s="121"/>
      <c r="K26" s="121">
        <f>SUM(K8:K25)</f>
        <v>0</v>
      </c>
      <c r="L26" s="23" t="str">
        <f t="shared" si="1"/>
        <v/>
      </c>
      <c r="M26" s="21"/>
      <c r="N26" s="9"/>
    </row>
    <row r="27" ht="12.75" customHeight="1" spans="1:14">
      <c r="A27" s="20" t="s">
        <v>1323</v>
      </c>
      <c r="B27" s="181"/>
      <c r="C27" s="182"/>
      <c r="D27" s="59"/>
      <c r="E27" s="121"/>
      <c r="F27" s="121">
        <f>G26</f>
        <v>0</v>
      </c>
      <c r="G27" s="121"/>
      <c r="H27" s="415"/>
      <c r="I27" s="239"/>
      <c r="J27" s="121"/>
      <c r="K27" s="121"/>
      <c r="L27" s="23"/>
      <c r="M27" s="21"/>
      <c r="N27" s="9"/>
    </row>
    <row r="28" customHeight="1" spans="1:14">
      <c r="A28" s="24" t="s">
        <v>1324</v>
      </c>
      <c r="B28" s="205"/>
      <c r="C28" s="206"/>
      <c r="D28" s="27"/>
      <c r="E28" s="31"/>
      <c r="F28" s="343">
        <f>F26-F27</f>
        <v>0</v>
      </c>
      <c r="G28" s="343"/>
      <c r="H28" s="31"/>
      <c r="I28" s="31"/>
      <c r="J28" s="31"/>
      <c r="K28" s="343">
        <f>K26</f>
        <v>0</v>
      </c>
      <c r="L28" s="23" t="str">
        <f t="shared" si="1"/>
        <v/>
      </c>
      <c r="M28" s="27"/>
      <c r="N28" s="9"/>
    </row>
    <row r="29" customHeight="1" spans="1:14">
      <c r="A29" s="10" t="str">
        <f>基本信息输入表!$K$6&amp;"填表人："&amp;基本信息输入表!$M$34</f>
        <v>产权持有单位填表人：宁国胜</v>
      </c>
      <c r="K29" s="10" t="str">
        <f>"评估人员："&amp;基本信息输入表!$Q$34</f>
        <v>评估人员：王庆国</v>
      </c>
      <c r="N29" s="58" t="s">
        <v>837</v>
      </c>
    </row>
    <row r="30" customHeight="1" spans="1:14">
      <c r="A30" s="10" t="str">
        <f>"填表日期："&amp;YEAR(基本信息输入表!$O$34)&amp;"年"&amp;MONTH(基本信息输入表!$O$34)&amp;"月"&amp;DAY(基本信息输入表!$O$34)&amp;"日"</f>
        <v>填表日期：2025年2月22日</v>
      </c>
    </row>
  </sheetData>
  <mergeCells count="14">
    <mergeCell ref="A2:M2"/>
    <mergeCell ref="A3:M3"/>
    <mergeCell ref="D6:F6"/>
    <mergeCell ref="I6:K6"/>
    <mergeCell ref="A26:C26"/>
    <mergeCell ref="A27:C27"/>
    <mergeCell ref="A28:C28"/>
    <mergeCell ref="A6:A7"/>
    <mergeCell ref="B6:B7"/>
    <mergeCell ref="C6:C7"/>
    <mergeCell ref="G6:G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6.2" style="10" customWidth="1"/>
    <col min="2" max="2" width="13.7" style="10" customWidth="1"/>
    <col min="3" max="3" width="11.2" style="10" customWidth="1"/>
    <col min="4" max="4" width="8" style="10" customWidth="1"/>
    <col min="5" max="5" width="4.7" style="10" customWidth="1"/>
    <col min="6" max="6" width="5.5" style="10" customWidth="1"/>
    <col min="7" max="7" width="11.2" style="10" customWidth="1"/>
    <col min="8" max="8" width="15" style="10" customWidth="1"/>
    <col min="9" max="9" width="8" style="10" customWidth="1"/>
    <col min="10" max="10" width="8.7" style="10" customWidth="1"/>
    <col min="11" max="11" width="9.7" style="10" customWidth="1"/>
    <col min="12" max="12" width="7.7" style="10" customWidth="1"/>
    <col min="13" max="13" width="8.2" style="10" customWidth="1"/>
    <col min="14" max="14" width="13.2" style="9" customWidth="1"/>
    <col min="15" max="16" width="9" style="10" customWidth="1"/>
    <col min="17" max="16384" width="9" style="10"/>
  </cols>
  <sheetData>
    <row r="1" customHeight="1" spans="1:14">
      <c r="A1" s="11" t="s">
        <v>0</v>
      </c>
    </row>
    <row r="2" s="8" customFormat="1" ht="30" customHeight="1" spans="1:14">
      <c r="A2" s="12" t="s">
        <v>53</v>
      </c>
      <c r="N2" s="13"/>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14" t="s">
        <v>1325</v>
      </c>
    </row>
    <row r="5" customHeight="1" spans="1:14">
      <c r="A5" s="10" t="str">
        <f>基本信息输入表!K6&amp;"："&amp;基本信息输入表!M6</f>
        <v>产权持有单位：中国石油天然气股份有限公司塔里木油田分公司塔西南勘探开发公司</v>
      </c>
      <c r="M5" s="212" t="s">
        <v>846</v>
      </c>
    </row>
    <row r="6" s="9" customFormat="1" customHeight="1" spans="1:14">
      <c r="A6" s="36" t="s">
        <v>4</v>
      </c>
      <c r="B6" s="36" t="s">
        <v>1326</v>
      </c>
      <c r="C6" s="36" t="s">
        <v>1327</v>
      </c>
      <c r="D6" s="84" t="s">
        <v>1210</v>
      </c>
      <c r="E6" s="36" t="s">
        <v>6</v>
      </c>
      <c r="F6" s="181"/>
      <c r="G6" s="182"/>
      <c r="H6" s="84" t="s">
        <v>1192</v>
      </c>
      <c r="I6" s="36" t="s">
        <v>7</v>
      </c>
      <c r="J6" s="181"/>
      <c r="K6" s="182"/>
      <c r="L6" s="36" t="s">
        <v>686</v>
      </c>
      <c r="M6" s="36" t="s">
        <v>176</v>
      </c>
    </row>
    <row r="7" s="9" customFormat="1" customHeight="1" spans="1:14">
      <c r="A7" s="188"/>
      <c r="B7" s="188"/>
      <c r="C7" s="188"/>
      <c r="D7" s="214"/>
      <c r="E7" s="286" t="s">
        <v>1211</v>
      </c>
      <c r="F7" s="341" t="s">
        <v>1212</v>
      </c>
      <c r="G7" s="341" t="s">
        <v>1213</v>
      </c>
      <c r="H7" s="214"/>
      <c r="I7" s="286" t="s">
        <v>1214</v>
      </c>
      <c r="J7" s="341" t="s">
        <v>1215</v>
      </c>
      <c r="K7" s="341" t="s">
        <v>1213</v>
      </c>
      <c r="L7" s="188"/>
      <c r="M7" s="188"/>
      <c r="N7" s="215" t="s">
        <v>851</v>
      </c>
    </row>
    <row r="8" ht="12.75" customHeight="1" spans="1:14">
      <c r="A8" s="20" t="str">
        <f>IF(B8="","",ROW()-7)</f>
        <v/>
      </c>
      <c r="B8" s="21"/>
      <c r="C8" s="21"/>
      <c r="D8" s="21"/>
      <c r="E8" s="239"/>
      <c r="F8" s="121"/>
      <c r="G8" s="121"/>
      <c r="H8" s="121"/>
      <c r="I8" s="59"/>
      <c r="J8" s="23"/>
      <c r="K8" s="23"/>
      <c r="L8" s="23" t="str">
        <f>IF(G8-H8=0,"",(K8-G8+H8)/(G8-H8)*100)</f>
        <v/>
      </c>
      <c r="M8" s="21"/>
      <c r="N8" s="9" t="s">
        <v>1328</v>
      </c>
    </row>
    <row r="9" ht="12.75" customHeight="1" spans="1:14">
      <c r="A9" s="20" t="str">
        <f t="shared" ref="A9:A25" si="0">IF(B9="","",ROW()-7)</f>
        <v/>
      </c>
      <c r="B9" s="21"/>
      <c r="C9" s="21"/>
      <c r="D9" s="21"/>
      <c r="E9" s="239"/>
      <c r="F9" s="121"/>
      <c r="G9" s="121"/>
      <c r="H9" s="121"/>
      <c r="I9" s="59"/>
      <c r="J9" s="23"/>
      <c r="K9" s="23"/>
      <c r="L9" s="23" t="str">
        <f t="shared" ref="L9:L28" si="1">IF(G9-H9=0,"",(K9-G9+H9)/(G9-H9)*100)</f>
        <v/>
      </c>
      <c r="M9" s="21"/>
      <c r="N9" s="9" t="s">
        <v>1329</v>
      </c>
    </row>
    <row r="10" ht="12.75" customHeight="1" spans="1:14">
      <c r="A10" s="20" t="str">
        <f t="shared" si="0"/>
        <v/>
      </c>
      <c r="B10" s="21"/>
      <c r="C10" s="21"/>
      <c r="D10" s="21"/>
      <c r="E10" s="239"/>
      <c r="F10" s="121"/>
      <c r="G10" s="121"/>
      <c r="H10" s="121"/>
      <c r="I10" s="59"/>
      <c r="J10" s="23"/>
      <c r="K10" s="23"/>
      <c r="L10" s="23" t="str">
        <f t="shared" si="1"/>
        <v/>
      </c>
      <c r="M10" s="21"/>
      <c r="N10" s="9" t="s">
        <v>1330</v>
      </c>
    </row>
    <row r="11" ht="12.75" customHeight="1" spans="1:14">
      <c r="A11" s="20" t="str">
        <f t="shared" si="0"/>
        <v/>
      </c>
      <c r="B11" s="21"/>
      <c r="C11" s="21"/>
      <c r="D11" s="21"/>
      <c r="E11" s="239"/>
      <c r="F11" s="121"/>
      <c r="G11" s="121"/>
      <c r="H11" s="121"/>
      <c r="I11" s="59"/>
      <c r="J11" s="23"/>
      <c r="K11" s="23"/>
      <c r="L11" s="23" t="str">
        <f t="shared" si="1"/>
        <v/>
      </c>
      <c r="M11" s="21"/>
      <c r="N11" s="9" t="s">
        <v>1331</v>
      </c>
    </row>
    <row r="12" ht="12.75" customHeight="1" spans="1:14">
      <c r="A12" s="20" t="str">
        <f t="shared" si="0"/>
        <v/>
      </c>
      <c r="B12" s="21"/>
      <c r="C12" s="21"/>
      <c r="D12" s="21"/>
      <c r="E12" s="239"/>
      <c r="F12" s="121"/>
      <c r="G12" s="121"/>
      <c r="H12" s="121"/>
      <c r="I12" s="59"/>
      <c r="J12" s="23"/>
      <c r="K12" s="23"/>
      <c r="L12" s="23" t="str">
        <f t="shared" si="1"/>
        <v/>
      </c>
      <c r="M12" s="21"/>
      <c r="N12" s="9" t="s">
        <v>1332</v>
      </c>
    </row>
    <row r="13" ht="12.75" customHeight="1" spans="1:14">
      <c r="A13" s="20" t="str">
        <f t="shared" si="0"/>
        <v/>
      </c>
      <c r="B13" s="21"/>
      <c r="C13" s="21"/>
      <c r="D13" s="21"/>
      <c r="E13" s="239"/>
      <c r="F13" s="121"/>
      <c r="G13" s="121"/>
      <c r="H13" s="121"/>
      <c r="I13" s="59"/>
      <c r="J13" s="23"/>
      <c r="K13" s="23"/>
      <c r="L13" s="23" t="str">
        <f t="shared" si="1"/>
        <v/>
      </c>
      <c r="M13" s="21"/>
      <c r="N13" s="9" t="s">
        <v>1333</v>
      </c>
    </row>
    <row r="14" ht="12.75" customHeight="1" spans="1:14">
      <c r="A14" s="20" t="str">
        <f t="shared" si="0"/>
        <v/>
      </c>
      <c r="B14" s="21"/>
      <c r="C14" s="21"/>
      <c r="D14" s="21"/>
      <c r="E14" s="239"/>
      <c r="F14" s="121"/>
      <c r="G14" s="121"/>
      <c r="H14" s="121"/>
      <c r="I14" s="59"/>
      <c r="J14" s="23"/>
      <c r="K14" s="23"/>
      <c r="L14" s="23" t="str">
        <f t="shared" si="1"/>
        <v/>
      </c>
      <c r="M14" s="21"/>
      <c r="N14" s="9" t="s">
        <v>1334</v>
      </c>
    </row>
    <row r="15" ht="12.75" customHeight="1" spans="1:14">
      <c r="A15" s="20" t="str">
        <f t="shared" si="0"/>
        <v/>
      </c>
      <c r="B15" s="21"/>
      <c r="C15" s="21"/>
      <c r="D15" s="21"/>
      <c r="E15" s="239"/>
      <c r="F15" s="121"/>
      <c r="G15" s="121"/>
      <c r="H15" s="121"/>
      <c r="I15" s="59"/>
      <c r="J15" s="23"/>
      <c r="K15" s="23"/>
      <c r="L15" s="23" t="str">
        <f t="shared" si="1"/>
        <v/>
      </c>
      <c r="M15" s="21"/>
      <c r="N15" s="9" t="s">
        <v>1335</v>
      </c>
    </row>
    <row r="16" ht="12.75" customHeight="1" spans="1:14">
      <c r="A16" s="20" t="str">
        <f t="shared" si="0"/>
        <v/>
      </c>
      <c r="B16" s="21"/>
      <c r="C16" s="21"/>
      <c r="D16" s="21"/>
      <c r="E16" s="239"/>
      <c r="F16" s="121"/>
      <c r="G16" s="121"/>
      <c r="H16" s="121"/>
      <c r="I16" s="59"/>
      <c r="J16" s="23"/>
      <c r="K16" s="23"/>
      <c r="L16" s="23" t="str">
        <f t="shared" si="1"/>
        <v/>
      </c>
      <c r="M16" s="21"/>
      <c r="N16" s="9" t="s">
        <v>1336</v>
      </c>
    </row>
    <row r="17" ht="12.75" customHeight="1" spans="1:14">
      <c r="A17" s="20" t="str">
        <f t="shared" si="0"/>
        <v/>
      </c>
      <c r="B17" s="21"/>
      <c r="C17" s="21"/>
      <c r="D17" s="21"/>
      <c r="E17" s="239"/>
      <c r="F17" s="121"/>
      <c r="G17" s="121"/>
      <c r="H17" s="121"/>
      <c r="I17" s="59"/>
      <c r="J17" s="23"/>
      <c r="K17" s="23"/>
      <c r="L17" s="23" t="str">
        <f t="shared" si="1"/>
        <v/>
      </c>
      <c r="M17" s="21"/>
      <c r="N17" s="9" t="s">
        <v>1337</v>
      </c>
    </row>
    <row r="18" ht="12.75" customHeight="1" spans="1:14">
      <c r="A18" s="20" t="str">
        <f t="shared" si="0"/>
        <v/>
      </c>
      <c r="B18" s="21"/>
      <c r="C18" s="21"/>
      <c r="D18" s="21"/>
      <c r="E18" s="239"/>
      <c r="F18" s="121"/>
      <c r="G18" s="121"/>
      <c r="H18" s="121"/>
      <c r="I18" s="59"/>
      <c r="J18" s="23"/>
      <c r="K18" s="23"/>
      <c r="L18" s="23" t="str">
        <f t="shared" si="1"/>
        <v/>
      </c>
      <c r="M18" s="21"/>
      <c r="N18" s="9" t="s">
        <v>1338</v>
      </c>
    </row>
    <row r="19" ht="12.75" customHeight="1" spans="1:14">
      <c r="A19" s="20" t="str">
        <f t="shared" si="0"/>
        <v/>
      </c>
      <c r="B19" s="21"/>
      <c r="C19" s="21"/>
      <c r="D19" s="21"/>
      <c r="E19" s="239"/>
      <c r="F19" s="121"/>
      <c r="G19" s="121"/>
      <c r="H19" s="121"/>
      <c r="I19" s="59"/>
      <c r="J19" s="23"/>
      <c r="K19" s="23"/>
      <c r="L19" s="23" t="str">
        <f t="shared" si="1"/>
        <v/>
      </c>
      <c r="M19" s="21"/>
      <c r="N19" s="9" t="s">
        <v>1339</v>
      </c>
    </row>
    <row r="20" ht="12.75" customHeight="1" spans="1:14">
      <c r="A20" s="20" t="str">
        <f t="shared" si="0"/>
        <v/>
      </c>
      <c r="B20" s="21"/>
      <c r="C20" s="21"/>
      <c r="D20" s="21"/>
      <c r="E20" s="239"/>
      <c r="F20" s="121"/>
      <c r="G20" s="121"/>
      <c r="H20" s="121"/>
      <c r="I20" s="59"/>
      <c r="J20" s="23"/>
      <c r="K20" s="23"/>
      <c r="L20" s="23" t="str">
        <f t="shared" si="1"/>
        <v/>
      </c>
      <c r="M20" s="21"/>
      <c r="N20" s="9" t="s">
        <v>1340</v>
      </c>
    </row>
    <row r="21" ht="12.75" customHeight="1" spans="1:14">
      <c r="A21" s="20" t="str">
        <f t="shared" si="0"/>
        <v/>
      </c>
      <c r="B21" s="21"/>
      <c r="C21" s="21"/>
      <c r="D21" s="21"/>
      <c r="E21" s="239"/>
      <c r="F21" s="121"/>
      <c r="G21" s="121"/>
      <c r="H21" s="121"/>
      <c r="I21" s="59"/>
      <c r="J21" s="23"/>
      <c r="K21" s="23"/>
      <c r="L21" s="23" t="str">
        <f t="shared" si="1"/>
        <v/>
      </c>
      <c r="M21" s="21"/>
      <c r="N21" s="9" t="s">
        <v>1341</v>
      </c>
    </row>
    <row r="22" ht="12.75" customHeight="1" spans="1:14">
      <c r="A22" s="20" t="str">
        <f t="shared" si="0"/>
        <v/>
      </c>
      <c r="B22" s="21"/>
      <c r="C22" s="21"/>
      <c r="D22" s="21"/>
      <c r="E22" s="239"/>
      <c r="F22" s="121"/>
      <c r="G22" s="121"/>
      <c r="H22" s="121"/>
      <c r="I22" s="59"/>
      <c r="J22" s="23"/>
      <c r="K22" s="23"/>
      <c r="L22" s="23" t="str">
        <f t="shared" si="1"/>
        <v/>
      </c>
      <c r="M22" s="21"/>
      <c r="N22" s="9" t="s">
        <v>1342</v>
      </c>
    </row>
    <row r="23" ht="12.75" customHeight="1" spans="1:14">
      <c r="A23" s="20" t="str">
        <f t="shared" si="0"/>
        <v/>
      </c>
      <c r="B23" s="21"/>
      <c r="C23" s="21"/>
      <c r="D23" s="21"/>
      <c r="E23" s="239"/>
      <c r="F23" s="121"/>
      <c r="G23" s="121"/>
      <c r="H23" s="121"/>
      <c r="I23" s="59"/>
      <c r="J23" s="23"/>
      <c r="K23" s="23"/>
      <c r="L23" s="23" t="str">
        <f t="shared" si="1"/>
        <v/>
      </c>
      <c r="M23" s="21"/>
      <c r="N23" s="9" t="s">
        <v>1343</v>
      </c>
    </row>
    <row r="24" ht="12.75" customHeight="1" spans="1:14">
      <c r="A24" s="20" t="str">
        <f t="shared" si="0"/>
        <v/>
      </c>
      <c r="B24" s="21"/>
      <c r="C24" s="21"/>
      <c r="D24" s="21"/>
      <c r="E24" s="239"/>
      <c r="F24" s="121"/>
      <c r="G24" s="121"/>
      <c r="H24" s="121"/>
      <c r="I24" s="59"/>
      <c r="J24" s="23"/>
      <c r="K24" s="23"/>
      <c r="L24" s="23" t="str">
        <f t="shared" si="1"/>
        <v/>
      </c>
      <c r="M24" s="21"/>
      <c r="N24" s="9" t="s">
        <v>1344</v>
      </c>
    </row>
    <row r="25" ht="12.75" customHeight="1" spans="1:14">
      <c r="A25" s="20" t="str">
        <f t="shared" si="0"/>
        <v/>
      </c>
      <c r="B25" s="21"/>
      <c r="C25" s="21"/>
      <c r="D25" s="21"/>
      <c r="E25" s="239"/>
      <c r="F25" s="121"/>
      <c r="G25" s="121"/>
      <c r="H25" s="121"/>
      <c r="I25" s="59"/>
      <c r="J25" s="23"/>
      <c r="K25" s="23"/>
      <c r="L25" s="23" t="str">
        <f t="shared" si="1"/>
        <v/>
      </c>
      <c r="M25" s="21"/>
      <c r="N25" s="9" t="s">
        <v>1345</v>
      </c>
    </row>
    <row r="26" ht="12.75" customHeight="1" spans="1:14">
      <c r="A26" s="20" t="s">
        <v>1346</v>
      </c>
      <c r="B26" s="181"/>
      <c r="C26" s="181"/>
      <c r="D26" s="182"/>
      <c r="E26" s="239"/>
      <c r="F26" s="121"/>
      <c r="G26" s="121">
        <f>SUM(G8:G25)</f>
        <v>0</v>
      </c>
      <c r="H26" s="121">
        <f>SUM(H8:H25)</f>
        <v>0</v>
      </c>
      <c r="I26" s="59"/>
      <c r="J26" s="23"/>
      <c r="K26" s="121">
        <f>SUM(K8:K25)</f>
        <v>0</v>
      </c>
      <c r="L26" s="23" t="str">
        <f t="shared" si="1"/>
        <v/>
      </c>
      <c r="M26" s="21"/>
    </row>
    <row r="27" ht="12.75" customHeight="1" spans="1:14">
      <c r="A27" s="20" t="s">
        <v>1347</v>
      </c>
      <c r="B27" s="181"/>
      <c r="C27" s="181"/>
      <c r="D27" s="182"/>
      <c r="E27" s="239"/>
      <c r="F27" s="121"/>
      <c r="G27" s="121">
        <f>H26</f>
        <v>0</v>
      </c>
      <c r="H27" s="121"/>
      <c r="I27" s="59"/>
      <c r="J27" s="23"/>
      <c r="K27" s="23"/>
      <c r="L27" s="23"/>
      <c r="M27" s="21"/>
    </row>
    <row r="28" customHeight="1" spans="1:14">
      <c r="A28" s="24" t="s">
        <v>1348</v>
      </c>
      <c r="B28" s="205"/>
      <c r="C28" s="205"/>
      <c r="D28" s="206"/>
      <c r="E28" s="343"/>
      <c r="F28" s="31"/>
      <c r="G28" s="343">
        <f>G26-G27</f>
        <v>0</v>
      </c>
      <c r="H28" s="343"/>
      <c r="I28" s="31"/>
      <c r="J28" s="31"/>
      <c r="K28" s="343">
        <f>K26</f>
        <v>0</v>
      </c>
      <c r="L28" s="23" t="str">
        <f t="shared" si="1"/>
        <v/>
      </c>
      <c r="M28" s="27"/>
    </row>
    <row r="29" customHeight="1" spans="1:14">
      <c r="A29" s="10" t="str">
        <f>基本信息输入表!$K$6&amp;"填表人："&amp;基本信息输入表!$M$35</f>
        <v>产权持有单位填表人：宁国胜</v>
      </c>
      <c r="K29" s="10" t="str">
        <f>"评估人员："&amp;基本信息输入表!$Q$35</f>
        <v>评估人员：王庆国</v>
      </c>
    </row>
    <row r="30" customHeight="1" spans="1:14">
      <c r="A30" s="10" t="str">
        <f>"填表日期："&amp;YEAR(基本信息输入表!$O$35)&amp;"年"&amp;MONTH(基本信息输入表!$O$35)&amp;"月"&amp;DAY(基本信息输入表!$O$35)&amp;"日"</f>
        <v>填表日期：2025年2月22日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O31"/>
  <sheetViews>
    <sheetView showGridLines="0" zoomScale="96" zoomScaleNormal="96" topLeftCell="A5" workbookViewId="0">
      <selection activeCell="H19" sqref="H19"/>
    </sheetView>
  </sheetViews>
  <sheetFormatPr defaultColWidth="9" defaultRowHeight="15.75" customHeight="1"/>
  <cols>
    <col min="1" max="1" width="4.7" style="10" customWidth="1"/>
    <col min="2" max="2" width="16.2" style="10" customWidth="1"/>
    <col min="3" max="3" width="8" style="10" customWidth="1"/>
    <col min="4" max="4" width="8" style="252" customWidth="1" outlineLevel="1"/>
    <col min="5" max="5" width="10.7" style="10" customWidth="1" outlineLevel="1"/>
    <col min="6" max="6" width="12.2" style="10" customWidth="1"/>
    <col min="7" max="7" width="11.5" style="10" customWidth="1"/>
    <col min="8" max="8" width="15" style="10" customWidth="1"/>
    <col min="9" max="9" width="8" style="10" customWidth="1"/>
    <col min="10" max="10" width="8.7" style="10" customWidth="1"/>
    <col min="11" max="11" width="7.7" style="10" customWidth="1"/>
    <col min="12" max="12" width="9.7" style="10" customWidth="1"/>
    <col min="13" max="13" width="7" style="10" customWidth="1"/>
    <col min="14" max="14" width="9.7" style="10" customWidth="1"/>
    <col min="15" max="15" width="9" style="9" customWidth="1"/>
    <col min="16" max="17" width="9" style="10" customWidth="1"/>
    <col min="18" max="16384" width="9" style="10"/>
  </cols>
  <sheetData>
    <row r="1" customHeight="1" spans="1:15">
      <c r="A1" s="11" t="s">
        <v>0</v>
      </c>
    </row>
    <row r="2" s="8" customFormat="1" ht="30" customHeight="1" spans="1:15">
      <c r="A2" s="12" t="s">
        <v>57</v>
      </c>
      <c r="O2" s="13"/>
    </row>
    <row r="3" customHeight="1" spans="1:15">
      <c r="A3" s="9" t="str">
        <f>"评估基准日："&amp;TEXT(基本信息输入表!M7,"yyyy年mm月dd日")</f>
        <v>评估基准日：2025年02月20日</v>
      </c>
    </row>
    <row r="4" ht="14.25" customHeight="1" spans="1:15">
      <c r="A4" s="9"/>
      <c r="B4" s="9"/>
      <c r="C4" s="9"/>
      <c r="D4" s="311"/>
      <c r="E4" s="9"/>
      <c r="F4" s="9"/>
      <c r="G4" s="9"/>
      <c r="H4" s="9"/>
      <c r="I4" s="9"/>
      <c r="J4" s="9"/>
      <c r="K4" s="9"/>
      <c r="L4" s="9"/>
      <c r="M4" s="9"/>
      <c r="N4" s="14" t="s">
        <v>1349</v>
      </c>
    </row>
    <row r="5" customHeight="1" spans="1:15">
      <c r="A5" s="10" t="str">
        <f>基本信息输入表!K6&amp;"："&amp;基本信息输入表!M6</f>
        <v>产权持有单位：中国石油天然气股份有限公司塔里木油田分公司塔西南勘探开发公司</v>
      </c>
      <c r="N5" s="212" t="s">
        <v>846</v>
      </c>
    </row>
    <row r="6" s="9" customFormat="1" customHeight="1" spans="1:15">
      <c r="A6" s="36" t="s">
        <v>4</v>
      </c>
      <c r="B6" s="36" t="s">
        <v>1209</v>
      </c>
      <c r="C6" s="308" t="s">
        <v>1210</v>
      </c>
      <c r="D6" s="305" t="s">
        <v>1350</v>
      </c>
      <c r="E6" s="84" t="s">
        <v>1351</v>
      </c>
      <c r="F6" s="36" t="s">
        <v>1352</v>
      </c>
      <c r="G6" s="362"/>
      <c r="H6" s="213" t="s">
        <v>1192</v>
      </c>
      <c r="I6" s="36" t="s">
        <v>1214</v>
      </c>
      <c r="J6" s="36" t="s">
        <v>7</v>
      </c>
      <c r="K6" s="361"/>
      <c r="L6" s="362"/>
      <c r="M6" s="36" t="s">
        <v>686</v>
      </c>
      <c r="N6" s="36" t="s">
        <v>176</v>
      </c>
    </row>
    <row r="7" s="9" customFormat="1" customHeight="1" spans="1:15">
      <c r="A7" s="366"/>
      <c r="B7" s="366"/>
      <c r="C7" s="367"/>
      <c r="D7" s="367"/>
      <c r="E7" s="367"/>
      <c r="F7" s="286" t="s">
        <v>1211</v>
      </c>
      <c r="G7" s="115" t="s">
        <v>1213</v>
      </c>
      <c r="H7" s="367"/>
      <c r="I7" s="366"/>
      <c r="J7" s="115" t="s">
        <v>1353</v>
      </c>
      <c r="K7" s="116" t="s">
        <v>1354</v>
      </c>
      <c r="L7" s="115" t="s">
        <v>1213</v>
      </c>
      <c r="M7" s="366"/>
      <c r="N7" s="366"/>
      <c r="O7" s="215" t="s">
        <v>851</v>
      </c>
    </row>
    <row r="8" ht="12.75" customHeight="1" spans="1:15">
      <c r="A8" s="20" t="str">
        <f>IF(B8="","",ROW()-7)</f>
        <v/>
      </c>
      <c r="B8" s="21"/>
      <c r="C8" s="21"/>
      <c r="D8" s="22"/>
      <c r="E8" s="71"/>
      <c r="F8" s="411"/>
      <c r="G8" s="71"/>
      <c r="H8" s="71"/>
      <c r="I8" s="411"/>
      <c r="J8" s="71"/>
      <c r="K8" s="71"/>
      <c r="L8" s="71"/>
      <c r="M8" s="412" t="str">
        <f>IF(G8-H8=0,"",(L8-G8+H8)/(G8-H8)*100)</f>
        <v/>
      </c>
      <c r="N8" s="21"/>
      <c r="O8" s="9" t="s">
        <v>1355</v>
      </c>
    </row>
    <row r="9" ht="12.75" customHeight="1" spans="1:15">
      <c r="A9" s="20" t="str">
        <f t="shared" ref="A9:A25" si="0">IF(B9="","",ROW()-7)</f>
        <v/>
      </c>
      <c r="B9" s="21"/>
      <c r="C9" s="21"/>
      <c r="D9" s="22"/>
      <c r="E9" s="71"/>
      <c r="F9" s="411"/>
      <c r="G9" s="71"/>
      <c r="H9" s="71"/>
      <c r="I9" s="411"/>
      <c r="J9" s="71"/>
      <c r="K9" s="71"/>
      <c r="L9" s="71"/>
      <c r="M9" s="412" t="str">
        <f t="shared" ref="M9:M28" si="1">IF(G9-H9=0,"",(L9-G9+H9)/(G9-H9)*100)</f>
        <v/>
      </c>
      <c r="N9" s="21"/>
      <c r="O9" s="9" t="s">
        <v>1356</v>
      </c>
    </row>
    <row r="10" ht="12.75" customHeight="1" spans="1:15">
      <c r="A10" s="20" t="str">
        <f t="shared" si="0"/>
        <v/>
      </c>
      <c r="B10" s="21"/>
      <c r="C10" s="21"/>
      <c r="D10" s="22"/>
      <c r="E10" s="71"/>
      <c r="F10" s="411"/>
      <c r="G10" s="71"/>
      <c r="H10" s="71"/>
      <c r="I10" s="411"/>
      <c r="J10" s="71"/>
      <c r="K10" s="71"/>
      <c r="L10" s="71"/>
      <c r="M10" s="412" t="str">
        <f t="shared" si="1"/>
        <v/>
      </c>
      <c r="N10" s="21"/>
      <c r="O10" s="9" t="s">
        <v>1357</v>
      </c>
    </row>
    <row r="11" ht="12.75" customHeight="1" spans="1:15">
      <c r="A11" s="20" t="str">
        <f t="shared" si="0"/>
        <v/>
      </c>
      <c r="B11" s="21"/>
      <c r="C11" s="21"/>
      <c r="D11" s="22"/>
      <c r="E11" s="71"/>
      <c r="F11" s="411"/>
      <c r="G11" s="71"/>
      <c r="H11" s="71"/>
      <c r="I11" s="411"/>
      <c r="J11" s="71"/>
      <c r="K11" s="71"/>
      <c r="L11" s="71"/>
      <c r="M11" s="412" t="str">
        <f t="shared" si="1"/>
        <v/>
      </c>
      <c r="N11" s="21"/>
      <c r="O11" s="9" t="s">
        <v>1358</v>
      </c>
    </row>
    <row r="12" ht="12.75" customHeight="1" spans="1:15">
      <c r="A12" s="20" t="str">
        <f t="shared" si="0"/>
        <v/>
      </c>
      <c r="B12" s="21"/>
      <c r="C12" s="21"/>
      <c r="D12" s="22"/>
      <c r="E12" s="71"/>
      <c r="F12" s="411"/>
      <c r="G12" s="71"/>
      <c r="H12" s="71"/>
      <c r="I12" s="411"/>
      <c r="J12" s="71"/>
      <c r="K12" s="71"/>
      <c r="L12" s="71"/>
      <c r="M12" s="412" t="str">
        <f t="shared" si="1"/>
        <v/>
      </c>
      <c r="N12" s="21"/>
      <c r="O12" s="9" t="s">
        <v>1359</v>
      </c>
    </row>
    <row r="13" ht="12.75" customHeight="1" spans="1:15">
      <c r="A13" s="20" t="str">
        <f t="shared" si="0"/>
        <v/>
      </c>
      <c r="B13" s="21"/>
      <c r="C13" s="21"/>
      <c r="D13" s="22"/>
      <c r="E13" s="71"/>
      <c r="F13" s="411"/>
      <c r="G13" s="71"/>
      <c r="H13" s="71"/>
      <c r="I13" s="411"/>
      <c r="J13" s="71"/>
      <c r="K13" s="71"/>
      <c r="L13" s="71"/>
      <c r="M13" s="412" t="str">
        <f t="shared" si="1"/>
        <v/>
      </c>
      <c r="N13" s="21"/>
      <c r="O13" s="9" t="s">
        <v>1360</v>
      </c>
    </row>
    <row r="14" ht="12.75" customHeight="1" spans="1:15">
      <c r="A14" s="20" t="str">
        <f t="shared" si="0"/>
        <v/>
      </c>
      <c r="B14" s="21"/>
      <c r="C14" s="21"/>
      <c r="D14" s="22"/>
      <c r="E14" s="71"/>
      <c r="F14" s="411"/>
      <c r="G14" s="71"/>
      <c r="H14" s="71"/>
      <c r="I14" s="411"/>
      <c r="J14" s="71"/>
      <c r="K14" s="71"/>
      <c r="L14" s="71"/>
      <c r="M14" s="412" t="str">
        <f t="shared" si="1"/>
        <v/>
      </c>
      <c r="N14" s="21"/>
      <c r="O14" s="9" t="s">
        <v>1361</v>
      </c>
    </row>
    <row r="15" ht="12.75" customHeight="1" spans="1:15">
      <c r="A15" s="20" t="str">
        <f t="shared" si="0"/>
        <v/>
      </c>
      <c r="B15" s="21"/>
      <c r="C15" s="21"/>
      <c r="D15" s="22"/>
      <c r="E15" s="71"/>
      <c r="F15" s="411"/>
      <c r="G15" s="71"/>
      <c r="H15" s="71"/>
      <c r="I15" s="411"/>
      <c r="J15" s="71"/>
      <c r="K15" s="71"/>
      <c r="L15" s="71"/>
      <c r="M15" s="412" t="str">
        <f t="shared" si="1"/>
        <v/>
      </c>
      <c r="N15" s="21"/>
      <c r="O15" s="9" t="s">
        <v>1362</v>
      </c>
    </row>
    <row r="16" ht="12.75" customHeight="1" spans="1:15">
      <c r="A16" s="20" t="str">
        <f t="shared" si="0"/>
        <v/>
      </c>
      <c r="B16" s="21"/>
      <c r="C16" s="21"/>
      <c r="D16" s="22"/>
      <c r="E16" s="71"/>
      <c r="F16" s="411"/>
      <c r="G16" s="71"/>
      <c r="H16" s="71"/>
      <c r="I16" s="411"/>
      <c r="J16" s="71"/>
      <c r="K16" s="71"/>
      <c r="L16" s="71"/>
      <c r="M16" s="412" t="str">
        <f t="shared" si="1"/>
        <v/>
      </c>
      <c r="N16" s="21"/>
      <c r="O16" s="9" t="s">
        <v>1363</v>
      </c>
    </row>
    <row r="17" ht="12.75" customHeight="1" spans="1:15">
      <c r="A17" s="20" t="str">
        <f t="shared" si="0"/>
        <v/>
      </c>
      <c r="B17" s="21"/>
      <c r="C17" s="21"/>
      <c r="D17" s="22"/>
      <c r="E17" s="71"/>
      <c r="F17" s="411"/>
      <c r="G17" s="71"/>
      <c r="H17" s="71"/>
      <c r="I17" s="411"/>
      <c r="J17" s="71"/>
      <c r="K17" s="71"/>
      <c r="L17" s="71"/>
      <c r="M17" s="412" t="str">
        <f t="shared" si="1"/>
        <v/>
      </c>
      <c r="N17" s="21"/>
      <c r="O17" s="9" t="s">
        <v>1364</v>
      </c>
    </row>
    <row r="18" ht="12.75" customHeight="1" spans="1:15">
      <c r="A18" s="20" t="str">
        <f t="shared" si="0"/>
        <v/>
      </c>
      <c r="B18" s="21"/>
      <c r="C18" s="21"/>
      <c r="D18" s="22"/>
      <c r="E18" s="71"/>
      <c r="F18" s="411"/>
      <c r="G18" s="71"/>
      <c r="H18" s="71"/>
      <c r="I18" s="411"/>
      <c r="J18" s="71"/>
      <c r="K18" s="71"/>
      <c r="L18" s="71"/>
      <c r="M18" s="412" t="str">
        <f t="shared" si="1"/>
        <v/>
      </c>
      <c r="N18" s="21"/>
      <c r="O18" s="9" t="s">
        <v>1365</v>
      </c>
    </row>
    <row r="19" ht="12.75" customHeight="1" spans="1:15">
      <c r="A19" s="20" t="str">
        <f t="shared" si="0"/>
        <v/>
      </c>
      <c r="B19" s="21"/>
      <c r="C19" s="21"/>
      <c r="D19" s="22"/>
      <c r="E19" s="71"/>
      <c r="F19" s="411"/>
      <c r="G19" s="71"/>
      <c r="H19" s="71"/>
      <c r="I19" s="411"/>
      <c r="J19" s="71"/>
      <c r="K19" s="71"/>
      <c r="L19" s="71"/>
      <c r="M19" s="412" t="str">
        <f t="shared" si="1"/>
        <v/>
      </c>
      <c r="N19" s="21"/>
      <c r="O19" s="9" t="s">
        <v>1366</v>
      </c>
    </row>
    <row r="20" ht="12.75" customHeight="1" spans="1:15">
      <c r="A20" s="20" t="str">
        <f t="shared" si="0"/>
        <v/>
      </c>
      <c r="B20" s="21"/>
      <c r="C20" s="21"/>
      <c r="D20" s="22"/>
      <c r="E20" s="71"/>
      <c r="F20" s="411"/>
      <c r="G20" s="71"/>
      <c r="H20" s="71"/>
      <c r="I20" s="411"/>
      <c r="J20" s="71"/>
      <c r="K20" s="71"/>
      <c r="L20" s="71"/>
      <c r="M20" s="412" t="str">
        <f t="shared" si="1"/>
        <v/>
      </c>
      <c r="N20" s="21"/>
      <c r="O20" s="9" t="s">
        <v>1367</v>
      </c>
    </row>
    <row r="21" ht="12.75" customHeight="1" spans="1:15">
      <c r="A21" s="20" t="str">
        <f t="shared" si="0"/>
        <v/>
      </c>
      <c r="B21" s="21"/>
      <c r="C21" s="21"/>
      <c r="D21" s="22"/>
      <c r="E21" s="71"/>
      <c r="F21" s="411"/>
      <c r="G21" s="71"/>
      <c r="H21" s="71"/>
      <c r="I21" s="411"/>
      <c r="J21" s="71"/>
      <c r="K21" s="71"/>
      <c r="L21" s="71"/>
      <c r="M21" s="412" t="str">
        <f t="shared" si="1"/>
        <v/>
      </c>
      <c r="N21" s="21"/>
      <c r="O21" s="9" t="s">
        <v>1368</v>
      </c>
    </row>
    <row r="22" ht="12.75" customHeight="1" spans="1:15">
      <c r="A22" s="20" t="str">
        <f t="shared" si="0"/>
        <v/>
      </c>
      <c r="B22" s="21"/>
      <c r="C22" s="21"/>
      <c r="D22" s="22"/>
      <c r="E22" s="71"/>
      <c r="F22" s="411"/>
      <c r="G22" s="71"/>
      <c r="H22" s="71"/>
      <c r="I22" s="411"/>
      <c r="J22" s="71"/>
      <c r="K22" s="71"/>
      <c r="L22" s="71"/>
      <c r="M22" s="412" t="str">
        <f t="shared" si="1"/>
        <v/>
      </c>
      <c r="N22" s="21"/>
      <c r="O22" s="9" t="s">
        <v>1369</v>
      </c>
    </row>
    <row r="23" ht="12.75" customHeight="1" spans="1:15">
      <c r="A23" s="20" t="str">
        <f t="shared" si="0"/>
        <v/>
      </c>
      <c r="B23" s="21"/>
      <c r="C23" s="21"/>
      <c r="D23" s="22"/>
      <c r="E23" s="71"/>
      <c r="F23" s="411"/>
      <c r="G23" s="71"/>
      <c r="H23" s="71"/>
      <c r="I23" s="411"/>
      <c r="J23" s="71"/>
      <c r="K23" s="71"/>
      <c r="L23" s="71"/>
      <c r="M23" s="412" t="str">
        <f t="shared" si="1"/>
        <v/>
      </c>
      <c r="N23" s="21"/>
      <c r="O23" s="9" t="s">
        <v>1370</v>
      </c>
    </row>
    <row r="24" ht="12.75" customHeight="1" spans="1:15">
      <c r="A24" s="20" t="str">
        <f t="shared" si="0"/>
        <v/>
      </c>
      <c r="B24" s="21"/>
      <c r="C24" s="21"/>
      <c r="D24" s="22"/>
      <c r="E24" s="71"/>
      <c r="F24" s="411"/>
      <c r="G24" s="71"/>
      <c r="H24" s="71"/>
      <c r="I24" s="411"/>
      <c r="J24" s="71"/>
      <c r="K24" s="71"/>
      <c r="L24" s="71"/>
      <c r="M24" s="412" t="str">
        <f t="shared" si="1"/>
        <v/>
      </c>
      <c r="N24" s="21"/>
      <c r="O24" s="9" t="s">
        <v>1371</v>
      </c>
    </row>
    <row r="25" ht="12.75" customHeight="1" spans="1:15">
      <c r="A25" s="20" t="str">
        <f t="shared" si="0"/>
        <v/>
      </c>
      <c r="B25" s="21"/>
      <c r="C25" s="21"/>
      <c r="D25" s="22"/>
      <c r="E25" s="71"/>
      <c r="F25" s="411"/>
      <c r="G25" s="71"/>
      <c r="H25" s="71"/>
      <c r="I25" s="411"/>
      <c r="J25" s="71"/>
      <c r="K25" s="71"/>
      <c r="L25" s="71"/>
      <c r="M25" s="412" t="str">
        <f t="shared" si="1"/>
        <v/>
      </c>
      <c r="N25" s="21"/>
      <c r="O25" s="9" t="s">
        <v>1372</v>
      </c>
    </row>
    <row r="26" ht="12.75" customHeight="1" spans="1:15">
      <c r="A26" s="20" t="s">
        <v>1250</v>
      </c>
      <c r="B26" s="361"/>
      <c r="C26" s="361"/>
      <c r="D26" s="362"/>
      <c r="E26" s="71"/>
      <c r="F26" s="411"/>
      <c r="G26" s="71">
        <f>SUM(G8:G25)</f>
        <v>0</v>
      </c>
      <c r="H26" s="71">
        <f>SUM(H8:H25)</f>
        <v>0</v>
      </c>
      <c r="I26" s="411"/>
      <c r="J26" s="71"/>
      <c r="K26" s="71"/>
      <c r="L26" s="71">
        <f>SUM(L8:L25)</f>
        <v>0</v>
      </c>
      <c r="M26" s="412" t="str">
        <f t="shared" si="1"/>
        <v/>
      </c>
      <c r="N26" s="21"/>
    </row>
    <row r="27" ht="12.75" customHeight="1" spans="1:15">
      <c r="A27" s="20" t="s">
        <v>1251</v>
      </c>
      <c r="B27" s="361"/>
      <c r="C27" s="361"/>
      <c r="D27" s="362"/>
      <c r="E27" s="71"/>
      <c r="F27" s="411"/>
      <c r="G27" s="71">
        <f>H26</f>
        <v>0</v>
      </c>
      <c r="H27" s="71"/>
      <c r="I27" s="411"/>
      <c r="J27" s="71"/>
      <c r="K27" s="71"/>
      <c r="L27" s="71"/>
      <c r="M27" s="412"/>
      <c r="N27" s="21"/>
    </row>
    <row r="28" customHeight="1" spans="1:15">
      <c r="A28" s="24" t="s">
        <v>1252</v>
      </c>
      <c r="B28" s="413"/>
      <c r="C28" s="413"/>
      <c r="D28" s="385"/>
      <c r="E28" s="414"/>
      <c r="F28" s="75"/>
      <c r="G28" s="75">
        <f>G26-G27</f>
        <v>0</v>
      </c>
      <c r="H28" s="75"/>
      <c r="I28" s="75"/>
      <c r="J28" s="75"/>
      <c r="K28" s="24"/>
      <c r="L28" s="31">
        <f>L26</f>
        <v>0</v>
      </c>
      <c r="M28" s="412" t="str">
        <f t="shared" si="1"/>
        <v/>
      </c>
      <c r="N28" s="27"/>
    </row>
    <row r="29" customHeight="1" spans="1:15">
      <c r="A29" s="10" t="str">
        <f>基本信息输入表!$K$6&amp;"填表人："&amp;基本信息输入表!$M$36</f>
        <v>产权持有单位填表人：宁国胜</v>
      </c>
      <c r="L29" s="10" t="str">
        <f>"评估人员："&amp;基本信息输入表!$Q$36</f>
        <v>评估人员：王庆国</v>
      </c>
      <c r="O29" s="215" t="s">
        <v>837</v>
      </c>
    </row>
    <row r="30" customHeight="1" spans="1:15">
      <c r="A30" s="10" t="str">
        <f>"填表日期："&amp;YEAR(基本信息输入表!$O$36)&amp;"年"&amp;MONTH(基本信息输入表!$O$36)&amp;"月"&amp;DAY(基本信息输入表!$O$36)&amp;"日"</f>
        <v>填表日期：2025年2月22日</v>
      </c>
    </row>
    <row r="31" customHeight="1" spans="1:15">
      <c r="O31" s="215"/>
    </row>
  </sheetData>
  <mergeCells count="16">
    <mergeCell ref="A2:N2"/>
    <mergeCell ref="A3:N3"/>
    <mergeCell ref="F6:G6"/>
    <mergeCell ref="J6:L6"/>
    <mergeCell ref="A26:D26"/>
    <mergeCell ref="A27:D27"/>
    <mergeCell ref="A28:D28"/>
    <mergeCell ref="A6:A7"/>
    <mergeCell ref="B6:B7"/>
    <mergeCell ref="C6:C7"/>
    <mergeCell ref="D6:D7"/>
    <mergeCell ref="E6:E7"/>
    <mergeCell ref="H6:H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AG41"/>
  <sheetViews>
    <sheetView showGridLines="0" zoomScale="68" zoomScaleNormal="68" topLeftCell="I1" workbookViewId="0">
      <selection activeCell="V15" sqref="V15"/>
    </sheetView>
  </sheetViews>
  <sheetFormatPr defaultColWidth="9" defaultRowHeight="12.75"/>
  <cols>
    <col min="1" max="1" width="5.7" style="346" customWidth="1"/>
    <col min="2" max="2" width="13.2" style="346" customWidth="1"/>
    <col min="3" max="3" width="22.2" style="346" customWidth="1"/>
    <col min="4" max="4" width="11.2" style="346" customWidth="1"/>
    <col min="5" max="6" width="8" style="346" customWidth="1"/>
    <col min="7" max="7" width="4.7" style="346" customWidth="1"/>
    <col min="8" max="9" width="8" style="398" customWidth="1"/>
    <col min="10" max="12" width="11.2" style="346" customWidth="1"/>
    <col min="13" max="13" width="9.7" style="346" customWidth="1"/>
    <col min="14" max="15" width="4.7" style="346" customWidth="1"/>
    <col min="16" max="16" width="8" style="346" customWidth="1"/>
    <col min="17" max="17" width="6.2" style="346" customWidth="1"/>
    <col min="18" max="18" width="8.7" style="346" customWidth="1"/>
    <col min="19" max="19" width="4.7" style="346" customWidth="1"/>
    <col min="20" max="20" width="8.2" style="346" customWidth="1"/>
    <col min="21" max="21" width="11.7" style="346" customWidth="1"/>
    <col min="22" max="23" width="10.7" style="346" customWidth="1"/>
    <col min="24" max="24" width="7.7" style="346" customWidth="1"/>
    <col min="25" max="25" width="16.7" style="346" customWidth="1"/>
    <col min="26" max="26" width="11.7" style="351" customWidth="1"/>
    <col min="27" max="254" width="9" style="346" customWidth="1"/>
    <col min="255" max="255" width="6.5" style="346" customWidth="1"/>
    <col min="256" max="256" width="13.2" style="346" customWidth="1"/>
    <col min="257" max="258" width="12.7" style="346" customWidth="1"/>
    <col min="259" max="259" width="15.7" style="346" customWidth="1"/>
    <col min="260" max="260" width="10" style="346" customWidth="1"/>
    <col min="261" max="261" width="9" style="346" customWidth="1"/>
    <col min="262" max="262" width="9.2" style="346" customWidth="1"/>
    <col min="263" max="263" width="10" style="346" customWidth="1"/>
    <col min="264" max="264" width="11.2" style="346" customWidth="1"/>
    <col min="265" max="265" width="17.7" style="346" customWidth="1"/>
    <col min="266" max="266" width="14.2" style="346" customWidth="1"/>
    <col min="267" max="267" width="32" style="346" customWidth="1"/>
    <col min="268" max="269" width="9.2" style="346" customWidth="1"/>
    <col min="270" max="270" width="9" style="346" customWidth="1"/>
    <col min="271" max="271" width="9.2" style="346" customWidth="1"/>
    <col min="272" max="272" width="9" style="346" customWidth="1"/>
    <col min="273" max="273" width="9.2" style="346" customWidth="1"/>
    <col min="274" max="274" width="13.7" style="346" customWidth="1"/>
    <col min="275" max="275" width="12.5" style="346" customWidth="1"/>
    <col min="276" max="278" width="13.7" style="346" customWidth="1"/>
    <col min="279" max="279" width="15.7" style="346" customWidth="1"/>
    <col min="280" max="280" width="9.2" style="346" customWidth="1"/>
    <col min="281" max="281" width="22" style="346" customWidth="1"/>
    <col min="282" max="282" width="11.7" style="346" customWidth="1"/>
    <col min="283" max="510" width="9" style="346" customWidth="1"/>
    <col min="511" max="511" width="6.5" style="346" customWidth="1"/>
    <col min="512" max="512" width="13.2" style="346" customWidth="1"/>
    <col min="513" max="514" width="12.7" style="346" customWidth="1"/>
    <col min="515" max="515" width="15.7" style="346" customWidth="1"/>
    <col min="516" max="516" width="10" style="346" customWidth="1"/>
    <col min="517" max="517" width="9" style="346" customWidth="1"/>
    <col min="518" max="518" width="9.2" style="346" customWidth="1"/>
    <col min="519" max="519" width="10" style="346" customWidth="1"/>
    <col min="520" max="520" width="11.2" style="346" customWidth="1"/>
    <col min="521" max="521" width="17.7" style="346" customWidth="1"/>
    <col min="522" max="522" width="14.2" style="346" customWidth="1"/>
    <col min="523" max="523" width="32" style="346" customWidth="1"/>
    <col min="524" max="525" width="9.2" style="346" customWidth="1"/>
    <col min="526" max="526" width="9" style="346" customWidth="1"/>
    <col min="527" max="527" width="9.2" style="346" customWidth="1"/>
    <col min="528" max="528" width="9" style="346" customWidth="1"/>
    <col min="529" max="529" width="9.2" style="346" customWidth="1"/>
    <col min="530" max="530" width="13.7" style="346" customWidth="1"/>
    <col min="531" max="531" width="12.5" style="346" customWidth="1"/>
    <col min="532" max="534" width="13.7" style="346" customWidth="1"/>
    <col min="535" max="535" width="15.7" style="346" customWidth="1"/>
    <col min="536" max="536" width="9.2" style="346" customWidth="1"/>
    <col min="537" max="537" width="22" style="346" customWidth="1"/>
    <col min="538" max="538" width="11.7" style="346" customWidth="1"/>
    <col min="539" max="766" width="9" style="346" customWidth="1"/>
    <col min="767" max="767" width="6.5" style="346" customWidth="1"/>
    <col min="768" max="768" width="13.2" style="346" customWidth="1"/>
    <col min="769" max="770" width="12.7" style="346" customWidth="1"/>
    <col min="771" max="771" width="15.7" style="346" customWidth="1"/>
    <col min="772" max="772" width="10" style="346" customWidth="1"/>
    <col min="773" max="773" width="9" style="346" customWidth="1"/>
    <col min="774" max="774" width="9.2" style="346" customWidth="1"/>
    <col min="775" max="775" width="10" style="346" customWidth="1"/>
    <col min="776" max="776" width="11.2" style="346" customWidth="1"/>
    <col min="777" max="777" width="17.7" style="346" customWidth="1"/>
    <col min="778" max="778" width="14.2" style="346" customWidth="1"/>
    <col min="779" max="779" width="32" style="346" customWidth="1"/>
    <col min="780" max="781" width="9.2" style="346" customWidth="1"/>
    <col min="782" max="782" width="9" style="346" customWidth="1"/>
    <col min="783" max="783" width="9.2" style="346" customWidth="1"/>
    <col min="784" max="784" width="9" style="346" customWidth="1"/>
    <col min="785" max="785" width="9.2" style="346" customWidth="1"/>
    <col min="786" max="786" width="13.7" style="346" customWidth="1"/>
    <col min="787" max="787" width="12.5" style="346" customWidth="1"/>
    <col min="788" max="790" width="13.7" style="346" customWidth="1"/>
    <col min="791" max="791" width="15.7" style="346" customWidth="1"/>
    <col min="792" max="792" width="9.2" style="346" customWidth="1"/>
    <col min="793" max="793" width="22" style="346" customWidth="1"/>
    <col min="794" max="794" width="11.7" style="346" customWidth="1"/>
    <col min="795" max="1022" width="9" style="346" customWidth="1"/>
    <col min="1023" max="1023" width="6.5" style="346" customWidth="1"/>
    <col min="1024" max="1024" width="13.2" style="346" customWidth="1"/>
    <col min="1025" max="1026" width="12.7" style="346" customWidth="1"/>
    <col min="1027" max="1027" width="15.7" style="346" customWidth="1"/>
    <col min="1028" max="1028" width="10" style="346" customWidth="1"/>
    <col min="1029" max="1029" width="9" style="346" customWidth="1"/>
    <col min="1030" max="1030" width="9.2" style="346" customWidth="1"/>
    <col min="1031" max="1031" width="10" style="346" customWidth="1"/>
    <col min="1032" max="1032" width="11.2" style="346" customWidth="1"/>
    <col min="1033" max="1033" width="17.7" style="346" customWidth="1"/>
    <col min="1034" max="1034" width="14.2" style="346" customWidth="1"/>
    <col min="1035" max="1035" width="32" style="346" customWidth="1"/>
    <col min="1036" max="1037" width="9.2" style="346" customWidth="1"/>
    <col min="1038" max="1038" width="9" style="346" customWidth="1"/>
    <col min="1039" max="1039" width="9.2" style="346" customWidth="1"/>
    <col min="1040" max="1040" width="9" style="346" customWidth="1"/>
    <col min="1041" max="1041" width="9.2" style="346" customWidth="1"/>
    <col min="1042" max="1042" width="13.7" style="346" customWidth="1"/>
    <col min="1043" max="1043" width="12.5" style="346" customWidth="1"/>
    <col min="1044" max="1046" width="13.7" style="346" customWidth="1"/>
    <col min="1047" max="1047" width="15.7" style="346" customWidth="1"/>
    <col min="1048" max="1048" width="9.2" style="346" customWidth="1"/>
    <col min="1049" max="1049" width="22" style="346" customWidth="1"/>
    <col min="1050" max="1050" width="11.7" style="346" customWidth="1"/>
    <col min="1051" max="1278" width="9" style="346" customWidth="1"/>
    <col min="1279" max="1279" width="6.5" style="346" customWidth="1"/>
    <col min="1280" max="1280" width="13.2" style="346" customWidth="1"/>
    <col min="1281" max="1282" width="12.7" style="346" customWidth="1"/>
    <col min="1283" max="1283" width="15.7" style="346" customWidth="1"/>
    <col min="1284" max="1284" width="10" style="346" customWidth="1"/>
    <col min="1285" max="1285" width="9" style="346" customWidth="1"/>
    <col min="1286" max="1286" width="9.2" style="346" customWidth="1"/>
    <col min="1287" max="1287" width="10" style="346" customWidth="1"/>
    <col min="1288" max="1288" width="11.2" style="346" customWidth="1"/>
    <col min="1289" max="1289" width="17.7" style="346" customWidth="1"/>
    <col min="1290" max="1290" width="14.2" style="346" customWidth="1"/>
    <col min="1291" max="1291" width="32" style="346" customWidth="1"/>
    <col min="1292" max="1293" width="9.2" style="346" customWidth="1"/>
    <col min="1294" max="1294" width="9" style="346" customWidth="1"/>
    <col min="1295" max="1295" width="9.2" style="346" customWidth="1"/>
    <col min="1296" max="1296" width="9" style="346" customWidth="1"/>
    <col min="1297" max="1297" width="9.2" style="346" customWidth="1"/>
    <col min="1298" max="1298" width="13.7" style="346" customWidth="1"/>
    <col min="1299" max="1299" width="12.5" style="346" customWidth="1"/>
    <col min="1300" max="1302" width="13.7" style="346" customWidth="1"/>
    <col min="1303" max="1303" width="15.7" style="346" customWidth="1"/>
    <col min="1304" max="1304" width="9.2" style="346" customWidth="1"/>
    <col min="1305" max="1305" width="22" style="346" customWidth="1"/>
    <col min="1306" max="1306" width="11.7" style="346" customWidth="1"/>
    <col min="1307" max="1534" width="9" style="346" customWidth="1"/>
    <col min="1535" max="1535" width="6.5" style="346" customWidth="1"/>
    <col min="1536" max="1536" width="13.2" style="346" customWidth="1"/>
    <col min="1537" max="1538" width="12.7" style="346" customWidth="1"/>
    <col min="1539" max="1539" width="15.7" style="346" customWidth="1"/>
    <col min="1540" max="1540" width="10" style="346" customWidth="1"/>
    <col min="1541" max="1541" width="9" style="346" customWidth="1"/>
    <col min="1542" max="1542" width="9.2" style="346" customWidth="1"/>
    <col min="1543" max="1543" width="10" style="346" customWidth="1"/>
    <col min="1544" max="1544" width="11.2" style="346" customWidth="1"/>
    <col min="1545" max="1545" width="17.7" style="346" customWidth="1"/>
    <col min="1546" max="1546" width="14.2" style="346" customWidth="1"/>
    <col min="1547" max="1547" width="32" style="346" customWidth="1"/>
    <col min="1548" max="1549" width="9.2" style="346" customWidth="1"/>
    <col min="1550" max="1550" width="9" style="346" customWidth="1"/>
    <col min="1551" max="1551" width="9.2" style="346" customWidth="1"/>
    <col min="1552" max="1552" width="9" style="346" customWidth="1"/>
    <col min="1553" max="1553" width="9.2" style="346" customWidth="1"/>
    <col min="1554" max="1554" width="13.7" style="346" customWidth="1"/>
    <col min="1555" max="1555" width="12.5" style="346" customWidth="1"/>
    <col min="1556" max="1558" width="13.7" style="346" customWidth="1"/>
    <col min="1559" max="1559" width="15.7" style="346" customWidth="1"/>
    <col min="1560" max="1560" width="9.2" style="346" customWidth="1"/>
    <col min="1561" max="1561" width="22" style="346" customWidth="1"/>
    <col min="1562" max="1562" width="11.7" style="346" customWidth="1"/>
    <col min="1563" max="1790" width="9" style="346" customWidth="1"/>
    <col min="1791" max="1791" width="6.5" style="346" customWidth="1"/>
    <col min="1792" max="1792" width="13.2" style="346" customWidth="1"/>
    <col min="1793" max="1794" width="12.7" style="346" customWidth="1"/>
    <col min="1795" max="1795" width="15.7" style="346" customWidth="1"/>
    <col min="1796" max="1796" width="10" style="346" customWidth="1"/>
    <col min="1797" max="1797" width="9" style="346" customWidth="1"/>
    <col min="1798" max="1798" width="9.2" style="346" customWidth="1"/>
    <col min="1799" max="1799" width="10" style="346" customWidth="1"/>
    <col min="1800" max="1800" width="11.2" style="346" customWidth="1"/>
    <col min="1801" max="1801" width="17.7" style="346" customWidth="1"/>
    <col min="1802" max="1802" width="14.2" style="346" customWidth="1"/>
    <col min="1803" max="1803" width="32" style="346" customWidth="1"/>
    <col min="1804" max="1805" width="9.2" style="346" customWidth="1"/>
    <col min="1806" max="1806" width="9" style="346" customWidth="1"/>
    <col min="1807" max="1807" width="9.2" style="346" customWidth="1"/>
    <col min="1808" max="1808" width="9" style="346" customWidth="1"/>
    <col min="1809" max="1809" width="9.2" style="346" customWidth="1"/>
    <col min="1810" max="1810" width="13.7" style="346" customWidth="1"/>
    <col min="1811" max="1811" width="12.5" style="346" customWidth="1"/>
    <col min="1812" max="1814" width="13.7" style="346" customWidth="1"/>
    <col min="1815" max="1815" width="15.7" style="346" customWidth="1"/>
    <col min="1816" max="1816" width="9.2" style="346" customWidth="1"/>
    <col min="1817" max="1817" width="22" style="346" customWidth="1"/>
    <col min="1818" max="1818" width="11.7" style="346" customWidth="1"/>
    <col min="1819" max="2046" width="9" style="346" customWidth="1"/>
    <col min="2047" max="2047" width="6.5" style="346" customWidth="1"/>
    <col min="2048" max="2048" width="13.2" style="346" customWidth="1"/>
    <col min="2049" max="2050" width="12.7" style="346" customWidth="1"/>
    <col min="2051" max="2051" width="15.7" style="346" customWidth="1"/>
    <col min="2052" max="2052" width="10" style="346" customWidth="1"/>
    <col min="2053" max="2053" width="9" style="346" customWidth="1"/>
    <col min="2054" max="2054" width="9.2" style="346" customWidth="1"/>
    <col min="2055" max="2055" width="10" style="346" customWidth="1"/>
    <col min="2056" max="2056" width="11.2" style="346" customWidth="1"/>
    <col min="2057" max="2057" width="17.7" style="346" customWidth="1"/>
    <col min="2058" max="2058" width="14.2" style="346" customWidth="1"/>
    <col min="2059" max="2059" width="32" style="346" customWidth="1"/>
    <col min="2060" max="2061" width="9.2" style="346" customWidth="1"/>
    <col min="2062" max="2062" width="9" style="346" customWidth="1"/>
    <col min="2063" max="2063" width="9.2" style="346" customWidth="1"/>
    <col min="2064" max="2064" width="9" style="346" customWidth="1"/>
    <col min="2065" max="2065" width="9.2" style="346" customWidth="1"/>
    <col min="2066" max="2066" width="13.7" style="346" customWidth="1"/>
    <col min="2067" max="2067" width="12.5" style="346" customWidth="1"/>
    <col min="2068" max="2070" width="13.7" style="346" customWidth="1"/>
    <col min="2071" max="2071" width="15.7" style="346" customWidth="1"/>
    <col min="2072" max="2072" width="9.2" style="346" customWidth="1"/>
    <col min="2073" max="2073" width="22" style="346" customWidth="1"/>
    <col min="2074" max="2074" width="11.7" style="346" customWidth="1"/>
    <col min="2075" max="2302" width="9" style="346" customWidth="1"/>
    <col min="2303" max="2303" width="6.5" style="346" customWidth="1"/>
    <col min="2304" max="2304" width="13.2" style="346" customWidth="1"/>
    <col min="2305" max="2306" width="12.7" style="346" customWidth="1"/>
    <col min="2307" max="2307" width="15.7" style="346" customWidth="1"/>
    <col min="2308" max="2308" width="10" style="346" customWidth="1"/>
    <col min="2309" max="2309" width="9" style="346" customWidth="1"/>
    <col min="2310" max="2310" width="9.2" style="346" customWidth="1"/>
    <col min="2311" max="2311" width="10" style="346" customWidth="1"/>
    <col min="2312" max="2312" width="11.2" style="346" customWidth="1"/>
    <col min="2313" max="2313" width="17.7" style="346" customWidth="1"/>
    <col min="2314" max="2314" width="14.2" style="346" customWidth="1"/>
    <col min="2315" max="2315" width="32" style="346" customWidth="1"/>
    <col min="2316" max="2317" width="9.2" style="346" customWidth="1"/>
    <col min="2318" max="2318" width="9" style="346" customWidth="1"/>
    <col min="2319" max="2319" width="9.2" style="346" customWidth="1"/>
    <col min="2320" max="2320" width="9" style="346" customWidth="1"/>
    <col min="2321" max="2321" width="9.2" style="346" customWidth="1"/>
    <col min="2322" max="2322" width="13.7" style="346" customWidth="1"/>
    <col min="2323" max="2323" width="12.5" style="346" customWidth="1"/>
    <col min="2324" max="2326" width="13.7" style="346" customWidth="1"/>
    <col min="2327" max="2327" width="15.7" style="346" customWidth="1"/>
    <col min="2328" max="2328" width="9.2" style="346" customWidth="1"/>
    <col min="2329" max="2329" width="22" style="346" customWidth="1"/>
    <col min="2330" max="2330" width="11.7" style="346" customWidth="1"/>
    <col min="2331" max="2558" width="9" style="346" customWidth="1"/>
    <col min="2559" max="2559" width="6.5" style="346" customWidth="1"/>
    <col min="2560" max="2560" width="13.2" style="346" customWidth="1"/>
    <col min="2561" max="2562" width="12.7" style="346" customWidth="1"/>
    <col min="2563" max="2563" width="15.7" style="346" customWidth="1"/>
    <col min="2564" max="2564" width="10" style="346" customWidth="1"/>
    <col min="2565" max="2565" width="9" style="346" customWidth="1"/>
    <col min="2566" max="2566" width="9.2" style="346" customWidth="1"/>
    <col min="2567" max="2567" width="10" style="346" customWidth="1"/>
    <col min="2568" max="2568" width="11.2" style="346" customWidth="1"/>
    <col min="2569" max="2569" width="17.7" style="346" customWidth="1"/>
    <col min="2570" max="2570" width="14.2" style="346" customWidth="1"/>
    <col min="2571" max="2571" width="32" style="346" customWidth="1"/>
    <col min="2572" max="2573" width="9.2" style="346" customWidth="1"/>
    <col min="2574" max="2574" width="9" style="346" customWidth="1"/>
    <col min="2575" max="2575" width="9.2" style="346" customWidth="1"/>
    <col min="2576" max="2576" width="9" style="346" customWidth="1"/>
    <col min="2577" max="2577" width="9.2" style="346" customWidth="1"/>
    <col min="2578" max="2578" width="13.7" style="346" customWidth="1"/>
    <col min="2579" max="2579" width="12.5" style="346" customWidth="1"/>
    <col min="2580" max="2582" width="13.7" style="346" customWidth="1"/>
    <col min="2583" max="2583" width="15.7" style="346" customWidth="1"/>
    <col min="2584" max="2584" width="9.2" style="346" customWidth="1"/>
    <col min="2585" max="2585" width="22" style="346" customWidth="1"/>
    <col min="2586" max="2586" width="11.7" style="346" customWidth="1"/>
    <col min="2587" max="2814" width="9" style="346" customWidth="1"/>
    <col min="2815" max="2815" width="6.5" style="346" customWidth="1"/>
    <col min="2816" max="2816" width="13.2" style="346" customWidth="1"/>
    <col min="2817" max="2818" width="12.7" style="346" customWidth="1"/>
    <col min="2819" max="2819" width="15.7" style="346" customWidth="1"/>
    <col min="2820" max="2820" width="10" style="346" customWidth="1"/>
    <col min="2821" max="2821" width="9" style="346" customWidth="1"/>
    <col min="2822" max="2822" width="9.2" style="346" customWidth="1"/>
    <col min="2823" max="2823" width="10" style="346" customWidth="1"/>
    <col min="2824" max="2824" width="11.2" style="346" customWidth="1"/>
    <col min="2825" max="2825" width="17.7" style="346" customWidth="1"/>
    <col min="2826" max="2826" width="14.2" style="346" customWidth="1"/>
    <col min="2827" max="2827" width="32" style="346" customWidth="1"/>
    <col min="2828" max="2829" width="9.2" style="346" customWidth="1"/>
    <col min="2830" max="2830" width="9" style="346" customWidth="1"/>
    <col min="2831" max="2831" width="9.2" style="346" customWidth="1"/>
    <col min="2832" max="2832" width="9" style="346" customWidth="1"/>
    <col min="2833" max="2833" width="9.2" style="346" customWidth="1"/>
    <col min="2834" max="2834" width="13.7" style="346" customWidth="1"/>
    <col min="2835" max="2835" width="12.5" style="346" customWidth="1"/>
    <col min="2836" max="2838" width="13.7" style="346" customWidth="1"/>
    <col min="2839" max="2839" width="15.7" style="346" customWidth="1"/>
    <col min="2840" max="2840" width="9.2" style="346" customWidth="1"/>
    <col min="2841" max="2841" width="22" style="346" customWidth="1"/>
    <col min="2842" max="2842" width="11.7" style="346" customWidth="1"/>
    <col min="2843" max="3070" width="9" style="346" customWidth="1"/>
    <col min="3071" max="3071" width="6.5" style="346" customWidth="1"/>
    <col min="3072" max="3072" width="13.2" style="346" customWidth="1"/>
    <col min="3073" max="3074" width="12.7" style="346" customWidth="1"/>
    <col min="3075" max="3075" width="15.7" style="346" customWidth="1"/>
    <col min="3076" max="3076" width="10" style="346" customWidth="1"/>
    <col min="3077" max="3077" width="9" style="346" customWidth="1"/>
    <col min="3078" max="3078" width="9.2" style="346" customWidth="1"/>
    <col min="3079" max="3079" width="10" style="346" customWidth="1"/>
    <col min="3080" max="3080" width="11.2" style="346" customWidth="1"/>
    <col min="3081" max="3081" width="17.7" style="346" customWidth="1"/>
    <col min="3082" max="3082" width="14.2" style="346" customWidth="1"/>
    <col min="3083" max="3083" width="32" style="346" customWidth="1"/>
    <col min="3084" max="3085" width="9.2" style="346" customWidth="1"/>
    <col min="3086" max="3086" width="9" style="346" customWidth="1"/>
    <col min="3087" max="3087" width="9.2" style="346" customWidth="1"/>
    <col min="3088" max="3088" width="9" style="346" customWidth="1"/>
    <col min="3089" max="3089" width="9.2" style="346" customWidth="1"/>
    <col min="3090" max="3090" width="13.7" style="346" customWidth="1"/>
    <col min="3091" max="3091" width="12.5" style="346" customWidth="1"/>
    <col min="3092" max="3094" width="13.7" style="346" customWidth="1"/>
    <col min="3095" max="3095" width="15.7" style="346" customWidth="1"/>
    <col min="3096" max="3096" width="9.2" style="346" customWidth="1"/>
    <col min="3097" max="3097" width="22" style="346" customWidth="1"/>
    <col min="3098" max="3098" width="11.7" style="346" customWidth="1"/>
    <col min="3099" max="3326" width="9" style="346" customWidth="1"/>
    <col min="3327" max="3327" width="6.5" style="346" customWidth="1"/>
    <col min="3328" max="3328" width="13.2" style="346" customWidth="1"/>
    <col min="3329" max="3330" width="12.7" style="346" customWidth="1"/>
    <col min="3331" max="3331" width="15.7" style="346" customWidth="1"/>
    <col min="3332" max="3332" width="10" style="346" customWidth="1"/>
    <col min="3333" max="3333" width="9" style="346" customWidth="1"/>
    <col min="3334" max="3334" width="9.2" style="346" customWidth="1"/>
    <col min="3335" max="3335" width="10" style="346" customWidth="1"/>
    <col min="3336" max="3336" width="11.2" style="346" customWidth="1"/>
    <col min="3337" max="3337" width="17.7" style="346" customWidth="1"/>
    <col min="3338" max="3338" width="14.2" style="346" customWidth="1"/>
    <col min="3339" max="3339" width="32" style="346" customWidth="1"/>
    <col min="3340" max="3341" width="9.2" style="346" customWidth="1"/>
    <col min="3342" max="3342" width="9" style="346" customWidth="1"/>
    <col min="3343" max="3343" width="9.2" style="346" customWidth="1"/>
    <col min="3344" max="3344" width="9" style="346" customWidth="1"/>
    <col min="3345" max="3345" width="9.2" style="346" customWidth="1"/>
    <col min="3346" max="3346" width="13.7" style="346" customWidth="1"/>
    <col min="3347" max="3347" width="12.5" style="346" customWidth="1"/>
    <col min="3348" max="3350" width="13.7" style="346" customWidth="1"/>
    <col min="3351" max="3351" width="15.7" style="346" customWidth="1"/>
    <col min="3352" max="3352" width="9.2" style="346" customWidth="1"/>
    <col min="3353" max="3353" width="22" style="346" customWidth="1"/>
    <col min="3354" max="3354" width="11.7" style="346" customWidth="1"/>
    <col min="3355" max="3582" width="9" style="346" customWidth="1"/>
    <col min="3583" max="3583" width="6.5" style="346" customWidth="1"/>
    <col min="3584" max="3584" width="13.2" style="346" customWidth="1"/>
    <col min="3585" max="3586" width="12.7" style="346" customWidth="1"/>
    <col min="3587" max="3587" width="15.7" style="346" customWidth="1"/>
    <col min="3588" max="3588" width="10" style="346" customWidth="1"/>
    <col min="3589" max="3589" width="9" style="346" customWidth="1"/>
    <col min="3590" max="3590" width="9.2" style="346" customWidth="1"/>
    <col min="3591" max="3591" width="10" style="346" customWidth="1"/>
    <col min="3592" max="3592" width="11.2" style="346" customWidth="1"/>
    <col min="3593" max="3593" width="17.7" style="346" customWidth="1"/>
    <col min="3594" max="3594" width="14.2" style="346" customWidth="1"/>
    <col min="3595" max="3595" width="32" style="346" customWidth="1"/>
    <col min="3596" max="3597" width="9.2" style="346" customWidth="1"/>
    <col min="3598" max="3598" width="9" style="346" customWidth="1"/>
    <col min="3599" max="3599" width="9.2" style="346" customWidth="1"/>
    <col min="3600" max="3600" width="9" style="346" customWidth="1"/>
    <col min="3601" max="3601" width="9.2" style="346" customWidth="1"/>
    <col min="3602" max="3602" width="13.7" style="346" customWidth="1"/>
    <col min="3603" max="3603" width="12.5" style="346" customWidth="1"/>
    <col min="3604" max="3606" width="13.7" style="346" customWidth="1"/>
    <col min="3607" max="3607" width="15.7" style="346" customWidth="1"/>
    <col min="3608" max="3608" width="9.2" style="346" customWidth="1"/>
    <col min="3609" max="3609" width="22" style="346" customWidth="1"/>
    <col min="3610" max="3610" width="11.7" style="346" customWidth="1"/>
    <col min="3611" max="3838" width="9" style="346" customWidth="1"/>
    <col min="3839" max="3839" width="6.5" style="346" customWidth="1"/>
    <col min="3840" max="3840" width="13.2" style="346" customWidth="1"/>
    <col min="3841" max="3842" width="12.7" style="346" customWidth="1"/>
    <col min="3843" max="3843" width="15.7" style="346" customWidth="1"/>
    <col min="3844" max="3844" width="10" style="346" customWidth="1"/>
    <col min="3845" max="3845" width="9" style="346" customWidth="1"/>
    <col min="3846" max="3846" width="9.2" style="346" customWidth="1"/>
    <col min="3847" max="3847" width="10" style="346" customWidth="1"/>
    <col min="3848" max="3848" width="11.2" style="346" customWidth="1"/>
    <col min="3849" max="3849" width="17.7" style="346" customWidth="1"/>
    <col min="3850" max="3850" width="14.2" style="346" customWidth="1"/>
    <col min="3851" max="3851" width="32" style="346" customWidth="1"/>
    <col min="3852" max="3853" width="9.2" style="346" customWidth="1"/>
    <col min="3854" max="3854" width="9" style="346" customWidth="1"/>
    <col min="3855" max="3855" width="9.2" style="346" customWidth="1"/>
    <col min="3856" max="3856" width="9" style="346" customWidth="1"/>
    <col min="3857" max="3857" width="9.2" style="346" customWidth="1"/>
    <col min="3858" max="3858" width="13.7" style="346" customWidth="1"/>
    <col min="3859" max="3859" width="12.5" style="346" customWidth="1"/>
    <col min="3860" max="3862" width="13.7" style="346" customWidth="1"/>
    <col min="3863" max="3863" width="15.7" style="346" customWidth="1"/>
    <col min="3864" max="3864" width="9.2" style="346" customWidth="1"/>
    <col min="3865" max="3865" width="22" style="346" customWidth="1"/>
    <col min="3866" max="3866" width="11.7" style="346" customWidth="1"/>
    <col min="3867" max="4094" width="9" style="346" customWidth="1"/>
    <col min="4095" max="4095" width="6.5" style="346" customWidth="1"/>
    <col min="4096" max="4096" width="13.2" style="346" customWidth="1"/>
    <col min="4097" max="4098" width="12.7" style="346" customWidth="1"/>
    <col min="4099" max="4099" width="15.7" style="346" customWidth="1"/>
    <col min="4100" max="4100" width="10" style="346" customWidth="1"/>
    <col min="4101" max="4101" width="9" style="346" customWidth="1"/>
    <col min="4102" max="4102" width="9.2" style="346" customWidth="1"/>
    <col min="4103" max="4103" width="10" style="346" customWidth="1"/>
    <col min="4104" max="4104" width="11.2" style="346" customWidth="1"/>
    <col min="4105" max="4105" width="17.7" style="346" customWidth="1"/>
    <col min="4106" max="4106" width="14.2" style="346" customWidth="1"/>
    <col min="4107" max="4107" width="32" style="346" customWidth="1"/>
    <col min="4108" max="4109" width="9.2" style="346" customWidth="1"/>
    <col min="4110" max="4110" width="9" style="346" customWidth="1"/>
    <col min="4111" max="4111" width="9.2" style="346" customWidth="1"/>
    <col min="4112" max="4112" width="9" style="346" customWidth="1"/>
    <col min="4113" max="4113" width="9.2" style="346" customWidth="1"/>
    <col min="4114" max="4114" width="13.7" style="346" customWidth="1"/>
    <col min="4115" max="4115" width="12.5" style="346" customWidth="1"/>
    <col min="4116" max="4118" width="13.7" style="346" customWidth="1"/>
    <col min="4119" max="4119" width="15.7" style="346" customWidth="1"/>
    <col min="4120" max="4120" width="9.2" style="346" customWidth="1"/>
    <col min="4121" max="4121" width="22" style="346" customWidth="1"/>
    <col min="4122" max="4122" width="11.7" style="346" customWidth="1"/>
    <col min="4123" max="4350" width="9" style="346" customWidth="1"/>
    <col min="4351" max="4351" width="6.5" style="346" customWidth="1"/>
    <col min="4352" max="4352" width="13.2" style="346" customWidth="1"/>
    <col min="4353" max="4354" width="12.7" style="346" customWidth="1"/>
    <col min="4355" max="4355" width="15.7" style="346" customWidth="1"/>
    <col min="4356" max="4356" width="10" style="346" customWidth="1"/>
    <col min="4357" max="4357" width="9" style="346" customWidth="1"/>
    <col min="4358" max="4358" width="9.2" style="346" customWidth="1"/>
    <col min="4359" max="4359" width="10" style="346" customWidth="1"/>
    <col min="4360" max="4360" width="11.2" style="346" customWidth="1"/>
    <col min="4361" max="4361" width="17.7" style="346" customWidth="1"/>
    <col min="4362" max="4362" width="14.2" style="346" customWidth="1"/>
    <col min="4363" max="4363" width="32" style="346" customWidth="1"/>
    <col min="4364" max="4365" width="9.2" style="346" customWidth="1"/>
    <col min="4366" max="4366" width="9" style="346" customWidth="1"/>
    <col min="4367" max="4367" width="9.2" style="346" customWidth="1"/>
    <col min="4368" max="4368" width="9" style="346" customWidth="1"/>
    <col min="4369" max="4369" width="9.2" style="346" customWidth="1"/>
    <col min="4370" max="4370" width="13.7" style="346" customWidth="1"/>
    <col min="4371" max="4371" width="12.5" style="346" customWidth="1"/>
    <col min="4372" max="4374" width="13.7" style="346" customWidth="1"/>
    <col min="4375" max="4375" width="15.7" style="346" customWidth="1"/>
    <col min="4376" max="4376" width="9.2" style="346" customWidth="1"/>
    <col min="4377" max="4377" width="22" style="346" customWidth="1"/>
    <col min="4378" max="4378" width="11.7" style="346" customWidth="1"/>
    <col min="4379" max="4606" width="9" style="346" customWidth="1"/>
    <col min="4607" max="4607" width="6.5" style="346" customWidth="1"/>
    <col min="4608" max="4608" width="13.2" style="346" customWidth="1"/>
    <col min="4609" max="4610" width="12.7" style="346" customWidth="1"/>
    <col min="4611" max="4611" width="15.7" style="346" customWidth="1"/>
    <col min="4612" max="4612" width="10" style="346" customWidth="1"/>
    <col min="4613" max="4613" width="9" style="346" customWidth="1"/>
    <col min="4614" max="4614" width="9.2" style="346" customWidth="1"/>
    <col min="4615" max="4615" width="10" style="346" customWidth="1"/>
    <col min="4616" max="4616" width="11.2" style="346" customWidth="1"/>
    <col min="4617" max="4617" width="17.7" style="346" customWidth="1"/>
    <col min="4618" max="4618" width="14.2" style="346" customWidth="1"/>
    <col min="4619" max="4619" width="32" style="346" customWidth="1"/>
    <col min="4620" max="4621" width="9.2" style="346" customWidth="1"/>
    <col min="4622" max="4622" width="9" style="346" customWidth="1"/>
    <col min="4623" max="4623" width="9.2" style="346" customWidth="1"/>
    <col min="4624" max="4624" width="9" style="346" customWidth="1"/>
    <col min="4625" max="4625" width="9.2" style="346" customWidth="1"/>
    <col min="4626" max="4626" width="13.7" style="346" customWidth="1"/>
    <col min="4627" max="4627" width="12.5" style="346" customWidth="1"/>
    <col min="4628" max="4630" width="13.7" style="346" customWidth="1"/>
    <col min="4631" max="4631" width="15.7" style="346" customWidth="1"/>
    <col min="4632" max="4632" width="9.2" style="346" customWidth="1"/>
    <col min="4633" max="4633" width="22" style="346" customWidth="1"/>
    <col min="4634" max="4634" width="11.7" style="346" customWidth="1"/>
    <col min="4635" max="4862" width="9" style="346" customWidth="1"/>
    <col min="4863" max="4863" width="6.5" style="346" customWidth="1"/>
    <col min="4864" max="4864" width="13.2" style="346" customWidth="1"/>
    <col min="4865" max="4866" width="12.7" style="346" customWidth="1"/>
    <col min="4867" max="4867" width="15.7" style="346" customWidth="1"/>
    <col min="4868" max="4868" width="10" style="346" customWidth="1"/>
    <col min="4869" max="4869" width="9" style="346" customWidth="1"/>
    <col min="4870" max="4870" width="9.2" style="346" customWidth="1"/>
    <col min="4871" max="4871" width="10" style="346" customWidth="1"/>
    <col min="4872" max="4872" width="11.2" style="346" customWidth="1"/>
    <col min="4873" max="4873" width="17.7" style="346" customWidth="1"/>
    <col min="4874" max="4874" width="14.2" style="346" customWidth="1"/>
    <col min="4875" max="4875" width="32" style="346" customWidth="1"/>
    <col min="4876" max="4877" width="9.2" style="346" customWidth="1"/>
    <col min="4878" max="4878" width="9" style="346" customWidth="1"/>
    <col min="4879" max="4879" width="9.2" style="346" customWidth="1"/>
    <col min="4880" max="4880" width="9" style="346" customWidth="1"/>
    <col min="4881" max="4881" width="9.2" style="346" customWidth="1"/>
    <col min="4882" max="4882" width="13.7" style="346" customWidth="1"/>
    <col min="4883" max="4883" width="12.5" style="346" customWidth="1"/>
    <col min="4884" max="4886" width="13.7" style="346" customWidth="1"/>
    <col min="4887" max="4887" width="15.7" style="346" customWidth="1"/>
    <col min="4888" max="4888" width="9.2" style="346" customWidth="1"/>
    <col min="4889" max="4889" width="22" style="346" customWidth="1"/>
    <col min="4890" max="4890" width="11.7" style="346" customWidth="1"/>
    <col min="4891" max="5118" width="9" style="346" customWidth="1"/>
    <col min="5119" max="5119" width="6.5" style="346" customWidth="1"/>
    <col min="5120" max="5120" width="13.2" style="346" customWidth="1"/>
    <col min="5121" max="5122" width="12.7" style="346" customWidth="1"/>
    <col min="5123" max="5123" width="15.7" style="346" customWidth="1"/>
    <col min="5124" max="5124" width="10" style="346" customWidth="1"/>
    <col min="5125" max="5125" width="9" style="346" customWidth="1"/>
    <col min="5126" max="5126" width="9.2" style="346" customWidth="1"/>
    <col min="5127" max="5127" width="10" style="346" customWidth="1"/>
    <col min="5128" max="5128" width="11.2" style="346" customWidth="1"/>
    <col min="5129" max="5129" width="17.7" style="346" customWidth="1"/>
    <col min="5130" max="5130" width="14.2" style="346" customWidth="1"/>
    <col min="5131" max="5131" width="32" style="346" customWidth="1"/>
    <col min="5132" max="5133" width="9.2" style="346" customWidth="1"/>
    <col min="5134" max="5134" width="9" style="346" customWidth="1"/>
    <col min="5135" max="5135" width="9.2" style="346" customWidth="1"/>
    <col min="5136" max="5136" width="9" style="346" customWidth="1"/>
    <col min="5137" max="5137" width="9.2" style="346" customWidth="1"/>
    <col min="5138" max="5138" width="13.7" style="346" customWidth="1"/>
    <col min="5139" max="5139" width="12.5" style="346" customWidth="1"/>
    <col min="5140" max="5142" width="13.7" style="346" customWidth="1"/>
    <col min="5143" max="5143" width="15.7" style="346" customWidth="1"/>
    <col min="5144" max="5144" width="9.2" style="346" customWidth="1"/>
    <col min="5145" max="5145" width="22" style="346" customWidth="1"/>
    <col min="5146" max="5146" width="11.7" style="346" customWidth="1"/>
    <col min="5147" max="5374" width="9" style="346" customWidth="1"/>
    <col min="5375" max="5375" width="6.5" style="346" customWidth="1"/>
    <col min="5376" max="5376" width="13.2" style="346" customWidth="1"/>
    <col min="5377" max="5378" width="12.7" style="346" customWidth="1"/>
    <col min="5379" max="5379" width="15.7" style="346" customWidth="1"/>
    <col min="5380" max="5380" width="10" style="346" customWidth="1"/>
    <col min="5381" max="5381" width="9" style="346" customWidth="1"/>
    <col min="5382" max="5382" width="9.2" style="346" customWidth="1"/>
    <col min="5383" max="5383" width="10" style="346" customWidth="1"/>
    <col min="5384" max="5384" width="11.2" style="346" customWidth="1"/>
    <col min="5385" max="5385" width="17.7" style="346" customWidth="1"/>
    <col min="5386" max="5386" width="14.2" style="346" customWidth="1"/>
    <col min="5387" max="5387" width="32" style="346" customWidth="1"/>
    <col min="5388" max="5389" width="9.2" style="346" customWidth="1"/>
    <col min="5390" max="5390" width="9" style="346" customWidth="1"/>
    <col min="5391" max="5391" width="9.2" style="346" customWidth="1"/>
    <col min="5392" max="5392" width="9" style="346" customWidth="1"/>
    <col min="5393" max="5393" width="9.2" style="346" customWidth="1"/>
    <col min="5394" max="5394" width="13.7" style="346" customWidth="1"/>
    <col min="5395" max="5395" width="12.5" style="346" customWidth="1"/>
    <col min="5396" max="5398" width="13.7" style="346" customWidth="1"/>
    <col min="5399" max="5399" width="15.7" style="346" customWidth="1"/>
    <col min="5400" max="5400" width="9.2" style="346" customWidth="1"/>
    <col min="5401" max="5401" width="22" style="346" customWidth="1"/>
    <col min="5402" max="5402" width="11.7" style="346" customWidth="1"/>
    <col min="5403" max="5630" width="9" style="346" customWidth="1"/>
    <col min="5631" max="5631" width="6.5" style="346" customWidth="1"/>
    <col min="5632" max="5632" width="13.2" style="346" customWidth="1"/>
    <col min="5633" max="5634" width="12.7" style="346" customWidth="1"/>
    <col min="5635" max="5635" width="15.7" style="346" customWidth="1"/>
    <col min="5636" max="5636" width="10" style="346" customWidth="1"/>
    <col min="5637" max="5637" width="9" style="346" customWidth="1"/>
    <col min="5638" max="5638" width="9.2" style="346" customWidth="1"/>
    <col min="5639" max="5639" width="10" style="346" customWidth="1"/>
    <col min="5640" max="5640" width="11.2" style="346" customWidth="1"/>
    <col min="5641" max="5641" width="17.7" style="346" customWidth="1"/>
    <col min="5642" max="5642" width="14.2" style="346" customWidth="1"/>
    <col min="5643" max="5643" width="32" style="346" customWidth="1"/>
    <col min="5644" max="5645" width="9.2" style="346" customWidth="1"/>
    <col min="5646" max="5646" width="9" style="346" customWidth="1"/>
    <col min="5647" max="5647" width="9.2" style="346" customWidth="1"/>
    <col min="5648" max="5648" width="9" style="346" customWidth="1"/>
    <col min="5649" max="5649" width="9.2" style="346" customWidth="1"/>
    <col min="5650" max="5650" width="13.7" style="346" customWidth="1"/>
    <col min="5651" max="5651" width="12.5" style="346" customWidth="1"/>
    <col min="5652" max="5654" width="13.7" style="346" customWidth="1"/>
    <col min="5655" max="5655" width="15.7" style="346" customWidth="1"/>
    <col min="5656" max="5656" width="9.2" style="346" customWidth="1"/>
    <col min="5657" max="5657" width="22" style="346" customWidth="1"/>
    <col min="5658" max="5658" width="11.7" style="346" customWidth="1"/>
    <col min="5659" max="5886" width="9" style="346" customWidth="1"/>
    <col min="5887" max="5887" width="6.5" style="346" customWidth="1"/>
    <col min="5888" max="5888" width="13.2" style="346" customWidth="1"/>
    <col min="5889" max="5890" width="12.7" style="346" customWidth="1"/>
    <col min="5891" max="5891" width="15.7" style="346" customWidth="1"/>
    <col min="5892" max="5892" width="10" style="346" customWidth="1"/>
    <col min="5893" max="5893" width="9" style="346" customWidth="1"/>
    <col min="5894" max="5894" width="9.2" style="346" customWidth="1"/>
    <col min="5895" max="5895" width="10" style="346" customWidth="1"/>
    <col min="5896" max="5896" width="11.2" style="346" customWidth="1"/>
    <col min="5897" max="5897" width="17.7" style="346" customWidth="1"/>
    <col min="5898" max="5898" width="14.2" style="346" customWidth="1"/>
    <col min="5899" max="5899" width="32" style="346" customWidth="1"/>
    <col min="5900" max="5901" width="9.2" style="346" customWidth="1"/>
    <col min="5902" max="5902" width="9" style="346" customWidth="1"/>
    <col min="5903" max="5903" width="9.2" style="346" customWidth="1"/>
    <col min="5904" max="5904" width="9" style="346" customWidth="1"/>
    <col min="5905" max="5905" width="9.2" style="346" customWidth="1"/>
    <col min="5906" max="5906" width="13.7" style="346" customWidth="1"/>
    <col min="5907" max="5907" width="12.5" style="346" customWidth="1"/>
    <col min="5908" max="5910" width="13.7" style="346" customWidth="1"/>
    <col min="5911" max="5911" width="15.7" style="346" customWidth="1"/>
    <col min="5912" max="5912" width="9.2" style="346" customWidth="1"/>
    <col min="5913" max="5913" width="22" style="346" customWidth="1"/>
    <col min="5914" max="5914" width="11.7" style="346" customWidth="1"/>
    <col min="5915" max="6142" width="9" style="346" customWidth="1"/>
    <col min="6143" max="6143" width="6.5" style="346" customWidth="1"/>
    <col min="6144" max="6144" width="13.2" style="346" customWidth="1"/>
    <col min="6145" max="6146" width="12.7" style="346" customWidth="1"/>
    <col min="6147" max="6147" width="15.7" style="346" customWidth="1"/>
    <col min="6148" max="6148" width="10" style="346" customWidth="1"/>
    <col min="6149" max="6149" width="9" style="346" customWidth="1"/>
    <col min="6150" max="6150" width="9.2" style="346" customWidth="1"/>
    <col min="6151" max="6151" width="10" style="346" customWidth="1"/>
    <col min="6152" max="6152" width="11.2" style="346" customWidth="1"/>
    <col min="6153" max="6153" width="17.7" style="346" customWidth="1"/>
    <col min="6154" max="6154" width="14.2" style="346" customWidth="1"/>
    <col min="6155" max="6155" width="32" style="346" customWidth="1"/>
    <col min="6156" max="6157" width="9.2" style="346" customWidth="1"/>
    <col min="6158" max="6158" width="9" style="346" customWidth="1"/>
    <col min="6159" max="6159" width="9.2" style="346" customWidth="1"/>
    <col min="6160" max="6160" width="9" style="346" customWidth="1"/>
    <col min="6161" max="6161" width="9.2" style="346" customWidth="1"/>
    <col min="6162" max="6162" width="13.7" style="346" customWidth="1"/>
    <col min="6163" max="6163" width="12.5" style="346" customWidth="1"/>
    <col min="6164" max="6166" width="13.7" style="346" customWidth="1"/>
    <col min="6167" max="6167" width="15.7" style="346" customWidth="1"/>
    <col min="6168" max="6168" width="9.2" style="346" customWidth="1"/>
    <col min="6169" max="6169" width="22" style="346" customWidth="1"/>
    <col min="6170" max="6170" width="11.7" style="346" customWidth="1"/>
    <col min="6171" max="6398" width="9" style="346" customWidth="1"/>
    <col min="6399" max="6399" width="6.5" style="346" customWidth="1"/>
    <col min="6400" max="6400" width="13.2" style="346" customWidth="1"/>
    <col min="6401" max="6402" width="12.7" style="346" customWidth="1"/>
    <col min="6403" max="6403" width="15.7" style="346" customWidth="1"/>
    <col min="6404" max="6404" width="10" style="346" customWidth="1"/>
    <col min="6405" max="6405" width="9" style="346" customWidth="1"/>
    <col min="6406" max="6406" width="9.2" style="346" customWidth="1"/>
    <col min="6407" max="6407" width="10" style="346" customWidth="1"/>
    <col min="6408" max="6408" width="11.2" style="346" customWidth="1"/>
    <col min="6409" max="6409" width="17.7" style="346" customWidth="1"/>
    <col min="6410" max="6410" width="14.2" style="346" customWidth="1"/>
    <col min="6411" max="6411" width="32" style="346" customWidth="1"/>
    <col min="6412" max="6413" width="9.2" style="346" customWidth="1"/>
    <col min="6414" max="6414" width="9" style="346" customWidth="1"/>
    <col min="6415" max="6415" width="9.2" style="346" customWidth="1"/>
    <col min="6416" max="6416" width="9" style="346" customWidth="1"/>
    <col min="6417" max="6417" width="9.2" style="346" customWidth="1"/>
    <col min="6418" max="6418" width="13.7" style="346" customWidth="1"/>
    <col min="6419" max="6419" width="12.5" style="346" customWidth="1"/>
    <col min="6420" max="6422" width="13.7" style="346" customWidth="1"/>
    <col min="6423" max="6423" width="15.7" style="346" customWidth="1"/>
    <col min="6424" max="6424" width="9.2" style="346" customWidth="1"/>
    <col min="6425" max="6425" width="22" style="346" customWidth="1"/>
    <col min="6426" max="6426" width="11.7" style="346" customWidth="1"/>
    <col min="6427" max="6654" width="9" style="346" customWidth="1"/>
    <col min="6655" max="6655" width="6.5" style="346" customWidth="1"/>
    <col min="6656" max="6656" width="13.2" style="346" customWidth="1"/>
    <col min="6657" max="6658" width="12.7" style="346" customWidth="1"/>
    <col min="6659" max="6659" width="15.7" style="346" customWidth="1"/>
    <col min="6660" max="6660" width="10" style="346" customWidth="1"/>
    <col min="6661" max="6661" width="9" style="346" customWidth="1"/>
    <col min="6662" max="6662" width="9.2" style="346" customWidth="1"/>
    <col min="6663" max="6663" width="10" style="346" customWidth="1"/>
    <col min="6664" max="6664" width="11.2" style="346" customWidth="1"/>
    <col min="6665" max="6665" width="17.7" style="346" customWidth="1"/>
    <col min="6666" max="6666" width="14.2" style="346" customWidth="1"/>
    <col min="6667" max="6667" width="32" style="346" customWidth="1"/>
    <col min="6668" max="6669" width="9.2" style="346" customWidth="1"/>
    <col min="6670" max="6670" width="9" style="346" customWidth="1"/>
    <col min="6671" max="6671" width="9.2" style="346" customWidth="1"/>
    <col min="6672" max="6672" width="9" style="346" customWidth="1"/>
    <col min="6673" max="6673" width="9.2" style="346" customWidth="1"/>
    <col min="6674" max="6674" width="13.7" style="346" customWidth="1"/>
    <col min="6675" max="6675" width="12.5" style="346" customWidth="1"/>
    <col min="6676" max="6678" width="13.7" style="346" customWidth="1"/>
    <col min="6679" max="6679" width="15.7" style="346" customWidth="1"/>
    <col min="6680" max="6680" width="9.2" style="346" customWidth="1"/>
    <col min="6681" max="6681" width="22" style="346" customWidth="1"/>
    <col min="6682" max="6682" width="11.7" style="346" customWidth="1"/>
    <col min="6683" max="6910" width="9" style="346" customWidth="1"/>
    <col min="6911" max="6911" width="6.5" style="346" customWidth="1"/>
    <col min="6912" max="6912" width="13.2" style="346" customWidth="1"/>
    <col min="6913" max="6914" width="12.7" style="346" customWidth="1"/>
    <col min="6915" max="6915" width="15.7" style="346" customWidth="1"/>
    <col min="6916" max="6916" width="10" style="346" customWidth="1"/>
    <col min="6917" max="6917" width="9" style="346" customWidth="1"/>
    <col min="6918" max="6918" width="9.2" style="346" customWidth="1"/>
    <col min="6919" max="6919" width="10" style="346" customWidth="1"/>
    <col min="6920" max="6920" width="11.2" style="346" customWidth="1"/>
    <col min="6921" max="6921" width="17.7" style="346" customWidth="1"/>
    <col min="6922" max="6922" width="14.2" style="346" customWidth="1"/>
    <col min="6923" max="6923" width="32" style="346" customWidth="1"/>
    <col min="6924" max="6925" width="9.2" style="346" customWidth="1"/>
    <col min="6926" max="6926" width="9" style="346" customWidth="1"/>
    <col min="6927" max="6927" width="9.2" style="346" customWidth="1"/>
    <col min="6928" max="6928" width="9" style="346" customWidth="1"/>
    <col min="6929" max="6929" width="9.2" style="346" customWidth="1"/>
    <col min="6930" max="6930" width="13.7" style="346" customWidth="1"/>
    <col min="6931" max="6931" width="12.5" style="346" customWidth="1"/>
    <col min="6932" max="6934" width="13.7" style="346" customWidth="1"/>
    <col min="6935" max="6935" width="15.7" style="346" customWidth="1"/>
    <col min="6936" max="6936" width="9.2" style="346" customWidth="1"/>
    <col min="6937" max="6937" width="22" style="346" customWidth="1"/>
    <col min="6938" max="6938" width="11.7" style="346" customWidth="1"/>
    <col min="6939" max="7166" width="9" style="346" customWidth="1"/>
    <col min="7167" max="7167" width="6.5" style="346" customWidth="1"/>
    <col min="7168" max="7168" width="13.2" style="346" customWidth="1"/>
    <col min="7169" max="7170" width="12.7" style="346" customWidth="1"/>
    <col min="7171" max="7171" width="15.7" style="346" customWidth="1"/>
    <col min="7172" max="7172" width="10" style="346" customWidth="1"/>
    <col min="7173" max="7173" width="9" style="346" customWidth="1"/>
    <col min="7174" max="7174" width="9.2" style="346" customWidth="1"/>
    <col min="7175" max="7175" width="10" style="346" customWidth="1"/>
    <col min="7176" max="7176" width="11.2" style="346" customWidth="1"/>
    <col min="7177" max="7177" width="17.7" style="346" customWidth="1"/>
    <col min="7178" max="7178" width="14.2" style="346" customWidth="1"/>
    <col min="7179" max="7179" width="32" style="346" customWidth="1"/>
    <col min="7180" max="7181" width="9.2" style="346" customWidth="1"/>
    <col min="7182" max="7182" width="9" style="346" customWidth="1"/>
    <col min="7183" max="7183" width="9.2" style="346" customWidth="1"/>
    <col min="7184" max="7184" width="9" style="346" customWidth="1"/>
    <col min="7185" max="7185" width="9.2" style="346" customWidth="1"/>
    <col min="7186" max="7186" width="13.7" style="346" customWidth="1"/>
    <col min="7187" max="7187" width="12.5" style="346" customWidth="1"/>
    <col min="7188" max="7190" width="13.7" style="346" customWidth="1"/>
    <col min="7191" max="7191" width="15.7" style="346" customWidth="1"/>
    <col min="7192" max="7192" width="9.2" style="346" customWidth="1"/>
    <col min="7193" max="7193" width="22" style="346" customWidth="1"/>
    <col min="7194" max="7194" width="11.7" style="346" customWidth="1"/>
    <col min="7195" max="7422" width="9" style="346" customWidth="1"/>
    <col min="7423" max="7423" width="6.5" style="346" customWidth="1"/>
    <col min="7424" max="7424" width="13.2" style="346" customWidth="1"/>
    <col min="7425" max="7426" width="12.7" style="346" customWidth="1"/>
    <col min="7427" max="7427" width="15.7" style="346" customWidth="1"/>
    <col min="7428" max="7428" width="10" style="346" customWidth="1"/>
    <col min="7429" max="7429" width="9" style="346" customWidth="1"/>
    <col min="7430" max="7430" width="9.2" style="346" customWidth="1"/>
    <col min="7431" max="7431" width="10" style="346" customWidth="1"/>
    <col min="7432" max="7432" width="11.2" style="346" customWidth="1"/>
    <col min="7433" max="7433" width="17.7" style="346" customWidth="1"/>
    <col min="7434" max="7434" width="14.2" style="346" customWidth="1"/>
    <col min="7435" max="7435" width="32" style="346" customWidth="1"/>
    <col min="7436" max="7437" width="9.2" style="346" customWidth="1"/>
    <col min="7438" max="7438" width="9" style="346" customWidth="1"/>
    <col min="7439" max="7439" width="9.2" style="346" customWidth="1"/>
    <col min="7440" max="7440" width="9" style="346" customWidth="1"/>
    <col min="7441" max="7441" width="9.2" style="346" customWidth="1"/>
    <col min="7442" max="7442" width="13.7" style="346" customWidth="1"/>
    <col min="7443" max="7443" width="12.5" style="346" customWidth="1"/>
    <col min="7444" max="7446" width="13.7" style="346" customWidth="1"/>
    <col min="7447" max="7447" width="15.7" style="346" customWidth="1"/>
    <col min="7448" max="7448" width="9.2" style="346" customWidth="1"/>
    <col min="7449" max="7449" width="22" style="346" customWidth="1"/>
    <col min="7450" max="7450" width="11.7" style="346" customWidth="1"/>
    <col min="7451" max="7678" width="9" style="346" customWidth="1"/>
    <col min="7679" max="7679" width="6.5" style="346" customWidth="1"/>
    <col min="7680" max="7680" width="13.2" style="346" customWidth="1"/>
    <col min="7681" max="7682" width="12.7" style="346" customWidth="1"/>
    <col min="7683" max="7683" width="15.7" style="346" customWidth="1"/>
    <col min="7684" max="7684" width="10" style="346" customWidth="1"/>
    <col min="7685" max="7685" width="9" style="346" customWidth="1"/>
    <col min="7686" max="7686" width="9.2" style="346" customWidth="1"/>
    <col min="7687" max="7687" width="10" style="346" customWidth="1"/>
    <col min="7688" max="7688" width="11.2" style="346" customWidth="1"/>
    <col min="7689" max="7689" width="17.7" style="346" customWidth="1"/>
    <col min="7690" max="7690" width="14.2" style="346" customWidth="1"/>
    <col min="7691" max="7691" width="32" style="346" customWidth="1"/>
    <col min="7692" max="7693" width="9.2" style="346" customWidth="1"/>
    <col min="7694" max="7694" width="9" style="346" customWidth="1"/>
    <col min="7695" max="7695" width="9.2" style="346" customWidth="1"/>
    <col min="7696" max="7696" width="9" style="346" customWidth="1"/>
    <col min="7697" max="7697" width="9.2" style="346" customWidth="1"/>
    <col min="7698" max="7698" width="13.7" style="346" customWidth="1"/>
    <col min="7699" max="7699" width="12.5" style="346" customWidth="1"/>
    <col min="7700" max="7702" width="13.7" style="346" customWidth="1"/>
    <col min="7703" max="7703" width="15.7" style="346" customWidth="1"/>
    <col min="7704" max="7704" width="9.2" style="346" customWidth="1"/>
    <col min="7705" max="7705" width="22" style="346" customWidth="1"/>
    <col min="7706" max="7706" width="11.7" style="346" customWidth="1"/>
    <col min="7707" max="7934" width="9" style="346" customWidth="1"/>
    <col min="7935" max="7935" width="6.5" style="346" customWidth="1"/>
    <col min="7936" max="7936" width="13.2" style="346" customWidth="1"/>
    <col min="7937" max="7938" width="12.7" style="346" customWidth="1"/>
    <col min="7939" max="7939" width="15.7" style="346" customWidth="1"/>
    <col min="7940" max="7940" width="10" style="346" customWidth="1"/>
    <col min="7941" max="7941" width="9" style="346" customWidth="1"/>
    <col min="7942" max="7942" width="9.2" style="346" customWidth="1"/>
    <col min="7943" max="7943" width="10" style="346" customWidth="1"/>
    <col min="7944" max="7944" width="11.2" style="346" customWidth="1"/>
    <col min="7945" max="7945" width="17.7" style="346" customWidth="1"/>
    <col min="7946" max="7946" width="14.2" style="346" customWidth="1"/>
    <col min="7947" max="7947" width="32" style="346" customWidth="1"/>
    <col min="7948" max="7949" width="9.2" style="346" customWidth="1"/>
    <col min="7950" max="7950" width="9" style="346" customWidth="1"/>
    <col min="7951" max="7951" width="9.2" style="346" customWidth="1"/>
    <col min="7952" max="7952" width="9" style="346" customWidth="1"/>
    <col min="7953" max="7953" width="9.2" style="346" customWidth="1"/>
    <col min="7954" max="7954" width="13.7" style="346" customWidth="1"/>
    <col min="7955" max="7955" width="12.5" style="346" customWidth="1"/>
    <col min="7956" max="7958" width="13.7" style="346" customWidth="1"/>
    <col min="7959" max="7959" width="15.7" style="346" customWidth="1"/>
    <col min="7960" max="7960" width="9.2" style="346" customWidth="1"/>
    <col min="7961" max="7961" width="22" style="346" customWidth="1"/>
    <col min="7962" max="7962" width="11.7" style="346" customWidth="1"/>
    <col min="7963" max="8190" width="9" style="346" customWidth="1"/>
    <col min="8191" max="8191" width="6.5" style="346" customWidth="1"/>
    <col min="8192" max="8192" width="13.2" style="346" customWidth="1"/>
    <col min="8193" max="8194" width="12.7" style="346" customWidth="1"/>
    <col min="8195" max="8195" width="15.7" style="346" customWidth="1"/>
    <col min="8196" max="8196" width="10" style="346" customWidth="1"/>
    <col min="8197" max="8197" width="9" style="346" customWidth="1"/>
    <col min="8198" max="8198" width="9.2" style="346" customWidth="1"/>
    <col min="8199" max="8199" width="10" style="346" customWidth="1"/>
    <col min="8200" max="8200" width="11.2" style="346" customWidth="1"/>
    <col min="8201" max="8201" width="17.7" style="346" customWidth="1"/>
    <col min="8202" max="8202" width="14.2" style="346" customWidth="1"/>
    <col min="8203" max="8203" width="32" style="346" customWidth="1"/>
    <col min="8204" max="8205" width="9.2" style="346" customWidth="1"/>
    <col min="8206" max="8206" width="9" style="346" customWidth="1"/>
    <col min="8207" max="8207" width="9.2" style="346" customWidth="1"/>
    <col min="8208" max="8208" width="9" style="346" customWidth="1"/>
    <col min="8209" max="8209" width="9.2" style="346" customWidth="1"/>
    <col min="8210" max="8210" width="13.7" style="346" customWidth="1"/>
    <col min="8211" max="8211" width="12.5" style="346" customWidth="1"/>
    <col min="8212" max="8214" width="13.7" style="346" customWidth="1"/>
    <col min="8215" max="8215" width="15.7" style="346" customWidth="1"/>
    <col min="8216" max="8216" width="9.2" style="346" customWidth="1"/>
    <col min="8217" max="8217" width="22" style="346" customWidth="1"/>
    <col min="8218" max="8218" width="11.7" style="346" customWidth="1"/>
    <col min="8219" max="8446" width="9" style="346" customWidth="1"/>
    <col min="8447" max="8447" width="6.5" style="346" customWidth="1"/>
    <col min="8448" max="8448" width="13.2" style="346" customWidth="1"/>
    <col min="8449" max="8450" width="12.7" style="346" customWidth="1"/>
    <col min="8451" max="8451" width="15.7" style="346" customWidth="1"/>
    <col min="8452" max="8452" width="10" style="346" customWidth="1"/>
    <col min="8453" max="8453" width="9" style="346" customWidth="1"/>
    <col min="8454" max="8454" width="9.2" style="346" customWidth="1"/>
    <col min="8455" max="8455" width="10" style="346" customWidth="1"/>
    <col min="8456" max="8456" width="11.2" style="346" customWidth="1"/>
    <col min="8457" max="8457" width="17.7" style="346" customWidth="1"/>
    <col min="8458" max="8458" width="14.2" style="346" customWidth="1"/>
    <col min="8459" max="8459" width="32" style="346" customWidth="1"/>
    <col min="8460" max="8461" width="9.2" style="346" customWidth="1"/>
    <col min="8462" max="8462" width="9" style="346" customWidth="1"/>
    <col min="8463" max="8463" width="9.2" style="346" customWidth="1"/>
    <col min="8464" max="8464" width="9" style="346" customWidth="1"/>
    <col min="8465" max="8465" width="9.2" style="346" customWidth="1"/>
    <col min="8466" max="8466" width="13.7" style="346" customWidth="1"/>
    <col min="8467" max="8467" width="12.5" style="346" customWidth="1"/>
    <col min="8468" max="8470" width="13.7" style="346" customWidth="1"/>
    <col min="8471" max="8471" width="15.7" style="346" customWidth="1"/>
    <col min="8472" max="8472" width="9.2" style="346" customWidth="1"/>
    <col min="8473" max="8473" width="22" style="346" customWidth="1"/>
    <col min="8474" max="8474" width="11.7" style="346" customWidth="1"/>
    <col min="8475" max="8702" width="9" style="346" customWidth="1"/>
    <col min="8703" max="8703" width="6.5" style="346" customWidth="1"/>
    <col min="8704" max="8704" width="13.2" style="346" customWidth="1"/>
    <col min="8705" max="8706" width="12.7" style="346" customWidth="1"/>
    <col min="8707" max="8707" width="15.7" style="346" customWidth="1"/>
    <col min="8708" max="8708" width="10" style="346" customWidth="1"/>
    <col min="8709" max="8709" width="9" style="346" customWidth="1"/>
    <col min="8710" max="8710" width="9.2" style="346" customWidth="1"/>
    <col min="8711" max="8711" width="10" style="346" customWidth="1"/>
    <col min="8712" max="8712" width="11.2" style="346" customWidth="1"/>
    <col min="8713" max="8713" width="17.7" style="346" customWidth="1"/>
    <col min="8714" max="8714" width="14.2" style="346" customWidth="1"/>
    <col min="8715" max="8715" width="32" style="346" customWidth="1"/>
    <col min="8716" max="8717" width="9.2" style="346" customWidth="1"/>
    <col min="8718" max="8718" width="9" style="346" customWidth="1"/>
    <col min="8719" max="8719" width="9.2" style="346" customWidth="1"/>
    <col min="8720" max="8720" width="9" style="346" customWidth="1"/>
    <col min="8721" max="8721" width="9.2" style="346" customWidth="1"/>
    <col min="8722" max="8722" width="13.7" style="346" customWidth="1"/>
    <col min="8723" max="8723" width="12.5" style="346" customWidth="1"/>
    <col min="8724" max="8726" width="13.7" style="346" customWidth="1"/>
    <col min="8727" max="8727" width="15.7" style="346" customWidth="1"/>
    <col min="8728" max="8728" width="9.2" style="346" customWidth="1"/>
    <col min="8729" max="8729" width="22" style="346" customWidth="1"/>
    <col min="8730" max="8730" width="11.7" style="346" customWidth="1"/>
    <col min="8731" max="8958" width="9" style="346" customWidth="1"/>
    <col min="8959" max="8959" width="6.5" style="346" customWidth="1"/>
    <col min="8960" max="8960" width="13.2" style="346" customWidth="1"/>
    <col min="8961" max="8962" width="12.7" style="346" customWidth="1"/>
    <col min="8963" max="8963" width="15.7" style="346" customWidth="1"/>
    <col min="8964" max="8964" width="10" style="346" customWidth="1"/>
    <col min="8965" max="8965" width="9" style="346" customWidth="1"/>
    <col min="8966" max="8966" width="9.2" style="346" customWidth="1"/>
    <col min="8967" max="8967" width="10" style="346" customWidth="1"/>
    <col min="8968" max="8968" width="11.2" style="346" customWidth="1"/>
    <col min="8969" max="8969" width="17.7" style="346" customWidth="1"/>
    <col min="8970" max="8970" width="14.2" style="346" customWidth="1"/>
    <col min="8971" max="8971" width="32" style="346" customWidth="1"/>
    <col min="8972" max="8973" width="9.2" style="346" customWidth="1"/>
    <col min="8974" max="8974" width="9" style="346" customWidth="1"/>
    <col min="8975" max="8975" width="9.2" style="346" customWidth="1"/>
    <col min="8976" max="8976" width="9" style="346" customWidth="1"/>
    <col min="8977" max="8977" width="9.2" style="346" customWidth="1"/>
    <col min="8978" max="8978" width="13.7" style="346" customWidth="1"/>
    <col min="8979" max="8979" width="12.5" style="346" customWidth="1"/>
    <col min="8980" max="8982" width="13.7" style="346" customWidth="1"/>
    <col min="8983" max="8983" width="15.7" style="346" customWidth="1"/>
    <col min="8984" max="8984" width="9.2" style="346" customWidth="1"/>
    <col min="8985" max="8985" width="22" style="346" customWidth="1"/>
    <col min="8986" max="8986" width="11.7" style="346" customWidth="1"/>
    <col min="8987" max="9214" width="9" style="346" customWidth="1"/>
    <col min="9215" max="9215" width="6.5" style="346" customWidth="1"/>
    <col min="9216" max="9216" width="13.2" style="346" customWidth="1"/>
    <col min="9217" max="9218" width="12.7" style="346" customWidth="1"/>
    <col min="9219" max="9219" width="15.7" style="346" customWidth="1"/>
    <col min="9220" max="9220" width="10" style="346" customWidth="1"/>
    <col min="9221" max="9221" width="9" style="346" customWidth="1"/>
    <col min="9222" max="9222" width="9.2" style="346" customWidth="1"/>
    <col min="9223" max="9223" width="10" style="346" customWidth="1"/>
    <col min="9224" max="9224" width="11.2" style="346" customWidth="1"/>
    <col min="9225" max="9225" width="17.7" style="346" customWidth="1"/>
    <col min="9226" max="9226" width="14.2" style="346" customWidth="1"/>
    <col min="9227" max="9227" width="32" style="346" customWidth="1"/>
    <col min="9228" max="9229" width="9.2" style="346" customWidth="1"/>
    <col min="9230" max="9230" width="9" style="346" customWidth="1"/>
    <col min="9231" max="9231" width="9.2" style="346" customWidth="1"/>
    <col min="9232" max="9232" width="9" style="346" customWidth="1"/>
    <col min="9233" max="9233" width="9.2" style="346" customWidth="1"/>
    <col min="9234" max="9234" width="13.7" style="346" customWidth="1"/>
    <col min="9235" max="9235" width="12.5" style="346" customWidth="1"/>
    <col min="9236" max="9238" width="13.7" style="346" customWidth="1"/>
    <col min="9239" max="9239" width="15.7" style="346" customWidth="1"/>
    <col min="9240" max="9240" width="9.2" style="346" customWidth="1"/>
    <col min="9241" max="9241" width="22" style="346" customWidth="1"/>
    <col min="9242" max="9242" width="11.7" style="346" customWidth="1"/>
    <col min="9243" max="9470" width="9" style="346" customWidth="1"/>
    <col min="9471" max="9471" width="6.5" style="346" customWidth="1"/>
    <col min="9472" max="9472" width="13.2" style="346" customWidth="1"/>
    <col min="9473" max="9474" width="12.7" style="346" customWidth="1"/>
    <col min="9475" max="9475" width="15.7" style="346" customWidth="1"/>
    <col min="9476" max="9476" width="10" style="346" customWidth="1"/>
    <col min="9477" max="9477" width="9" style="346" customWidth="1"/>
    <col min="9478" max="9478" width="9.2" style="346" customWidth="1"/>
    <col min="9479" max="9479" width="10" style="346" customWidth="1"/>
    <col min="9480" max="9480" width="11.2" style="346" customWidth="1"/>
    <col min="9481" max="9481" width="17.7" style="346" customWidth="1"/>
    <col min="9482" max="9482" width="14.2" style="346" customWidth="1"/>
    <col min="9483" max="9483" width="32" style="346" customWidth="1"/>
    <col min="9484" max="9485" width="9.2" style="346" customWidth="1"/>
    <col min="9486" max="9486" width="9" style="346" customWidth="1"/>
    <col min="9487" max="9487" width="9.2" style="346" customWidth="1"/>
    <col min="9488" max="9488" width="9" style="346" customWidth="1"/>
    <col min="9489" max="9489" width="9.2" style="346" customWidth="1"/>
    <col min="9490" max="9490" width="13.7" style="346" customWidth="1"/>
    <col min="9491" max="9491" width="12.5" style="346" customWidth="1"/>
    <col min="9492" max="9494" width="13.7" style="346" customWidth="1"/>
    <col min="9495" max="9495" width="15.7" style="346" customWidth="1"/>
    <col min="9496" max="9496" width="9.2" style="346" customWidth="1"/>
    <col min="9497" max="9497" width="22" style="346" customWidth="1"/>
    <col min="9498" max="9498" width="11.7" style="346" customWidth="1"/>
    <col min="9499" max="9726" width="9" style="346" customWidth="1"/>
    <col min="9727" max="9727" width="6.5" style="346" customWidth="1"/>
    <col min="9728" max="9728" width="13.2" style="346" customWidth="1"/>
    <col min="9729" max="9730" width="12.7" style="346" customWidth="1"/>
    <col min="9731" max="9731" width="15.7" style="346" customWidth="1"/>
    <col min="9732" max="9732" width="10" style="346" customWidth="1"/>
    <col min="9733" max="9733" width="9" style="346" customWidth="1"/>
    <col min="9734" max="9734" width="9.2" style="346" customWidth="1"/>
    <col min="9735" max="9735" width="10" style="346" customWidth="1"/>
    <col min="9736" max="9736" width="11.2" style="346" customWidth="1"/>
    <col min="9737" max="9737" width="17.7" style="346" customWidth="1"/>
    <col min="9738" max="9738" width="14.2" style="346" customWidth="1"/>
    <col min="9739" max="9739" width="32" style="346" customWidth="1"/>
    <col min="9740" max="9741" width="9.2" style="346" customWidth="1"/>
    <col min="9742" max="9742" width="9" style="346" customWidth="1"/>
    <col min="9743" max="9743" width="9.2" style="346" customWidth="1"/>
    <col min="9744" max="9744" width="9" style="346" customWidth="1"/>
    <col min="9745" max="9745" width="9.2" style="346" customWidth="1"/>
    <col min="9746" max="9746" width="13.7" style="346" customWidth="1"/>
    <col min="9747" max="9747" width="12.5" style="346" customWidth="1"/>
    <col min="9748" max="9750" width="13.7" style="346" customWidth="1"/>
    <col min="9751" max="9751" width="15.7" style="346" customWidth="1"/>
    <col min="9752" max="9752" width="9.2" style="346" customWidth="1"/>
    <col min="9753" max="9753" width="22" style="346" customWidth="1"/>
    <col min="9754" max="9754" width="11.7" style="346" customWidth="1"/>
    <col min="9755" max="9982" width="9" style="346" customWidth="1"/>
    <col min="9983" max="9983" width="6.5" style="346" customWidth="1"/>
    <col min="9984" max="9984" width="13.2" style="346" customWidth="1"/>
    <col min="9985" max="9986" width="12.7" style="346" customWidth="1"/>
    <col min="9987" max="9987" width="15.7" style="346" customWidth="1"/>
    <col min="9988" max="9988" width="10" style="346" customWidth="1"/>
    <col min="9989" max="9989" width="9" style="346" customWidth="1"/>
    <col min="9990" max="9990" width="9.2" style="346" customWidth="1"/>
    <col min="9991" max="9991" width="10" style="346" customWidth="1"/>
    <col min="9992" max="9992" width="11.2" style="346" customWidth="1"/>
    <col min="9993" max="9993" width="17.7" style="346" customWidth="1"/>
    <col min="9994" max="9994" width="14.2" style="346" customWidth="1"/>
    <col min="9995" max="9995" width="32" style="346" customWidth="1"/>
    <col min="9996" max="9997" width="9.2" style="346" customWidth="1"/>
    <col min="9998" max="9998" width="9" style="346" customWidth="1"/>
    <col min="9999" max="9999" width="9.2" style="346" customWidth="1"/>
    <col min="10000" max="10000" width="9" style="346" customWidth="1"/>
    <col min="10001" max="10001" width="9.2" style="346" customWidth="1"/>
    <col min="10002" max="10002" width="13.7" style="346" customWidth="1"/>
    <col min="10003" max="10003" width="12.5" style="346" customWidth="1"/>
    <col min="10004" max="10006" width="13.7" style="346" customWidth="1"/>
    <col min="10007" max="10007" width="15.7" style="346" customWidth="1"/>
    <col min="10008" max="10008" width="9.2" style="346" customWidth="1"/>
    <col min="10009" max="10009" width="22" style="346" customWidth="1"/>
    <col min="10010" max="10010" width="11.7" style="346" customWidth="1"/>
    <col min="10011" max="10238" width="9" style="346" customWidth="1"/>
    <col min="10239" max="10239" width="6.5" style="346" customWidth="1"/>
    <col min="10240" max="10240" width="13.2" style="346" customWidth="1"/>
    <col min="10241" max="10242" width="12.7" style="346" customWidth="1"/>
    <col min="10243" max="10243" width="15.7" style="346" customWidth="1"/>
    <col min="10244" max="10244" width="10" style="346" customWidth="1"/>
    <col min="10245" max="10245" width="9" style="346" customWidth="1"/>
    <col min="10246" max="10246" width="9.2" style="346" customWidth="1"/>
    <col min="10247" max="10247" width="10" style="346" customWidth="1"/>
    <col min="10248" max="10248" width="11.2" style="346" customWidth="1"/>
    <col min="10249" max="10249" width="17.7" style="346" customWidth="1"/>
    <col min="10250" max="10250" width="14.2" style="346" customWidth="1"/>
    <col min="10251" max="10251" width="32" style="346" customWidth="1"/>
    <col min="10252" max="10253" width="9.2" style="346" customWidth="1"/>
    <col min="10254" max="10254" width="9" style="346" customWidth="1"/>
    <col min="10255" max="10255" width="9.2" style="346" customWidth="1"/>
    <col min="10256" max="10256" width="9" style="346" customWidth="1"/>
    <col min="10257" max="10257" width="9.2" style="346" customWidth="1"/>
    <col min="10258" max="10258" width="13.7" style="346" customWidth="1"/>
    <col min="10259" max="10259" width="12.5" style="346" customWidth="1"/>
    <col min="10260" max="10262" width="13.7" style="346" customWidth="1"/>
    <col min="10263" max="10263" width="15.7" style="346" customWidth="1"/>
    <col min="10264" max="10264" width="9.2" style="346" customWidth="1"/>
    <col min="10265" max="10265" width="22" style="346" customWidth="1"/>
    <col min="10266" max="10266" width="11.7" style="346" customWidth="1"/>
    <col min="10267" max="10494" width="9" style="346" customWidth="1"/>
    <col min="10495" max="10495" width="6.5" style="346" customWidth="1"/>
    <col min="10496" max="10496" width="13.2" style="346" customWidth="1"/>
    <col min="10497" max="10498" width="12.7" style="346" customWidth="1"/>
    <col min="10499" max="10499" width="15.7" style="346" customWidth="1"/>
    <col min="10500" max="10500" width="10" style="346" customWidth="1"/>
    <col min="10501" max="10501" width="9" style="346" customWidth="1"/>
    <col min="10502" max="10502" width="9.2" style="346" customWidth="1"/>
    <col min="10503" max="10503" width="10" style="346" customWidth="1"/>
    <col min="10504" max="10504" width="11.2" style="346" customWidth="1"/>
    <col min="10505" max="10505" width="17.7" style="346" customWidth="1"/>
    <col min="10506" max="10506" width="14.2" style="346" customWidth="1"/>
    <col min="10507" max="10507" width="32" style="346" customWidth="1"/>
    <col min="10508" max="10509" width="9.2" style="346" customWidth="1"/>
    <col min="10510" max="10510" width="9" style="346" customWidth="1"/>
    <col min="10511" max="10511" width="9.2" style="346" customWidth="1"/>
    <col min="10512" max="10512" width="9" style="346" customWidth="1"/>
    <col min="10513" max="10513" width="9.2" style="346" customWidth="1"/>
    <col min="10514" max="10514" width="13.7" style="346" customWidth="1"/>
    <col min="10515" max="10515" width="12.5" style="346" customWidth="1"/>
    <col min="10516" max="10518" width="13.7" style="346" customWidth="1"/>
    <col min="10519" max="10519" width="15.7" style="346" customWidth="1"/>
    <col min="10520" max="10520" width="9.2" style="346" customWidth="1"/>
    <col min="10521" max="10521" width="22" style="346" customWidth="1"/>
    <col min="10522" max="10522" width="11.7" style="346" customWidth="1"/>
    <col min="10523" max="10750" width="9" style="346" customWidth="1"/>
    <col min="10751" max="10751" width="6.5" style="346" customWidth="1"/>
    <col min="10752" max="10752" width="13.2" style="346" customWidth="1"/>
    <col min="10753" max="10754" width="12.7" style="346" customWidth="1"/>
    <col min="10755" max="10755" width="15.7" style="346" customWidth="1"/>
    <col min="10756" max="10756" width="10" style="346" customWidth="1"/>
    <col min="10757" max="10757" width="9" style="346" customWidth="1"/>
    <col min="10758" max="10758" width="9.2" style="346" customWidth="1"/>
    <col min="10759" max="10759" width="10" style="346" customWidth="1"/>
    <col min="10760" max="10760" width="11.2" style="346" customWidth="1"/>
    <col min="10761" max="10761" width="17.7" style="346" customWidth="1"/>
    <col min="10762" max="10762" width="14.2" style="346" customWidth="1"/>
    <col min="10763" max="10763" width="32" style="346" customWidth="1"/>
    <col min="10764" max="10765" width="9.2" style="346" customWidth="1"/>
    <col min="10766" max="10766" width="9" style="346" customWidth="1"/>
    <col min="10767" max="10767" width="9.2" style="346" customWidth="1"/>
    <col min="10768" max="10768" width="9" style="346" customWidth="1"/>
    <col min="10769" max="10769" width="9.2" style="346" customWidth="1"/>
    <col min="10770" max="10770" width="13.7" style="346" customWidth="1"/>
    <col min="10771" max="10771" width="12.5" style="346" customWidth="1"/>
    <col min="10772" max="10774" width="13.7" style="346" customWidth="1"/>
    <col min="10775" max="10775" width="15.7" style="346" customWidth="1"/>
    <col min="10776" max="10776" width="9.2" style="346" customWidth="1"/>
    <col min="10777" max="10777" width="22" style="346" customWidth="1"/>
    <col min="10778" max="10778" width="11.7" style="346" customWidth="1"/>
    <col min="10779" max="11006" width="9" style="346" customWidth="1"/>
    <col min="11007" max="11007" width="6.5" style="346" customWidth="1"/>
    <col min="11008" max="11008" width="13.2" style="346" customWidth="1"/>
    <col min="11009" max="11010" width="12.7" style="346" customWidth="1"/>
    <col min="11011" max="11011" width="15.7" style="346" customWidth="1"/>
    <col min="11012" max="11012" width="10" style="346" customWidth="1"/>
    <col min="11013" max="11013" width="9" style="346" customWidth="1"/>
    <col min="11014" max="11014" width="9.2" style="346" customWidth="1"/>
    <col min="11015" max="11015" width="10" style="346" customWidth="1"/>
    <col min="11016" max="11016" width="11.2" style="346" customWidth="1"/>
    <col min="11017" max="11017" width="17.7" style="346" customWidth="1"/>
    <col min="11018" max="11018" width="14.2" style="346" customWidth="1"/>
    <col min="11019" max="11019" width="32" style="346" customWidth="1"/>
    <col min="11020" max="11021" width="9.2" style="346" customWidth="1"/>
    <col min="11022" max="11022" width="9" style="346" customWidth="1"/>
    <col min="11023" max="11023" width="9.2" style="346" customWidth="1"/>
    <col min="11024" max="11024" width="9" style="346" customWidth="1"/>
    <col min="11025" max="11025" width="9.2" style="346" customWidth="1"/>
    <col min="11026" max="11026" width="13.7" style="346" customWidth="1"/>
    <col min="11027" max="11027" width="12.5" style="346" customWidth="1"/>
    <col min="11028" max="11030" width="13.7" style="346" customWidth="1"/>
    <col min="11031" max="11031" width="15.7" style="346" customWidth="1"/>
    <col min="11032" max="11032" width="9.2" style="346" customWidth="1"/>
    <col min="11033" max="11033" width="22" style="346" customWidth="1"/>
    <col min="11034" max="11034" width="11.7" style="346" customWidth="1"/>
    <col min="11035" max="11262" width="9" style="346" customWidth="1"/>
    <col min="11263" max="11263" width="6.5" style="346" customWidth="1"/>
    <col min="11264" max="11264" width="13.2" style="346" customWidth="1"/>
    <col min="11265" max="11266" width="12.7" style="346" customWidth="1"/>
    <col min="11267" max="11267" width="15.7" style="346" customWidth="1"/>
    <col min="11268" max="11268" width="10" style="346" customWidth="1"/>
    <col min="11269" max="11269" width="9" style="346" customWidth="1"/>
    <col min="11270" max="11270" width="9.2" style="346" customWidth="1"/>
    <col min="11271" max="11271" width="10" style="346" customWidth="1"/>
    <col min="11272" max="11272" width="11.2" style="346" customWidth="1"/>
    <col min="11273" max="11273" width="17.7" style="346" customWidth="1"/>
    <col min="11274" max="11274" width="14.2" style="346" customWidth="1"/>
    <col min="11275" max="11275" width="32" style="346" customWidth="1"/>
    <col min="11276" max="11277" width="9.2" style="346" customWidth="1"/>
    <col min="11278" max="11278" width="9" style="346" customWidth="1"/>
    <col min="11279" max="11279" width="9.2" style="346" customWidth="1"/>
    <col min="11280" max="11280" width="9" style="346" customWidth="1"/>
    <col min="11281" max="11281" width="9.2" style="346" customWidth="1"/>
    <col min="11282" max="11282" width="13.7" style="346" customWidth="1"/>
    <col min="11283" max="11283" width="12.5" style="346" customWidth="1"/>
    <col min="11284" max="11286" width="13.7" style="346" customWidth="1"/>
    <col min="11287" max="11287" width="15.7" style="346" customWidth="1"/>
    <col min="11288" max="11288" width="9.2" style="346" customWidth="1"/>
    <col min="11289" max="11289" width="22" style="346" customWidth="1"/>
    <col min="11290" max="11290" width="11.7" style="346" customWidth="1"/>
    <col min="11291" max="11518" width="9" style="346" customWidth="1"/>
    <col min="11519" max="11519" width="6.5" style="346" customWidth="1"/>
    <col min="11520" max="11520" width="13.2" style="346" customWidth="1"/>
    <col min="11521" max="11522" width="12.7" style="346" customWidth="1"/>
    <col min="11523" max="11523" width="15.7" style="346" customWidth="1"/>
    <col min="11524" max="11524" width="10" style="346" customWidth="1"/>
    <col min="11525" max="11525" width="9" style="346" customWidth="1"/>
    <col min="11526" max="11526" width="9.2" style="346" customWidth="1"/>
    <col min="11527" max="11527" width="10" style="346" customWidth="1"/>
    <col min="11528" max="11528" width="11.2" style="346" customWidth="1"/>
    <col min="11529" max="11529" width="17.7" style="346" customWidth="1"/>
    <col min="11530" max="11530" width="14.2" style="346" customWidth="1"/>
    <col min="11531" max="11531" width="32" style="346" customWidth="1"/>
    <col min="11532" max="11533" width="9.2" style="346" customWidth="1"/>
    <col min="11534" max="11534" width="9" style="346" customWidth="1"/>
    <col min="11535" max="11535" width="9.2" style="346" customWidth="1"/>
    <col min="11536" max="11536" width="9" style="346" customWidth="1"/>
    <col min="11537" max="11537" width="9.2" style="346" customWidth="1"/>
    <col min="11538" max="11538" width="13.7" style="346" customWidth="1"/>
    <col min="11539" max="11539" width="12.5" style="346" customWidth="1"/>
    <col min="11540" max="11542" width="13.7" style="346" customWidth="1"/>
    <col min="11543" max="11543" width="15.7" style="346" customWidth="1"/>
    <col min="11544" max="11544" width="9.2" style="346" customWidth="1"/>
    <col min="11545" max="11545" width="22" style="346" customWidth="1"/>
    <col min="11546" max="11546" width="11.7" style="346" customWidth="1"/>
    <col min="11547" max="11774" width="9" style="346" customWidth="1"/>
    <col min="11775" max="11775" width="6.5" style="346" customWidth="1"/>
    <col min="11776" max="11776" width="13.2" style="346" customWidth="1"/>
    <col min="11777" max="11778" width="12.7" style="346" customWidth="1"/>
    <col min="11779" max="11779" width="15.7" style="346" customWidth="1"/>
    <col min="11780" max="11780" width="10" style="346" customWidth="1"/>
    <col min="11781" max="11781" width="9" style="346" customWidth="1"/>
    <col min="11782" max="11782" width="9.2" style="346" customWidth="1"/>
    <col min="11783" max="11783" width="10" style="346" customWidth="1"/>
    <col min="11784" max="11784" width="11.2" style="346" customWidth="1"/>
    <col min="11785" max="11785" width="17.7" style="346" customWidth="1"/>
    <col min="11786" max="11786" width="14.2" style="346" customWidth="1"/>
    <col min="11787" max="11787" width="32" style="346" customWidth="1"/>
    <col min="11788" max="11789" width="9.2" style="346" customWidth="1"/>
    <col min="11790" max="11790" width="9" style="346" customWidth="1"/>
    <col min="11791" max="11791" width="9.2" style="346" customWidth="1"/>
    <col min="11792" max="11792" width="9" style="346" customWidth="1"/>
    <col min="11793" max="11793" width="9.2" style="346" customWidth="1"/>
    <col min="11794" max="11794" width="13.7" style="346" customWidth="1"/>
    <col min="11795" max="11795" width="12.5" style="346" customWidth="1"/>
    <col min="11796" max="11798" width="13.7" style="346" customWidth="1"/>
    <col min="11799" max="11799" width="15.7" style="346" customWidth="1"/>
    <col min="11800" max="11800" width="9.2" style="346" customWidth="1"/>
    <col min="11801" max="11801" width="22" style="346" customWidth="1"/>
    <col min="11802" max="11802" width="11.7" style="346" customWidth="1"/>
    <col min="11803" max="12030" width="9" style="346" customWidth="1"/>
    <col min="12031" max="12031" width="6.5" style="346" customWidth="1"/>
    <col min="12032" max="12032" width="13.2" style="346" customWidth="1"/>
    <col min="12033" max="12034" width="12.7" style="346" customWidth="1"/>
    <col min="12035" max="12035" width="15.7" style="346" customWidth="1"/>
    <col min="12036" max="12036" width="10" style="346" customWidth="1"/>
    <col min="12037" max="12037" width="9" style="346" customWidth="1"/>
    <col min="12038" max="12038" width="9.2" style="346" customWidth="1"/>
    <col min="12039" max="12039" width="10" style="346" customWidth="1"/>
    <col min="12040" max="12040" width="11.2" style="346" customWidth="1"/>
    <col min="12041" max="12041" width="17.7" style="346" customWidth="1"/>
    <col min="12042" max="12042" width="14.2" style="346" customWidth="1"/>
    <col min="12043" max="12043" width="32" style="346" customWidth="1"/>
    <col min="12044" max="12045" width="9.2" style="346" customWidth="1"/>
    <col min="12046" max="12046" width="9" style="346" customWidth="1"/>
    <col min="12047" max="12047" width="9.2" style="346" customWidth="1"/>
    <col min="12048" max="12048" width="9" style="346" customWidth="1"/>
    <col min="12049" max="12049" width="9.2" style="346" customWidth="1"/>
    <col min="12050" max="12050" width="13.7" style="346" customWidth="1"/>
    <col min="12051" max="12051" width="12.5" style="346" customWidth="1"/>
    <col min="12052" max="12054" width="13.7" style="346" customWidth="1"/>
    <col min="12055" max="12055" width="15.7" style="346" customWidth="1"/>
    <col min="12056" max="12056" width="9.2" style="346" customWidth="1"/>
    <col min="12057" max="12057" width="22" style="346" customWidth="1"/>
    <col min="12058" max="12058" width="11.7" style="346" customWidth="1"/>
    <col min="12059" max="12286" width="9" style="346" customWidth="1"/>
    <col min="12287" max="12287" width="6.5" style="346" customWidth="1"/>
    <col min="12288" max="12288" width="13.2" style="346" customWidth="1"/>
    <col min="12289" max="12290" width="12.7" style="346" customWidth="1"/>
    <col min="12291" max="12291" width="15.7" style="346" customWidth="1"/>
    <col min="12292" max="12292" width="10" style="346" customWidth="1"/>
    <col min="12293" max="12293" width="9" style="346" customWidth="1"/>
    <col min="12294" max="12294" width="9.2" style="346" customWidth="1"/>
    <col min="12295" max="12295" width="10" style="346" customWidth="1"/>
    <col min="12296" max="12296" width="11.2" style="346" customWidth="1"/>
    <col min="12297" max="12297" width="17.7" style="346" customWidth="1"/>
    <col min="12298" max="12298" width="14.2" style="346" customWidth="1"/>
    <col min="12299" max="12299" width="32" style="346" customWidth="1"/>
    <col min="12300" max="12301" width="9.2" style="346" customWidth="1"/>
    <col min="12302" max="12302" width="9" style="346" customWidth="1"/>
    <col min="12303" max="12303" width="9.2" style="346" customWidth="1"/>
    <col min="12304" max="12304" width="9" style="346" customWidth="1"/>
    <col min="12305" max="12305" width="9.2" style="346" customWidth="1"/>
    <col min="12306" max="12306" width="13.7" style="346" customWidth="1"/>
    <col min="12307" max="12307" width="12.5" style="346" customWidth="1"/>
    <col min="12308" max="12310" width="13.7" style="346" customWidth="1"/>
    <col min="12311" max="12311" width="15.7" style="346" customWidth="1"/>
    <col min="12312" max="12312" width="9.2" style="346" customWidth="1"/>
    <col min="12313" max="12313" width="22" style="346" customWidth="1"/>
    <col min="12314" max="12314" width="11.7" style="346" customWidth="1"/>
    <col min="12315" max="12542" width="9" style="346" customWidth="1"/>
    <col min="12543" max="12543" width="6.5" style="346" customWidth="1"/>
    <col min="12544" max="12544" width="13.2" style="346" customWidth="1"/>
    <col min="12545" max="12546" width="12.7" style="346" customWidth="1"/>
    <col min="12547" max="12547" width="15.7" style="346" customWidth="1"/>
    <col min="12548" max="12548" width="10" style="346" customWidth="1"/>
    <col min="12549" max="12549" width="9" style="346" customWidth="1"/>
    <col min="12550" max="12550" width="9.2" style="346" customWidth="1"/>
    <col min="12551" max="12551" width="10" style="346" customWidth="1"/>
    <col min="12552" max="12552" width="11.2" style="346" customWidth="1"/>
    <col min="12553" max="12553" width="17.7" style="346" customWidth="1"/>
    <col min="12554" max="12554" width="14.2" style="346" customWidth="1"/>
    <col min="12555" max="12555" width="32" style="346" customWidth="1"/>
    <col min="12556" max="12557" width="9.2" style="346" customWidth="1"/>
    <col min="12558" max="12558" width="9" style="346" customWidth="1"/>
    <col min="12559" max="12559" width="9.2" style="346" customWidth="1"/>
    <col min="12560" max="12560" width="9" style="346" customWidth="1"/>
    <col min="12561" max="12561" width="9.2" style="346" customWidth="1"/>
    <col min="12562" max="12562" width="13.7" style="346" customWidth="1"/>
    <col min="12563" max="12563" width="12.5" style="346" customWidth="1"/>
    <col min="12564" max="12566" width="13.7" style="346" customWidth="1"/>
    <col min="12567" max="12567" width="15.7" style="346" customWidth="1"/>
    <col min="12568" max="12568" width="9.2" style="346" customWidth="1"/>
    <col min="12569" max="12569" width="22" style="346" customWidth="1"/>
    <col min="12570" max="12570" width="11.7" style="346" customWidth="1"/>
    <col min="12571" max="12798" width="9" style="346" customWidth="1"/>
    <col min="12799" max="12799" width="6.5" style="346" customWidth="1"/>
    <col min="12800" max="12800" width="13.2" style="346" customWidth="1"/>
    <col min="12801" max="12802" width="12.7" style="346" customWidth="1"/>
    <col min="12803" max="12803" width="15.7" style="346" customWidth="1"/>
    <col min="12804" max="12804" width="10" style="346" customWidth="1"/>
    <col min="12805" max="12805" width="9" style="346" customWidth="1"/>
    <col min="12806" max="12806" width="9.2" style="346" customWidth="1"/>
    <col min="12807" max="12807" width="10" style="346" customWidth="1"/>
    <col min="12808" max="12808" width="11.2" style="346" customWidth="1"/>
    <col min="12809" max="12809" width="17.7" style="346" customWidth="1"/>
    <col min="12810" max="12810" width="14.2" style="346" customWidth="1"/>
    <col min="12811" max="12811" width="32" style="346" customWidth="1"/>
    <col min="12812" max="12813" width="9.2" style="346" customWidth="1"/>
    <col min="12814" max="12814" width="9" style="346" customWidth="1"/>
    <col min="12815" max="12815" width="9.2" style="346" customWidth="1"/>
    <col min="12816" max="12816" width="9" style="346" customWidth="1"/>
    <col min="12817" max="12817" width="9.2" style="346" customWidth="1"/>
    <col min="12818" max="12818" width="13.7" style="346" customWidth="1"/>
    <col min="12819" max="12819" width="12.5" style="346" customWidth="1"/>
    <col min="12820" max="12822" width="13.7" style="346" customWidth="1"/>
    <col min="12823" max="12823" width="15.7" style="346" customWidth="1"/>
    <col min="12824" max="12824" width="9.2" style="346" customWidth="1"/>
    <col min="12825" max="12825" width="22" style="346" customWidth="1"/>
    <col min="12826" max="12826" width="11.7" style="346" customWidth="1"/>
    <col min="12827" max="13054" width="9" style="346" customWidth="1"/>
    <col min="13055" max="13055" width="6.5" style="346" customWidth="1"/>
    <col min="13056" max="13056" width="13.2" style="346" customWidth="1"/>
    <col min="13057" max="13058" width="12.7" style="346" customWidth="1"/>
    <col min="13059" max="13059" width="15.7" style="346" customWidth="1"/>
    <col min="13060" max="13060" width="10" style="346" customWidth="1"/>
    <col min="13061" max="13061" width="9" style="346" customWidth="1"/>
    <col min="13062" max="13062" width="9.2" style="346" customWidth="1"/>
    <col min="13063" max="13063" width="10" style="346" customWidth="1"/>
    <col min="13064" max="13064" width="11.2" style="346" customWidth="1"/>
    <col min="13065" max="13065" width="17.7" style="346" customWidth="1"/>
    <col min="13066" max="13066" width="14.2" style="346" customWidth="1"/>
    <col min="13067" max="13067" width="32" style="346" customWidth="1"/>
    <col min="13068" max="13069" width="9.2" style="346" customWidth="1"/>
    <col min="13070" max="13070" width="9" style="346" customWidth="1"/>
    <col min="13071" max="13071" width="9.2" style="346" customWidth="1"/>
    <col min="13072" max="13072" width="9" style="346" customWidth="1"/>
    <col min="13073" max="13073" width="9.2" style="346" customWidth="1"/>
    <col min="13074" max="13074" width="13.7" style="346" customWidth="1"/>
    <col min="13075" max="13075" width="12.5" style="346" customWidth="1"/>
    <col min="13076" max="13078" width="13.7" style="346" customWidth="1"/>
    <col min="13079" max="13079" width="15.7" style="346" customWidth="1"/>
    <col min="13080" max="13080" width="9.2" style="346" customWidth="1"/>
    <col min="13081" max="13081" width="22" style="346" customWidth="1"/>
    <col min="13082" max="13082" width="11.7" style="346" customWidth="1"/>
    <col min="13083" max="13310" width="9" style="346" customWidth="1"/>
    <col min="13311" max="13311" width="6.5" style="346" customWidth="1"/>
    <col min="13312" max="13312" width="13.2" style="346" customWidth="1"/>
    <col min="13313" max="13314" width="12.7" style="346" customWidth="1"/>
    <col min="13315" max="13315" width="15.7" style="346" customWidth="1"/>
    <col min="13316" max="13316" width="10" style="346" customWidth="1"/>
    <col min="13317" max="13317" width="9" style="346" customWidth="1"/>
    <col min="13318" max="13318" width="9.2" style="346" customWidth="1"/>
    <col min="13319" max="13319" width="10" style="346" customWidth="1"/>
    <col min="13320" max="13320" width="11.2" style="346" customWidth="1"/>
    <col min="13321" max="13321" width="17.7" style="346" customWidth="1"/>
    <col min="13322" max="13322" width="14.2" style="346" customWidth="1"/>
    <col min="13323" max="13323" width="32" style="346" customWidth="1"/>
    <col min="13324" max="13325" width="9.2" style="346" customWidth="1"/>
    <col min="13326" max="13326" width="9" style="346" customWidth="1"/>
    <col min="13327" max="13327" width="9.2" style="346" customWidth="1"/>
    <col min="13328" max="13328" width="9" style="346" customWidth="1"/>
    <col min="13329" max="13329" width="9.2" style="346" customWidth="1"/>
    <col min="13330" max="13330" width="13.7" style="346" customWidth="1"/>
    <col min="13331" max="13331" width="12.5" style="346" customWidth="1"/>
    <col min="13332" max="13334" width="13.7" style="346" customWidth="1"/>
    <col min="13335" max="13335" width="15.7" style="346" customWidth="1"/>
    <col min="13336" max="13336" width="9.2" style="346" customWidth="1"/>
    <col min="13337" max="13337" width="22" style="346" customWidth="1"/>
    <col min="13338" max="13338" width="11.7" style="346" customWidth="1"/>
    <col min="13339" max="13566" width="9" style="346" customWidth="1"/>
    <col min="13567" max="13567" width="6.5" style="346" customWidth="1"/>
    <col min="13568" max="13568" width="13.2" style="346" customWidth="1"/>
    <col min="13569" max="13570" width="12.7" style="346" customWidth="1"/>
    <col min="13571" max="13571" width="15.7" style="346" customWidth="1"/>
    <col min="13572" max="13572" width="10" style="346" customWidth="1"/>
    <col min="13573" max="13573" width="9" style="346" customWidth="1"/>
    <col min="13574" max="13574" width="9.2" style="346" customWidth="1"/>
    <col min="13575" max="13575" width="10" style="346" customWidth="1"/>
    <col min="13576" max="13576" width="11.2" style="346" customWidth="1"/>
    <col min="13577" max="13577" width="17.7" style="346" customWidth="1"/>
    <col min="13578" max="13578" width="14.2" style="346" customWidth="1"/>
    <col min="13579" max="13579" width="32" style="346" customWidth="1"/>
    <col min="13580" max="13581" width="9.2" style="346" customWidth="1"/>
    <col min="13582" max="13582" width="9" style="346" customWidth="1"/>
    <col min="13583" max="13583" width="9.2" style="346" customWidth="1"/>
    <col min="13584" max="13584" width="9" style="346" customWidth="1"/>
    <col min="13585" max="13585" width="9.2" style="346" customWidth="1"/>
    <col min="13586" max="13586" width="13.7" style="346" customWidth="1"/>
    <col min="13587" max="13587" width="12.5" style="346" customWidth="1"/>
    <col min="13588" max="13590" width="13.7" style="346" customWidth="1"/>
    <col min="13591" max="13591" width="15.7" style="346" customWidth="1"/>
    <col min="13592" max="13592" width="9.2" style="346" customWidth="1"/>
    <col min="13593" max="13593" width="22" style="346" customWidth="1"/>
    <col min="13594" max="13594" width="11.7" style="346" customWidth="1"/>
    <col min="13595" max="13822" width="9" style="346" customWidth="1"/>
    <col min="13823" max="13823" width="6.5" style="346" customWidth="1"/>
    <col min="13824" max="13824" width="13.2" style="346" customWidth="1"/>
    <col min="13825" max="13826" width="12.7" style="346" customWidth="1"/>
    <col min="13827" max="13827" width="15.7" style="346" customWidth="1"/>
    <col min="13828" max="13828" width="10" style="346" customWidth="1"/>
    <col min="13829" max="13829" width="9" style="346" customWidth="1"/>
    <col min="13830" max="13830" width="9.2" style="346" customWidth="1"/>
    <col min="13831" max="13831" width="10" style="346" customWidth="1"/>
    <col min="13832" max="13832" width="11.2" style="346" customWidth="1"/>
    <col min="13833" max="13833" width="17.7" style="346" customWidth="1"/>
    <col min="13834" max="13834" width="14.2" style="346" customWidth="1"/>
    <col min="13835" max="13835" width="32" style="346" customWidth="1"/>
    <col min="13836" max="13837" width="9.2" style="346" customWidth="1"/>
    <col min="13838" max="13838" width="9" style="346" customWidth="1"/>
    <col min="13839" max="13839" width="9.2" style="346" customWidth="1"/>
    <col min="13840" max="13840" width="9" style="346" customWidth="1"/>
    <col min="13841" max="13841" width="9.2" style="346" customWidth="1"/>
    <col min="13842" max="13842" width="13.7" style="346" customWidth="1"/>
    <col min="13843" max="13843" width="12.5" style="346" customWidth="1"/>
    <col min="13844" max="13846" width="13.7" style="346" customWidth="1"/>
    <col min="13847" max="13847" width="15.7" style="346" customWidth="1"/>
    <col min="13848" max="13848" width="9.2" style="346" customWidth="1"/>
    <col min="13849" max="13849" width="22" style="346" customWidth="1"/>
    <col min="13850" max="13850" width="11.7" style="346" customWidth="1"/>
    <col min="13851" max="14078" width="9" style="346" customWidth="1"/>
    <col min="14079" max="14079" width="6.5" style="346" customWidth="1"/>
    <col min="14080" max="14080" width="13.2" style="346" customWidth="1"/>
    <col min="14081" max="14082" width="12.7" style="346" customWidth="1"/>
    <col min="14083" max="14083" width="15.7" style="346" customWidth="1"/>
    <col min="14084" max="14084" width="10" style="346" customWidth="1"/>
    <col min="14085" max="14085" width="9" style="346" customWidth="1"/>
    <col min="14086" max="14086" width="9.2" style="346" customWidth="1"/>
    <col min="14087" max="14087" width="10" style="346" customWidth="1"/>
    <col min="14088" max="14088" width="11.2" style="346" customWidth="1"/>
    <col min="14089" max="14089" width="17.7" style="346" customWidth="1"/>
    <col min="14090" max="14090" width="14.2" style="346" customWidth="1"/>
    <col min="14091" max="14091" width="32" style="346" customWidth="1"/>
    <col min="14092" max="14093" width="9.2" style="346" customWidth="1"/>
    <col min="14094" max="14094" width="9" style="346" customWidth="1"/>
    <col min="14095" max="14095" width="9.2" style="346" customWidth="1"/>
    <col min="14096" max="14096" width="9" style="346" customWidth="1"/>
    <col min="14097" max="14097" width="9.2" style="346" customWidth="1"/>
    <col min="14098" max="14098" width="13.7" style="346" customWidth="1"/>
    <col min="14099" max="14099" width="12.5" style="346" customWidth="1"/>
    <col min="14100" max="14102" width="13.7" style="346" customWidth="1"/>
    <col min="14103" max="14103" width="15.7" style="346" customWidth="1"/>
    <col min="14104" max="14104" width="9.2" style="346" customWidth="1"/>
    <col min="14105" max="14105" width="22" style="346" customWidth="1"/>
    <col min="14106" max="14106" width="11.7" style="346" customWidth="1"/>
    <col min="14107" max="14334" width="9" style="346" customWidth="1"/>
    <col min="14335" max="14335" width="6.5" style="346" customWidth="1"/>
    <col min="14336" max="14336" width="13.2" style="346" customWidth="1"/>
    <col min="14337" max="14338" width="12.7" style="346" customWidth="1"/>
    <col min="14339" max="14339" width="15.7" style="346" customWidth="1"/>
    <col min="14340" max="14340" width="10" style="346" customWidth="1"/>
    <col min="14341" max="14341" width="9" style="346" customWidth="1"/>
    <col min="14342" max="14342" width="9.2" style="346" customWidth="1"/>
    <col min="14343" max="14343" width="10" style="346" customWidth="1"/>
    <col min="14344" max="14344" width="11.2" style="346" customWidth="1"/>
    <col min="14345" max="14345" width="17.7" style="346" customWidth="1"/>
    <col min="14346" max="14346" width="14.2" style="346" customWidth="1"/>
    <col min="14347" max="14347" width="32" style="346" customWidth="1"/>
    <col min="14348" max="14349" width="9.2" style="346" customWidth="1"/>
    <col min="14350" max="14350" width="9" style="346" customWidth="1"/>
    <col min="14351" max="14351" width="9.2" style="346" customWidth="1"/>
    <col min="14352" max="14352" width="9" style="346" customWidth="1"/>
    <col min="14353" max="14353" width="9.2" style="346" customWidth="1"/>
    <col min="14354" max="14354" width="13.7" style="346" customWidth="1"/>
    <col min="14355" max="14355" width="12.5" style="346" customWidth="1"/>
    <col min="14356" max="14358" width="13.7" style="346" customWidth="1"/>
    <col min="14359" max="14359" width="15.7" style="346" customWidth="1"/>
    <col min="14360" max="14360" width="9.2" style="346" customWidth="1"/>
    <col min="14361" max="14361" width="22" style="346" customWidth="1"/>
    <col min="14362" max="14362" width="11.7" style="346" customWidth="1"/>
    <col min="14363" max="14590" width="9" style="346" customWidth="1"/>
    <col min="14591" max="14591" width="6.5" style="346" customWidth="1"/>
    <col min="14592" max="14592" width="13.2" style="346" customWidth="1"/>
    <col min="14593" max="14594" width="12.7" style="346" customWidth="1"/>
    <col min="14595" max="14595" width="15.7" style="346" customWidth="1"/>
    <col min="14596" max="14596" width="10" style="346" customWidth="1"/>
    <col min="14597" max="14597" width="9" style="346" customWidth="1"/>
    <col min="14598" max="14598" width="9.2" style="346" customWidth="1"/>
    <col min="14599" max="14599" width="10" style="346" customWidth="1"/>
    <col min="14600" max="14600" width="11.2" style="346" customWidth="1"/>
    <col min="14601" max="14601" width="17.7" style="346" customWidth="1"/>
    <col min="14602" max="14602" width="14.2" style="346" customWidth="1"/>
    <col min="14603" max="14603" width="32" style="346" customWidth="1"/>
    <col min="14604" max="14605" width="9.2" style="346" customWidth="1"/>
    <col min="14606" max="14606" width="9" style="346" customWidth="1"/>
    <col min="14607" max="14607" width="9.2" style="346" customWidth="1"/>
    <col min="14608" max="14608" width="9" style="346" customWidth="1"/>
    <col min="14609" max="14609" width="9.2" style="346" customWidth="1"/>
    <col min="14610" max="14610" width="13.7" style="346" customWidth="1"/>
    <col min="14611" max="14611" width="12.5" style="346" customWidth="1"/>
    <col min="14612" max="14614" width="13.7" style="346" customWidth="1"/>
    <col min="14615" max="14615" width="15.7" style="346" customWidth="1"/>
    <col min="14616" max="14616" width="9.2" style="346" customWidth="1"/>
    <col min="14617" max="14617" width="22" style="346" customWidth="1"/>
    <col min="14618" max="14618" width="11.7" style="346" customWidth="1"/>
    <col min="14619" max="14846" width="9" style="346" customWidth="1"/>
    <col min="14847" max="14847" width="6.5" style="346" customWidth="1"/>
    <col min="14848" max="14848" width="13.2" style="346" customWidth="1"/>
    <col min="14849" max="14850" width="12.7" style="346" customWidth="1"/>
    <col min="14851" max="14851" width="15.7" style="346" customWidth="1"/>
    <col min="14852" max="14852" width="10" style="346" customWidth="1"/>
    <col min="14853" max="14853" width="9" style="346" customWidth="1"/>
    <col min="14854" max="14854" width="9.2" style="346" customWidth="1"/>
    <col min="14855" max="14855" width="10" style="346" customWidth="1"/>
    <col min="14856" max="14856" width="11.2" style="346" customWidth="1"/>
    <col min="14857" max="14857" width="17.7" style="346" customWidth="1"/>
    <col min="14858" max="14858" width="14.2" style="346" customWidth="1"/>
    <col min="14859" max="14859" width="32" style="346" customWidth="1"/>
    <col min="14860" max="14861" width="9.2" style="346" customWidth="1"/>
    <col min="14862" max="14862" width="9" style="346" customWidth="1"/>
    <col min="14863" max="14863" width="9.2" style="346" customWidth="1"/>
    <col min="14864" max="14864" width="9" style="346" customWidth="1"/>
    <col min="14865" max="14865" width="9.2" style="346" customWidth="1"/>
    <col min="14866" max="14866" width="13.7" style="346" customWidth="1"/>
    <col min="14867" max="14867" width="12.5" style="346" customWidth="1"/>
    <col min="14868" max="14870" width="13.7" style="346" customWidth="1"/>
    <col min="14871" max="14871" width="15.7" style="346" customWidth="1"/>
    <col min="14872" max="14872" width="9.2" style="346" customWidth="1"/>
    <col min="14873" max="14873" width="22" style="346" customWidth="1"/>
    <col min="14874" max="14874" width="11.7" style="346" customWidth="1"/>
    <col min="14875" max="15102" width="9" style="346" customWidth="1"/>
    <col min="15103" max="15103" width="6.5" style="346" customWidth="1"/>
    <col min="15104" max="15104" width="13.2" style="346" customWidth="1"/>
    <col min="15105" max="15106" width="12.7" style="346" customWidth="1"/>
    <col min="15107" max="15107" width="15.7" style="346" customWidth="1"/>
    <col min="15108" max="15108" width="10" style="346" customWidth="1"/>
    <col min="15109" max="15109" width="9" style="346" customWidth="1"/>
    <col min="15110" max="15110" width="9.2" style="346" customWidth="1"/>
    <col min="15111" max="15111" width="10" style="346" customWidth="1"/>
    <col min="15112" max="15112" width="11.2" style="346" customWidth="1"/>
    <col min="15113" max="15113" width="17.7" style="346" customWidth="1"/>
    <col min="15114" max="15114" width="14.2" style="346" customWidth="1"/>
    <col min="15115" max="15115" width="32" style="346" customWidth="1"/>
    <col min="15116" max="15117" width="9.2" style="346" customWidth="1"/>
    <col min="15118" max="15118" width="9" style="346" customWidth="1"/>
    <col min="15119" max="15119" width="9.2" style="346" customWidth="1"/>
    <col min="15120" max="15120" width="9" style="346" customWidth="1"/>
    <col min="15121" max="15121" width="9.2" style="346" customWidth="1"/>
    <col min="15122" max="15122" width="13.7" style="346" customWidth="1"/>
    <col min="15123" max="15123" width="12.5" style="346" customWidth="1"/>
    <col min="15124" max="15126" width="13.7" style="346" customWidth="1"/>
    <col min="15127" max="15127" width="15.7" style="346" customWidth="1"/>
    <col min="15128" max="15128" width="9.2" style="346" customWidth="1"/>
    <col min="15129" max="15129" width="22" style="346" customWidth="1"/>
    <col min="15130" max="15130" width="11.7" style="346" customWidth="1"/>
    <col min="15131" max="15358" width="9" style="346" customWidth="1"/>
    <col min="15359" max="15359" width="6.5" style="346" customWidth="1"/>
    <col min="15360" max="15360" width="13.2" style="346" customWidth="1"/>
    <col min="15361" max="15362" width="12.7" style="346" customWidth="1"/>
    <col min="15363" max="15363" width="15.7" style="346" customWidth="1"/>
    <col min="15364" max="15364" width="10" style="346" customWidth="1"/>
    <col min="15365" max="15365" width="9" style="346" customWidth="1"/>
    <col min="15366" max="15366" width="9.2" style="346" customWidth="1"/>
    <col min="15367" max="15367" width="10" style="346" customWidth="1"/>
    <col min="15368" max="15368" width="11.2" style="346" customWidth="1"/>
    <col min="15369" max="15369" width="17.7" style="346" customWidth="1"/>
    <col min="15370" max="15370" width="14.2" style="346" customWidth="1"/>
    <col min="15371" max="15371" width="32" style="346" customWidth="1"/>
    <col min="15372" max="15373" width="9.2" style="346" customWidth="1"/>
    <col min="15374" max="15374" width="9" style="346" customWidth="1"/>
    <col min="15375" max="15375" width="9.2" style="346" customWidth="1"/>
    <col min="15376" max="15376" width="9" style="346" customWidth="1"/>
    <col min="15377" max="15377" width="9.2" style="346" customWidth="1"/>
    <col min="15378" max="15378" width="13.7" style="346" customWidth="1"/>
    <col min="15379" max="15379" width="12.5" style="346" customWidth="1"/>
    <col min="15380" max="15382" width="13.7" style="346" customWidth="1"/>
    <col min="15383" max="15383" width="15.7" style="346" customWidth="1"/>
    <col min="15384" max="15384" width="9.2" style="346" customWidth="1"/>
    <col min="15385" max="15385" width="22" style="346" customWidth="1"/>
    <col min="15386" max="15386" width="11.7" style="346" customWidth="1"/>
    <col min="15387" max="15614" width="9" style="346" customWidth="1"/>
    <col min="15615" max="15615" width="6.5" style="346" customWidth="1"/>
    <col min="15616" max="15616" width="13.2" style="346" customWidth="1"/>
    <col min="15617" max="15618" width="12.7" style="346" customWidth="1"/>
    <col min="15619" max="15619" width="15.7" style="346" customWidth="1"/>
    <col min="15620" max="15620" width="10" style="346" customWidth="1"/>
    <col min="15621" max="15621" width="9" style="346" customWidth="1"/>
    <col min="15622" max="15622" width="9.2" style="346" customWidth="1"/>
    <col min="15623" max="15623" width="10" style="346" customWidth="1"/>
    <col min="15624" max="15624" width="11.2" style="346" customWidth="1"/>
    <col min="15625" max="15625" width="17.7" style="346" customWidth="1"/>
    <col min="15626" max="15626" width="14.2" style="346" customWidth="1"/>
    <col min="15627" max="15627" width="32" style="346" customWidth="1"/>
    <col min="15628" max="15629" width="9.2" style="346" customWidth="1"/>
    <col min="15630" max="15630" width="9" style="346" customWidth="1"/>
    <col min="15631" max="15631" width="9.2" style="346" customWidth="1"/>
    <col min="15632" max="15632" width="9" style="346" customWidth="1"/>
    <col min="15633" max="15633" width="9.2" style="346" customWidth="1"/>
    <col min="15634" max="15634" width="13.7" style="346" customWidth="1"/>
    <col min="15635" max="15635" width="12.5" style="346" customWidth="1"/>
    <col min="15636" max="15638" width="13.7" style="346" customWidth="1"/>
    <col min="15639" max="15639" width="15.7" style="346" customWidth="1"/>
    <col min="15640" max="15640" width="9.2" style="346" customWidth="1"/>
    <col min="15641" max="15641" width="22" style="346" customWidth="1"/>
    <col min="15642" max="15642" width="11.7" style="346" customWidth="1"/>
    <col min="15643" max="15870" width="9" style="346" customWidth="1"/>
    <col min="15871" max="15871" width="6.5" style="346" customWidth="1"/>
    <col min="15872" max="15872" width="13.2" style="346" customWidth="1"/>
    <col min="15873" max="15874" width="12.7" style="346" customWidth="1"/>
    <col min="15875" max="15875" width="15.7" style="346" customWidth="1"/>
    <col min="15876" max="15876" width="10" style="346" customWidth="1"/>
    <col min="15877" max="15877" width="9" style="346" customWidth="1"/>
    <col min="15878" max="15878" width="9.2" style="346" customWidth="1"/>
    <col min="15879" max="15879" width="10" style="346" customWidth="1"/>
    <col min="15880" max="15880" width="11.2" style="346" customWidth="1"/>
    <col min="15881" max="15881" width="17.7" style="346" customWidth="1"/>
    <col min="15882" max="15882" width="14.2" style="346" customWidth="1"/>
    <col min="15883" max="15883" width="32" style="346" customWidth="1"/>
    <col min="15884" max="15885" width="9.2" style="346" customWidth="1"/>
    <col min="15886" max="15886" width="9" style="346" customWidth="1"/>
    <col min="15887" max="15887" width="9.2" style="346" customWidth="1"/>
    <col min="15888" max="15888" width="9" style="346" customWidth="1"/>
    <col min="15889" max="15889" width="9.2" style="346" customWidth="1"/>
    <col min="15890" max="15890" width="13.7" style="346" customWidth="1"/>
    <col min="15891" max="15891" width="12.5" style="346" customWidth="1"/>
    <col min="15892" max="15894" width="13.7" style="346" customWidth="1"/>
    <col min="15895" max="15895" width="15.7" style="346" customWidth="1"/>
    <col min="15896" max="15896" width="9.2" style="346" customWidth="1"/>
    <col min="15897" max="15897" width="22" style="346" customWidth="1"/>
    <col min="15898" max="15898" width="11.7" style="346" customWidth="1"/>
    <col min="15899" max="16126" width="9" style="346" customWidth="1"/>
    <col min="16127" max="16127" width="6.5" style="346" customWidth="1"/>
    <col min="16128" max="16128" width="13.2" style="346" customWidth="1"/>
    <col min="16129" max="16130" width="12.7" style="346" customWidth="1"/>
    <col min="16131" max="16131" width="15.7" style="346" customWidth="1"/>
    <col min="16132" max="16132" width="10" style="346" customWidth="1"/>
    <col min="16133" max="16133" width="9" style="346" customWidth="1"/>
    <col min="16134" max="16134" width="9.2" style="346" customWidth="1"/>
    <col min="16135" max="16135" width="10" style="346" customWidth="1"/>
    <col min="16136" max="16136" width="11.2" style="346" customWidth="1"/>
    <col min="16137" max="16137" width="17.7" style="346" customWidth="1"/>
    <col min="16138" max="16138" width="14.2" style="346" customWidth="1"/>
    <col min="16139" max="16139" width="32" style="346" customWidth="1"/>
    <col min="16140" max="16141" width="9.2" style="346" customWidth="1"/>
    <col min="16142" max="16142" width="9" style="346" customWidth="1"/>
    <col min="16143" max="16143" width="9.2" style="346" customWidth="1"/>
    <col min="16144" max="16144" width="9" style="346" customWidth="1"/>
    <col min="16145" max="16145" width="9.2" style="346" customWidth="1"/>
    <col min="16146" max="16146" width="13.7" style="346" customWidth="1"/>
    <col min="16147" max="16147" width="12.5" style="346" customWidth="1"/>
    <col min="16148" max="16150" width="13.7" style="346" customWidth="1"/>
    <col min="16151" max="16151" width="15.7" style="346" customWidth="1"/>
    <col min="16152" max="16152" width="9.2" style="346" customWidth="1"/>
    <col min="16153" max="16153" width="22" style="346" customWidth="1"/>
    <col min="16154" max="16154" width="11.7" style="346" customWidth="1"/>
    <col min="16155" max="16384" width="9" style="346" customWidth="1"/>
  </cols>
  <sheetData>
    <row r="1" spans="1:30">
      <c r="A1" s="320" t="s">
        <v>0</v>
      </c>
    </row>
    <row r="2" s="344" customFormat="1" ht="30" customHeight="1" spans="1:30">
      <c r="A2" s="348" t="s">
        <v>58</v>
      </c>
      <c r="Z2" s="351"/>
    </row>
    <row r="3" s="344" customFormat="1" spans="1:30">
      <c r="A3" s="349" t="str">
        <f>"评估基准日："&amp;TEXT(基本信息输入表!M7,"yyyy年mm月dd日")</f>
        <v>评估基准日：2025年02月20日</v>
      </c>
      <c r="Z3" s="351"/>
    </row>
    <row r="4" s="344" customFormat="1" ht="14.25" customHeight="1" spans="1:30">
      <c r="A4" s="349"/>
      <c r="B4" s="349"/>
      <c r="C4" s="349"/>
      <c r="D4" s="349"/>
      <c r="E4" s="349"/>
      <c r="F4" s="349"/>
      <c r="G4" s="349"/>
      <c r="H4" s="399"/>
      <c r="I4" s="399"/>
      <c r="J4" s="351"/>
      <c r="K4" s="351"/>
      <c r="L4" s="352"/>
      <c r="X4" s="352" t="s">
        <v>1373</v>
      </c>
      <c r="Z4" s="351"/>
    </row>
    <row r="5" s="344" customFormat="1" ht="15.75" customHeight="1" spans="1:30">
      <c r="A5" s="10" t="str">
        <f>基本信息输入表!K6&amp;"："&amp;基本信息输入表!M6</f>
        <v>产权持有单位：中国石油天然气股份有限公司塔里木油田分公司塔西南勘探开发公司</v>
      </c>
      <c r="E5" s="356"/>
      <c r="F5" s="356"/>
      <c r="G5" s="356"/>
      <c r="H5" s="400"/>
      <c r="I5" s="400"/>
      <c r="J5" s="356"/>
      <c r="K5" s="356"/>
      <c r="L5" s="356"/>
      <c r="M5" s="352"/>
      <c r="X5" s="356"/>
      <c r="Y5" s="212" t="s">
        <v>846</v>
      </c>
      <c r="Z5" s="351"/>
    </row>
    <row r="6" s="345" customFormat="1" ht="15.75" customHeight="1" spans="1:30">
      <c r="A6" s="401" t="s">
        <v>4</v>
      </c>
      <c r="B6" s="358" t="s">
        <v>1374</v>
      </c>
      <c r="C6" s="359" t="s">
        <v>1375</v>
      </c>
      <c r="D6" s="358" t="s">
        <v>1376</v>
      </c>
      <c r="E6" s="358" t="s">
        <v>1377</v>
      </c>
      <c r="F6" s="360" t="s">
        <v>1378</v>
      </c>
      <c r="G6" s="358" t="s">
        <v>1379</v>
      </c>
      <c r="H6" s="402" t="s">
        <v>1380</v>
      </c>
      <c r="I6" s="402" t="s">
        <v>1381</v>
      </c>
      <c r="J6" s="359" t="s">
        <v>1382</v>
      </c>
      <c r="K6" s="359" t="s">
        <v>1383</v>
      </c>
      <c r="L6" s="359" t="s">
        <v>1384</v>
      </c>
      <c r="M6" s="359" t="s">
        <v>1385</v>
      </c>
      <c r="N6" s="358" t="s">
        <v>1386</v>
      </c>
      <c r="O6" s="181"/>
      <c r="P6" s="181"/>
      <c r="Q6" s="181"/>
      <c r="R6" s="181"/>
      <c r="S6" s="182"/>
      <c r="T6" s="365" t="s">
        <v>6</v>
      </c>
      <c r="U6" s="364" t="s">
        <v>1387</v>
      </c>
      <c r="V6" s="364" t="s">
        <v>1388</v>
      </c>
      <c r="W6" s="365" t="s">
        <v>7</v>
      </c>
      <c r="X6" s="365" t="s">
        <v>686</v>
      </c>
      <c r="Y6" s="365" t="s">
        <v>176</v>
      </c>
      <c r="Z6" s="351"/>
      <c r="AA6" s="344"/>
      <c r="AB6" s="344"/>
      <c r="AC6" s="344"/>
      <c r="AD6" s="344"/>
    </row>
    <row r="7" s="345" customFormat="1" ht="24" customHeight="1" spans="1:30">
      <c r="A7" s="188"/>
      <c r="B7" s="188"/>
      <c r="C7" s="188"/>
      <c r="D7" s="188"/>
      <c r="E7" s="188"/>
      <c r="F7" s="214"/>
      <c r="G7" s="188"/>
      <c r="H7" s="188"/>
      <c r="I7" s="188"/>
      <c r="J7" s="368" t="s">
        <v>1389</v>
      </c>
      <c r="K7" s="368" t="s">
        <v>1389</v>
      </c>
      <c r="L7" s="368" t="s">
        <v>1389</v>
      </c>
      <c r="M7" s="368" t="s">
        <v>1389</v>
      </c>
      <c r="N7" s="369" t="s">
        <v>1390</v>
      </c>
      <c r="O7" s="369" t="s">
        <v>1391</v>
      </c>
      <c r="P7" s="370" t="s">
        <v>1392</v>
      </c>
      <c r="Q7" s="370" t="s">
        <v>1393</v>
      </c>
      <c r="R7" s="370" t="s">
        <v>1394</v>
      </c>
      <c r="S7" s="369" t="s">
        <v>1395</v>
      </c>
      <c r="T7" s="188"/>
      <c r="U7" s="214"/>
      <c r="V7" s="214"/>
      <c r="W7" s="188"/>
      <c r="X7" s="188"/>
      <c r="Y7" s="188"/>
      <c r="Z7" s="215" t="s">
        <v>851</v>
      </c>
      <c r="AA7" s="344"/>
      <c r="AB7" s="344"/>
      <c r="AC7" s="344"/>
      <c r="AD7" s="344"/>
    </row>
    <row r="8" s="397" customFormat="1" ht="15.75" customHeight="1" spans="1:30">
      <c r="A8" s="20" t="str">
        <f>IF(C8="","",ROW()-7)</f>
        <v/>
      </c>
      <c r="B8" s="371"/>
      <c r="C8" s="372"/>
      <c r="D8" s="371"/>
      <c r="E8" s="373"/>
      <c r="F8" s="373"/>
      <c r="G8" s="373"/>
      <c r="H8" s="403"/>
      <c r="I8" s="403"/>
      <c r="J8" s="375"/>
      <c r="K8" s="375"/>
      <c r="L8" s="375"/>
      <c r="M8" s="375"/>
      <c r="N8" s="381"/>
      <c r="O8" s="381"/>
      <c r="P8" s="381"/>
      <c r="Q8" s="381"/>
      <c r="R8" s="381"/>
      <c r="S8" s="381"/>
      <c r="T8" s="379"/>
      <c r="U8" s="379"/>
      <c r="V8" s="379"/>
      <c r="W8" s="379"/>
      <c r="X8" s="23" t="str">
        <f>IF(T8-U8=0,"",(W8-T8+U8)/(T8-U8)*100)</f>
        <v/>
      </c>
      <c r="Y8" s="373"/>
      <c r="Z8" s="404" t="s">
        <v>1396</v>
      </c>
    </row>
    <row r="9" s="397" customFormat="1" ht="15.75" customHeight="1" spans="1:30">
      <c r="A9" s="20" t="str">
        <f t="shared" ref="A9:A25" si="0">IF(C9="","",ROW()-7)</f>
        <v/>
      </c>
      <c r="B9" s="371"/>
      <c r="C9" s="372"/>
      <c r="D9" s="371"/>
      <c r="E9" s="373"/>
      <c r="F9" s="373"/>
      <c r="G9" s="373"/>
      <c r="H9" s="403"/>
      <c r="I9" s="403"/>
      <c r="J9" s="375"/>
      <c r="K9" s="375"/>
      <c r="L9" s="375"/>
      <c r="M9" s="375"/>
      <c r="N9" s="381"/>
      <c r="O9" s="381"/>
      <c r="P9" s="381"/>
      <c r="Q9" s="381"/>
      <c r="R9" s="381"/>
      <c r="S9" s="381"/>
      <c r="T9" s="379"/>
      <c r="U9" s="379"/>
      <c r="V9" s="379"/>
      <c r="W9" s="379"/>
      <c r="X9" s="23" t="str">
        <f t="shared" ref="X9:X28" si="1">IF(T9-U9=0,"",(W9-T9+U9)/(T9-U9)*100)</f>
        <v/>
      </c>
      <c r="Y9" s="373"/>
      <c r="Z9" s="404" t="s">
        <v>1397</v>
      </c>
    </row>
    <row r="10" s="397" customFormat="1" ht="15.75" customHeight="1" spans="1:30">
      <c r="A10" s="20" t="str">
        <f t="shared" si="0"/>
        <v/>
      </c>
      <c r="B10" s="371"/>
      <c r="C10" s="372"/>
      <c r="D10" s="371"/>
      <c r="E10" s="373"/>
      <c r="F10" s="373"/>
      <c r="G10" s="373"/>
      <c r="H10" s="403"/>
      <c r="I10" s="403"/>
      <c r="J10" s="375"/>
      <c r="K10" s="375"/>
      <c r="L10" s="375"/>
      <c r="M10" s="375"/>
      <c r="N10" s="381"/>
      <c r="O10" s="381"/>
      <c r="P10" s="381"/>
      <c r="Q10" s="381"/>
      <c r="R10" s="381"/>
      <c r="S10" s="381"/>
      <c r="T10" s="379"/>
      <c r="U10" s="379"/>
      <c r="V10" s="379"/>
      <c r="W10" s="379"/>
      <c r="X10" s="23" t="str">
        <f t="shared" si="1"/>
        <v/>
      </c>
      <c r="Y10" s="373"/>
      <c r="Z10" s="404" t="s">
        <v>1398</v>
      </c>
    </row>
    <row r="11" s="397" customFormat="1" ht="15.75" customHeight="1" spans="1:30">
      <c r="A11" s="20" t="str">
        <f t="shared" si="0"/>
        <v/>
      </c>
      <c r="B11" s="371"/>
      <c r="C11" s="372"/>
      <c r="D11" s="371"/>
      <c r="E11" s="373"/>
      <c r="F11" s="373"/>
      <c r="G11" s="373"/>
      <c r="H11" s="403"/>
      <c r="I11" s="403"/>
      <c r="J11" s="375"/>
      <c r="K11" s="375"/>
      <c r="L11" s="375"/>
      <c r="M11" s="375"/>
      <c r="N11" s="381"/>
      <c r="O11" s="381"/>
      <c r="P11" s="381"/>
      <c r="Q11" s="381"/>
      <c r="R11" s="381"/>
      <c r="S11" s="381"/>
      <c r="T11" s="379"/>
      <c r="U11" s="379"/>
      <c r="V11" s="379"/>
      <c r="W11" s="379"/>
      <c r="X11" s="23" t="str">
        <f t="shared" si="1"/>
        <v/>
      </c>
      <c r="Y11" s="373"/>
      <c r="Z11" s="404" t="s">
        <v>1399</v>
      </c>
    </row>
    <row r="12" s="397" customFormat="1" ht="15.75" customHeight="1" spans="1:30">
      <c r="A12" s="20" t="str">
        <f t="shared" si="0"/>
        <v/>
      </c>
      <c r="B12" s="371"/>
      <c r="C12" s="372"/>
      <c r="D12" s="371"/>
      <c r="E12" s="373"/>
      <c r="F12" s="373"/>
      <c r="G12" s="373"/>
      <c r="H12" s="403"/>
      <c r="I12" s="403"/>
      <c r="J12" s="375"/>
      <c r="K12" s="375"/>
      <c r="L12" s="375"/>
      <c r="M12" s="375"/>
      <c r="N12" s="381"/>
      <c r="O12" s="381"/>
      <c r="P12" s="381"/>
      <c r="Q12" s="381"/>
      <c r="R12" s="381"/>
      <c r="S12" s="381"/>
      <c r="T12" s="379"/>
      <c r="U12" s="379"/>
      <c r="V12" s="379"/>
      <c r="W12" s="379"/>
      <c r="X12" s="23" t="str">
        <f t="shared" si="1"/>
        <v/>
      </c>
      <c r="Y12" s="373"/>
      <c r="Z12" s="404" t="s">
        <v>1400</v>
      </c>
    </row>
    <row r="13" s="397" customFormat="1" ht="15.75" customHeight="1" spans="1:30">
      <c r="A13" s="20" t="str">
        <f t="shared" si="0"/>
        <v/>
      </c>
      <c r="B13" s="371"/>
      <c r="C13" s="372"/>
      <c r="D13" s="371"/>
      <c r="E13" s="373"/>
      <c r="F13" s="373"/>
      <c r="G13" s="373"/>
      <c r="H13" s="403"/>
      <c r="I13" s="403"/>
      <c r="J13" s="375"/>
      <c r="K13" s="375"/>
      <c r="L13" s="375"/>
      <c r="M13" s="375"/>
      <c r="N13" s="381"/>
      <c r="O13" s="381"/>
      <c r="P13" s="381"/>
      <c r="Q13" s="381"/>
      <c r="R13" s="381"/>
      <c r="S13" s="381"/>
      <c r="T13" s="379"/>
      <c r="U13" s="379"/>
      <c r="V13" s="379"/>
      <c r="W13" s="379"/>
      <c r="X13" s="23" t="str">
        <f t="shared" si="1"/>
        <v/>
      </c>
      <c r="Y13" s="373"/>
      <c r="Z13" s="404" t="s">
        <v>1401</v>
      </c>
    </row>
    <row r="14" s="397" customFormat="1" ht="15.75" customHeight="1" spans="1:30">
      <c r="A14" s="20" t="str">
        <f t="shared" si="0"/>
        <v/>
      </c>
      <c r="B14" s="371"/>
      <c r="C14" s="372"/>
      <c r="D14" s="371"/>
      <c r="E14" s="373"/>
      <c r="F14" s="373"/>
      <c r="G14" s="373"/>
      <c r="H14" s="403"/>
      <c r="I14" s="403"/>
      <c r="J14" s="375"/>
      <c r="K14" s="375"/>
      <c r="L14" s="375"/>
      <c r="M14" s="375"/>
      <c r="N14" s="381"/>
      <c r="O14" s="381"/>
      <c r="P14" s="381"/>
      <c r="Q14" s="381"/>
      <c r="R14" s="381"/>
      <c r="S14" s="381"/>
      <c r="T14" s="379"/>
      <c r="U14" s="379"/>
      <c r="V14" s="379"/>
      <c r="W14" s="379"/>
      <c r="X14" s="23" t="str">
        <f t="shared" si="1"/>
        <v/>
      </c>
      <c r="Y14" s="373"/>
      <c r="Z14" s="404" t="s">
        <v>1402</v>
      </c>
    </row>
    <row r="15" s="397" customFormat="1" ht="15.75" customHeight="1" spans="1:30">
      <c r="A15" s="20" t="str">
        <f t="shared" si="0"/>
        <v/>
      </c>
      <c r="B15" s="371"/>
      <c r="C15" s="372"/>
      <c r="D15" s="371"/>
      <c r="E15" s="373"/>
      <c r="F15" s="373"/>
      <c r="G15" s="373"/>
      <c r="H15" s="403"/>
      <c r="I15" s="403"/>
      <c r="J15" s="375"/>
      <c r="K15" s="375"/>
      <c r="L15" s="375"/>
      <c r="M15" s="375"/>
      <c r="N15" s="381"/>
      <c r="O15" s="381"/>
      <c r="P15" s="381"/>
      <c r="Q15" s="381"/>
      <c r="R15" s="381"/>
      <c r="S15" s="381"/>
      <c r="T15" s="379"/>
      <c r="U15" s="379"/>
      <c r="V15" s="379"/>
      <c r="W15" s="379"/>
      <c r="X15" s="23" t="str">
        <f t="shared" si="1"/>
        <v/>
      </c>
      <c r="Y15" s="373"/>
      <c r="Z15" s="404" t="s">
        <v>1403</v>
      </c>
    </row>
    <row r="16" s="397" customFormat="1" ht="15.75" customHeight="1" spans="1:30">
      <c r="A16" s="20" t="str">
        <f t="shared" si="0"/>
        <v/>
      </c>
      <c r="B16" s="371"/>
      <c r="C16" s="372"/>
      <c r="D16" s="371"/>
      <c r="E16" s="373"/>
      <c r="F16" s="373"/>
      <c r="G16" s="373"/>
      <c r="H16" s="403"/>
      <c r="I16" s="403"/>
      <c r="J16" s="375"/>
      <c r="K16" s="375"/>
      <c r="L16" s="375"/>
      <c r="M16" s="375"/>
      <c r="N16" s="381"/>
      <c r="O16" s="381"/>
      <c r="P16" s="381"/>
      <c r="Q16" s="381"/>
      <c r="R16" s="381"/>
      <c r="S16" s="381"/>
      <c r="T16" s="379"/>
      <c r="U16" s="379"/>
      <c r="V16" s="379"/>
      <c r="W16" s="379"/>
      <c r="X16" s="23" t="str">
        <f t="shared" si="1"/>
        <v/>
      </c>
      <c r="Y16" s="373"/>
      <c r="Z16" s="404" t="s">
        <v>1404</v>
      </c>
    </row>
    <row r="17" s="397" customFormat="1" ht="15.75" customHeight="1" spans="1:33">
      <c r="A17" s="20" t="str">
        <f t="shared" si="0"/>
        <v/>
      </c>
      <c r="B17" s="371"/>
      <c r="C17" s="372"/>
      <c r="D17" s="371"/>
      <c r="E17" s="373"/>
      <c r="F17" s="373"/>
      <c r="G17" s="373"/>
      <c r="H17" s="403"/>
      <c r="I17" s="403"/>
      <c r="J17" s="375"/>
      <c r="K17" s="375"/>
      <c r="L17" s="375"/>
      <c r="M17" s="375"/>
      <c r="N17" s="381"/>
      <c r="O17" s="381"/>
      <c r="P17" s="381"/>
      <c r="Q17" s="381"/>
      <c r="R17" s="381"/>
      <c r="S17" s="381"/>
      <c r="T17" s="379"/>
      <c r="U17" s="379"/>
      <c r="V17" s="379"/>
      <c r="W17" s="379"/>
      <c r="X17" s="23" t="str">
        <f t="shared" si="1"/>
        <v/>
      </c>
      <c r="Y17" s="373"/>
      <c r="Z17" s="404" t="s">
        <v>1405</v>
      </c>
    </row>
    <row r="18" s="397" customFormat="1" ht="15.75" customHeight="1" spans="1:33">
      <c r="A18" s="20" t="str">
        <f t="shared" si="0"/>
        <v/>
      </c>
      <c r="B18" s="371"/>
      <c r="C18" s="372"/>
      <c r="D18" s="371"/>
      <c r="E18" s="373"/>
      <c r="F18" s="373"/>
      <c r="G18" s="373"/>
      <c r="H18" s="403"/>
      <c r="I18" s="403"/>
      <c r="J18" s="375"/>
      <c r="K18" s="375"/>
      <c r="L18" s="375"/>
      <c r="M18" s="375"/>
      <c r="N18" s="381"/>
      <c r="O18" s="381"/>
      <c r="P18" s="381"/>
      <c r="Q18" s="381"/>
      <c r="R18" s="381"/>
      <c r="S18" s="381"/>
      <c r="T18" s="379"/>
      <c r="U18" s="379"/>
      <c r="V18" s="379"/>
      <c r="W18" s="379"/>
      <c r="X18" s="23" t="str">
        <f t="shared" si="1"/>
        <v/>
      </c>
      <c r="Y18" s="373"/>
      <c r="Z18" s="404" t="s">
        <v>1406</v>
      </c>
    </row>
    <row r="19" s="397" customFormat="1" ht="15.75" customHeight="1" spans="1:33">
      <c r="A19" s="20" t="str">
        <f t="shared" si="0"/>
        <v/>
      </c>
      <c r="B19" s="371"/>
      <c r="C19" s="372"/>
      <c r="D19" s="371"/>
      <c r="E19" s="373"/>
      <c r="F19" s="373"/>
      <c r="G19" s="373"/>
      <c r="H19" s="403"/>
      <c r="I19" s="403"/>
      <c r="J19" s="375"/>
      <c r="K19" s="375"/>
      <c r="L19" s="375"/>
      <c r="M19" s="375"/>
      <c r="N19" s="381"/>
      <c r="O19" s="381"/>
      <c r="P19" s="381"/>
      <c r="Q19" s="381"/>
      <c r="R19" s="381"/>
      <c r="S19" s="381"/>
      <c r="T19" s="379"/>
      <c r="U19" s="379"/>
      <c r="V19" s="379"/>
      <c r="W19" s="379"/>
      <c r="X19" s="23" t="str">
        <f t="shared" si="1"/>
        <v/>
      </c>
      <c r="Y19" s="373"/>
      <c r="Z19" s="404" t="s">
        <v>1407</v>
      </c>
    </row>
    <row r="20" s="397" customFormat="1" ht="15.75" customHeight="1" spans="1:33">
      <c r="A20" s="20" t="str">
        <f t="shared" si="0"/>
        <v/>
      </c>
      <c r="B20" s="371"/>
      <c r="C20" s="372"/>
      <c r="D20" s="371"/>
      <c r="E20" s="373"/>
      <c r="F20" s="373"/>
      <c r="G20" s="373"/>
      <c r="H20" s="403"/>
      <c r="I20" s="403"/>
      <c r="J20" s="375"/>
      <c r="K20" s="375"/>
      <c r="L20" s="375"/>
      <c r="M20" s="375"/>
      <c r="N20" s="381"/>
      <c r="O20" s="381"/>
      <c r="P20" s="381"/>
      <c r="Q20" s="381"/>
      <c r="R20" s="381"/>
      <c r="S20" s="381"/>
      <c r="T20" s="379"/>
      <c r="U20" s="379"/>
      <c r="V20" s="379"/>
      <c r="W20" s="379"/>
      <c r="X20" s="23" t="str">
        <f t="shared" si="1"/>
        <v/>
      </c>
      <c r="Y20" s="373"/>
      <c r="Z20" s="404" t="s">
        <v>1408</v>
      </c>
    </row>
    <row r="21" s="397" customFormat="1" ht="15.75" customHeight="1" spans="1:33">
      <c r="A21" s="20" t="str">
        <f t="shared" si="0"/>
        <v/>
      </c>
      <c r="B21" s="371"/>
      <c r="C21" s="372"/>
      <c r="D21" s="371"/>
      <c r="E21" s="373"/>
      <c r="F21" s="373"/>
      <c r="G21" s="373"/>
      <c r="H21" s="403"/>
      <c r="I21" s="403"/>
      <c r="J21" s="375"/>
      <c r="K21" s="375"/>
      <c r="L21" s="375"/>
      <c r="M21" s="375"/>
      <c r="N21" s="381"/>
      <c r="O21" s="381"/>
      <c r="P21" s="381"/>
      <c r="Q21" s="381"/>
      <c r="R21" s="381"/>
      <c r="S21" s="381"/>
      <c r="T21" s="379"/>
      <c r="U21" s="379"/>
      <c r="V21" s="379"/>
      <c r="W21" s="379"/>
      <c r="X21" s="23" t="str">
        <f t="shared" si="1"/>
        <v/>
      </c>
      <c r="Y21" s="373"/>
      <c r="Z21" s="404" t="s">
        <v>1409</v>
      </c>
    </row>
    <row r="22" s="397" customFormat="1" ht="15.75" customHeight="1" spans="1:33">
      <c r="A22" s="20" t="str">
        <f t="shared" si="0"/>
        <v/>
      </c>
      <c r="B22" s="371"/>
      <c r="C22" s="372"/>
      <c r="D22" s="371"/>
      <c r="E22" s="373"/>
      <c r="F22" s="373"/>
      <c r="G22" s="373"/>
      <c r="H22" s="403"/>
      <c r="I22" s="403"/>
      <c r="J22" s="375"/>
      <c r="K22" s="375"/>
      <c r="L22" s="375"/>
      <c r="M22" s="375"/>
      <c r="N22" s="381"/>
      <c r="O22" s="381"/>
      <c r="P22" s="381"/>
      <c r="Q22" s="381"/>
      <c r="R22" s="381"/>
      <c r="S22" s="381"/>
      <c r="T22" s="379"/>
      <c r="U22" s="379"/>
      <c r="V22" s="379"/>
      <c r="W22" s="379"/>
      <c r="X22" s="23" t="str">
        <f t="shared" si="1"/>
        <v/>
      </c>
      <c r="Y22" s="373"/>
      <c r="Z22" s="404" t="s">
        <v>1410</v>
      </c>
    </row>
    <row r="23" s="397" customFormat="1" ht="15.75" customHeight="1" spans="1:33">
      <c r="A23" s="20" t="str">
        <f t="shared" si="0"/>
        <v/>
      </c>
      <c r="B23" s="371"/>
      <c r="C23" s="372"/>
      <c r="D23" s="371"/>
      <c r="E23" s="373"/>
      <c r="F23" s="373"/>
      <c r="G23" s="373"/>
      <c r="H23" s="403"/>
      <c r="I23" s="403"/>
      <c r="J23" s="375"/>
      <c r="K23" s="375"/>
      <c r="L23" s="375"/>
      <c r="M23" s="375"/>
      <c r="N23" s="381"/>
      <c r="O23" s="381"/>
      <c r="P23" s="381"/>
      <c r="Q23" s="381"/>
      <c r="R23" s="381"/>
      <c r="S23" s="381"/>
      <c r="T23" s="379"/>
      <c r="U23" s="379"/>
      <c r="V23" s="379"/>
      <c r="W23" s="379"/>
      <c r="X23" s="23" t="str">
        <f t="shared" si="1"/>
        <v/>
      </c>
      <c r="Y23" s="373"/>
      <c r="Z23" s="404" t="s">
        <v>1411</v>
      </c>
    </row>
    <row r="24" s="397" customFormat="1" ht="15.75" customHeight="1" spans="1:33">
      <c r="A24" s="20" t="str">
        <f t="shared" si="0"/>
        <v/>
      </c>
      <c r="B24" s="371"/>
      <c r="C24" s="372"/>
      <c r="D24" s="371"/>
      <c r="E24" s="373"/>
      <c r="F24" s="373"/>
      <c r="G24" s="373"/>
      <c r="H24" s="403"/>
      <c r="I24" s="403"/>
      <c r="J24" s="375"/>
      <c r="K24" s="375"/>
      <c r="L24" s="375"/>
      <c r="M24" s="375"/>
      <c r="N24" s="381"/>
      <c r="O24" s="381"/>
      <c r="P24" s="381"/>
      <c r="Q24" s="381"/>
      <c r="R24" s="381"/>
      <c r="S24" s="381"/>
      <c r="T24" s="379"/>
      <c r="U24" s="379"/>
      <c r="V24" s="379"/>
      <c r="W24" s="379"/>
      <c r="X24" s="23" t="str">
        <f t="shared" si="1"/>
        <v/>
      </c>
      <c r="Y24" s="373"/>
      <c r="Z24" s="404" t="s">
        <v>1412</v>
      </c>
    </row>
    <row r="25" s="345" customFormat="1" spans="1:33">
      <c r="A25" s="20" t="str">
        <f t="shared" si="0"/>
        <v/>
      </c>
      <c r="B25" s="371"/>
      <c r="C25" s="372"/>
      <c r="D25" s="371"/>
      <c r="E25" s="373"/>
      <c r="F25" s="373"/>
      <c r="G25" s="373"/>
      <c r="H25" s="403"/>
      <c r="I25" s="403"/>
      <c r="J25" s="375"/>
      <c r="K25" s="375"/>
      <c r="L25" s="375"/>
      <c r="M25" s="375"/>
      <c r="N25" s="381"/>
      <c r="O25" s="381"/>
      <c r="P25" s="381"/>
      <c r="Q25" s="381"/>
      <c r="R25" s="381"/>
      <c r="S25" s="381"/>
      <c r="T25" s="379"/>
      <c r="U25" s="379"/>
      <c r="V25" s="379"/>
      <c r="W25" s="379"/>
      <c r="X25" s="23" t="str">
        <f t="shared" si="1"/>
        <v/>
      </c>
      <c r="Y25" s="373"/>
      <c r="Z25" s="404" t="s">
        <v>1413</v>
      </c>
      <c r="AA25" s="344"/>
      <c r="AB25" s="344"/>
      <c r="AC25" s="344"/>
      <c r="AD25" s="344"/>
      <c r="AE25" s="344"/>
      <c r="AF25" s="344"/>
      <c r="AG25" s="344"/>
    </row>
    <row r="26" s="345" customFormat="1" ht="15.75" customHeight="1" spans="1:33">
      <c r="A26" s="20" t="s">
        <v>1414</v>
      </c>
      <c r="B26" s="182"/>
      <c r="C26" s="375"/>
      <c r="D26" s="373"/>
      <c r="E26" s="373"/>
      <c r="F26" s="373"/>
      <c r="G26" s="373"/>
      <c r="H26" s="382"/>
      <c r="I26" s="382"/>
      <c r="J26" s="375"/>
      <c r="K26" s="375"/>
      <c r="L26" s="375"/>
      <c r="M26" s="375"/>
      <c r="N26" s="381"/>
      <c r="O26" s="381"/>
      <c r="P26" s="381"/>
      <c r="Q26" s="381"/>
      <c r="R26" s="381"/>
      <c r="S26" s="381"/>
      <c r="T26" s="380">
        <f>SUM(T8:T25)</f>
        <v>0</v>
      </c>
      <c r="U26" s="380">
        <f>SUM(U8:U25)</f>
        <v>0</v>
      </c>
      <c r="V26" s="380">
        <f>SUM(V8:V25)</f>
        <v>0</v>
      </c>
      <c r="W26" s="380">
        <f>SUM(W8:W25)</f>
        <v>0</v>
      </c>
      <c r="X26" s="23" t="str">
        <f t="shared" si="1"/>
        <v/>
      </c>
      <c r="Y26" s="373"/>
      <c r="Z26" s="404"/>
      <c r="AA26" s="344"/>
      <c r="AB26" s="344"/>
      <c r="AC26" s="344"/>
      <c r="AD26" s="344"/>
      <c r="AE26" s="344"/>
      <c r="AF26" s="344"/>
      <c r="AG26" s="344"/>
    </row>
    <row r="27" s="345" customFormat="1" ht="15.75" customHeight="1" spans="1:33">
      <c r="A27" s="20" t="s">
        <v>1415</v>
      </c>
      <c r="B27" s="182"/>
      <c r="C27" s="375"/>
      <c r="D27" s="373"/>
      <c r="E27" s="373"/>
      <c r="F27" s="373"/>
      <c r="G27" s="373"/>
      <c r="H27" s="382"/>
      <c r="I27" s="382"/>
      <c r="J27" s="375"/>
      <c r="K27" s="375"/>
      <c r="L27" s="375"/>
      <c r="M27" s="375"/>
      <c r="N27" s="381"/>
      <c r="O27" s="381"/>
      <c r="P27" s="381"/>
      <c r="Q27" s="381"/>
      <c r="R27" s="381"/>
      <c r="S27" s="381"/>
      <c r="T27" s="380">
        <f>U26</f>
        <v>0</v>
      </c>
      <c r="U27" s="380"/>
      <c r="V27" s="380"/>
      <c r="W27" s="380"/>
      <c r="X27" s="23"/>
      <c r="Y27" s="373"/>
      <c r="Z27" s="404"/>
      <c r="AA27" s="344"/>
      <c r="AB27" s="344"/>
      <c r="AC27" s="344"/>
      <c r="AD27" s="344"/>
      <c r="AE27" s="344"/>
      <c r="AF27" s="344"/>
      <c r="AG27" s="344"/>
    </row>
    <row r="28" s="345" customFormat="1" ht="15" customHeight="1" spans="1:33">
      <c r="A28" s="24" t="s">
        <v>1416</v>
      </c>
      <c r="B28" s="206"/>
      <c r="C28" s="405"/>
      <c r="D28" s="388"/>
      <c r="E28" s="388"/>
      <c r="F28" s="388"/>
      <c r="G28" s="388"/>
      <c r="H28" s="406"/>
      <c r="I28" s="406"/>
      <c r="J28" s="388"/>
      <c r="K28" s="388"/>
      <c r="L28" s="388"/>
      <c r="M28" s="388"/>
      <c r="N28" s="389"/>
      <c r="O28" s="389"/>
      <c r="P28" s="389"/>
      <c r="Q28" s="389"/>
      <c r="R28" s="389"/>
      <c r="S28" s="389"/>
      <c r="T28" s="407">
        <f>T26-T27</f>
        <v>0</v>
      </c>
      <c r="U28" s="407"/>
      <c r="V28" s="407">
        <f>V26</f>
        <v>0</v>
      </c>
      <c r="W28" s="407">
        <f>W26</f>
        <v>0</v>
      </c>
      <c r="X28" s="23" t="str">
        <f t="shared" si="1"/>
        <v/>
      </c>
      <c r="Y28" s="388"/>
      <c r="Z28" s="404"/>
      <c r="AA28" s="344"/>
      <c r="AB28" s="344"/>
      <c r="AC28" s="344"/>
      <c r="AD28" s="344"/>
      <c r="AE28" s="344"/>
      <c r="AF28" s="344"/>
      <c r="AG28" s="344"/>
    </row>
    <row r="29" spans="1:33">
      <c r="A29" s="10" t="str">
        <f>基本信息输入表!$K$6&amp;"填表人："&amp;基本信息输入表!$M$37</f>
        <v>产权持有单位填表人：宁国胜</v>
      </c>
      <c r="W29" s="10" t="str">
        <f>"评估人员："&amp;基本信息输入表!$Q$37</f>
        <v>评估人员：王庆国</v>
      </c>
      <c r="Z29" s="215" t="s">
        <v>837</v>
      </c>
    </row>
    <row r="30" spans="1:33">
      <c r="A30" s="10" t="str">
        <f>"填表日期："&amp;YEAR(基本信息输入表!$O$37)&amp;"年"&amp;MONTH(基本信息输入表!$O$37)&amp;"月"&amp;DAY(基本信息输入表!$O$37)&amp;"日"</f>
        <v>填表日期：2025年2月22日</v>
      </c>
    </row>
    <row r="31" spans="1:33">
      <c r="T31" s="408"/>
      <c r="U31" s="408"/>
      <c r="V31" s="408"/>
    </row>
    <row r="32" spans="1:33">
      <c r="T32" s="409"/>
      <c r="U32" s="409"/>
      <c r="V32" s="409"/>
    </row>
    <row r="33" spans="20:26">
      <c r="T33" s="408"/>
      <c r="U33" s="408"/>
      <c r="V33" s="408"/>
    </row>
    <row r="39" spans="20:26">
      <c r="Z39" s="410"/>
    </row>
    <row r="40" spans="20:26">
      <c r="Z40" s="410"/>
    </row>
    <row r="41" spans="20:26">
      <c r="Z41" s="410"/>
    </row>
  </sheetData>
  <mergeCells count="23">
    <mergeCell ref="A2:Y2"/>
    <mergeCell ref="A3:Y3"/>
    <mergeCell ref="L4:M4"/>
    <mergeCell ref="X4:Y4"/>
    <mergeCell ref="N6:S6"/>
    <mergeCell ref="A26:B26"/>
    <mergeCell ref="A27:B27"/>
    <mergeCell ref="A28:B28"/>
    <mergeCell ref="A6:A7"/>
    <mergeCell ref="B6:B7"/>
    <mergeCell ref="C6:C7"/>
    <mergeCell ref="D6:D7"/>
    <mergeCell ref="E6:E7"/>
    <mergeCell ref="F6:F7"/>
    <mergeCell ref="G6:G7"/>
    <mergeCell ref="H6:H7"/>
    <mergeCell ref="I6:I7"/>
    <mergeCell ref="T6:T7"/>
    <mergeCell ref="U6:U7"/>
    <mergeCell ref="V6:V7"/>
    <mergeCell ref="W6:W7"/>
    <mergeCell ref="X6:X7"/>
    <mergeCell ref="Y6:Y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AH47"/>
  <sheetViews>
    <sheetView showGridLines="0" zoomScale="73" zoomScaleNormal="73" topLeftCell="M1" workbookViewId="0">
      <selection activeCell="AC19" sqref="AC19"/>
    </sheetView>
  </sheetViews>
  <sheetFormatPr defaultColWidth="8.7" defaultRowHeight="12.75"/>
  <cols>
    <col min="1" max="1" width="5.5" style="346" customWidth="1"/>
    <col min="2" max="2" width="16.7" style="347" customWidth="1"/>
    <col min="3" max="3" width="22.2" style="347" customWidth="1"/>
    <col min="4" max="4" width="11.2" style="347" customWidth="1"/>
    <col min="5" max="5" width="8" style="347" customWidth="1"/>
    <col min="6" max="6" width="8" style="346" customWidth="1"/>
    <col min="7" max="7" width="19" style="346" customWidth="1"/>
    <col min="8" max="8" width="4.7" style="346" customWidth="1"/>
    <col min="9" max="9" width="8" style="346" customWidth="1"/>
    <col min="10" max="13" width="11.2" style="346" customWidth="1"/>
    <col min="14" max="14" width="8" style="346" customWidth="1"/>
    <col min="15" max="16" width="4.7" style="346" customWidth="1"/>
    <col min="17" max="17" width="8" style="346" customWidth="1"/>
    <col min="18" max="18" width="6.2" style="346" customWidth="1"/>
    <col min="19" max="19" width="8.7" style="346" customWidth="1"/>
    <col min="20" max="20" width="4.7" style="346" customWidth="1"/>
    <col min="21" max="21" width="9.7" style="346" customWidth="1"/>
    <col min="22" max="23" width="7.7" style="346" customWidth="1"/>
    <col min="24" max="24" width="9.5" style="346" customWidth="1"/>
    <col min="25" max="25" width="7.7" style="346" customWidth="1"/>
    <col min="26" max="26" width="16.7" style="346" customWidth="1"/>
    <col min="27" max="27" width="10.7" style="346" customWidth="1"/>
    <col min="28" max="28" width="15.2" style="346" customWidth="1"/>
    <col min="29" max="254" width="9" style="346" customWidth="1"/>
    <col min="255" max="255" width="4.7" style="346" customWidth="1"/>
    <col min="256" max="256" width="13.5" style="346" customWidth="1"/>
    <col min="257" max="257" width="11" style="346" customWidth="1"/>
    <col min="258" max="258" width="8.7" style="346" customWidth="1"/>
    <col min="259" max="259" width="8.2" style="346" customWidth="1"/>
    <col min="260" max="260" width="7.2" style="346" customWidth="1"/>
    <col min="261" max="261" width="10" style="346" customWidth="1"/>
    <col min="262" max="262" width="5" style="346" customWidth="1"/>
    <col min="263" max="264" width="13.5" style="346" customWidth="1"/>
    <col min="265" max="265" width="13.2" style="346" customWidth="1"/>
    <col min="266" max="266" width="11.2" style="346" customWidth="1"/>
    <col min="267" max="267" width="11.7" style="346" customWidth="1"/>
    <col min="268" max="268" width="23.7" style="346" customWidth="1"/>
    <col min="269" max="269" width="10.7" style="346" customWidth="1"/>
    <col min="270" max="272" width="9.2" style="346" customWidth="1"/>
    <col min="273" max="274" width="9" style="346" customWidth="1"/>
    <col min="275" max="275" width="20.7" style="346" customWidth="1"/>
    <col min="276" max="276" width="15.2" style="346" customWidth="1"/>
    <col min="277" max="279" width="16.2" style="346" customWidth="1"/>
    <col min="280" max="280" width="20.2" style="346" customWidth="1"/>
    <col min="281" max="281" width="11" style="346" customWidth="1"/>
    <col min="282" max="282" width="31.2" style="346" customWidth="1"/>
    <col min="283" max="283" width="17.2" style="346" customWidth="1"/>
    <col min="284" max="510" width="9" style="346" customWidth="1"/>
    <col min="511" max="511" width="4.7" style="346" customWidth="1"/>
    <col min="512" max="512" width="13.5" style="346" customWidth="1"/>
    <col min="513" max="513" width="11" style="346" customWidth="1"/>
    <col min="514" max="514" width="8.7" style="346" customWidth="1"/>
    <col min="515" max="515" width="8.2" style="346" customWidth="1"/>
    <col min="516" max="516" width="7.2" style="346" customWidth="1"/>
    <col min="517" max="517" width="10" style="346" customWidth="1"/>
    <col min="518" max="518" width="5" style="346" customWidth="1"/>
    <col min="519" max="520" width="13.5" style="346" customWidth="1"/>
    <col min="521" max="521" width="13.2" style="346" customWidth="1"/>
    <col min="522" max="522" width="11.2" style="346" customWidth="1"/>
    <col min="523" max="523" width="11.7" style="346" customWidth="1"/>
    <col min="524" max="524" width="23.7" style="346" customWidth="1"/>
    <col min="525" max="525" width="10.7" style="346" customWidth="1"/>
    <col min="526" max="528" width="9.2" style="346" customWidth="1"/>
    <col min="529" max="530" width="9" style="346" customWidth="1"/>
    <col min="531" max="531" width="20.7" style="346" customWidth="1"/>
    <col min="532" max="532" width="15.2" style="346" customWidth="1"/>
    <col min="533" max="535" width="16.2" style="346" customWidth="1"/>
    <col min="536" max="536" width="20.2" style="346" customWidth="1"/>
    <col min="537" max="537" width="11" style="346" customWidth="1"/>
    <col min="538" max="538" width="31.2" style="346" customWidth="1"/>
    <col min="539" max="539" width="17.2" style="346" customWidth="1"/>
    <col min="540" max="766" width="9" style="346" customWidth="1"/>
    <col min="767" max="767" width="4.7" style="346" customWidth="1"/>
    <col min="768" max="768" width="13.5" style="346" customWidth="1"/>
    <col min="769" max="769" width="11" style="346" customWidth="1"/>
    <col min="770" max="770" width="8.7" style="346" customWidth="1"/>
    <col min="771" max="771" width="8.2" style="346" customWidth="1"/>
    <col min="772" max="772" width="7.2" style="346" customWidth="1"/>
    <col min="773" max="773" width="10" style="346" customWidth="1"/>
    <col min="774" max="774" width="5" style="346" customWidth="1"/>
    <col min="775" max="776" width="13.5" style="346" customWidth="1"/>
    <col min="777" max="777" width="13.2" style="346" customWidth="1"/>
    <col min="778" max="778" width="11.2" style="346" customWidth="1"/>
    <col min="779" max="779" width="11.7" style="346" customWidth="1"/>
    <col min="780" max="780" width="23.7" style="346" customWidth="1"/>
    <col min="781" max="781" width="10.7" style="346" customWidth="1"/>
    <col min="782" max="784" width="9.2" style="346" customWidth="1"/>
    <col min="785" max="786" width="9" style="346" customWidth="1"/>
    <col min="787" max="787" width="20.7" style="346" customWidth="1"/>
    <col min="788" max="788" width="15.2" style="346" customWidth="1"/>
    <col min="789" max="791" width="16.2" style="346" customWidth="1"/>
    <col min="792" max="792" width="20.2" style="346" customWidth="1"/>
    <col min="793" max="793" width="11" style="346" customWidth="1"/>
    <col min="794" max="794" width="31.2" style="346" customWidth="1"/>
    <col min="795" max="795" width="17.2" style="346" customWidth="1"/>
    <col min="796" max="1022" width="9" style="346" customWidth="1"/>
    <col min="1023" max="1023" width="4.7" style="346" customWidth="1"/>
    <col min="1024" max="1024" width="13.5" style="346" customWidth="1"/>
    <col min="1025" max="1025" width="11" style="346" customWidth="1"/>
    <col min="1026" max="1026" width="8.7" style="346" customWidth="1"/>
    <col min="1027" max="1027" width="8.2" style="346" customWidth="1"/>
    <col min="1028" max="1028" width="7.2" style="346" customWidth="1"/>
    <col min="1029" max="1029" width="10" style="346" customWidth="1"/>
    <col min="1030" max="1030" width="5" style="346" customWidth="1"/>
    <col min="1031" max="1032" width="13.5" style="346" customWidth="1"/>
    <col min="1033" max="1033" width="13.2" style="346" customWidth="1"/>
    <col min="1034" max="1034" width="11.2" style="346" customWidth="1"/>
    <col min="1035" max="1035" width="11.7" style="346" customWidth="1"/>
    <col min="1036" max="1036" width="23.7" style="346" customWidth="1"/>
    <col min="1037" max="1037" width="10.7" style="346" customWidth="1"/>
    <col min="1038" max="1040" width="9.2" style="346" customWidth="1"/>
    <col min="1041" max="1042" width="9" style="346" customWidth="1"/>
    <col min="1043" max="1043" width="20.7" style="346" customWidth="1"/>
    <col min="1044" max="1044" width="15.2" style="346" customWidth="1"/>
    <col min="1045" max="1047" width="16.2" style="346" customWidth="1"/>
    <col min="1048" max="1048" width="20.2" style="346" customWidth="1"/>
    <col min="1049" max="1049" width="11" style="346" customWidth="1"/>
    <col min="1050" max="1050" width="31.2" style="346" customWidth="1"/>
    <col min="1051" max="1051" width="17.2" style="346" customWidth="1"/>
    <col min="1052" max="1278" width="9" style="346" customWidth="1"/>
    <col min="1279" max="1279" width="4.7" style="346" customWidth="1"/>
    <col min="1280" max="1280" width="13.5" style="346" customWidth="1"/>
    <col min="1281" max="1281" width="11" style="346" customWidth="1"/>
    <col min="1282" max="1282" width="8.7" style="346" customWidth="1"/>
    <col min="1283" max="1283" width="8.2" style="346" customWidth="1"/>
    <col min="1284" max="1284" width="7.2" style="346" customWidth="1"/>
    <col min="1285" max="1285" width="10" style="346" customWidth="1"/>
    <col min="1286" max="1286" width="5" style="346" customWidth="1"/>
    <col min="1287" max="1288" width="13.5" style="346" customWidth="1"/>
    <col min="1289" max="1289" width="13.2" style="346" customWidth="1"/>
    <col min="1290" max="1290" width="11.2" style="346" customWidth="1"/>
    <col min="1291" max="1291" width="11.7" style="346" customWidth="1"/>
    <col min="1292" max="1292" width="23.7" style="346" customWidth="1"/>
    <col min="1293" max="1293" width="10.7" style="346" customWidth="1"/>
    <col min="1294" max="1296" width="9.2" style="346" customWidth="1"/>
    <col min="1297" max="1298" width="9" style="346" customWidth="1"/>
    <col min="1299" max="1299" width="20.7" style="346" customWidth="1"/>
    <col min="1300" max="1300" width="15.2" style="346" customWidth="1"/>
    <col min="1301" max="1303" width="16.2" style="346" customWidth="1"/>
    <col min="1304" max="1304" width="20.2" style="346" customWidth="1"/>
    <col min="1305" max="1305" width="11" style="346" customWidth="1"/>
    <col min="1306" max="1306" width="31.2" style="346" customWidth="1"/>
    <col min="1307" max="1307" width="17.2" style="346" customWidth="1"/>
    <col min="1308" max="1534" width="9" style="346" customWidth="1"/>
    <col min="1535" max="1535" width="4.7" style="346" customWidth="1"/>
    <col min="1536" max="1536" width="13.5" style="346" customWidth="1"/>
    <col min="1537" max="1537" width="11" style="346" customWidth="1"/>
    <col min="1538" max="1538" width="8.7" style="346" customWidth="1"/>
    <col min="1539" max="1539" width="8.2" style="346" customWidth="1"/>
    <col min="1540" max="1540" width="7.2" style="346" customWidth="1"/>
    <col min="1541" max="1541" width="10" style="346" customWidth="1"/>
    <col min="1542" max="1542" width="5" style="346" customWidth="1"/>
    <col min="1543" max="1544" width="13.5" style="346" customWidth="1"/>
    <col min="1545" max="1545" width="13.2" style="346" customWidth="1"/>
    <col min="1546" max="1546" width="11.2" style="346" customWidth="1"/>
    <col min="1547" max="1547" width="11.7" style="346" customWidth="1"/>
    <col min="1548" max="1548" width="23.7" style="346" customWidth="1"/>
    <col min="1549" max="1549" width="10.7" style="346" customWidth="1"/>
    <col min="1550" max="1552" width="9.2" style="346" customWidth="1"/>
    <col min="1553" max="1554" width="9" style="346" customWidth="1"/>
    <col min="1555" max="1555" width="20.7" style="346" customWidth="1"/>
    <col min="1556" max="1556" width="15.2" style="346" customWidth="1"/>
    <col min="1557" max="1559" width="16.2" style="346" customWidth="1"/>
    <col min="1560" max="1560" width="20.2" style="346" customWidth="1"/>
    <col min="1561" max="1561" width="11" style="346" customWidth="1"/>
    <col min="1562" max="1562" width="31.2" style="346" customWidth="1"/>
    <col min="1563" max="1563" width="17.2" style="346" customWidth="1"/>
    <col min="1564" max="1790" width="9" style="346" customWidth="1"/>
    <col min="1791" max="1791" width="4.7" style="346" customWidth="1"/>
    <col min="1792" max="1792" width="13.5" style="346" customWidth="1"/>
    <col min="1793" max="1793" width="11" style="346" customWidth="1"/>
    <col min="1794" max="1794" width="8.7" style="346" customWidth="1"/>
    <col min="1795" max="1795" width="8.2" style="346" customWidth="1"/>
    <col min="1796" max="1796" width="7.2" style="346" customWidth="1"/>
    <col min="1797" max="1797" width="10" style="346" customWidth="1"/>
    <col min="1798" max="1798" width="5" style="346" customWidth="1"/>
    <col min="1799" max="1800" width="13.5" style="346" customWidth="1"/>
    <col min="1801" max="1801" width="13.2" style="346" customWidth="1"/>
    <col min="1802" max="1802" width="11.2" style="346" customWidth="1"/>
    <col min="1803" max="1803" width="11.7" style="346" customWidth="1"/>
    <col min="1804" max="1804" width="23.7" style="346" customWidth="1"/>
    <col min="1805" max="1805" width="10.7" style="346" customWidth="1"/>
    <col min="1806" max="1808" width="9.2" style="346" customWidth="1"/>
    <col min="1809" max="1810" width="9" style="346" customWidth="1"/>
    <col min="1811" max="1811" width="20.7" style="346" customWidth="1"/>
    <col min="1812" max="1812" width="15.2" style="346" customWidth="1"/>
    <col min="1813" max="1815" width="16.2" style="346" customWidth="1"/>
    <col min="1816" max="1816" width="20.2" style="346" customWidth="1"/>
    <col min="1817" max="1817" width="11" style="346" customWidth="1"/>
    <col min="1818" max="1818" width="31.2" style="346" customWidth="1"/>
    <col min="1819" max="1819" width="17.2" style="346" customWidth="1"/>
    <col min="1820" max="2046" width="9" style="346" customWidth="1"/>
    <col min="2047" max="2047" width="4.7" style="346" customWidth="1"/>
    <col min="2048" max="2048" width="13.5" style="346" customWidth="1"/>
    <col min="2049" max="2049" width="11" style="346" customWidth="1"/>
    <col min="2050" max="2050" width="8.7" style="346" customWidth="1"/>
    <col min="2051" max="2051" width="8.2" style="346" customWidth="1"/>
    <col min="2052" max="2052" width="7.2" style="346" customWidth="1"/>
    <col min="2053" max="2053" width="10" style="346" customWidth="1"/>
    <col min="2054" max="2054" width="5" style="346" customWidth="1"/>
    <col min="2055" max="2056" width="13.5" style="346" customWidth="1"/>
    <col min="2057" max="2057" width="13.2" style="346" customWidth="1"/>
    <col min="2058" max="2058" width="11.2" style="346" customWidth="1"/>
    <col min="2059" max="2059" width="11.7" style="346" customWidth="1"/>
    <col min="2060" max="2060" width="23.7" style="346" customWidth="1"/>
    <col min="2061" max="2061" width="10.7" style="346" customWidth="1"/>
    <col min="2062" max="2064" width="9.2" style="346" customWidth="1"/>
    <col min="2065" max="2066" width="9" style="346" customWidth="1"/>
    <col min="2067" max="2067" width="20.7" style="346" customWidth="1"/>
    <col min="2068" max="2068" width="15.2" style="346" customWidth="1"/>
    <col min="2069" max="2071" width="16.2" style="346" customWidth="1"/>
    <col min="2072" max="2072" width="20.2" style="346" customWidth="1"/>
    <col min="2073" max="2073" width="11" style="346" customWidth="1"/>
    <col min="2074" max="2074" width="31.2" style="346" customWidth="1"/>
    <col min="2075" max="2075" width="17.2" style="346" customWidth="1"/>
    <col min="2076" max="2302" width="9" style="346" customWidth="1"/>
    <col min="2303" max="2303" width="4.7" style="346" customWidth="1"/>
    <col min="2304" max="2304" width="13.5" style="346" customWidth="1"/>
    <col min="2305" max="2305" width="11" style="346" customWidth="1"/>
    <col min="2306" max="2306" width="8.7" style="346" customWidth="1"/>
    <col min="2307" max="2307" width="8.2" style="346" customWidth="1"/>
    <col min="2308" max="2308" width="7.2" style="346" customWidth="1"/>
    <col min="2309" max="2309" width="10" style="346" customWidth="1"/>
    <col min="2310" max="2310" width="5" style="346" customWidth="1"/>
    <col min="2311" max="2312" width="13.5" style="346" customWidth="1"/>
    <col min="2313" max="2313" width="13.2" style="346" customWidth="1"/>
    <col min="2314" max="2314" width="11.2" style="346" customWidth="1"/>
    <col min="2315" max="2315" width="11.7" style="346" customWidth="1"/>
    <col min="2316" max="2316" width="23.7" style="346" customWidth="1"/>
    <col min="2317" max="2317" width="10.7" style="346" customWidth="1"/>
    <col min="2318" max="2320" width="9.2" style="346" customWidth="1"/>
    <col min="2321" max="2322" width="9" style="346" customWidth="1"/>
    <col min="2323" max="2323" width="20.7" style="346" customWidth="1"/>
    <col min="2324" max="2324" width="15.2" style="346" customWidth="1"/>
    <col min="2325" max="2327" width="16.2" style="346" customWidth="1"/>
    <col min="2328" max="2328" width="20.2" style="346" customWidth="1"/>
    <col min="2329" max="2329" width="11" style="346" customWidth="1"/>
    <col min="2330" max="2330" width="31.2" style="346" customWidth="1"/>
    <col min="2331" max="2331" width="17.2" style="346" customWidth="1"/>
    <col min="2332" max="2558" width="9" style="346" customWidth="1"/>
    <col min="2559" max="2559" width="4.7" style="346" customWidth="1"/>
    <col min="2560" max="2560" width="13.5" style="346" customWidth="1"/>
    <col min="2561" max="2561" width="11" style="346" customWidth="1"/>
    <col min="2562" max="2562" width="8.7" style="346" customWidth="1"/>
    <col min="2563" max="2563" width="8.2" style="346" customWidth="1"/>
    <col min="2564" max="2564" width="7.2" style="346" customWidth="1"/>
    <col min="2565" max="2565" width="10" style="346" customWidth="1"/>
    <col min="2566" max="2566" width="5" style="346" customWidth="1"/>
    <col min="2567" max="2568" width="13.5" style="346" customWidth="1"/>
    <col min="2569" max="2569" width="13.2" style="346" customWidth="1"/>
    <col min="2570" max="2570" width="11.2" style="346" customWidth="1"/>
    <col min="2571" max="2571" width="11.7" style="346" customWidth="1"/>
    <col min="2572" max="2572" width="23.7" style="346" customWidth="1"/>
    <col min="2573" max="2573" width="10.7" style="346" customWidth="1"/>
    <col min="2574" max="2576" width="9.2" style="346" customWidth="1"/>
    <col min="2577" max="2578" width="9" style="346" customWidth="1"/>
    <col min="2579" max="2579" width="20.7" style="346" customWidth="1"/>
    <col min="2580" max="2580" width="15.2" style="346" customWidth="1"/>
    <col min="2581" max="2583" width="16.2" style="346" customWidth="1"/>
    <col min="2584" max="2584" width="20.2" style="346" customWidth="1"/>
    <col min="2585" max="2585" width="11" style="346" customWidth="1"/>
    <col min="2586" max="2586" width="31.2" style="346" customWidth="1"/>
    <col min="2587" max="2587" width="17.2" style="346" customWidth="1"/>
    <col min="2588" max="2814" width="9" style="346" customWidth="1"/>
    <col min="2815" max="2815" width="4.7" style="346" customWidth="1"/>
    <col min="2816" max="2816" width="13.5" style="346" customWidth="1"/>
    <col min="2817" max="2817" width="11" style="346" customWidth="1"/>
    <col min="2818" max="2818" width="8.7" style="346" customWidth="1"/>
    <col min="2819" max="2819" width="8.2" style="346" customWidth="1"/>
    <col min="2820" max="2820" width="7.2" style="346" customWidth="1"/>
    <col min="2821" max="2821" width="10" style="346" customWidth="1"/>
    <col min="2822" max="2822" width="5" style="346" customWidth="1"/>
    <col min="2823" max="2824" width="13.5" style="346" customWidth="1"/>
    <col min="2825" max="2825" width="13.2" style="346" customWidth="1"/>
    <col min="2826" max="2826" width="11.2" style="346" customWidth="1"/>
    <col min="2827" max="2827" width="11.7" style="346" customWidth="1"/>
    <col min="2828" max="2828" width="23.7" style="346" customWidth="1"/>
    <col min="2829" max="2829" width="10.7" style="346" customWidth="1"/>
    <col min="2830" max="2832" width="9.2" style="346" customWidth="1"/>
    <col min="2833" max="2834" width="9" style="346" customWidth="1"/>
    <col min="2835" max="2835" width="20.7" style="346" customWidth="1"/>
    <col min="2836" max="2836" width="15.2" style="346" customWidth="1"/>
    <col min="2837" max="2839" width="16.2" style="346" customWidth="1"/>
    <col min="2840" max="2840" width="20.2" style="346" customWidth="1"/>
    <col min="2841" max="2841" width="11" style="346" customWidth="1"/>
    <col min="2842" max="2842" width="31.2" style="346" customWidth="1"/>
    <col min="2843" max="2843" width="17.2" style="346" customWidth="1"/>
    <col min="2844" max="3070" width="9" style="346" customWidth="1"/>
    <col min="3071" max="3071" width="4.7" style="346" customWidth="1"/>
    <col min="3072" max="3072" width="13.5" style="346" customWidth="1"/>
    <col min="3073" max="3073" width="11" style="346" customWidth="1"/>
    <col min="3074" max="3074" width="8.7" style="346" customWidth="1"/>
    <col min="3075" max="3075" width="8.2" style="346" customWidth="1"/>
    <col min="3076" max="3076" width="7.2" style="346" customWidth="1"/>
    <col min="3077" max="3077" width="10" style="346" customWidth="1"/>
    <col min="3078" max="3078" width="5" style="346" customWidth="1"/>
    <col min="3079" max="3080" width="13.5" style="346" customWidth="1"/>
    <col min="3081" max="3081" width="13.2" style="346" customWidth="1"/>
    <col min="3082" max="3082" width="11.2" style="346" customWidth="1"/>
    <col min="3083" max="3083" width="11.7" style="346" customWidth="1"/>
    <col min="3084" max="3084" width="23.7" style="346" customWidth="1"/>
    <col min="3085" max="3085" width="10.7" style="346" customWidth="1"/>
    <col min="3086" max="3088" width="9.2" style="346" customWidth="1"/>
    <col min="3089" max="3090" width="9" style="346" customWidth="1"/>
    <col min="3091" max="3091" width="20.7" style="346" customWidth="1"/>
    <col min="3092" max="3092" width="15.2" style="346" customWidth="1"/>
    <col min="3093" max="3095" width="16.2" style="346" customWidth="1"/>
    <col min="3096" max="3096" width="20.2" style="346" customWidth="1"/>
    <col min="3097" max="3097" width="11" style="346" customWidth="1"/>
    <col min="3098" max="3098" width="31.2" style="346" customWidth="1"/>
    <col min="3099" max="3099" width="17.2" style="346" customWidth="1"/>
    <col min="3100" max="3326" width="9" style="346" customWidth="1"/>
    <col min="3327" max="3327" width="4.7" style="346" customWidth="1"/>
    <col min="3328" max="3328" width="13.5" style="346" customWidth="1"/>
    <col min="3329" max="3329" width="11" style="346" customWidth="1"/>
    <col min="3330" max="3330" width="8.7" style="346" customWidth="1"/>
    <col min="3331" max="3331" width="8.2" style="346" customWidth="1"/>
    <col min="3332" max="3332" width="7.2" style="346" customWidth="1"/>
    <col min="3333" max="3333" width="10" style="346" customWidth="1"/>
    <col min="3334" max="3334" width="5" style="346" customWidth="1"/>
    <col min="3335" max="3336" width="13.5" style="346" customWidth="1"/>
    <col min="3337" max="3337" width="13.2" style="346" customWidth="1"/>
    <col min="3338" max="3338" width="11.2" style="346" customWidth="1"/>
    <col min="3339" max="3339" width="11.7" style="346" customWidth="1"/>
    <col min="3340" max="3340" width="23.7" style="346" customWidth="1"/>
    <col min="3341" max="3341" width="10.7" style="346" customWidth="1"/>
    <col min="3342" max="3344" width="9.2" style="346" customWidth="1"/>
    <col min="3345" max="3346" width="9" style="346" customWidth="1"/>
    <col min="3347" max="3347" width="20.7" style="346" customWidth="1"/>
    <col min="3348" max="3348" width="15.2" style="346" customWidth="1"/>
    <col min="3349" max="3351" width="16.2" style="346" customWidth="1"/>
    <col min="3352" max="3352" width="20.2" style="346" customWidth="1"/>
    <col min="3353" max="3353" width="11" style="346" customWidth="1"/>
    <col min="3354" max="3354" width="31.2" style="346" customWidth="1"/>
    <col min="3355" max="3355" width="17.2" style="346" customWidth="1"/>
    <col min="3356" max="3582" width="9" style="346" customWidth="1"/>
    <col min="3583" max="3583" width="4.7" style="346" customWidth="1"/>
    <col min="3584" max="3584" width="13.5" style="346" customWidth="1"/>
    <col min="3585" max="3585" width="11" style="346" customWidth="1"/>
    <col min="3586" max="3586" width="8.7" style="346" customWidth="1"/>
    <col min="3587" max="3587" width="8.2" style="346" customWidth="1"/>
    <col min="3588" max="3588" width="7.2" style="346" customWidth="1"/>
    <col min="3589" max="3589" width="10" style="346" customWidth="1"/>
    <col min="3590" max="3590" width="5" style="346" customWidth="1"/>
    <col min="3591" max="3592" width="13.5" style="346" customWidth="1"/>
    <col min="3593" max="3593" width="13.2" style="346" customWidth="1"/>
    <col min="3594" max="3594" width="11.2" style="346" customWidth="1"/>
    <col min="3595" max="3595" width="11.7" style="346" customWidth="1"/>
    <col min="3596" max="3596" width="23.7" style="346" customWidth="1"/>
    <col min="3597" max="3597" width="10.7" style="346" customWidth="1"/>
    <col min="3598" max="3600" width="9.2" style="346" customWidth="1"/>
    <col min="3601" max="3602" width="9" style="346" customWidth="1"/>
    <col min="3603" max="3603" width="20.7" style="346" customWidth="1"/>
    <col min="3604" max="3604" width="15.2" style="346" customWidth="1"/>
    <col min="3605" max="3607" width="16.2" style="346" customWidth="1"/>
    <col min="3608" max="3608" width="20.2" style="346" customWidth="1"/>
    <col min="3609" max="3609" width="11" style="346" customWidth="1"/>
    <col min="3610" max="3610" width="31.2" style="346" customWidth="1"/>
    <col min="3611" max="3611" width="17.2" style="346" customWidth="1"/>
    <col min="3612" max="3838" width="9" style="346" customWidth="1"/>
    <col min="3839" max="3839" width="4.7" style="346" customWidth="1"/>
    <col min="3840" max="3840" width="13.5" style="346" customWidth="1"/>
    <col min="3841" max="3841" width="11" style="346" customWidth="1"/>
    <col min="3842" max="3842" width="8.7" style="346" customWidth="1"/>
    <col min="3843" max="3843" width="8.2" style="346" customWidth="1"/>
    <col min="3844" max="3844" width="7.2" style="346" customWidth="1"/>
    <col min="3845" max="3845" width="10" style="346" customWidth="1"/>
    <col min="3846" max="3846" width="5" style="346" customWidth="1"/>
    <col min="3847" max="3848" width="13.5" style="346" customWidth="1"/>
    <col min="3849" max="3849" width="13.2" style="346" customWidth="1"/>
    <col min="3850" max="3850" width="11.2" style="346" customWidth="1"/>
    <col min="3851" max="3851" width="11.7" style="346" customWidth="1"/>
    <col min="3852" max="3852" width="23.7" style="346" customWidth="1"/>
    <col min="3853" max="3853" width="10.7" style="346" customWidth="1"/>
    <col min="3854" max="3856" width="9.2" style="346" customWidth="1"/>
    <col min="3857" max="3858" width="9" style="346" customWidth="1"/>
    <col min="3859" max="3859" width="20.7" style="346" customWidth="1"/>
    <col min="3860" max="3860" width="15.2" style="346" customWidth="1"/>
    <col min="3861" max="3863" width="16.2" style="346" customWidth="1"/>
    <col min="3864" max="3864" width="20.2" style="346" customWidth="1"/>
    <col min="3865" max="3865" width="11" style="346" customWidth="1"/>
    <col min="3866" max="3866" width="31.2" style="346" customWidth="1"/>
    <col min="3867" max="3867" width="17.2" style="346" customWidth="1"/>
    <col min="3868" max="4094" width="9" style="346" customWidth="1"/>
    <col min="4095" max="4095" width="4.7" style="346" customWidth="1"/>
    <col min="4096" max="4096" width="13.5" style="346" customWidth="1"/>
    <col min="4097" max="4097" width="11" style="346" customWidth="1"/>
    <col min="4098" max="4098" width="8.7" style="346" customWidth="1"/>
    <col min="4099" max="4099" width="8.2" style="346" customWidth="1"/>
    <col min="4100" max="4100" width="7.2" style="346" customWidth="1"/>
    <col min="4101" max="4101" width="10" style="346" customWidth="1"/>
    <col min="4102" max="4102" width="5" style="346" customWidth="1"/>
    <col min="4103" max="4104" width="13.5" style="346" customWidth="1"/>
    <col min="4105" max="4105" width="13.2" style="346" customWidth="1"/>
    <col min="4106" max="4106" width="11.2" style="346" customWidth="1"/>
    <col min="4107" max="4107" width="11.7" style="346" customWidth="1"/>
    <col min="4108" max="4108" width="23.7" style="346" customWidth="1"/>
    <col min="4109" max="4109" width="10.7" style="346" customWidth="1"/>
    <col min="4110" max="4112" width="9.2" style="346" customWidth="1"/>
    <col min="4113" max="4114" width="9" style="346" customWidth="1"/>
    <col min="4115" max="4115" width="20.7" style="346" customWidth="1"/>
    <col min="4116" max="4116" width="15.2" style="346" customWidth="1"/>
    <col min="4117" max="4119" width="16.2" style="346" customWidth="1"/>
    <col min="4120" max="4120" width="20.2" style="346" customWidth="1"/>
    <col min="4121" max="4121" width="11" style="346" customWidth="1"/>
    <col min="4122" max="4122" width="31.2" style="346" customWidth="1"/>
    <col min="4123" max="4123" width="17.2" style="346" customWidth="1"/>
    <col min="4124" max="4350" width="9" style="346" customWidth="1"/>
    <col min="4351" max="4351" width="4.7" style="346" customWidth="1"/>
    <col min="4352" max="4352" width="13.5" style="346" customWidth="1"/>
    <col min="4353" max="4353" width="11" style="346" customWidth="1"/>
    <col min="4354" max="4354" width="8.7" style="346" customWidth="1"/>
    <col min="4355" max="4355" width="8.2" style="346" customWidth="1"/>
    <col min="4356" max="4356" width="7.2" style="346" customWidth="1"/>
    <col min="4357" max="4357" width="10" style="346" customWidth="1"/>
    <col min="4358" max="4358" width="5" style="346" customWidth="1"/>
    <col min="4359" max="4360" width="13.5" style="346" customWidth="1"/>
    <col min="4361" max="4361" width="13.2" style="346" customWidth="1"/>
    <col min="4362" max="4362" width="11.2" style="346" customWidth="1"/>
    <col min="4363" max="4363" width="11.7" style="346" customWidth="1"/>
    <col min="4364" max="4364" width="23.7" style="346" customWidth="1"/>
    <col min="4365" max="4365" width="10.7" style="346" customWidth="1"/>
    <col min="4366" max="4368" width="9.2" style="346" customWidth="1"/>
    <col min="4369" max="4370" width="9" style="346" customWidth="1"/>
    <col min="4371" max="4371" width="20.7" style="346" customWidth="1"/>
    <col min="4372" max="4372" width="15.2" style="346" customWidth="1"/>
    <col min="4373" max="4375" width="16.2" style="346" customWidth="1"/>
    <col min="4376" max="4376" width="20.2" style="346" customWidth="1"/>
    <col min="4377" max="4377" width="11" style="346" customWidth="1"/>
    <col min="4378" max="4378" width="31.2" style="346" customWidth="1"/>
    <col min="4379" max="4379" width="17.2" style="346" customWidth="1"/>
    <col min="4380" max="4606" width="9" style="346" customWidth="1"/>
    <col min="4607" max="4607" width="4.7" style="346" customWidth="1"/>
    <col min="4608" max="4608" width="13.5" style="346" customWidth="1"/>
    <col min="4609" max="4609" width="11" style="346" customWidth="1"/>
    <col min="4610" max="4610" width="8.7" style="346" customWidth="1"/>
    <col min="4611" max="4611" width="8.2" style="346" customWidth="1"/>
    <col min="4612" max="4612" width="7.2" style="346" customWidth="1"/>
    <col min="4613" max="4613" width="10" style="346" customWidth="1"/>
    <col min="4614" max="4614" width="5" style="346" customWidth="1"/>
    <col min="4615" max="4616" width="13.5" style="346" customWidth="1"/>
    <col min="4617" max="4617" width="13.2" style="346" customWidth="1"/>
    <col min="4618" max="4618" width="11.2" style="346" customWidth="1"/>
    <col min="4619" max="4619" width="11.7" style="346" customWidth="1"/>
    <col min="4620" max="4620" width="23.7" style="346" customWidth="1"/>
    <col min="4621" max="4621" width="10.7" style="346" customWidth="1"/>
    <col min="4622" max="4624" width="9.2" style="346" customWidth="1"/>
    <col min="4625" max="4626" width="9" style="346" customWidth="1"/>
    <col min="4627" max="4627" width="20.7" style="346" customWidth="1"/>
    <col min="4628" max="4628" width="15.2" style="346" customWidth="1"/>
    <col min="4629" max="4631" width="16.2" style="346" customWidth="1"/>
    <col min="4632" max="4632" width="20.2" style="346" customWidth="1"/>
    <col min="4633" max="4633" width="11" style="346" customWidth="1"/>
    <col min="4634" max="4634" width="31.2" style="346" customWidth="1"/>
    <col min="4635" max="4635" width="17.2" style="346" customWidth="1"/>
    <col min="4636" max="4862" width="9" style="346" customWidth="1"/>
    <col min="4863" max="4863" width="4.7" style="346" customWidth="1"/>
    <col min="4864" max="4864" width="13.5" style="346" customWidth="1"/>
    <col min="4865" max="4865" width="11" style="346" customWidth="1"/>
    <col min="4866" max="4866" width="8.7" style="346" customWidth="1"/>
    <col min="4867" max="4867" width="8.2" style="346" customWidth="1"/>
    <col min="4868" max="4868" width="7.2" style="346" customWidth="1"/>
    <col min="4869" max="4869" width="10" style="346" customWidth="1"/>
    <col min="4870" max="4870" width="5" style="346" customWidth="1"/>
    <col min="4871" max="4872" width="13.5" style="346" customWidth="1"/>
    <col min="4873" max="4873" width="13.2" style="346" customWidth="1"/>
    <col min="4874" max="4874" width="11.2" style="346" customWidth="1"/>
    <col min="4875" max="4875" width="11.7" style="346" customWidth="1"/>
    <col min="4876" max="4876" width="23.7" style="346" customWidth="1"/>
    <col min="4877" max="4877" width="10.7" style="346" customWidth="1"/>
    <col min="4878" max="4880" width="9.2" style="346" customWidth="1"/>
    <col min="4881" max="4882" width="9" style="346" customWidth="1"/>
    <col min="4883" max="4883" width="20.7" style="346" customWidth="1"/>
    <col min="4884" max="4884" width="15.2" style="346" customWidth="1"/>
    <col min="4885" max="4887" width="16.2" style="346" customWidth="1"/>
    <col min="4888" max="4888" width="20.2" style="346" customWidth="1"/>
    <col min="4889" max="4889" width="11" style="346" customWidth="1"/>
    <col min="4890" max="4890" width="31.2" style="346" customWidth="1"/>
    <col min="4891" max="4891" width="17.2" style="346" customWidth="1"/>
    <col min="4892" max="5118" width="9" style="346" customWidth="1"/>
    <col min="5119" max="5119" width="4.7" style="346" customWidth="1"/>
    <col min="5120" max="5120" width="13.5" style="346" customWidth="1"/>
    <col min="5121" max="5121" width="11" style="346" customWidth="1"/>
    <col min="5122" max="5122" width="8.7" style="346" customWidth="1"/>
    <col min="5123" max="5123" width="8.2" style="346" customWidth="1"/>
    <col min="5124" max="5124" width="7.2" style="346" customWidth="1"/>
    <col min="5125" max="5125" width="10" style="346" customWidth="1"/>
    <col min="5126" max="5126" width="5" style="346" customWidth="1"/>
    <col min="5127" max="5128" width="13.5" style="346" customWidth="1"/>
    <col min="5129" max="5129" width="13.2" style="346" customWidth="1"/>
    <col min="5130" max="5130" width="11.2" style="346" customWidth="1"/>
    <col min="5131" max="5131" width="11.7" style="346" customWidth="1"/>
    <col min="5132" max="5132" width="23.7" style="346" customWidth="1"/>
    <col min="5133" max="5133" width="10.7" style="346" customWidth="1"/>
    <col min="5134" max="5136" width="9.2" style="346" customWidth="1"/>
    <col min="5137" max="5138" width="9" style="346" customWidth="1"/>
    <col min="5139" max="5139" width="20.7" style="346" customWidth="1"/>
    <col min="5140" max="5140" width="15.2" style="346" customWidth="1"/>
    <col min="5141" max="5143" width="16.2" style="346" customWidth="1"/>
    <col min="5144" max="5144" width="20.2" style="346" customWidth="1"/>
    <col min="5145" max="5145" width="11" style="346" customWidth="1"/>
    <col min="5146" max="5146" width="31.2" style="346" customWidth="1"/>
    <col min="5147" max="5147" width="17.2" style="346" customWidth="1"/>
    <col min="5148" max="5374" width="9" style="346" customWidth="1"/>
    <col min="5375" max="5375" width="4.7" style="346" customWidth="1"/>
    <col min="5376" max="5376" width="13.5" style="346" customWidth="1"/>
    <col min="5377" max="5377" width="11" style="346" customWidth="1"/>
    <col min="5378" max="5378" width="8.7" style="346" customWidth="1"/>
    <col min="5379" max="5379" width="8.2" style="346" customWidth="1"/>
    <col min="5380" max="5380" width="7.2" style="346" customWidth="1"/>
    <col min="5381" max="5381" width="10" style="346" customWidth="1"/>
    <col min="5382" max="5382" width="5" style="346" customWidth="1"/>
    <col min="5383" max="5384" width="13.5" style="346" customWidth="1"/>
    <col min="5385" max="5385" width="13.2" style="346" customWidth="1"/>
    <col min="5386" max="5386" width="11.2" style="346" customWidth="1"/>
    <col min="5387" max="5387" width="11.7" style="346" customWidth="1"/>
    <col min="5388" max="5388" width="23.7" style="346" customWidth="1"/>
    <col min="5389" max="5389" width="10.7" style="346" customWidth="1"/>
    <col min="5390" max="5392" width="9.2" style="346" customWidth="1"/>
    <col min="5393" max="5394" width="9" style="346" customWidth="1"/>
    <col min="5395" max="5395" width="20.7" style="346" customWidth="1"/>
    <col min="5396" max="5396" width="15.2" style="346" customWidth="1"/>
    <col min="5397" max="5399" width="16.2" style="346" customWidth="1"/>
    <col min="5400" max="5400" width="20.2" style="346" customWidth="1"/>
    <col min="5401" max="5401" width="11" style="346" customWidth="1"/>
    <col min="5402" max="5402" width="31.2" style="346" customWidth="1"/>
    <col min="5403" max="5403" width="17.2" style="346" customWidth="1"/>
    <col min="5404" max="5630" width="9" style="346" customWidth="1"/>
    <col min="5631" max="5631" width="4.7" style="346" customWidth="1"/>
    <col min="5632" max="5632" width="13.5" style="346" customWidth="1"/>
    <col min="5633" max="5633" width="11" style="346" customWidth="1"/>
    <col min="5634" max="5634" width="8.7" style="346" customWidth="1"/>
    <col min="5635" max="5635" width="8.2" style="346" customWidth="1"/>
    <col min="5636" max="5636" width="7.2" style="346" customWidth="1"/>
    <col min="5637" max="5637" width="10" style="346" customWidth="1"/>
    <col min="5638" max="5638" width="5" style="346" customWidth="1"/>
    <col min="5639" max="5640" width="13.5" style="346" customWidth="1"/>
    <col min="5641" max="5641" width="13.2" style="346" customWidth="1"/>
    <col min="5642" max="5642" width="11.2" style="346" customWidth="1"/>
    <col min="5643" max="5643" width="11.7" style="346" customWidth="1"/>
    <col min="5644" max="5644" width="23.7" style="346" customWidth="1"/>
    <col min="5645" max="5645" width="10.7" style="346" customWidth="1"/>
    <col min="5646" max="5648" width="9.2" style="346" customWidth="1"/>
    <col min="5649" max="5650" width="9" style="346" customWidth="1"/>
    <col min="5651" max="5651" width="20.7" style="346" customWidth="1"/>
    <col min="5652" max="5652" width="15.2" style="346" customWidth="1"/>
    <col min="5653" max="5655" width="16.2" style="346" customWidth="1"/>
    <col min="5656" max="5656" width="20.2" style="346" customWidth="1"/>
    <col min="5657" max="5657" width="11" style="346" customWidth="1"/>
    <col min="5658" max="5658" width="31.2" style="346" customWidth="1"/>
    <col min="5659" max="5659" width="17.2" style="346" customWidth="1"/>
    <col min="5660" max="5886" width="9" style="346" customWidth="1"/>
    <col min="5887" max="5887" width="4.7" style="346" customWidth="1"/>
    <col min="5888" max="5888" width="13.5" style="346" customWidth="1"/>
    <col min="5889" max="5889" width="11" style="346" customWidth="1"/>
    <col min="5890" max="5890" width="8.7" style="346" customWidth="1"/>
    <col min="5891" max="5891" width="8.2" style="346" customWidth="1"/>
    <col min="5892" max="5892" width="7.2" style="346" customWidth="1"/>
    <col min="5893" max="5893" width="10" style="346" customWidth="1"/>
    <col min="5894" max="5894" width="5" style="346" customWidth="1"/>
    <col min="5895" max="5896" width="13.5" style="346" customWidth="1"/>
    <col min="5897" max="5897" width="13.2" style="346" customWidth="1"/>
    <col min="5898" max="5898" width="11.2" style="346" customWidth="1"/>
    <col min="5899" max="5899" width="11.7" style="346" customWidth="1"/>
    <col min="5900" max="5900" width="23.7" style="346" customWidth="1"/>
    <col min="5901" max="5901" width="10.7" style="346" customWidth="1"/>
    <col min="5902" max="5904" width="9.2" style="346" customWidth="1"/>
    <col min="5905" max="5906" width="9" style="346" customWidth="1"/>
    <col min="5907" max="5907" width="20.7" style="346" customWidth="1"/>
    <col min="5908" max="5908" width="15.2" style="346" customWidth="1"/>
    <col min="5909" max="5911" width="16.2" style="346" customWidth="1"/>
    <col min="5912" max="5912" width="20.2" style="346" customWidth="1"/>
    <col min="5913" max="5913" width="11" style="346" customWidth="1"/>
    <col min="5914" max="5914" width="31.2" style="346" customWidth="1"/>
    <col min="5915" max="5915" width="17.2" style="346" customWidth="1"/>
    <col min="5916" max="6142" width="9" style="346" customWidth="1"/>
    <col min="6143" max="6143" width="4.7" style="346" customWidth="1"/>
    <col min="6144" max="6144" width="13.5" style="346" customWidth="1"/>
    <col min="6145" max="6145" width="11" style="346" customWidth="1"/>
    <col min="6146" max="6146" width="8.7" style="346" customWidth="1"/>
    <col min="6147" max="6147" width="8.2" style="346" customWidth="1"/>
    <col min="6148" max="6148" width="7.2" style="346" customWidth="1"/>
    <col min="6149" max="6149" width="10" style="346" customWidth="1"/>
    <col min="6150" max="6150" width="5" style="346" customWidth="1"/>
    <col min="6151" max="6152" width="13.5" style="346" customWidth="1"/>
    <col min="6153" max="6153" width="13.2" style="346" customWidth="1"/>
    <col min="6154" max="6154" width="11.2" style="346" customWidth="1"/>
    <col min="6155" max="6155" width="11.7" style="346" customWidth="1"/>
    <col min="6156" max="6156" width="23.7" style="346" customWidth="1"/>
    <col min="6157" max="6157" width="10.7" style="346" customWidth="1"/>
    <col min="6158" max="6160" width="9.2" style="346" customWidth="1"/>
    <col min="6161" max="6162" width="9" style="346" customWidth="1"/>
    <col min="6163" max="6163" width="20.7" style="346" customWidth="1"/>
    <col min="6164" max="6164" width="15.2" style="346" customWidth="1"/>
    <col min="6165" max="6167" width="16.2" style="346" customWidth="1"/>
    <col min="6168" max="6168" width="20.2" style="346" customWidth="1"/>
    <col min="6169" max="6169" width="11" style="346" customWidth="1"/>
    <col min="6170" max="6170" width="31.2" style="346" customWidth="1"/>
    <col min="6171" max="6171" width="17.2" style="346" customWidth="1"/>
    <col min="6172" max="6398" width="9" style="346" customWidth="1"/>
    <col min="6399" max="6399" width="4.7" style="346" customWidth="1"/>
    <col min="6400" max="6400" width="13.5" style="346" customWidth="1"/>
    <col min="6401" max="6401" width="11" style="346" customWidth="1"/>
    <col min="6402" max="6402" width="8.7" style="346" customWidth="1"/>
    <col min="6403" max="6403" width="8.2" style="346" customWidth="1"/>
    <col min="6404" max="6404" width="7.2" style="346" customWidth="1"/>
    <col min="6405" max="6405" width="10" style="346" customWidth="1"/>
    <col min="6406" max="6406" width="5" style="346" customWidth="1"/>
    <col min="6407" max="6408" width="13.5" style="346" customWidth="1"/>
    <col min="6409" max="6409" width="13.2" style="346" customWidth="1"/>
    <col min="6410" max="6410" width="11.2" style="346" customWidth="1"/>
    <col min="6411" max="6411" width="11.7" style="346" customWidth="1"/>
    <col min="6412" max="6412" width="23.7" style="346" customWidth="1"/>
    <col min="6413" max="6413" width="10.7" style="346" customWidth="1"/>
    <col min="6414" max="6416" width="9.2" style="346" customWidth="1"/>
    <col min="6417" max="6418" width="9" style="346" customWidth="1"/>
    <col min="6419" max="6419" width="20.7" style="346" customWidth="1"/>
    <col min="6420" max="6420" width="15.2" style="346" customWidth="1"/>
    <col min="6421" max="6423" width="16.2" style="346" customWidth="1"/>
    <col min="6424" max="6424" width="20.2" style="346" customWidth="1"/>
    <col min="6425" max="6425" width="11" style="346" customWidth="1"/>
    <col min="6426" max="6426" width="31.2" style="346" customWidth="1"/>
    <col min="6427" max="6427" width="17.2" style="346" customWidth="1"/>
    <col min="6428" max="6654" width="9" style="346" customWidth="1"/>
    <col min="6655" max="6655" width="4.7" style="346" customWidth="1"/>
    <col min="6656" max="6656" width="13.5" style="346" customWidth="1"/>
    <col min="6657" max="6657" width="11" style="346" customWidth="1"/>
    <col min="6658" max="6658" width="8.7" style="346" customWidth="1"/>
    <col min="6659" max="6659" width="8.2" style="346" customWidth="1"/>
    <col min="6660" max="6660" width="7.2" style="346" customWidth="1"/>
    <col min="6661" max="6661" width="10" style="346" customWidth="1"/>
    <col min="6662" max="6662" width="5" style="346" customWidth="1"/>
    <col min="6663" max="6664" width="13.5" style="346" customWidth="1"/>
    <col min="6665" max="6665" width="13.2" style="346" customWidth="1"/>
    <col min="6666" max="6666" width="11.2" style="346" customWidth="1"/>
    <col min="6667" max="6667" width="11.7" style="346" customWidth="1"/>
    <col min="6668" max="6668" width="23.7" style="346" customWidth="1"/>
    <col min="6669" max="6669" width="10.7" style="346" customWidth="1"/>
    <col min="6670" max="6672" width="9.2" style="346" customWidth="1"/>
    <col min="6673" max="6674" width="9" style="346" customWidth="1"/>
    <col min="6675" max="6675" width="20.7" style="346" customWidth="1"/>
    <col min="6676" max="6676" width="15.2" style="346" customWidth="1"/>
    <col min="6677" max="6679" width="16.2" style="346" customWidth="1"/>
    <col min="6680" max="6680" width="20.2" style="346" customWidth="1"/>
    <col min="6681" max="6681" width="11" style="346" customWidth="1"/>
    <col min="6682" max="6682" width="31.2" style="346" customWidth="1"/>
    <col min="6683" max="6683" width="17.2" style="346" customWidth="1"/>
    <col min="6684" max="6910" width="9" style="346" customWidth="1"/>
    <col min="6911" max="6911" width="4.7" style="346" customWidth="1"/>
    <col min="6912" max="6912" width="13.5" style="346" customWidth="1"/>
    <col min="6913" max="6913" width="11" style="346" customWidth="1"/>
    <col min="6914" max="6914" width="8.7" style="346" customWidth="1"/>
    <col min="6915" max="6915" width="8.2" style="346" customWidth="1"/>
    <col min="6916" max="6916" width="7.2" style="346" customWidth="1"/>
    <col min="6917" max="6917" width="10" style="346" customWidth="1"/>
    <col min="6918" max="6918" width="5" style="346" customWidth="1"/>
    <col min="6919" max="6920" width="13.5" style="346" customWidth="1"/>
    <col min="6921" max="6921" width="13.2" style="346" customWidth="1"/>
    <col min="6922" max="6922" width="11.2" style="346" customWidth="1"/>
    <col min="6923" max="6923" width="11.7" style="346" customWidth="1"/>
    <col min="6924" max="6924" width="23.7" style="346" customWidth="1"/>
    <col min="6925" max="6925" width="10.7" style="346" customWidth="1"/>
    <col min="6926" max="6928" width="9.2" style="346" customWidth="1"/>
    <col min="6929" max="6930" width="9" style="346" customWidth="1"/>
    <col min="6931" max="6931" width="20.7" style="346" customWidth="1"/>
    <col min="6932" max="6932" width="15.2" style="346" customWidth="1"/>
    <col min="6933" max="6935" width="16.2" style="346" customWidth="1"/>
    <col min="6936" max="6936" width="20.2" style="346" customWidth="1"/>
    <col min="6937" max="6937" width="11" style="346" customWidth="1"/>
    <col min="6938" max="6938" width="31.2" style="346" customWidth="1"/>
    <col min="6939" max="6939" width="17.2" style="346" customWidth="1"/>
    <col min="6940" max="7166" width="9" style="346" customWidth="1"/>
    <col min="7167" max="7167" width="4.7" style="346" customWidth="1"/>
    <col min="7168" max="7168" width="13.5" style="346" customWidth="1"/>
    <col min="7169" max="7169" width="11" style="346" customWidth="1"/>
    <col min="7170" max="7170" width="8.7" style="346" customWidth="1"/>
    <col min="7171" max="7171" width="8.2" style="346" customWidth="1"/>
    <col min="7172" max="7172" width="7.2" style="346" customWidth="1"/>
    <col min="7173" max="7173" width="10" style="346" customWidth="1"/>
    <col min="7174" max="7174" width="5" style="346" customWidth="1"/>
    <col min="7175" max="7176" width="13.5" style="346" customWidth="1"/>
    <col min="7177" max="7177" width="13.2" style="346" customWidth="1"/>
    <col min="7178" max="7178" width="11.2" style="346" customWidth="1"/>
    <col min="7179" max="7179" width="11.7" style="346" customWidth="1"/>
    <col min="7180" max="7180" width="23.7" style="346" customWidth="1"/>
    <col min="7181" max="7181" width="10.7" style="346" customWidth="1"/>
    <col min="7182" max="7184" width="9.2" style="346" customWidth="1"/>
    <col min="7185" max="7186" width="9" style="346" customWidth="1"/>
    <col min="7187" max="7187" width="20.7" style="346" customWidth="1"/>
    <col min="7188" max="7188" width="15.2" style="346" customWidth="1"/>
    <col min="7189" max="7191" width="16.2" style="346" customWidth="1"/>
    <col min="7192" max="7192" width="20.2" style="346" customWidth="1"/>
    <col min="7193" max="7193" width="11" style="346" customWidth="1"/>
    <col min="7194" max="7194" width="31.2" style="346" customWidth="1"/>
    <col min="7195" max="7195" width="17.2" style="346" customWidth="1"/>
    <col min="7196" max="7422" width="9" style="346" customWidth="1"/>
    <col min="7423" max="7423" width="4.7" style="346" customWidth="1"/>
    <col min="7424" max="7424" width="13.5" style="346" customWidth="1"/>
    <col min="7425" max="7425" width="11" style="346" customWidth="1"/>
    <col min="7426" max="7426" width="8.7" style="346" customWidth="1"/>
    <col min="7427" max="7427" width="8.2" style="346" customWidth="1"/>
    <col min="7428" max="7428" width="7.2" style="346" customWidth="1"/>
    <col min="7429" max="7429" width="10" style="346" customWidth="1"/>
    <col min="7430" max="7430" width="5" style="346" customWidth="1"/>
    <col min="7431" max="7432" width="13.5" style="346" customWidth="1"/>
    <col min="7433" max="7433" width="13.2" style="346" customWidth="1"/>
    <col min="7434" max="7434" width="11.2" style="346" customWidth="1"/>
    <col min="7435" max="7435" width="11.7" style="346" customWidth="1"/>
    <col min="7436" max="7436" width="23.7" style="346" customWidth="1"/>
    <col min="7437" max="7437" width="10.7" style="346" customWidth="1"/>
    <col min="7438" max="7440" width="9.2" style="346" customWidth="1"/>
    <col min="7441" max="7442" width="9" style="346" customWidth="1"/>
    <col min="7443" max="7443" width="20.7" style="346" customWidth="1"/>
    <col min="7444" max="7444" width="15.2" style="346" customWidth="1"/>
    <col min="7445" max="7447" width="16.2" style="346" customWidth="1"/>
    <col min="7448" max="7448" width="20.2" style="346" customWidth="1"/>
    <col min="7449" max="7449" width="11" style="346" customWidth="1"/>
    <col min="7450" max="7450" width="31.2" style="346" customWidth="1"/>
    <col min="7451" max="7451" width="17.2" style="346" customWidth="1"/>
    <col min="7452" max="7678" width="9" style="346" customWidth="1"/>
    <col min="7679" max="7679" width="4.7" style="346" customWidth="1"/>
    <col min="7680" max="7680" width="13.5" style="346" customWidth="1"/>
    <col min="7681" max="7681" width="11" style="346" customWidth="1"/>
    <col min="7682" max="7682" width="8.7" style="346" customWidth="1"/>
    <col min="7683" max="7683" width="8.2" style="346" customWidth="1"/>
    <col min="7684" max="7684" width="7.2" style="346" customWidth="1"/>
    <col min="7685" max="7685" width="10" style="346" customWidth="1"/>
    <col min="7686" max="7686" width="5" style="346" customWidth="1"/>
    <col min="7687" max="7688" width="13.5" style="346" customWidth="1"/>
    <col min="7689" max="7689" width="13.2" style="346" customWidth="1"/>
    <col min="7690" max="7690" width="11.2" style="346" customWidth="1"/>
    <col min="7691" max="7691" width="11.7" style="346" customWidth="1"/>
    <col min="7692" max="7692" width="23.7" style="346" customWidth="1"/>
    <col min="7693" max="7693" width="10.7" style="346" customWidth="1"/>
    <col min="7694" max="7696" width="9.2" style="346" customWidth="1"/>
    <col min="7697" max="7698" width="9" style="346" customWidth="1"/>
    <col min="7699" max="7699" width="20.7" style="346" customWidth="1"/>
    <col min="7700" max="7700" width="15.2" style="346" customWidth="1"/>
    <col min="7701" max="7703" width="16.2" style="346" customWidth="1"/>
    <col min="7704" max="7704" width="20.2" style="346" customWidth="1"/>
    <col min="7705" max="7705" width="11" style="346" customWidth="1"/>
    <col min="7706" max="7706" width="31.2" style="346" customWidth="1"/>
    <col min="7707" max="7707" width="17.2" style="346" customWidth="1"/>
    <col min="7708" max="7934" width="9" style="346" customWidth="1"/>
    <col min="7935" max="7935" width="4.7" style="346" customWidth="1"/>
    <col min="7936" max="7936" width="13.5" style="346" customWidth="1"/>
    <col min="7937" max="7937" width="11" style="346" customWidth="1"/>
    <col min="7938" max="7938" width="8.7" style="346" customWidth="1"/>
    <col min="7939" max="7939" width="8.2" style="346" customWidth="1"/>
    <col min="7940" max="7940" width="7.2" style="346" customWidth="1"/>
    <col min="7941" max="7941" width="10" style="346" customWidth="1"/>
    <col min="7942" max="7942" width="5" style="346" customWidth="1"/>
    <col min="7943" max="7944" width="13.5" style="346" customWidth="1"/>
    <col min="7945" max="7945" width="13.2" style="346" customWidth="1"/>
    <col min="7946" max="7946" width="11.2" style="346" customWidth="1"/>
    <col min="7947" max="7947" width="11.7" style="346" customWidth="1"/>
    <col min="7948" max="7948" width="23.7" style="346" customWidth="1"/>
    <col min="7949" max="7949" width="10.7" style="346" customWidth="1"/>
    <col min="7950" max="7952" width="9.2" style="346" customWidth="1"/>
    <col min="7953" max="7954" width="9" style="346" customWidth="1"/>
    <col min="7955" max="7955" width="20.7" style="346" customWidth="1"/>
    <col min="7956" max="7956" width="15.2" style="346" customWidth="1"/>
    <col min="7957" max="7959" width="16.2" style="346" customWidth="1"/>
    <col min="7960" max="7960" width="20.2" style="346" customWidth="1"/>
    <col min="7961" max="7961" width="11" style="346" customWidth="1"/>
    <col min="7962" max="7962" width="31.2" style="346" customWidth="1"/>
    <col min="7963" max="7963" width="17.2" style="346" customWidth="1"/>
    <col min="7964" max="8190" width="9" style="346" customWidth="1"/>
    <col min="8191" max="8191" width="4.7" style="346" customWidth="1"/>
    <col min="8192" max="8192" width="13.5" style="346" customWidth="1"/>
    <col min="8193" max="8193" width="11" style="346" customWidth="1"/>
    <col min="8194" max="8194" width="8.7" style="346" customWidth="1"/>
    <col min="8195" max="8195" width="8.2" style="346" customWidth="1"/>
    <col min="8196" max="8196" width="7.2" style="346" customWidth="1"/>
    <col min="8197" max="8197" width="10" style="346" customWidth="1"/>
    <col min="8198" max="8198" width="5" style="346" customWidth="1"/>
    <col min="8199" max="8200" width="13.5" style="346" customWidth="1"/>
    <col min="8201" max="8201" width="13.2" style="346" customWidth="1"/>
    <col min="8202" max="8202" width="11.2" style="346" customWidth="1"/>
    <col min="8203" max="8203" width="11.7" style="346" customWidth="1"/>
    <col min="8204" max="8204" width="23.7" style="346" customWidth="1"/>
    <col min="8205" max="8205" width="10.7" style="346" customWidth="1"/>
    <col min="8206" max="8208" width="9.2" style="346" customWidth="1"/>
    <col min="8209" max="8210" width="9" style="346" customWidth="1"/>
    <col min="8211" max="8211" width="20.7" style="346" customWidth="1"/>
    <col min="8212" max="8212" width="15.2" style="346" customWidth="1"/>
    <col min="8213" max="8215" width="16.2" style="346" customWidth="1"/>
    <col min="8216" max="8216" width="20.2" style="346" customWidth="1"/>
    <col min="8217" max="8217" width="11" style="346" customWidth="1"/>
    <col min="8218" max="8218" width="31.2" style="346" customWidth="1"/>
    <col min="8219" max="8219" width="17.2" style="346" customWidth="1"/>
    <col min="8220" max="8446" width="9" style="346" customWidth="1"/>
    <col min="8447" max="8447" width="4.7" style="346" customWidth="1"/>
    <col min="8448" max="8448" width="13.5" style="346" customWidth="1"/>
    <col min="8449" max="8449" width="11" style="346" customWidth="1"/>
    <col min="8450" max="8450" width="8.7" style="346" customWidth="1"/>
    <col min="8451" max="8451" width="8.2" style="346" customWidth="1"/>
    <col min="8452" max="8452" width="7.2" style="346" customWidth="1"/>
    <col min="8453" max="8453" width="10" style="346" customWidth="1"/>
    <col min="8454" max="8454" width="5" style="346" customWidth="1"/>
    <col min="8455" max="8456" width="13.5" style="346" customWidth="1"/>
    <col min="8457" max="8457" width="13.2" style="346" customWidth="1"/>
    <col min="8458" max="8458" width="11.2" style="346" customWidth="1"/>
    <col min="8459" max="8459" width="11.7" style="346" customWidth="1"/>
    <col min="8460" max="8460" width="23.7" style="346" customWidth="1"/>
    <col min="8461" max="8461" width="10.7" style="346" customWidth="1"/>
    <col min="8462" max="8464" width="9.2" style="346" customWidth="1"/>
    <col min="8465" max="8466" width="9" style="346" customWidth="1"/>
    <col min="8467" max="8467" width="20.7" style="346" customWidth="1"/>
    <col min="8468" max="8468" width="15.2" style="346" customWidth="1"/>
    <col min="8469" max="8471" width="16.2" style="346" customWidth="1"/>
    <col min="8472" max="8472" width="20.2" style="346" customWidth="1"/>
    <col min="8473" max="8473" width="11" style="346" customWidth="1"/>
    <col min="8474" max="8474" width="31.2" style="346" customWidth="1"/>
    <col min="8475" max="8475" width="17.2" style="346" customWidth="1"/>
    <col min="8476" max="8702" width="9" style="346" customWidth="1"/>
    <col min="8703" max="8703" width="4.7" style="346" customWidth="1"/>
    <col min="8704" max="8704" width="13.5" style="346" customWidth="1"/>
    <col min="8705" max="8705" width="11" style="346" customWidth="1"/>
    <col min="8706" max="8706" width="8.7" style="346" customWidth="1"/>
    <col min="8707" max="8707" width="8.2" style="346" customWidth="1"/>
    <col min="8708" max="8708" width="7.2" style="346" customWidth="1"/>
    <col min="8709" max="8709" width="10" style="346" customWidth="1"/>
    <col min="8710" max="8710" width="5" style="346" customWidth="1"/>
    <col min="8711" max="8712" width="13.5" style="346" customWidth="1"/>
    <col min="8713" max="8713" width="13.2" style="346" customWidth="1"/>
    <col min="8714" max="8714" width="11.2" style="346" customWidth="1"/>
    <col min="8715" max="8715" width="11.7" style="346" customWidth="1"/>
    <col min="8716" max="8716" width="23.7" style="346" customWidth="1"/>
    <col min="8717" max="8717" width="10.7" style="346" customWidth="1"/>
    <col min="8718" max="8720" width="9.2" style="346" customWidth="1"/>
    <col min="8721" max="8722" width="9" style="346" customWidth="1"/>
    <col min="8723" max="8723" width="20.7" style="346" customWidth="1"/>
    <col min="8724" max="8724" width="15.2" style="346" customWidth="1"/>
    <col min="8725" max="8727" width="16.2" style="346" customWidth="1"/>
    <col min="8728" max="8728" width="20.2" style="346" customWidth="1"/>
    <col min="8729" max="8729" width="11" style="346" customWidth="1"/>
    <col min="8730" max="8730" width="31.2" style="346" customWidth="1"/>
    <col min="8731" max="8731" width="17.2" style="346" customWidth="1"/>
    <col min="8732" max="8958" width="9" style="346" customWidth="1"/>
    <col min="8959" max="8959" width="4.7" style="346" customWidth="1"/>
    <col min="8960" max="8960" width="13.5" style="346" customWidth="1"/>
    <col min="8961" max="8961" width="11" style="346" customWidth="1"/>
    <col min="8962" max="8962" width="8.7" style="346" customWidth="1"/>
    <col min="8963" max="8963" width="8.2" style="346" customWidth="1"/>
    <col min="8964" max="8964" width="7.2" style="346" customWidth="1"/>
    <col min="8965" max="8965" width="10" style="346" customWidth="1"/>
    <col min="8966" max="8966" width="5" style="346" customWidth="1"/>
    <col min="8967" max="8968" width="13.5" style="346" customWidth="1"/>
    <col min="8969" max="8969" width="13.2" style="346" customWidth="1"/>
    <col min="8970" max="8970" width="11.2" style="346" customWidth="1"/>
    <col min="8971" max="8971" width="11.7" style="346" customWidth="1"/>
    <col min="8972" max="8972" width="23.7" style="346" customWidth="1"/>
    <col min="8973" max="8973" width="10.7" style="346" customWidth="1"/>
    <col min="8974" max="8976" width="9.2" style="346" customWidth="1"/>
    <col min="8977" max="8978" width="9" style="346" customWidth="1"/>
    <col min="8979" max="8979" width="20.7" style="346" customWidth="1"/>
    <col min="8980" max="8980" width="15.2" style="346" customWidth="1"/>
    <col min="8981" max="8983" width="16.2" style="346" customWidth="1"/>
    <col min="8984" max="8984" width="20.2" style="346" customWidth="1"/>
    <col min="8985" max="8985" width="11" style="346" customWidth="1"/>
    <col min="8986" max="8986" width="31.2" style="346" customWidth="1"/>
    <col min="8987" max="8987" width="17.2" style="346" customWidth="1"/>
    <col min="8988" max="9214" width="9" style="346" customWidth="1"/>
    <col min="9215" max="9215" width="4.7" style="346" customWidth="1"/>
    <col min="9216" max="9216" width="13.5" style="346" customWidth="1"/>
    <col min="9217" max="9217" width="11" style="346" customWidth="1"/>
    <col min="9218" max="9218" width="8.7" style="346" customWidth="1"/>
    <col min="9219" max="9219" width="8.2" style="346" customWidth="1"/>
    <col min="9220" max="9220" width="7.2" style="346" customWidth="1"/>
    <col min="9221" max="9221" width="10" style="346" customWidth="1"/>
    <col min="9222" max="9222" width="5" style="346" customWidth="1"/>
    <col min="9223" max="9224" width="13.5" style="346" customWidth="1"/>
    <col min="9225" max="9225" width="13.2" style="346" customWidth="1"/>
    <col min="9226" max="9226" width="11.2" style="346" customWidth="1"/>
    <col min="9227" max="9227" width="11.7" style="346" customWidth="1"/>
    <col min="9228" max="9228" width="23.7" style="346" customWidth="1"/>
    <col min="9229" max="9229" width="10.7" style="346" customWidth="1"/>
    <col min="9230" max="9232" width="9.2" style="346" customWidth="1"/>
    <col min="9233" max="9234" width="9" style="346" customWidth="1"/>
    <col min="9235" max="9235" width="20.7" style="346" customWidth="1"/>
    <col min="9236" max="9236" width="15.2" style="346" customWidth="1"/>
    <col min="9237" max="9239" width="16.2" style="346" customWidth="1"/>
    <col min="9240" max="9240" width="20.2" style="346" customWidth="1"/>
    <col min="9241" max="9241" width="11" style="346" customWidth="1"/>
    <col min="9242" max="9242" width="31.2" style="346" customWidth="1"/>
    <col min="9243" max="9243" width="17.2" style="346" customWidth="1"/>
    <col min="9244" max="9470" width="9" style="346" customWidth="1"/>
    <col min="9471" max="9471" width="4.7" style="346" customWidth="1"/>
    <col min="9472" max="9472" width="13.5" style="346" customWidth="1"/>
    <col min="9473" max="9473" width="11" style="346" customWidth="1"/>
    <col min="9474" max="9474" width="8.7" style="346" customWidth="1"/>
    <col min="9475" max="9475" width="8.2" style="346" customWidth="1"/>
    <col min="9476" max="9476" width="7.2" style="346" customWidth="1"/>
    <col min="9477" max="9477" width="10" style="346" customWidth="1"/>
    <col min="9478" max="9478" width="5" style="346" customWidth="1"/>
    <col min="9479" max="9480" width="13.5" style="346" customWidth="1"/>
    <col min="9481" max="9481" width="13.2" style="346" customWidth="1"/>
    <col min="9482" max="9482" width="11.2" style="346" customWidth="1"/>
    <col min="9483" max="9483" width="11.7" style="346" customWidth="1"/>
    <col min="9484" max="9484" width="23.7" style="346" customWidth="1"/>
    <col min="9485" max="9485" width="10.7" style="346" customWidth="1"/>
    <col min="9486" max="9488" width="9.2" style="346" customWidth="1"/>
    <col min="9489" max="9490" width="9" style="346" customWidth="1"/>
    <col min="9491" max="9491" width="20.7" style="346" customWidth="1"/>
    <col min="9492" max="9492" width="15.2" style="346" customWidth="1"/>
    <col min="9493" max="9495" width="16.2" style="346" customWidth="1"/>
    <col min="9496" max="9496" width="20.2" style="346" customWidth="1"/>
    <col min="9497" max="9497" width="11" style="346" customWidth="1"/>
    <col min="9498" max="9498" width="31.2" style="346" customWidth="1"/>
    <col min="9499" max="9499" width="17.2" style="346" customWidth="1"/>
    <col min="9500" max="9726" width="9" style="346" customWidth="1"/>
    <col min="9727" max="9727" width="4.7" style="346" customWidth="1"/>
    <col min="9728" max="9728" width="13.5" style="346" customWidth="1"/>
    <col min="9729" max="9729" width="11" style="346" customWidth="1"/>
    <col min="9730" max="9730" width="8.7" style="346" customWidth="1"/>
    <col min="9731" max="9731" width="8.2" style="346" customWidth="1"/>
    <col min="9732" max="9732" width="7.2" style="346" customWidth="1"/>
    <col min="9733" max="9733" width="10" style="346" customWidth="1"/>
    <col min="9734" max="9734" width="5" style="346" customWidth="1"/>
    <col min="9735" max="9736" width="13.5" style="346" customWidth="1"/>
    <col min="9737" max="9737" width="13.2" style="346" customWidth="1"/>
    <col min="9738" max="9738" width="11.2" style="346" customWidth="1"/>
    <col min="9739" max="9739" width="11.7" style="346" customWidth="1"/>
    <col min="9740" max="9740" width="23.7" style="346" customWidth="1"/>
    <col min="9741" max="9741" width="10.7" style="346" customWidth="1"/>
    <col min="9742" max="9744" width="9.2" style="346" customWidth="1"/>
    <col min="9745" max="9746" width="9" style="346" customWidth="1"/>
    <col min="9747" max="9747" width="20.7" style="346" customWidth="1"/>
    <col min="9748" max="9748" width="15.2" style="346" customWidth="1"/>
    <col min="9749" max="9751" width="16.2" style="346" customWidth="1"/>
    <col min="9752" max="9752" width="20.2" style="346" customWidth="1"/>
    <col min="9753" max="9753" width="11" style="346" customWidth="1"/>
    <col min="9754" max="9754" width="31.2" style="346" customWidth="1"/>
    <col min="9755" max="9755" width="17.2" style="346" customWidth="1"/>
    <col min="9756" max="9982" width="9" style="346" customWidth="1"/>
    <col min="9983" max="9983" width="4.7" style="346" customWidth="1"/>
    <col min="9984" max="9984" width="13.5" style="346" customWidth="1"/>
    <col min="9985" max="9985" width="11" style="346" customWidth="1"/>
    <col min="9986" max="9986" width="8.7" style="346" customWidth="1"/>
    <col min="9987" max="9987" width="8.2" style="346" customWidth="1"/>
    <col min="9988" max="9988" width="7.2" style="346" customWidth="1"/>
    <col min="9989" max="9989" width="10" style="346" customWidth="1"/>
    <col min="9990" max="9990" width="5" style="346" customWidth="1"/>
    <col min="9991" max="9992" width="13.5" style="346" customWidth="1"/>
    <col min="9993" max="9993" width="13.2" style="346" customWidth="1"/>
    <col min="9994" max="9994" width="11.2" style="346" customWidth="1"/>
    <col min="9995" max="9995" width="11.7" style="346" customWidth="1"/>
    <col min="9996" max="9996" width="23.7" style="346" customWidth="1"/>
    <col min="9997" max="9997" width="10.7" style="346" customWidth="1"/>
    <col min="9998" max="10000" width="9.2" style="346" customWidth="1"/>
    <col min="10001" max="10002" width="9" style="346" customWidth="1"/>
    <col min="10003" max="10003" width="20.7" style="346" customWidth="1"/>
    <col min="10004" max="10004" width="15.2" style="346" customWidth="1"/>
    <col min="10005" max="10007" width="16.2" style="346" customWidth="1"/>
    <col min="10008" max="10008" width="20.2" style="346" customWidth="1"/>
    <col min="10009" max="10009" width="11" style="346" customWidth="1"/>
    <col min="10010" max="10010" width="31.2" style="346" customWidth="1"/>
    <col min="10011" max="10011" width="17.2" style="346" customWidth="1"/>
    <col min="10012" max="10238" width="9" style="346" customWidth="1"/>
    <col min="10239" max="10239" width="4.7" style="346" customWidth="1"/>
    <col min="10240" max="10240" width="13.5" style="346" customWidth="1"/>
    <col min="10241" max="10241" width="11" style="346" customWidth="1"/>
    <col min="10242" max="10242" width="8.7" style="346" customWidth="1"/>
    <col min="10243" max="10243" width="8.2" style="346" customWidth="1"/>
    <col min="10244" max="10244" width="7.2" style="346" customWidth="1"/>
    <col min="10245" max="10245" width="10" style="346" customWidth="1"/>
    <col min="10246" max="10246" width="5" style="346" customWidth="1"/>
    <col min="10247" max="10248" width="13.5" style="346" customWidth="1"/>
    <col min="10249" max="10249" width="13.2" style="346" customWidth="1"/>
    <col min="10250" max="10250" width="11.2" style="346" customWidth="1"/>
    <col min="10251" max="10251" width="11.7" style="346" customWidth="1"/>
    <col min="10252" max="10252" width="23.7" style="346" customWidth="1"/>
    <col min="10253" max="10253" width="10.7" style="346" customWidth="1"/>
    <col min="10254" max="10256" width="9.2" style="346" customWidth="1"/>
    <col min="10257" max="10258" width="9" style="346" customWidth="1"/>
    <col min="10259" max="10259" width="20.7" style="346" customWidth="1"/>
    <col min="10260" max="10260" width="15.2" style="346" customWidth="1"/>
    <col min="10261" max="10263" width="16.2" style="346" customWidth="1"/>
    <col min="10264" max="10264" width="20.2" style="346" customWidth="1"/>
    <col min="10265" max="10265" width="11" style="346" customWidth="1"/>
    <col min="10266" max="10266" width="31.2" style="346" customWidth="1"/>
    <col min="10267" max="10267" width="17.2" style="346" customWidth="1"/>
    <col min="10268" max="10494" width="9" style="346" customWidth="1"/>
    <col min="10495" max="10495" width="4.7" style="346" customWidth="1"/>
    <col min="10496" max="10496" width="13.5" style="346" customWidth="1"/>
    <col min="10497" max="10497" width="11" style="346" customWidth="1"/>
    <col min="10498" max="10498" width="8.7" style="346" customWidth="1"/>
    <col min="10499" max="10499" width="8.2" style="346" customWidth="1"/>
    <col min="10500" max="10500" width="7.2" style="346" customWidth="1"/>
    <col min="10501" max="10501" width="10" style="346" customWidth="1"/>
    <col min="10502" max="10502" width="5" style="346" customWidth="1"/>
    <col min="10503" max="10504" width="13.5" style="346" customWidth="1"/>
    <col min="10505" max="10505" width="13.2" style="346" customWidth="1"/>
    <col min="10506" max="10506" width="11.2" style="346" customWidth="1"/>
    <col min="10507" max="10507" width="11.7" style="346" customWidth="1"/>
    <col min="10508" max="10508" width="23.7" style="346" customWidth="1"/>
    <col min="10509" max="10509" width="10.7" style="346" customWidth="1"/>
    <col min="10510" max="10512" width="9.2" style="346" customWidth="1"/>
    <col min="10513" max="10514" width="9" style="346" customWidth="1"/>
    <col min="10515" max="10515" width="20.7" style="346" customWidth="1"/>
    <col min="10516" max="10516" width="15.2" style="346" customWidth="1"/>
    <col min="10517" max="10519" width="16.2" style="346" customWidth="1"/>
    <col min="10520" max="10520" width="20.2" style="346" customWidth="1"/>
    <col min="10521" max="10521" width="11" style="346" customWidth="1"/>
    <col min="10522" max="10522" width="31.2" style="346" customWidth="1"/>
    <col min="10523" max="10523" width="17.2" style="346" customWidth="1"/>
    <col min="10524" max="10750" width="9" style="346" customWidth="1"/>
    <col min="10751" max="10751" width="4.7" style="346" customWidth="1"/>
    <col min="10752" max="10752" width="13.5" style="346" customWidth="1"/>
    <col min="10753" max="10753" width="11" style="346" customWidth="1"/>
    <col min="10754" max="10754" width="8.7" style="346" customWidth="1"/>
    <col min="10755" max="10755" width="8.2" style="346" customWidth="1"/>
    <col min="10756" max="10756" width="7.2" style="346" customWidth="1"/>
    <col min="10757" max="10757" width="10" style="346" customWidth="1"/>
    <col min="10758" max="10758" width="5" style="346" customWidth="1"/>
    <col min="10759" max="10760" width="13.5" style="346" customWidth="1"/>
    <col min="10761" max="10761" width="13.2" style="346" customWidth="1"/>
    <col min="10762" max="10762" width="11.2" style="346" customWidth="1"/>
    <col min="10763" max="10763" width="11.7" style="346" customWidth="1"/>
    <col min="10764" max="10764" width="23.7" style="346" customWidth="1"/>
    <col min="10765" max="10765" width="10.7" style="346" customWidth="1"/>
    <col min="10766" max="10768" width="9.2" style="346" customWidth="1"/>
    <col min="10769" max="10770" width="9" style="346" customWidth="1"/>
    <col min="10771" max="10771" width="20.7" style="346" customWidth="1"/>
    <col min="10772" max="10772" width="15.2" style="346" customWidth="1"/>
    <col min="10773" max="10775" width="16.2" style="346" customWidth="1"/>
    <col min="10776" max="10776" width="20.2" style="346" customWidth="1"/>
    <col min="10777" max="10777" width="11" style="346" customWidth="1"/>
    <col min="10778" max="10778" width="31.2" style="346" customWidth="1"/>
    <col min="10779" max="10779" width="17.2" style="346" customWidth="1"/>
    <col min="10780" max="11006" width="9" style="346" customWidth="1"/>
    <col min="11007" max="11007" width="4.7" style="346" customWidth="1"/>
    <col min="11008" max="11008" width="13.5" style="346" customWidth="1"/>
    <col min="11009" max="11009" width="11" style="346" customWidth="1"/>
    <col min="11010" max="11010" width="8.7" style="346" customWidth="1"/>
    <col min="11011" max="11011" width="8.2" style="346" customWidth="1"/>
    <col min="11012" max="11012" width="7.2" style="346" customWidth="1"/>
    <col min="11013" max="11013" width="10" style="346" customWidth="1"/>
    <col min="11014" max="11014" width="5" style="346" customWidth="1"/>
    <col min="11015" max="11016" width="13.5" style="346" customWidth="1"/>
    <col min="11017" max="11017" width="13.2" style="346" customWidth="1"/>
    <col min="11018" max="11018" width="11.2" style="346" customWidth="1"/>
    <col min="11019" max="11019" width="11.7" style="346" customWidth="1"/>
    <col min="11020" max="11020" width="23.7" style="346" customWidth="1"/>
    <col min="11021" max="11021" width="10.7" style="346" customWidth="1"/>
    <col min="11022" max="11024" width="9.2" style="346" customWidth="1"/>
    <col min="11025" max="11026" width="9" style="346" customWidth="1"/>
    <col min="11027" max="11027" width="20.7" style="346" customWidth="1"/>
    <col min="11028" max="11028" width="15.2" style="346" customWidth="1"/>
    <col min="11029" max="11031" width="16.2" style="346" customWidth="1"/>
    <col min="11032" max="11032" width="20.2" style="346" customWidth="1"/>
    <col min="11033" max="11033" width="11" style="346" customWidth="1"/>
    <col min="11034" max="11034" width="31.2" style="346" customWidth="1"/>
    <col min="11035" max="11035" width="17.2" style="346" customWidth="1"/>
    <col min="11036" max="11262" width="9" style="346" customWidth="1"/>
    <col min="11263" max="11263" width="4.7" style="346" customWidth="1"/>
    <col min="11264" max="11264" width="13.5" style="346" customWidth="1"/>
    <col min="11265" max="11265" width="11" style="346" customWidth="1"/>
    <col min="11266" max="11266" width="8.7" style="346" customWidth="1"/>
    <col min="11267" max="11267" width="8.2" style="346" customWidth="1"/>
    <col min="11268" max="11268" width="7.2" style="346" customWidth="1"/>
    <col min="11269" max="11269" width="10" style="346" customWidth="1"/>
    <col min="11270" max="11270" width="5" style="346" customWidth="1"/>
    <col min="11271" max="11272" width="13.5" style="346" customWidth="1"/>
    <col min="11273" max="11273" width="13.2" style="346" customWidth="1"/>
    <col min="11274" max="11274" width="11.2" style="346" customWidth="1"/>
    <col min="11275" max="11275" width="11.7" style="346" customWidth="1"/>
    <col min="11276" max="11276" width="23.7" style="346" customWidth="1"/>
    <col min="11277" max="11277" width="10.7" style="346" customWidth="1"/>
    <col min="11278" max="11280" width="9.2" style="346" customWidth="1"/>
    <col min="11281" max="11282" width="9" style="346" customWidth="1"/>
    <col min="11283" max="11283" width="20.7" style="346" customWidth="1"/>
    <col min="11284" max="11284" width="15.2" style="346" customWidth="1"/>
    <col min="11285" max="11287" width="16.2" style="346" customWidth="1"/>
    <col min="11288" max="11288" width="20.2" style="346" customWidth="1"/>
    <col min="11289" max="11289" width="11" style="346" customWidth="1"/>
    <col min="11290" max="11290" width="31.2" style="346" customWidth="1"/>
    <col min="11291" max="11291" width="17.2" style="346" customWidth="1"/>
    <col min="11292" max="11518" width="9" style="346" customWidth="1"/>
    <col min="11519" max="11519" width="4.7" style="346" customWidth="1"/>
    <col min="11520" max="11520" width="13.5" style="346" customWidth="1"/>
    <col min="11521" max="11521" width="11" style="346" customWidth="1"/>
    <col min="11522" max="11522" width="8.7" style="346" customWidth="1"/>
    <col min="11523" max="11523" width="8.2" style="346" customWidth="1"/>
    <col min="11524" max="11524" width="7.2" style="346" customWidth="1"/>
    <col min="11525" max="11525" width="10" style="346" customWidth="1"/>
    <col min="11526" max="11526" width="5" style="346" customWidth="1"/>
    <col min="11527" max="11528" width="13.5" style="346" customWidth="1"/>
    <col min="11529" max="11529" width="13.2" style="346" customWidth="1"/>
    <col min="11530" max="11530" width="11.2" style="346" customWidth="1"/>
    <col min="11531" max="11531" width="11.7" style="346" customWidth="1"/>
    <col min="11532" max="11532" width="23.7" style="346" customWidth="1"/>
    <col min="11533" max="11533" width="10.7" style="346" customWidth="1"/>
    <col min="11534" max="11536" width="9.2" style="346" customWidth="1"/>
    <col min="11537" max="11538" width="9" style="346" customWidth="1"/>
    <col min="11539" max="11539" width="20.7" style="346" customWidth="1"/>
    <col min="11540" max="11540" width="15.2" style="346" customWidth="1"/>
    <col min="11541" max="11543" width="16.2" style="346" customWidth="1"/>
    <col min="11544" max="11544" width="20.2" style="346" customWidth="1"/>
    <col min="11545" max="11545" width="11" style="346" customWidth="1"/>
    <col min="11546" max="11546" width="31.2" style="346" customWidth="1"/>
    <col min="11547" max="11547" width="17.2" style="346" customWidth="1"/>
    <col min="11548" max="11774" width="9" style="346" customWidth="1"/>
    <col min="11775" max="11775" width="4.7" style="346" customWidth="1"/>
    <col min="11776" max="11776" width="13.5" style="346" customWidth="1"/>
    <col min="11777" max="11777" width="11" style="346" customWidth="1"/>
    <col min="11778" max="11778" width="8.7" style="346" customWidth="1"/>
    <col min="11779" max="11779" width="8.2" style="346" customWidth="1"/>
    <col min="11780" max="11780" width="7.2" style="346" customWidth="1"/>
    <col min="11781" max="11781" width="10" style="346" customWidth="1"/>
    <col min="11782" max="11782" width="5" style="346" customWidth="1"/>
    <col min="11783" max="11784" width="13.5" style="346" customWidth="1"/>
    <col min="11785" max="11785" width="13.2" style="346" customWidth="1"/>
    <col min="11786" max="11786" width="11.2" style="346" customWidth="1"/>
    <col min="11787" max="11787" width="11.7" style="346" customWidth="1"/>
    <col min="11788" max="11788" width="23.7" style="346" customWidth="1"/>
    <col min="11789" max="11789" width="10.7" style="346" customWidth="1"/>
    <col min="11790" max="11792" width="9.2" style="346" customWidth="1"/>
    <col min="11793" max="11794" width="9" style="346" customWidth="1"/>
    <col min="11795" max="11795" width="20.7" style="346" customWidth="1"/>
    <col min="11796" max="11796" width="15.2" style="346" customWidth="1"/>
    <col min="11797" max="11799" width="16.2" style="346" customWidth="1"/>
    <col min="11800" max="11800" width="20.2" style="346" customWidth="1"/>
    <col min="11801" max="11801" width="11" style="346" customWidth="1"/>
    <col min="11802" max="11802" width="31.2" style="346" customWidth="1"/>
    <col min="11803" max="11803" width="17.2" style="346" customWidth="1"/>
    <col min="11804" max="12030" width="9" style="346" customWidth="1"/>
    <col min="12031" max="12031" width="4.7" style="346" customWidth="1"/>
    <col min="12032" max="12032" width="13.5" style="346" customWidth="1"/>
    <col min="12033" max="12033" width="11" style="346" customWidth="1"/>
    <col min="12034" max="12034" width="8.7" style="346" customWidth="1"/>
    <col min="12035" max="12035" width="8.2" style="346" customWidth="1"/>
    <col min="12036" max="12036" width="7.2" style="346" customWidth="1"/>
    <col min="12037" max="12037" width="10" style="346" customWidth="1"/>
    <col min="12038" max="12038" width="5" style="346" customWidth="1"/>
    <col min="12039" max="12040" width="13.5" style="346" customWidth="1"/>
    <col min="12041" max="12041" width="13.2" style="346" customWidth="1"/>
    <col min="12042" max="12042" width="11.2" style="346" customWidth="1"/>
    <col min="12043" max="12043" width="11.7" style="346" customWidth="1"/>
    <col min="12044" max="12044" width="23.7" style="346" customWidth="1"/>
    <col min="12045" max="12045" width="10.7" style="346" customWidth="1"/>
    <col min="12046" max="12048" width="9.2" style="346" customWidth="1"/>
    <col min="12049" max="12050" width="9" style="346" customWidth="1"/>
    <col min="12051" max="12051" width="20.7" style="346" customWidth="1"/>
    <col min="12052" max="12052" width="15.2" style="346" customWidth="1"/>
    <col min="12053" max="12055" width="16.2" style="346" customWidth="1"/>
    <col min="12056" max="12056" width="20.2" style="346" customWidth="1"/>
    <col min="12057" max="12057" width="11" style="346" customWidth="1"/>
    <col min="12058" max="12058" width="31.2" style="346" customWidth="1"/>
    <col min="12059" max="12059" width="17.2" style="346" customWidth="1"/>
    <col min="12060" max="12286" width="9" style="346" customWidth="1"/>
    <col min="12287" max="12287" width="4.7" style="346" customWidth="1"/>
    <col min="12288" max="12288" width="13.5" style="346" customWidth="1"/>
    <col min="12289" max="12289" width="11" style="346" customWidth="1"/>
    <col min="12290" max="12290" width="8.7" style="346" customWidth="1"/>
    <col min="12291" max="12291" width="8.2" style="346" customWidth="1"/>
    <col min="12292" max="12292" width="7.2" style="346" customWidth="1"/>
    <col min="12293" max="12293" width="10" style="346" customWidth="1"/>
    <col min="12294" max="12294" width="5" style="346" customWidth="1"/>
    <col min="12295" max="12296" width="13.5" style="346" customWidth="1"/>
    <col min="12297" max="12297" width="13.2" style="346" customWidth="1"/>
    <col min="12298" max="12298" width="11.2" style="346" customWidth="1"/>
    <col min="12299" max="12299" width="11.7" style="346" customWidth="1"/>
    <col min="12300" max="12300" width="23.7" style="346" customWidth="1"/>
    <col min="12301" max="12301" width="10.7" style="346" customWidth="1"/>
    <col min="12302" max="12304" width="9.2" style="346" customWidth="1"/>
    <col min="12305" max="12306" width="9" style="346" customWidth="1"/>
    <col min="12307" max="12307" width="20.7" style="346" customWidth="1"/>
    <col min="12308" max="12308" width="15.2" style="346" customWidth="1"/>
    <col min="12309" max="12311" width="16.2" style="346" customWidth="1"/>
    <col min="12312" max="12312" width="20.2" style="346" customWidth="1"/>
    <col min="12313" max="12313" width="11" style="346" customWidth="1"/>
    <col min="12314" max="12314" width="31.2" style="346" customWidth="1"/>
    <col min="12315" max="12315" width="17.2" style="346" customWidth="1"/>
    <col min="12316" max="12542" width="9" style="346" customWidth="1"/>
    <col min="12543" max="12543" width="4.7" style="346" customWidth="1"/>
    <col min="12544" max="12544" width="13.5" style="346" customWidth="1"/>
    <col min="12545" max="12545" width="11" style="346" customWidth="1"/>
    <col min="12546" max="12546" width="8.7" style="346" customWidth="1"/>
    <col min="12547" max="12547" width="8.2" style="346" customWidth="1"/>
    <col min="12548" max="12548" width="7.2" style="346" customWidth="1"/>
    <col min="12549" max="12549" width="10" style="346" customWidth="1"/>
    <col min="12550" max="12550" width="5" style="346" customWidth="1"/>
    <col min="12551" max="12552" width="13.5" style="346" customWidth="1"/>
    <col min="12553" max="12553" width="13.2" style="346" customWidth="1"/>
    <col min="12554" max="12554" width="11.2" style="346" customWidth="1"/>
    <col min="12555" max="12555" width="11.7" style="346" customWidth="1"/>
    <col min="12556" max="12556" width="23.7" style="346" customWidth="1"/>
    <col min="12557" max="12557" width="10.7" style="346" customWidth="1"/>
    <col min="12558" max="12560" width="9.2" style="346" customWidth="1"/>
    <col min="12561" max="12562" width="9" style="346" customWidth="1"/>
    <col min="12563" max="12563" width="20.7" style="346" customWidth="1"/>
    <col min="12564" max="12564" width="15.2" style="346" customWidth="1"/>
    <col min="12565" max="12567" width="16.2" style="346" customWidth="1"/>
    <col min="12568" max="12568" width="20.2" style="346" customWidth="1"/>
    <col min="12569" max="12569" width="11" style="346" customWidth="1"/>
    <col min="12570" max="12570" width="31.2" style="346" customWidth="1"/>
    <col min="12571" max="12571" width="17.2" style="346" customWidth="1"/>
    <col min="12572" max="12798" width="9" style="346" customWidth="1"/>
    <col min="12799" max="12799" width="4.7" style="346" customWidth="1"/>
    <col min="12800" max="12800" width="13.5" style="346" customWidth="1"/>
    <col min="12801" max="12801" width="11" style="346" customWidth="1"/>
    <col min="12802" max="12802" width="8.7" style="346" customWidth="1"/>
    <col min="12803" max="12803" width="8.2" style="346" customWidth="1"/>
    <col min="12804" max="12804" width="7.2" style="346" customWidth="1"/>
    <col min="12805" max="12805" width="10" style="346" customWidth="1"/>
    <col min="12806" max="12806" width="5" style="346" customWidth="1"/>
    <col min="12807" max="12808" width="13.5" style="346" customWidth="1"/>
    <col min="12809" max="12809" width="13.2" style="346" customWidth="1"/>
    <col min="12810" max="12810" width="11.2" style="346" customWidth="1"/>
    <col min="12811" max="12811" width="11.7" style="346" customWidth="1"/>
    <col min="12812" max="12812" width="23.7" style="346" customWidth="1"/>
    <col min="12813" max="12813" width="10.7" style="346" customWidth="1"/>
    <col min="12814" max="12816" width="9.2" style="346" customWidth="1"/>
    <col min="12817" max="12818" width="9" style="346" customWidth="1"/>
    <col min="12819" max="12819" width="20.7" style="346" customWidth="1"/>
    <col min="12820" max="12820" width="15.2" style="346" customWidth="1"/>
    <col min="12821" max="12823" width="16.2" style="346" customWidth="1"/>
    <col min="12824" max="12824" width="20.2" style="346" customWidth="1"/>
    <col min="12825" max="12825" width="11" style="346" customWidth="1"/>
    <col min="12826" max="12826" width="31.2" style="346" customWidth="1"/>
    <col min="12827" max="12827" width="17.2" style="346" customWidth="1"/>
    <col min="12828" max="13054" width="9" style="346" customWidth="1"/>
    <col min="13055" max="13055" width="4.7" style="346" customWidth="1"/>
    <col min="13056" max="13056" width="13.5" style="346" customWidth="1"/>
    <col min="13057" max="13057" width="11" style="346" customWidth="1"/>
    <col min="13058" max="13058" width="8.7" style="346" customWidth="1"/>
    <col min="13059" max="13059" width="8.2" style="346" customWidth="1"/>
    <col min="13060" max="13060" width="7.2" style="346" customWidth="1"/>
    <col min="13061" max="13061" width="10" style="346" customWidth="1"/>
    <col min="13062" max="13062" width="5" style="346" customWidth="1"/>
    <col min="13063" max="13064" width="13.5" style="346" customWidth="1"/>
    <col min="13065" max="13065" width="13.2" style="346" customWidth="1"/>
    <col min="13066" max="13066" width="11.2" style="346" customWidth="1"/>
    <col min="13067" max="13067" width="11.7" style="346" customWidth="1"/>
    <col min="13068" max="13068" width="23.7" style="346" customWidth="1"/>
    <col min="13069" max="13069" width="10.7" style="346" customWidth="1"/>
    <col min="13070" max="13072" width="9.2" style="346" customWidth="1"/>
    <col min="13073" max="13074" width="9" style="346" customWidth="1"/>
    <col min="13075" max="13075" width="20.7" style="346" customWidth="1"/>
    <col min="13076" max="13076" width="15.2" style="346" customWidth="1"/>
    <col min="13077" max="13079" width="16.2" style="346" customWidth="1"/>
    <col min="13080" max="13080" width="20.2" style="346" customWidth="1"/>
    <col min="13081" max="13081" width="11" style="346" customWidth="1"/>
    <col min="13082" max="13082" width="31.2" style="346" customWidth="1"/>
    <col min="13083" max="13083" width="17.2" style="346" customWidth="1"/>
    <col min="13084" max="13310" width="9" style="346" customWidth="1"/>
    <col min="13311" max="13311" width="4.7" style="346" customWidth="1"/>
    <col min="13312" max="13312" width="13.5" style="346" customWidth="1"/>
    <col min="13313" max="13313" width="11" style="346" customWidth="1"/>
    <col min="13314" max="13314" width="8.7" style="346" customWidth="1"/>
    <col min="13315" max="13315" width="8.2" style="346" customWidth="1"/>
    <col min="13316" max="13316" width="7.2" style="346" customWidth="1"/>
    <col min="13317" max="13317" width="10" style="346" customWidth="1"/>
    <col min="13318" max="13318" width="5" style="346" customWidth="1"/>
    <col min="13319" max="13320" width="13.5" style="346" customWidth="1"/>
    <col min="13321" max="13321" width="13.2" style="346" customWidth="1"/>
    <col min="13322" max="13322" width="11.2" style="346" customWidth="1"/>
    <col min="13323" max="13323" width="11.7" style="346" customWidth="1"/>
    <col min="13324" max="13324" width="23.7" style="346" customWidth="1"/>
    <col min="13325" max="13325" width="10.7" style="346" customWidth="1"/>
    <col min="13326" max="13328" width="9.2" style="346" customWidth="1"/>
    <col min="13329" max="13330" width="9" style="346" customWidth="1"/>
    <col min="13331" max="13331" width="20.7" style="346" customWidth="1"/>
    <col min="13332" max="13332" width="15.2" style="346" customWidth="1"/>
    <col min="13333" max="13335" width="16.2" style="346" customWidth="1"/>
    <col min="13336" max="13336" width="20.2" style="346" customWidth="1"/>
    <col min="13337" max="13337" width="11" style="346" customWidth="1"/>
    <col min="13338" max="13338" width="31.2" style="346" customWidth="1"/>
    <col min="13339" max="13339" width="17.2" style="346" customWidth="1"/>
    <col min="13340" max="13566" width="9" style="346" customWidth="1"/>
    <col min="13567" max="13567" width="4.7" style="346" customWidth="1"/>
    <col min="13568" max="13568" width="13.5" style="346" customWidth="1"/>
    <col min="13569" max="13569" width="11" style="346" customWidth="1"/>
    <col min="13570" max="13570" width="8.7" style="346" customWidth="1"/>
    <col min="13571" max="13571" width="8.2" style="346" customWidth="1"/>
    <col min="13572" max="13572" width="7.2" style="346" customWidth="1"/>
    <col min="13573" max="13573" width="10" style="346" customWidth="1"/>
    <col min="13574" max="13574" width="5" style="346" customWidth="1"/>
    <col min="13575" max="13576" width="13.5" style="346" customWidth="1"/>
    <col min="13577" max="13577" width="13.2" style="346" customWidth="1"/>
    <col min="13578" max="13578" width="11.2" style="346" customWidth="1"/>
    <col min="13579" max="13579" width="11.7" style="346" customWidth="1"/>
    <col min="13580" max="13580" width="23.7" style="346" customWidth="1"/>
    <col min="13581" max="13581" width="10.7" style="346" customWidth="1"/>
    <col min="13582" max="13584" width="9.2" style="346" customWidth="1"/>
    <col min="13585" max="13586" width="9" style="346" customWidth="1"/>
    <col min="13587" max="13587" width="20.7" style="346" customWidth="1"/>
    <col min="13588" max="13588" width="15.2" style="346" customWidth="1"/>
    <col min="13589" max="13591" width="16.2" style="346" customWidth="1"/>
    <col min="13592" max="13592" width="20.2" style="346" customWidth="1"/>
    <col min="13593" max="13593" width="11" style="346" customWidth="1"/>
    <col min="13594" max="13594" width="31.2" style="346" customWidth="1"/>
    <col min="13595" max="13595" width="17.2" style="346" customWidth="1"/>
    <col min="13596" max="13822" width="9" style="346" customWidth="1"/>
    <col min="13823" max="13823" width="4.7" style="346" customWidth="1"/>
    <col min="13824" max="13824" width="13.5" style="346" customWidth="1"/>
    <col min="13825" max="13825" width="11" style="346" customWidth="1"/>
    <col min="13826" max="13826" width="8.7" style="346" customWidth="1"/>
    <col min="13827" max="13827" width="8.2" style="346" customWidth="1"/>
    <col min="13828" max="13828" width="7.2" style="346" customWidth="1"/>
    <col min="13829" max="13829" width="10" style="346" customWidth="1"/>
    <col min="13830" max="13830" width="5" style="346" customWidth="1"/>
    <col min="13831" max="13832" width="13.5" style="346" customWidth="1"/>
    <col min="13833" max="13833" width="13.2" style="346" customWidth="1"/>
    <col min="13834" max="13834" width="11.2" style="346" customWidth="1"/>
    <col min="13835" max="13835" width="11.7" style="346" customWidth="1"/>
    <col min="13836" max="13836" width="23.7" style="346" customWidth="1"/>
    <col min="13837" max="13837" width="10.7" style="346" customWidth="1"/>
    <col min="13838" max="13840" width="9.2" style="346" customWidth="1"/>
    <col min="13841" max="13842" width="9" style="346" customWidth="1"/>
    <col min="13843" max="13843" width="20.7" style="346" customWidth="1"/>
    <col min="13844" max="13844" width="15.2" style="346" customWidth="1"/>
    <col min="13845" max="13847" width="16.2" style="346" customWidth="1"/>
    <col min="13848" max="13848" width="20.2" style="346" customWidth="1"/>
    <col min="13849" max="13849" width="11" style="346" customWidth="1"/>
    <col min="13850" max="13850" width="31.2" style="346" customWidth="1"/>
    <col min="13851" max="13851" width="17.2" style="346" customWidth="1"/>
    <col min="13852" max="14078" width="9" style="346" customWidth="1"/>
    <col min="14079" max="14079" width="4.7" style="346" customWidth="1"/>
    <col min="14080" max="14080" width="13.5" style="346" customWidth="1"/>
    <col min="14081" max="14081" width="11" style="346" customWidth="1"/>
    <col min="14082" max="14082" width="8.7" style="346" customWidth="1"/>
    <col min="14083" max="14083" width="8.2" style="346" customWidth="1"/>
    <col min="14084" max="14084" width="7.2" style="346" customWidth="1"/>
    <col min="14085" max="14085" width="10" style="346" customWidth="1"/>
    <col min="14086" max="14086" width="5" style="346" customWidth="1"/>
    <col min="14087" max="14088" width="13.5" style="346" customWidth="1"/>
    <col min="14089" max="14089" width="13.2" style="346" customWidth="1"/>
    <col min="14090" max="14090" width="11.2" style="346" customWidth="1"/>
    <col min="14091" max="14091" width="11.7" style="346" customWidth="1"/>
    <col min="14092" max="14092" width="23.7" style="346" customWidth="1"/>
    <col min="14093" max="14093" width="10.7" style="346" customWidth="1"/>
    <col min="14094" max="14096" width="9.2" style="346" customWidth="1"/>
    <col min="14097" max="14098" width="9" style="346" customWidth="1"/>
    <col min="14099" max="14099" width="20.7" style="346" customWidth="1"/>
    <col min="14100" max="14100" width="15.2" style="346" customWidth="1"/>
    <col min="14101" max="14103" width="16.2" style="346" customWidth="1"/>
    <col min="14104" max="14104" width="20.2" style="346" customWidth="1"/>
    <col min="14105" max="14105" width="11" style="346" customWidth="1"/>
    <col min="14106" max="14106" width="31.2" style="346" customWidth="1"/>
    <col min="14107" max="14107" width="17.2" style="346" customWidth="1"/>
    <col min="14108" max="14334" width="9" style="346" customWidth="1"/>
    <col min="14335" max="14335" width="4.7" style="346" customWidth="1"/>
    <col min="14336" max="14336" width="13.5" style="346" customWidth="1"/>
    <col min="14337" max="14337" width="11" style="346" customWidth="1"/>
    <col min="14338" max="14338" width="8.7" style="346" customWidth="1"/>
    <col min="14339" max="14339" width="8.2" style="346" customWidth="1"/>
    <col min="14340" max="14340" width="7.2" style="346" customWidth="1"/>
    <col min="14341" max="14341" width="10" style="346" customWidth="1"/>
    <col min="14342" max="14342" width="5" style="346" customWidth="1"/>
    <col min="14343" max="14344" width="13.5" style="346" customWidth="1"/>
    <col min="14345" max="14345" width="13.2" style="346" customWidth="1"/>
    <col min="14346" max="14346" width="11.2" style="346" customWidth="1"/>
    <col min="14347" max="14347" width="11.7" style="346" customWidth="1"/>
    <col min="14348" max="14348" width="23.7" style="346" customWidth="1"/>
    <col min="14349" max="14349" width="10.7" style="346" customWidth="1"/>
    <col min="14350" max="14352" width="9.2" style="346" customWidth="1"/>
    <col min="14353" max="14354" width="9" style="346" customWidth="1"/>
    <col min="14355" max="14355" width="20.7" style="346" customWidth="1"/>
    <col min="14356" max="14356" width="15.2" style="346" customWidth="1"/>
    <col min="14357" max="14359" width="16.2" style="346" customWidth="1"/>
    <col min="14360" max="14360" width="20.2" style="346" customWidth="1"/>
    <col min="14361" max="14361" width="11" style="346" customWidth="1"/>
    <col min="14362" max="14362" width="31.2" style="346" customWidth="1"/>
    <col min="14363" max="14363" width="17.2" style="346" customWidth="1"/>
    <col min="14364" max="14590" width="9" style="346" customWidth="1"/>
    <col min="14591" max="14591" width="4.7" style="346" customWidth="1"/>
    <col min="14592" max="14592" width="13.5" style="346" customWidth="1"/>
    <col min="14593" max="14593" width="11" style="346" customWidth="1"/>
    <col min="14594" max="14594" width="8.7" style="346" customWidth="1"/>
    <col min="14595" max="14595" width="8.2" style="346" customWidth="1"/>
    <col min="14596" max="14596" width="7.2" style="346" customWidth="1"/>
    <col min="14597" max="14597" width="10" style="346" customWidth="1"/>
    <col min="14598" max="14598" width="5" style="346" customWidth="1"/>
    <col min="14599" max="14600" width="13.5" style="346" customWidth="1"/>
    <col min="14601" max="14601" width="13.2" style="346" customWidth="1"/>
    <col min="14602" max="14602" width="11.2" style="346" customWidth="1"/>
    <col min="14603" max="14603" width="11.7" style="346" customWidth="1"/>
    <col min="14604" max="14604" width="23.7" style="346" customWidth="1"/>
    <col min="14605" max="14605" width="10.7" style="346" customWidth="1"/>
    <col min="14606" max="14608" width="9.2" style="346" customWidth="1"/>
    <col min="14609" max="14610" width="9" style="346" customWidth="1"/>
    <col min="14611" max="14611" width="20.7" style="346" customWidth="1"/>
    <col min="14612" max="14612" width="15.2" style="346" customWidth="1"/>
    <col min="14613" max="14615" width="16.2" style="346" customWidth="1"/>
    <col min="14616" max="14616" width="20.2" style="346" customWidth="1"/>
    <col min="14617" max="14617" width="11" style="346" customWidth="1"/>
    <col min="14618" max="14618" width="31.2" style="346" customWidth="1"/>
    <col min="14619" max="14619" width="17.2" style="346" customWidth="1"/>
    <col min="14620" max="14846" width="9" style="346" customWidth="1"/>
    <col min="14847" max="14847" width="4.7" style="346" customWidth="1"/>
    <col min="14848" max="14848" width="13.5" style="346" customWidth="1"/>
    <col min="14849" max="14849" width="11" style="346" customWidth="1"/>
    <col min="14850" max="14850" width="8.7" style="346" customWidth="1"/>
    <col min="14851" max="14851" width="8.2" style="346" customWidth="1"/>
    <col min="14852" max="14852" width="7.2" style="346" customWidth="1"/>
    <col min="14853" max="14853" width="10" style="346" customWidth="1"/>
    <col min="14854" max="14854" width="5" style="346" customWidth="1"/>
    <col min="14855" max="14856" width="13.5" style="346" customWidth="1"/>
    <col min="14857" max="14857" width="13.2" style="346" customWidth="1"/>
    <col min="14858" max="14858" width="11.2" style="346" customWidth="1"/>
    <col min="14859" max="14859" width="11.7" style="346" customWidth="1"/>
    <col min="14860" max="14860" width="23.7" style="346" customWidth="1"/>
    <col min="14861" max="14861" width="10.7" style="346" customWidth="1"/>
    <col min="14862" max="14864" width="9.2" style="346" customWidth="1"/>
    <col min="14865" max="14866" width="9" style="346" customWidth="1"/>
    <col min="14867" max="14867" width="20.7" style="346" customWidth="1"/>
    <col min="14868" max="14868" width="15.2" style="346" customWidth="1"/>
    <col min="14869" max="14871" width="16.2" style="346" customWidth="1"/>
    <col min="14872" max="14872" width="20.2" style="346" customWidth="1"/>
    <col min="14873" max="14873" width="11" style="346" customWidth="1"/>
    <col min="14874" max="14874" width="31.2" style="346" customWidth="1"/>
    <col min="14875" max="14875" width="17.2" style="346" customWidth="1"/>
    <col min="14876" max="15102" width="9" style="346" customWidth="1"/>
    <col min="15103" max="15103" width="4.7" style="346" customWidth="1"/>
    <col min="15104" max="15104" width="13.5" style="346" customWidth="1"/>
    <col min="15105" max="15105" width="11" style="346" customWidth="1"/>
    <col min="15106" max="15106" width="8.7" style="346" customWidth="1"/>
    <col min="15107" max="15107" width="8.2" style="346" customWidth="1"/>
    <col min="15108" max="15108" width="7.2" style="346" customWidth="1"/>
    <col min="15109" max="15109" width="10" style="346" customWidth="1"/>
    <col min="15110" max="15110" width="5" style="346" customWidth="1"/>
    <col min="15111" max="15112" width="13.5" style="346" customWidth="1"/>
    <col min="15113" max="15113" width="13.2" style="346" customWidth="1"/>
    <col min="15114" max="15114" width="11.2" style="346" customWidth="1"/>
    <col min="15115" max="15115" width="11.7" style="346" customWidth="1"/>
    <col min="15116" max="15116" width="23.7" style="346" customWidth="1"/>
    <col min="15117" max="15117" width="10.7" style="346" customWidth="1"/>
    <col min="15118" max="15120" width="9.2" style="346" customWidth="1"/>
    <col min="15121" max="15122" width="9" style="346" customWidth="1"/>
    <col min="15123" max="15123" width="20.7" style="346" customWidth="1"/>
    <col min="15124" max="15124" width="15.2" style="346" customWidth="1"/>
    <col min="15125" max="15127" width="16.2" style="346" customWidth="1"/>
    <col min="15128" max="15128" width="20.2" style="346" customWidth="1"/>
    <col min="15129" max="15129" width="11" style="346" customWidth="1"/>
    <col min="15130" max="15130" width="31.2" style="346" customWidth="1"/>
    <col min="15131" max="15131" width="17.2" style="346" customWidth="1"/>
    <col min="15132" max="15358" width="9" style="346" customWidth="1"/>
    <col min="15359" max="15359" width="4.7" style="346" customWidth="1"/>
    <col min="15360" max="15360" width="13.5" style="346" customWidth="1"/>
    <col min="15361" max="15361" width="11" style="346" customWidth="1"/>
    <col min="15362" max="15362" width="8.7" style="346" customWidth="1"/>
    <col min="15363" max="15363" width="8.2" style="346" customWidth="1"/>
    <col min="15364" max="15364" width="7.2" style="346" customWidth="1"/>
    <col min="15365" max="15365" width="10" style="346" customWidth="1"/>
    <col min="15366" max="15366" width="5" style="346" customWidth="1"/>
    <col min="15367" max="15368" width="13.5" style="346" customWidth="1"/>
    <col min="15369" max="15369" width="13.2" style="346" customWidth="1"/>
    <col min="15370" max="15370" width="11.2" style="346" customWidth="1"/>
    <col min="15371" max="15371" width="11.7" style="346" customWidth="1"/>
    <col min="15372" max="15372" width="23.7" style="346" customWidth="1"/>
    <col min="15373" max="15373" width="10.7" style="346" customWidth="1"/>
    <col min="15374" max="15376" width="9.2" style="346" customWidth="1"/>
    <col min="15377" max="15378" width="9" style="346" customWidth="1"/>
    <col min="15379" max="15379" width="20.7" style="346" customWidth="1"/>
    <col min="15380" max="15380" width="15.2" style="346" customWidth="1"/>
    <col min="15381" max="15383" width="16.2" style="346" customWidth="1"/>
    <col min="15384" max="15384" width="20.2" style="346" customWidth="1"/>
    <col min="15385" max="15385" width="11" style="346" customWidth="1"/>
    <col min="15386" max="15386" width="31.2" style="346" customWidth="1"/>
    <col min="15387" max="15387" width="17.2" style="346" customWidth="1"/>
    <col min="15388" max="15614" width="9" style="346" customWidth="1"/>
    <col min="15615" max="15615" width="4.7" style="346" customWidth="1"/>
    <col min="15616" max="15616" width="13.5" style="346" customWidth="1"/>
    <col min="15617" max="15617" width="11" style="346" customWidth="1"/>
    <col min="15618" max="15618" width="8.7" style="346" customWidth="1"/>
    <col min="15619" max="15619" width="8.2" style="346" customWidth="1"/>
    <col min="15620" max="15620" width="7.2" style="346" customWidth="1"/>
    <col min="15621" max="15621" width="10" style="346" customWidth="1"/>
    <col min="15622" max="15622" width="5" style="346" customWidth="1"/>
    <col min="15623" max="15624" width="13.5" style="346" customWidth="1"/>
    <col min="15625" max="15625" width="13.2" style="346" customWidth="1"/>
    <col min="15626" max="15626" width="11.2" style="346" customWidth="1"/>
    <col min="15627" max="15627" width="11.7" style="346" customWidth="1"/>
    <col min="15628" max="15628" width="23.7" style="346" customWidth="1"/>
    <col min="15629" max="15629" width="10.7" style="346" customWidth="1"/>
    <col min="15630" max="15632" width="9.2" style="346" customWidth="1"/>
    <col min="15633" max="15634" width="9" style="346" customWidth="1"/>
    <col min="15635" max="15635" width="20.7" style="346" customWidth="1"/>
    <col min="15636" max="15636" width="15.2" style="346" customWidth="1"/>
    <col min="15637" max="15639" width="16.2" style="346" customWidth="1"/>
    <col min="15640" max="15640" width="20.2" style="346" customWidth="1"/>
    <col min="15641" max="15641" width="11" style="346" customWidth="1"/>
    <col min="15642" max="15642" width="31.2" style="346" customWidth="1"/>
    <col min="15643" max="15643" width="17.2" style="346" customWidth="1"/>
    <col min="15644" max="15870" width="9" style="346" customWidth="1"/>
    <col min="15871" max="15871" width="4.7" style="346" customWidth="1"/>
    <col min="15872" max="15872" width="13.5" style="346" customWidth="1"/>
    <col min="15873" max="15873" width="11" style="346" customWidth="1"/>
    <col min="15874" max="15874" width="8.7" style="346" customWidth="1"/>
    <col min="15875" max="15875" width="8.2" style="346" customWidth="1"/>
    <col min="15876" max="15876" width="7.2" style="346" customWidth="1"/>
    <col min="15877" max="15877" width="10" style="346" customWidth="1"/>
    <col min="15878" max="15878" width="5" style="346" customWidth="1"/>
    <col min="15879" max="15880" width="13.5" style="346" customWidth="1"/>
    <col min="15881" max="15881" width="13.2" style="346" customWidth="1"/>
    <col min="15882" max="15882" width="11.2" style="346" customWidth="1"/>
    <col min="15883" max="15883" width="11.7" style="346" customWidth="1"/>
    <col min="15884" max="15884" width="23.7" style="346" customWidth="1"/>
    <col min="15885" max="15885" width="10.7" style="346" customWidth="1"/>
    <col min="15886" max="15888" width="9.2" style="346" customWidth="1"/>
    <col min="15889" max="15890" width="9" style="346" customWidth="1"/>
    <col min="15891" max="15891" width="20.7" style="346" customWidth="1"/>
    <col min="15892" max="15892" width="15.2" style="346" customWidth="1"/>
    <col min="15893" max="15895" width="16.2" style="346" customWidth="1"/>
    <col min="15896" max="15896" width="20.2" style="346" customWidth="1"/>
    <col min="15897" max="15897" width="11" style="346" customWidth="1"/>
    <col min="15898" max="15898" width="31.2" style="346" customWidth="1"/>
    <col min="15899" max="15899" width="17.2" style="346" customWidth="1"/>
    <col min="15900" max="16126" width="9" style="346" customWidth="1"/>
    <col min="16127" max="16127" width="4.7" style="346" customWidth="1"/>
    <col min="16128" max="16128" width="13.5" style="346" customWidth="1"/>
    <col min="16129" max="16129" width="11" style="346" customWidth="1"/>
    <col min="16130" max="16130" width="8.7" style="346" customWidth="1"/>
    <col min="16131" max="16131" width="8.2" style="346" customWidth="1"/>
    <col min="16132" max="16132" width="7.2" style="346" customWidth="1"/>
    <col min="16133" max="16133" width="10" style="346" customWidth="1"/>
    <col min="16134" max="16134" width="5" style="346" customWidth="1"/>
    <col min="16135" max="16136" width="13.5" style="346" customWidth="1"/>
    <col min="16137" max="16137" width="13.2" style="346" customWidth="1"/>
    <col min="16138" max="16138" width="11.2" style="346" customWidth="1"/>
    <col min="16139" max="16139" width="11.7" style="346" customWidth="1"/>
    <col min="16140" max="16140" width="23.7" style="346" customWidth="1"/>
    <col min="16141" max="16141" width="10.7" style="346" customWidth="1"/>
    <col min="16142" max="16144" width="9.2" style="346" customWidth="1"/>
    <col min="16145" max="16146" width="9" style="346" customWidth="1"/>
    <col min="16147" max="16147" width="20.7" style="346" customWidth="1"/>
    <col min="16148" max="16148" width="15.2" style="346" customWidth="1"/>
    <col min="16149" max="16151" width="16.2" style="346" customWidth="1"/>
    <col min="16152" max="16152" width="20.2" style="346" customWidth="1"/>
    <col min="16153" max="16153" width="11" style="346" customWidth="1"/>
    <col min="16154" max="16154" width="31.2" style="346" customWidth="1"/>
    <col min="16155" max="16155" width="17.2" style="346" customWidth="1"/>
    <col min="16156" max="16384" width="9" style="346" customWidth="1"/>
  </cols>
  <sheetData>
    <row r="1" spans="1:31">
      <c r="A1" s="320" t="s">
        <v>0</v>
      </c>
    </row>
    <row r="2" s="344" customFormat="1" ht="30" customHeight="1" spans="1:31">
      <c r="A2" s="348" t="s">
        <v>62</v>
      </c>
    </row>
    <row r="3" s="344" customFormat="1" spans="1:31">
      <c r="A3" s="349" t="str">
        <f>"评估基准日："&amp;TEXT(基本信息输入表!M7,"yyyy年mm月dd日")</f>
        <v>评估基准日：2025年02月20日</v>
      </c>
    </row>
    <row r="4" s="344" customFormat="1" ht="14.25" customHeight="1" spans="1:31">
      <c r="A4" s="349"/>
      <c r="B4" s="350"/>
      <c r="C4" s="350"/>
      <c r="D4" s="350"/>
      <c r="E4" s="350"/>
      <c r="F4" s="349"/>
      <c r="G4" s="349"/>
      <c r="H4" s="349"/>
      <c r="I4" s="351"/>
      <c r="J4" s="351"/>
      <c r="K4" s="351"/>
      <c r="L4" s="351"/>
      <c r="M4" s="352"/>
      <c r="Y4" s="352" t="s">
        <v>1417</v>
      </c>
    </row>
    <row r="5" s="344" customFormat="1" ht="15.75" customHeight="1" spans="1:31">
      <c r="A5" s="353" t="str">
        <f>基本信息输入表!K6&amp;"："&amp;基本信息输入表!M6</f>
        <v>产权持有单位：中国石油天然气股份有限公司塔里木油田分公司塔西南勘探开发公司</v>
      </c>
      <c r="B5" s="354"/>
      <c r="C5" s="354"/>
      <c r="D5" s="354"/>
      <c r="E5" s="355"/>
      <c r="F5" s="356"/>
      <c r="G5" s="356"/>
      <c r="H5" s="356"/>
      <c r="I5" s="356"/>
      <c r="J5" s="356"/>
      <c r="K5" s="356"/>
      <c r="L5" s="356"/>
      <c r="M5" s="356"/>
      <c r="N5" s="352"/>
      <c r="Y5" s="356"/>
      <c r="Z5" s="212" t="s">
        <v>846</v>
      </c>
    </row>
    <row r="6" s="345" customFormat="1" ht="15.75" customHeight="1" spans="1:31">
      <c r="A6" s="357" t="s">
        <v>4</v>
      </c>
      <c r="B6" s="358" t="s">
        <v>1374</v>
      </c>
      <c r="C6" s="359" t="s">
        <v>1375</v>
      </c>
      <c r="D6" s="358" t="s">
        <v>1376</v>
      </c>
      <c r="E6" s="358" t="s">
        <v>1377</v>
      </c>
      <c r="F6" s="360" t="s">
        <v>1378</v>
      </c>
      <c r="G6" s="360" t="s">
        <v>1418</v>
      </c>
      <c r="H6" s="358" t="s">
        <v>1379</v>
      </c>
      <c r="I6" s="358" t="s">
        <v>1380</v>
      </c>
      <c r="J6" s="358" t="s">
        <v>1419</v>
      </c>
      <c r="K6" s="359" t="s">
        <v>1382</v>
      </c>
      <c r="L6" s="359" t="s">
        <v>1383</v>
      </c>
      <c r="M6" s="359" t="s">
        <v>1384</v>
      </c>
      <c r="N6" s="359" t="s">
        <v>1420</v>
      </c>
      <c r="O6" s="359" t="s">
        <v>1386</v>
      </c>
      <c r="P6" s="361"/>
      <c r="Q6" s="361"/>
      <c r="R6" s="361"/>
      <c r="S6" s="361"/>
      <c r="T6" s="362"/>
      <c r="U6" s="363" t="s">
        <v>6</v>
      </c>
      <c r="V6" s="364" t="s">
        <v>1421</v>
      </c>
      <c r="W6" s="364" t="s">
        <v>1388</v>
      </c>
      <c r="X6" s="363" t="s">
        <v>7</v>
      </c>
      <c r="Y6" s="365" t="s">
        <v>686</v>
      </c>
      <c r="Z6" s="365" t="s">
        <v>176</v>
      </c>
      <c r="AA6" s="344"/>
      <c r="AB6" s="344"/>
      <c r="AC6" s="344"/>
      <c r="AD6" s="344"/>
      <c r="AE6" s="344"/>
    </row>
    <row r="7" s="345" customFormat="1" ht="24" customHeight="1" spans="1:31">
      <c r="A7" s="366"/>
      <c r="B7" s="366"/>
      <c r="C7" s="366"/>
      <c r="D7" s="366"/>
      <c r="E7" s="366"/>
      <c r="F7" s="367"/>
      <c r="G7" s="367"/>
      <c r="H7" s="366"/>
      <c r="I7" s="366"/>
      <c r="J7" s="366"/>
      <c r="K7" s="368" t="s">
        <v>1389</v>
      </c>
      <c r="L7" s="368" t="s">
        <v>1389</v>
      </c>
      <c r="M7" s="368" t="s">
        <v>1389</v>
      </c>
      <c r="N7" s="368" t="s">
        <v>1389</v>
      </c>
      <c r="O7" s="369" t="s">
        <v>1390</v>
      </c>
      <c r="P7" s="369" t="s">
        <v>1391</v>
      </c>
      <c r="Q7" s="369" t="s">
        <v>1392</v>
      </c>
      <c r="R7" s="370" t="s">
        <v>1393</v>
      </c>
      <c r="S7" s="370" t="s">
        <v>1394</v>
      </c>
      <c r="T7" s="369" t="s">
        <v>1395</v>
      </c>
      <c r="U7" s="366"/>
      <c r="V7" s="367"/>
      <c r="W7" s="367"/>
      <c r="X7" s="366"/>
      <c r="Y7" s="366"/>
      <c r="Z7" s="366"/>
      <c r="AA7" s="215" t="s">
        <v>851</v>
      </c>
      <c r="AB7" s="344"/>
      <c r="AC7" s="344"/>
      <c r="AD7" s="344"/>
      <c r="AE7" s="344"/>
    </row>
    <row r="8" s="345" customFormat="1" ht="15.75" customHeight="1" spans="1:31">
      <c r="A8" s="20" t="str">
        <f>IF(C8="","",ROW()-7)</f>
        <v/>
      </c>
      <c r="B8" s="371"/>
      <c r="C8" s="372"/>
      <c r="D8" s="371"/>
      <c r="E8" s="373"/>
      <c r="F8" s="373"/>
      <c r="G8" s="374"/>
      <c r="H8" s="373"/>
      <c r="I8" s="22"/>
      <c r="J8" s="22"/>
      <c r="K8" s="375"/>
      <c r="L8" s="372"/>
      <c r="M8" s="372"/>
      <c r="N8" s="372"/>
      <c r="O8" s="376"/>
      <c r="P8" s="376"/>
      <c r="Q8" s="376"/>
      <c r="R8" s="376"/>
      <c r="S8" s="377"/>
      <c r="T8" s="378"/>
      <c r="U8" s="379"/>
      <c r="V8" s="380"/>
      <c r="W8" s="379"/>
      <c r="X8" s="379"/>
      <c r="Y8" s="23" t="str">
        <f>IF(W8=0,"",(X8-W8)/W8*100)</f>
        <v/>
      </c>
      <c r="Z8" s="373"/>
      <c r="AA8" s="351" t="s">
        <v>1422</v>
      </c>
      <c r="AB8" s="344"/>
      <c r="AC8" s="344"/>
      <c r="AD8" s="344"/>
      <c r="AE8" s="344"/>
    </row>
    <row r="9" s="345" customFormat="1" ht="15.75" customHeight="1" spans="1:31">
      <c r="A9" s="20" t="str">
        <f t="shared" ref="A9:A24" si="0">IF(C9="","",ROW()-7)</f>
        <v/>
      </c>
      <c r="B9" s="371"/>
      <c r="C9" s="372"/>
      <c r="D9" s="371"/>
      <c r="E9" s="373"/>
      <c r="F9" s="373"/>
      <c r="G9" s="374"/>
      <c r="H9" s="373"/>
      <c r="I9" s="22"/>
      <c r="J9" s="22"/>
      <c r="K9" s="375"/>
      <c r="L9" s="372"/>
      <c r="M9" s="372"/>
      <c r="N9" s="372"/>
      <c r="O9" s="376"/>
      <c r="P9" s="376"/>
      <c r="Q9" s="376"/>
      <c r="R9" s="376"/>
      <c r="S9" s="377"/>
      <c r="T9" s="378"/>
      <c r="U9" s="379"/>
      <c r="V9" s="380"/>
      <c r="W9" s="379"/>
      <c r="X9" s="379"/>
      <c r="Y9" s="23" t="str">
        <f t="shared" ref="Y9:Y27" si="1">IF(W9=0,"",(X9-W9)/W9*100)</f>
        <v/>
      </c>
      <c r="Z9" s="373"/>
      <c r="AA9" s="351" t="s">
        <v>1423</v>
      </c>
      <c r="AB9" s="344"/>
      <c r="AC9" s="344"/>
      <c r="AD9" s="344"/>
      <c r="AE9" s="344"/>
    </row>
    <row r="10" s="345" customFormat="1" ht="15.75" customHeight="1" spans="1:31">
      <c r="A10" s="20" t="str">
        <f t="shared" si="0"/>
        <v/>
      </c>
      <c r="B10" s="371"/>
      <c r="C10" s="372"/>
      <c r="D10" s="371"/>
      <c r="E10" s="373"/>
      <c r="F10" s="373"/>
      <c r="G10" s="374"/>
      <c r="H10" s="373"/>
      <c r="I10" s="22"/>
      <c r="J10" s="22"/>
      <c r="K10" s="375"/>
      <c r="L10" s="372"/>
      <c r="M10" s="372"/>
      <c r="N10" s="372"/>
      <c r="O10" s="376"/>
      <c r="P10" s="376"/>
      <c r="Q10" s="376"/>
      <c r="R10" s="376"/>
      <c r="S10" s="377"/>
      <c r="T10" s="378"/>
      <c r="U10" s="379"/>
      <c r="V10" s="380"/>
      <c r="W10" s="379"/>
      <c r="X10" s="379"/>
      <c r="Y10" s="23" t="str">
        <f t="shared" si="1"/>
        <v/>
      </c>
      <c r="Z10" s="373"/>
      <c r="AA10" s="351" t="s">
        <v>1424</v>
      </c>
      <c r="AB10" s="344"/>
      <c r="AC10" s="344"/>
      <c r="AD10" s="344"/>
      <c r="AE10" s="344"/>
    </row>
    <row r="11" s="345" customFormat="1" ht="15.75" customHeight="1" spans="1:31">
      <c r="A11" s="20" t="str">
        <f t="shared" si="0"/>
        <v/>
      </c>
      <c r="B11" s="371"/>
      <c r="C11" s="372"/>
      <c r="D11" s="371"/>
      <c r="E11" s="373"/>
      <c r="F11" s="373"/>
      <c r="G11" s="374"/>
      <c r="H11" s="373"/>
      <c r="I11" s="22"/>
      <c r="J11" s="22"/>
      <c r="K11" s="375"/>
      <c r="L11" s="372"/>
      <c r="M11" s="372"/>
      <c r="N11" s="372"/>
      <c r="O11" s="376"/>
      <c r="P11" s="376"/>
      <c r="Q11" s="376"/>
      <c r="R11" s="376"/>
      <c r="S11" s="377"/>
      <c r="T11" s="378"/>
      <c r="U11" s="379"/>
      <c r="V11" s="380"/>
      <c r="W11" s="379"/>
      <c r="X11" s="379"/>
      <c r="Y11" s="23" t="str">
        <f t="shared" si="1"/>
        <v/>
      </c>
      <c r="Z11" s="373"/>
      <c r="AA11" s="351" t="s">
        <v>1425</v>
      </c>
      <c r="AB11" s="344"/>
      <c r="AC11" s="344"/>
      <c r="AD11" s="344"/>
      <c r="AE11" s="344"/>
    </row>
    <row r="12" s="345" customFormat="1" ht="15.75" customHeight="1" spans="1:31">
      <c r="A12" s="20" t="str">
        <f t="shared" si="0"/>
        <v/>
      </c>
      <c r="B12" s="371"/>
      <c r="C12" s="372"/>
      <c r="D12" s="371"/>
      <c r="E12" s="373"/>
      <c r="F12" s="373"/>
      <c r="G12" s="374"/>
      <c r="H12" s="373"/>
      <c r="I12" s="22"/>
      <c r="J12" s="22"/>
      <c r="K12" s="375"/>
      <c r="L12" s="372"/>
      <c r="M12" s="372"/>
      <c r="N12" s="372"/>
      <c r="O12" s="376"/>
      <c r="P12" s="376"/>
      <c r="Q12" s="376"/>
      <c r="R12" s="376"/>
      <c r="S12" s="377"/>
      <c r="T12" s="378"/>
      <c r="U12" s="379"/>
      <c r="V12" s="380"/>
      <c r="W12" s="379"/>
      <c r="X12" s="379"/>
      <c r="Y12" s="23" t="str">
        <f t="shared" si="1"/>
        <v/>
      </c>
      <c r="Z12" s="373"/>
      <c r="AA12" s="351" t="s">
        <v>1426</v>
      </c>
      <c r="AB12" s="344"/>
      <c r="AC12" s="344"/>
      <c r="AD12" s="344"/>
      <c r="AE12" s="344"/>
    </row>
    <row r="13" s="345" customFormat="1" ht="15.75" customHeight="1" spans="1:31">
      <c r="A13" s="20" t="str">
        <f t="shared" si="0"/>
        <v/>
      </c>
      <c r="B13" s="371"/>
      <c r="C13" s="372"/>
      <c r="D13" s="371"/>
      <c r="E13" s="373"/>
      <c r="F13" s="373"/>
      <c r="G13" s="374"/>
      <c r="H13" s="373"/>
      <c r="I13" s="22"/>
      <c r="J13" s="22"/>
      <c r="K13" s="375"/>
      <c r="L13" s="372"/>
      <c r="M13" s="372"/>
      <c r="N13" s="372"/>
      <c r="O13" s="376"/>
      <c r="P13" s="376"/>
      <c r="Q13" s="376"/>
      <c r="R13" s="376"/>
      <c r="S13" s="377"/>
      <c r="T13" s="378"/>
      <c r="U13" s="379"/>
      <c r="V13" s="380"/>
      <c r="W13" s="379"/>
      <c r="X13" s="379"/>
      <c r="Y13" s="23" t="str">
        <f t="shared" si="1"/>
        <v/>
      </c>
      <c r="Z13" s="373"/>
      <c r="AA13" s="351" t="s">
        <v>1427</v>
      </c>
      <c r="AB13" s="344"/>
      <c r="AC13" s="344"/>
      <c r="AD13" s="344"/>
      <c r="AE13" s="344"/>
    </row>
    <row r="14" s="345" customFormat="1" ht="15.75" customHeight="1" spans="1:31">
      <c r="A14" s="20" t="str">
        <f t="shared" si="0"/>
        <v/>
      </c>
      <c r="B14" s="371"/>
      <c r="C14" s="372"/>
      <c r="D14" s="371"/>
      <c r="E14" s="373"/>
      <c r="F14" s="373"/>
      <c r="G14" s="374"/>
      <c r="H14" s="373"/>
      <c r="I14" s="22"/>
      <c r="J14" s="22"/>
      <c r="K14" s="375"/>
      <c r="L14" s="372"/>
      <c r="M14" s="372"/>
      <c r="N14" s="372"/>
      <c r="O14" s="376"/>
      <c r="P14" s="376"/>
      <c r="Q14" s="376"/>
      <c r="R14" s="376"/>
      <c r="S14" s="377"/>
      <c r="T14" s="378"/>
      <c r="U14" s="379"/>
      <c r="V14" s="380"/>
      <c r="W14" s="379"/>
      <c r="X14" s="379"/>
      <c r="Y14" s="23" t="str">
        <f t="shared" si="1"/>
        <v/>
      </c>
      <c r="Z14" s="373"/>
      <c r="AA14" s="351" t="s">
        <v>1428</v>
      </c>
      <c r="AB14" s="344"/>
      <c r="AC14" s="344"/>
      <c r="AD14" s="344"/>
      <c r="AE14" s="344"/>
    </row>
    <row r="15" s="345" customFormat="1" ht="15.75" customHeight="1" spans="1:31">
      <c r="A15" s="20" t="str">
        <f t="shared" si="0"/>
        <v/>
      </c>
      <c r="B15" s="371"/>
      <c r="C15" s="372"/>
      <c r="D15" s="371"/>
      <c r="E15" s="373"/>
      <c r="F15" s="373"/>
      <c r="G15" s="374"/>
      <c r="H15" s="373"/>
      <c r="I15" s="22"/>
      <c r="J15" s="22"/>
      <c r="K15" s="375"/>
      <c r="L15" s="372"/>
      <c r="M15" s="372"/>
      <c r="N15" s="372"/>
      <c r="O15" s="376"/>
      <c r="P15" s="376"/>
      <c r="Q15" s="376"/>
      <c r="R15" s="376"/>
      <c r="S15" s="377"/>
      <c r="T15" s="378"/>
      <c r="U15" s="379"/>
      <c r="V15" s="380"/>
      <c r="W15" s="379"/>
      <c r="X15" s="379"/>
      <c r="Y15" s="23" t="str">
        <f t="shared" si="1"/>
        <v/>
      </c>
      <c r="Z15" s="373"/>
      <c r="AA15" s="351" t="s">
        <v>1429</v>
      </c>
      <c r="AB15" s="344"/>
      <c r="AC15" s="344"/>
      <c r="AD15" s="344"/>
      <c r="AE15" s="344"/>
    </row>
    <row r="16" s="345" customFormat="1" ht="15.75" customHeight="1" spans="1:31">
      <c r="A16" s="20" t="str">
        <f t="shared" si="0"/>
        <v/>
      </c>
      <c r="B16" s="371"/>
      <c r="C16" s="372"/>
      <c r="D16" s="371"/>
      <c r="E16" s="373"/>
      <c r="F16" s="373"/>
      <c r="G16" s="374"/>
      <c r="H16" s="373"/>
      <c r="I16" s="22"/>
      <c r="J16" s="22"/>
      <c r="K16" s="375"/>
      <c r="L16" s="372"/>
      <c r="M16" s="372"/>
      <c r="N16" s="372"/>
      <c r="O16" s="376"/>
      <c r="P16" s="376"/>
      <c r="Q16" s="376"/>
      <c r="R16" s="376"/>
      <c r="S16" s="377"/>
      <c r="T16" s="378"/>
      <c r="U16" s="379"/>
      <c r="V16" s="380"/>
      <c r="W16" s="379"/>
      <c r="X16" s="379"/>
      <c r="Y16" s="23" t="str">
        <f t="shared" si="1"/>
        <v/>
      </c>
      <c r="Z16" s="373"/>
      <c r="AA16" s="351" t="s">
        <v>1430</v>
      </c>
      <c r="AB16" s="344"/>
      <c r="AC16" s="344"/>
      <c r="AD16" s="344"/>
      <c r="AE16" s="344"/>
    </row>
    <row r="17" s="345" customFormat="1" ht="15.75" customHeight="1" spans="1:34">
      <c r="A17" s="20" t="str">
        <f t="shared" si="0"/>
        <v/>
      </c>
      <c r="B17" s="371"/>
      <c r="C17" s="372"/>
      <c r="D17" s="371"/>
      <c r="E17" s="373"/>
      <c r="F17" s="373"/>
      <c r="G17" s="374"/>
      <c r="H17" s="373"/>
      <c r="I17" s="22"/>
      <c r="J17" s="22"/>
      <c r="K17" s="375"/>
      <c r="L17" s="372"/>
      <c r="M17" s="372"/>
      <c r="N17" s="372"/>
      <c r="O17" s="376"/>
      <c r="P17" s="376"/>
      <c r="Q17" s="376"/>
      <c r="R17" s="376"/>
      <c r="S17" s="377"/>
      <c r="T17" s="378"/>
      <c r="U17" s="379"/>
      <c r="V17" s="380"/>
      <c r="W17" s="379"/>
      <c r="X17" s="379"/>
      <c r="Y17" s="23" t="str">
        <f t="shared" si="1"/>
        <v/>
      </c>
      <c r="Z17" s="373"/>
      <c r="AA17" s="351" t="s">
        <v>1431</v>
      </c>
      <c r="AB17" s="344"/>
      <c r="AC17" s="344"/>
      <c r="AD17" s="344"/>
      <c r="AE17" s="344"/>
    </row>
    <row r="18" s="345" customFormat="1" ht="15.75" customHeight="1" spans="1:34">
      <c r="A18" s="20" t="str">
        <f t="shared" si="0"/>
        <v/>
      </c>
      <c r="B18" s="371"/>
      <c r="C18" s="372"/>
      <c r="D18" s="371"/>
      <c r="E18" s="373"/>
      <c r="F18" s="373"/>
      <c r="G18" s="374"/>
      <c r="H18" s="373"/>
      <c r="I18" s="22"/>
      <c r="J18" s="22"/>
      <c r="K18" s="375"/>
      <c r="L18" s="372"/>
      <c r="M18" s="372"/>
      <c r="N18" s="372"/>
      <c r="O18" s="376"/>
      <c r="P18" s="376"/>
      <c r="Q18" s="376"/>
      <c r="R18" s="376"/>
      <c r="S18" s="377"/>
      <c r="T18" s="378"/>
      <c r="U18" s="379"/>
      <c r="V18" s="380"/>
      <c r="W18" s="379"/>
      <c r="X18" s="379"/>
      <c r="Y18" s="23" t="str">
        <f t="shared" si="1"/>
        <v/>
      </c>
      <c r="Z18" s="373"/>
      <c r="AA18" s="351" t="s">
        <v>1432</v>
      </c>
      <c r="AB18" s="344"/>
      <c r="AC18" s="344"/>
      <c r="AD18" s="344"/>
      <c r="AE18" s="344"/>
    </row>
    <row r="19" s="345" customFormat="1" ht="15.75" customHeight="1" spans="1:34">
      <c r="A19" s="20" t="str">
        <f t="shared" si="0"/>
        <v/>
      </c>
      <c r="B19" s="371"/>
      <c r="C19" s="372"/>
      <c r="D19" s="371"/>
      <c r="E19" s="373"/>
      <c r="F19" s="373"/>
      <c r="G19" s="374"/>
      <c r="H19" s="373"/>
      <c r="I19" s="22"/>
      <c r="J19" s="22"/>
      <c r="K19" s="375"/>
      <c r="L19" s="372"/>
      <c r="M19" s="372"/>
      <c r="N19" s="372"/>
      <c r="O19" s="376"/>
      <c r="P19" s="376"/>
      <c r="Q19" s="376"/>
      <c r="R19" s="376"/>
      <c r="S19" s="377"/>
      <c r="T19" s="378"/>
      <c r="U19" s="379"/>
      <c r="V19" s="380"/>
      <c r="W19" s="379"/>
      <c r="X19" s="379"/>
      <c r="Y19" s="23" t="str">
        <f t="shared" si="1"/>
        <v/>
      </c>
      <c r="Z19" s="373"/>
      <c r="AA19" s="351" t="s">
        <v>1433</v>
      </c>
      <c r="AB19" s="344"/>
      <c r="AC19" s="344"/>
      <c r="AD19" s="344"/>
      <c r="AE19" s="344"/>
    </row>
    <row r="20" s="345" customFormat="1" ht="15.75" customHeight="1" spans="1:34">
      <c r="A20" s="20" t="str">
        <f t="shared" si="0"/>
        <v/>
      </c>
      <c r="B20" s="371"/>
      <c r="C20" s="372"/>
      <c r="D20" s="371"/>
      <c r="E20" s="373"/>
      <c r="F20" s="373"/>
      <c r="G20" s="374"/>
      <c r="H20" s="373"/>
      <c r="I20" s="22"/>
      <c r="J20" s="22"/>
      <c r="K20" s="375"/>
      <c r="L20" s="372"/>
      <c r="M20" s="372"/>
      <c r="N20" s="372"/>
      <c r="O20" s="376"/>
      <c r="P20" s="376"/>
      <c r="Q20" s="376"/>
      <c r="R20" s="376"/>
      <c r="S20" s="377"/>
      <c r="T20" s="378"/>
      <c r="U20" s="379"/>
      <c r="V20" s="380"/>
      <c r="W20" s="379"/>
      <c r="X20" s="379"/>
      <c r="Y20" s="23" t="str">
        <f t="shared" si="1"/>
        <v/>
      </c>
      <c r="Z20" s="373"/>
      <c r="AA20" s="351" t="s">
        <v>1434</v>
      </c>
      <c r="AB20" s="344"/>
      <c r="AC20" s="344"/>
      <c r="AD20" s="344"/>
      <c r="AE20" s="344"/>
    </row>
    <row r="21" s="345" customFormat="1" ht="15.75" customHeight="1" spans="1:34">
      <c r="A21" s="20" t="str">
        <f t="shared" si="0"/>
        <v/>
      </c>
      <c r="B21" s="371"/>
      <c r="C21" s="372"/>
      <c r="D21" s="371"/>
      <c r="E21" s="373"/>
      <c r="F21" s="373"/>
      <c r="G21" s="374"/>
      <c r="H21" s="373"/>
      <c r="I21" s="22"/>
      <c r="J21" s="22"/>
      <c r="K21" s="375"/>
      <c r="L21" s="372"/>
      <c r="M21" s="372"/>
      <c r="N21" s="372"/>
      <c r="O21" s="376"/>
      <c r="P21" s="376"/>
      <c r="Q21" s="376"/>
      <c r="R21" s="376"/>
      <c r="S21" s="377"/>
      <c r="T21" s="378"/>
      <c r="U21" s="379"/>
      <c r="V21" s="380"/>
      <c r="W21" s="379"/>
      <c r="X21" s="379"/>
      <c r="Y21" s="23" t="str">
        <f t="shared" si="1"/>
        <v/>
      </c>
      <c r="Z21" s="373"/>
      <c r="AA21" s="351" t="s">
        <v>1435</v>
      </c>
      <c r="AB21" s="344"/>
      <c r="AC21" s="344"/>
      <c r="AD21" s="344"/>
      <c r="AE21" s="344"/>
    </row>
    <row r="22" s="345" customFormat="1" ht="15.75" customHeight="1" spans="1:34">
      <c r="A22" s="20" t="str">
        <f t="shared" si="0"/>
        <v/>
      </c>
      <c r="B22" s="371"/>
      <c r="C22" s="372"/>
      <c r="D22" s="371"/>
      <c r="E22" s="373"/>
      <c r="F22" s="373"/>
      <c r="G22" s="374"/>
      <c r="H22" s="373"/>
      <c r="I22" s="22"/>
      <c r="J22" s="22"/>
      <c r="K22" s="375"/>
      <c r="L22" s="372"/>
      <c r="M22" s="372"/>
      <c r="N22" s="372"/>
      <c r="O22" s="376"/>
      <c r="P22" s="376"/>
      <c r="Q22" s="376"/>
      <c r="R22" s="376"/>
      <c r="S22" s="377"/>
      <c r="T22" s="378"/>
      <c r="U22" s="379"/>
      <c r="V22" s="380"/>
      <c r="W22" s="379"/>
      <c r="X22" s="379"/>
      <c r="Y22" s="23" t="str">
        <f t="shared" si="1"/>
        <v/>
      </c>
      <c r="Z22" s="373"/>
      <c r="AA22" s="351" t="s">
        <v>1436</v>
      </c>
      <c r="AB22" s="344"/>
      <c r="AC22" s="344"/>
      <c r="AD22" s="344"/>
      <c r="AE22" s="344"/>
    </row>
    <row r="23" s="345" customFormat="1" ht="15.75" customHeight="1" spans="1:34">
      <c r="A23" s="20" t="str">
        <f t="shared" si="0"/>
        <v/>
      </c>
      <c r="B23" s="371"/>
      <c r="C23" s="372"/>
      <c r="D23" s="371"/>
      <c r="E23" s="373"/>
      <c r="F23" s="373"/>
      <c r="G23" s="374"/>
      <c r="H23" s="373"/>
      <c r="I23" s="22"/>
      <c r="J23" s="22"/>
      <c r="K23" s="375"/>
      <c r="L23" s="372"/>
      <c r="M23" s="372"/>
      <c r="N23" s="372"/>
      <c r="O23" s="376"/>
      <c r="P23" s="376"/>
      <c r="Q23" s="376"/>
      <c r="R23" s="376"/>
      <c r="S23" s="377"/>
      <c r="T23" s="378"/>
      <c r="U23" s="379"/>
      <c r="V23" s="380"/>
      <c r="W23" s="379"/>
      <c r="X23" s="379"/>
      <c r="Y23" s="23" t="str">
        <f t="shared" si="1"/>
        <v/>
      </c>
      <c r="Z23" s="373"/>
      <c r="AA23" s="351" t="s">
        <v>1437</v>
      </c>
      <c r="AB23" s="344"/>
      <c r="AC23" s="344"/>
      <c r="AD23" s="344"/>
      <c r="AE23" s="344"/>
    </row>
    <row r="24" s="345" customFormat="1" spans="1:34">
      <c r="A24" s="20" t="str">
        <f t="shared" si="0"/>
        <v/>
      </c>
      <c r="B24" s="371"/>
      <c r="C24" s="372"/>
      <c r="D24" s="371"/>
      <c r="E24" s="373"/>
      <c r="F24" s="373"/>
      <c r="G24" s="374"/>
      <c r="H24" s="373"/>
      <c r="I24" s="22"/>
      <c r="J24" s="22"/>
      <c r="K24" s="375"/>
      <c r="L24" s="372"/>
      <c r="M24" s="372"/>
      <c r="N24" s="372"/>
      <c r="O24" s="376"/>
      <c r="P24" s="376"/>
      <c r="Q24" s="376"/>
      <c r="R24" s="376"/>
      <c r="S24" s="377"/>
      <c r="T24" s="378"/>
      <c r="U24" s="379"/>
      <c r="V24" s="380"/>
      <c r="W24" s="379"/>
      <c r="X24" s="379"/>
      <c r="Y24" s="23" t="str">
        <f t="shared" si="1"/>
        <v/>
      </c>
      <c r="Z24" s="373"/>
      <c r="AA24" s="351" t="s">
        <v>1438</v>
      </c>
      <c r="AB24" s="344"/>
      <c r="AC24" s="344"/>
      <c r="AD24" s="344"/>
      <c r="AE24" s="344"/>
      <c r="AF24" s="344"/>
      <c r="AG24" s="344"/>
      <c r="AH24" s="344"/>
    </row>
    <row r="25" s="345" customFormat="1" ht="15.75" customHeight="1" spans="1:34">
      <c r="A25" s="375" t="s">
        <v>1439</v>
      </c>
      <c r="B25" s="362"/>
      <c r="C25" s="375"/>
      <c r="D25" s="373"/>
      <c r="E25" s="373"/>
      <c r="F25" s="373"/>
      <c r="G25" s="381"/>
      <c r="H25" s="373"/>
      <c r="I25" s="382"/>
      <c r="J25" s="382"/>
      <c r="K25" s="375"/>
      <c r="L25" s="375"/>
      <c r="M25" s="375"/>
      <c r="N25" s="375"/>
      <c r="O25" s="381"/>
      <c r="P25" s="381"/>
      <c r="Q25" s="381"/>
      <c r="R25" s="381"/>
      <c r="S25" s="381"/>
      <c r="T25" s="381"/>
      <c r="U25" s="383">
        <f>SUM(U8:U24)</f>
        <v>0</v>
      </c>
      <c r="V25" s="383">
        <f>SUM(V8:V24)</f>
        <v>0</v>
      </c>
      <c r="W25" s="383">
        <f>SUM(W8:W24)</f>
        <v>0</v>
      </c>
      <c r="X25" s="383">
        <f>SUM(X8:X24)</f>
        <v>0</v>
      </c>
      <c r="Y25" s="23" t="str">
        <f t="shared" si="1"/>
        <v/>
      </c>
      <c r="Z25" s="373"/>
      <c r="AA25" s="344"/>
      <c r="AB25" s="344"/>
      <c r="AC25" s="344"/>
      <c r="AD25" s="344"/>
      <c r="AE25" s="344"/>
      <c r="AF25" s="344"/>
      <c r="AG25" s="344"/>
      <c r="AH25" s="344"/>
    </row>
    <row r="26" s="345" customFormat="1" ht="15.75" customHeight="1" spans="1:34">
      <c r="A26" s="375" t="s">
        <v>1440</v>
      </c>
      <c r="B26" s="362"/>
      <c r="C26" s="375"/>
      <c r="D26" s="373"/>
      <c r="E26" s="373"/>
      <c r="F26" s="373"/>
      <c r="G26" s="381"/>
      <c r="H26" s="373"/>
      <c r="I26" s="382"/>
      <c r="J26" s="382"/>
      <c r="K26" s="375"/>
      <c r="L26" s="375"/>
      <c r="M26" s="375"/>
      <c r="N26" s="375"/>
      <c r="O26" s="381"/>
      <c r="P26" s="381"/>
      <c r="Q26" s="381"/>
      <c r="R26" s="381"/>
      <c r="S26" s="381"/>
      <c r="T26" s="381"/>
      <c r="U26" s="383">
        <f>V25</f>
        <v>0</v>
      </c>
      <c r="V26" s="383"/>
      <c r="W26" s="383"/>
      <c r="X26" s="383"/>
      <c r="Y26" s="23"/>
      <c r="Z26" s="373"/>
      <c r="AA26" s="344"/>
      <c r="AB26" s="344"/>
      <c r="AC26" s="344"/>
      <c r="AD26" s="344"/>
      <c r="AE26" s="344"/>
      <c r="AF26" s="344"/>
      <c r="AG26" s="344"/>
      <c r="AH26" s="344"/>
    </row>
    <row r="27" s="345" customFormat="1" ht="18.75" customHeight="1" spans="1:34">
      <c r="A27" s="384" t="s">
        <v>1441</v>
      </c>
      <c r="B27" s="385"/>
      <c r="C27" s="386"/>
      <c r="D27" s="387"/>
      <c r="E27" s="387"/>
      <c r="F27" s="388"/>
      <c r="G27" s="389"/>
      <c r="H27" s="390"/>
      <c r="I27" s="390"/>
      <c r="J27" s="390"/>
      <c r="K27" s="390"/>
      <c r="L27" s="390"/>
      <c r="M27" s="390"/>
      <c r="N27" s="390"/>
      <c r="O27" s="389"/>
      <c r="P27" s="389"/>
      <c r="Q27" s="389"/>
      <c r="R27" s="389"/>
      <c r="S27" s="389"/>
      <c r="T27" s="389"/>
      <c r="U27" s="391">
        <f>U25-U26</f>
        <v>0</v>
      </c>
      <c r="V27" s="391"/>
      <c r="W27" s="391">
        <f>W25-W26</f>
        <v>0</v>
      </c>
      <c r="X27" s="391">
        <f>X25</f>
        <v>0</v>
      </c>
      <c r="Y27" s="23" t="str">
        <f t="shared" si="1"/>
        <v/>
      </c>
      <c r="Z27" s="388"/>
      <c r="AA27" s="344"/>
      <c r="AB27" s="344"/>
      <c r="AC27" s="344"/>
      <c r="AD27" s="344"/>
      <c r="AE27" s="344"/>
      <c r="AF27" s="344"/>
      <c r="AG27" s="344"/>
      <c r="AH27" s="344"/>
    </row>
    <row r="28" spans="1:34">
      <c r="A28" s="10" t="str">
        <f>基本信息输入表!$K$6&amp;"填表人："&amp;基本信息输入表!$M$38</f>
        <v>产权持有单位填表人：宁国胜</v>
      </c>
      <c r="U28" s="392"/>
      <c r="V28" s="392"/>
      <c r="W28" s="392"/>
      <c r="X28" s="10" t="str">
        <f>"评估人员："&amp;基本信息输入表!$Q$38</f>
        <v>评估人员：王庆国</v>
      </c>
      <c r="AA28" s="393" t="s">
        <v>837</v>
      </c>
    </row>
    <row r="29" spans="1:34">
      <c r="A29" s="10" t="str">
        <f>"填表日期："&amp;YEAR(基本信息输入表!$O$38)&amp;"年"&amp;MONTH(基本信息输入表!$O$38)&amp;"月"&amp;DAY(基本信息输入表!$O$38)&amp;"日"</f>
        <v>填表日期：2025年2月22日</v>
      </c>
      <c r="U29" s="392"/>
      <c r="V29" s="392"/>
      <c r="W29" s="392"/>
    </row>
    <row r="30" spans="1:34">
      <c r="U30" s="392"/>
      <c r="V30" s="392"/>
      <c r="W30" s="392"/>
      <c r="X30" s="394"/>
      <c r="Y30" s="394"/>
      <c r="AA30" s="58"/>
    </row>
    <row r="31" spans="1:34">
      <c r="U31" s="392"/>
      <c r="V31" s="392"/>
      <c r="W31" s="392"/>
    </row>
    <row r="32" spans="1:34">
      <c r="U32" s="392"/>
      <c r="V32" s="392"/>
      <c r="W32" s="392"/>
      <c r="X32" s="394"/>
    </row>
    <row r="33" spans="7:23">
      <c r="U33" s="392"/>
      <c r="V33" s="392"/>
      <c r="W33" s="392"/>
    </row>
    <row r="34" spans="7:23">
      <c r="U34" s="392"/>
      <c r="V34" s="392"/>
      <c r="W34" s="392"/>
    </row>
    <row r="36" spans="7:23">
      <c r="U36" s="395"/>
      <c r="V36" s="395"/>
      <c r="W36" s="395"/>
    </row>
    <row r="37" spans="7:23">
      <c r="U37" s="394"/>
      <c r="V37" s="394"/>
      <c r="W37" s="394"/>
    </row>
    <row r="38" spans="7:23">
      <c r="U38" s="394"/>
      <c r="V38" s="394"/>
      <c r="W38" s="394"/>
    </row>
    <row r="40" spans="7:23">
      <c r="G40" s="396"/>
      <c r="U40" s="394"/>
      <c r="V40" s="394"/>
      <c r="W40" s="394"/>
    </row>
    <row r="41" spans="7:23">
      <c r="G41" s="396"/>
    </row>
    <row r="42" spans="7:23">
      <c r="G42" s="396"/>
    </row>
    <row r="43" spans="7:23">
      <c r="G43" s="396"/>
    </row>
    <row r="44" spans="7:23">
      <c r="G44" s="396"/>
      <c r="U44" s="394"/>
      <c r="V44" s="394"/>
      <c r="W44" s="394"/>
    </row>
    <row r="45" spans="7:23">
      <c r="G45" s="396"/>
    </row>
    <row r="46" spans="7:23">
      <c r="G46" s="396"/>
    </row>
    <row r="47" spans="7:23">
      <c r="G47" s="396"/>
    </row>
  </sheetData>
  <mergeCells count="24">
    <mergeCell ref="A2:Z2"/>
    <mergeCell ref="A3:Z3"/>
    <mergeCell ref="M4:N4"/>
    <mergeCell ref="Y4:Z4"/>
    <mergeCell ref="O6:T6"/>
    <mergeCell ref="A25:B25"/>
    <mergeCell ref="A26:B26"/>
    <mergeCell ref="A27:B27"/>
    <mergeCell ref="A6:A7"/>
    <mergeCell ref="B6:B7"/>
    <mergeCell ref="C6:C7"/>
    <mergeCell ref="D6:D7"/>
    <mergeCell ref="E6:E7"/>
    <mergeCell ref="F6:F7"/>
    <mergeCell ref="G6:G7"/>
    <mergeCell ref="H6:H7"/>
    <mergeCell ref="I6:I7"/>
    <mergeCell ref="J6:J7"/>
    <mergeCell ref="U6:U7"/>
    <mergeCell ref="V6:V7"/>
    <mergeCell ref="W6:W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P68"/>
  <sheetViews>
    <sheetView showGridLines="0" zoomScale="75" zoomScaleNormal="75" workbookViewId="0">
      <selection activeCell="R21" sqref="R21"/>
    </sheetView>
  </sheetViews>
  <sheetFormatPr defaultColWidth="8.7" defaultRowHeight="12.75"/>
  <cols>
    <col min="1" max="1" width="6.7" style="337" customWidth="1"/>
    <col min="2" max="2" width="19.7" style="337" customWidth="1"/>
    <col min="3" max="4" width="8" style="337" customWidth="1"/>
    <col min="5" max="5" width="22.2" style="337" customWidth="1"/>
    <col min="6" max="6" width="12.2" style="337" customWidth="1"/>
    <col min="7" max="7" width="4.7" style="337" customWidth="1"/>
    <col min="8" max="8" width="5.5" style="337" customWidth="1"/>
    <col min="9" max="9" width="11" style="338" customWidth="1"/>
    <col min="10" max="10" width="15" style="338" customWidth="1"/>
    <col min="11" max="11" width="8" style="337" customWidth="1"/>
    <col min="12" max="12" width="8.7" style="337" customWidth="1"/>
    <col min="13" max="14" width="9.7" style="337" customWidth="1"/>
    <col min="15" max="15" width="9.2" style="337" customWidth="1"/>
    <col min="16" max="205" width="9" style="337" customWidth="1"/>
    <col min="206" max="206" width="4.5" style="337" customWidth="1"/>
    <col min="207" max="207" width="11" style="337" customWidth="1"/>
    <col min="208" max="208" width="8" style="337" customWidth="1"/>
    <col min="209" max="209" width="5.2" style="337" customWidth="1"/>
    <col min="210" max="210" width="13.2" style="337" customWidth="1"/>
    <col min="211" max="211" width="12.5" style="337" customWidth="1"/>
    <col min="212" max="221" width="10.7" style="337" customWidth="1"/>
    <col min="222" max="222" width="12.2" style="337" customWidth="1"/>
    <col min="223" max="223" width="8.2" style="337" customWidth="1"/>
    <col min="224" max="224" width="10.7" style="337" customWidth="1"/>
    <col min="225" max="225" width="10" style="337" customWidth="1"/>
    <col min="226" max="226" width="12.2" style="337" customWidth="1"/>
    <col min="227" max="227" width="9.7" style="337" customWidth="1"/>
    <col min="228" max="228" width="9.2" style="337" customWidth="1"/>
    <col min="229" max="229" width="9" style="337" customWidth="1"/>
    <col min="230" max="230" width="8.7" style="337" customWidth="1"/>
    <col min="231" max="231" width="9.7" style="337" customWidth="1"/>
    <col min="232" max="232" width="9.2" style="337" customWidth="1"/>
    <col min="233" max="233" width="7.7" style="337" customWidth="1"/>
    <col min="234" max="234" width="9.2" style="337" customWidth="1"/>
    <col min="235" max="235" width="14.7" style="337" customWidth="1"/>
    <col min="236" max="236" width="13.7" style="337" customWidth="1"/>
    <col min="237" max="237" width="8" style="337" customWidth="1"/>
    <col min="238" max="238" width="7.7" style="337" customWidth="1"/>
    <col min="239" max="239" width="7.2" style="337" customWidth="1"/>
    <col min="240" max="240" width="9.2" style="337" customWidth="1"/>
    <col min="241" max="241" width="7.7" style="337" customWidth="1"/>
    <col min="242" max="243" width="8.7" style="337" customWidth="1"/>
    <col min="244" max="244" width="14.7" style="337" customWidth="1"/>
    <col min="245" max="245" width="13.7" style="337" customWidth="1"/>
    <col min="246" max="246" width="8.7" style="337" customWidth="1"/>
    <col min="247" max="249" width="10.7" style="337" customWidth="1"/>
    <col min="250" max="250" width="16.7" style="337" customWidth="1"/>
    <col min="251" max="254" width="10.7" style="337" customWidth="1"/>
    <col min="255" max="255" width="12" style="337" customWidth="1"/>
    <col min="256" max="256" width="10.7" style="337" customWidth="1"/>
    <col min="257" max="257" width="8.7" style="337" customWidth="1"/>
    <col min="258" max="262" width="13.7" style="337" customWidth="1"/>
    <col min="263" max="266" width="8.7" style="337" hidden="1"/>
    <col min="267" max="461" width="9" style="337" customWidth="1"/>
    <col min="462" max="462" width="4.5" style="337" customWidth="1"/>
    <col min="463" max="463" width="11" style="337" customWidth="1"/>
    <col min="464" max="464" width="8" style="337" customWidth="1"/>
    <col min="465" max="465" width="5.2" style="337" customWidth="1"/>
    <col min="466" max="466" width="13.2" style="337" customWidth="1"/>
    <col min="467" max="467" width="12.5" style="337" customWidth="1"/>
    <col min="468" max="477" width="10.7" style="337" customWidth="1"/>
    <col min="478" max="478" width="12.2" style="337" customWidth="1"/>
    <col min="479" max="479" width="8.2" style="337" customWidth="1"/>
    <col min="480" max="480" width="10.7" style="337" customWidth="1"/>
    <col min="481" max="481" width="10" style="337" customWidth="1"/>
    <col min="482" max="482" width="12.2" style="337" customWidth="1"/>
    <col min="483" max="483" width="9.7" style="337" customWidth="1"/>
    <col min="484" max="484" width="9.2" style="337" customWidth="1"/>
    <col min="485" max="485" width="9" style="337" customWidth="1"/>
    <col min="486" max="486" width="8.7" style="337" customWidth="1"/>
    <col min="487" max="487" width="9.7" style="337" customWidth="1"/>
    <col min="488" max="488" width="9.2" style="337" customWidth="1"/>
    <col min="489" max="489" width="7.7" style="337" customWidth="1"/>
    <col min="490" max="490" width="9.2" style="337" customWidth="1"/>
    <col min="491" max="491" width="14.7" style="337" customWidth="1"/>
    <col min="492" max="492" width="13.7" style="337" customWidth="1"/>
    <col min="493" max="493" width="8" style="337" customWidth="1"/>
    <col min="494" max="494" width="7.7" style="337" customWidth="1"/>
    <col min="495" max="495" width="7.2" style="337" customWidth="1"/>
    <col min="496" max="496" width="9.2" style="337" customWidth="1"/>
    <col min="497" max="497" width="7.7" style="337" customWidth="1"/>
    <col min="498" max="499" width="8.7" style="337" customWidth="1"/>
    <col min="500" max="500" width="14.7" style="337" customWidth="1"/>
    <col min="501" max="501" width="13.7" style="337" customWidth="1"/>
    <col min="502" max="502" width="8.7" style="337" customWidth="1"/>
    <col min="503" max="505" width="10.7" style="337" customWidth="1"/>
    <col min="506" max="506" width="16.7" style="337" customWidth="1"/>
    <col min="507" max="510" width="10.7" style="337" customWidth="1"/>
    <col min="511" max="511" width="12" style="337" customWidth="1"/>
    <col min="512" max="512" width="10.7" style="337" customWidth="1"/>
    <col min="513" max="513" width="8.7" style="337" customWidth="1"/>
    <col min="514" max="518" width="13.7" style="337" customWidth="1"/>
    <col min="519" max="522" width="8.7" style="337" hidden="1"/>
    <col min="523" max="717" width="9" style="337" customWidth="1"/>
    <col min="718" max="718" width="4.5" style="337" customWidth="1"/>
    <col min="719" max="719" width="11" style="337" customWidth="1"/>
    <col min="720" max="720" width="8" style="337" customWidth="1"/>
    <col min="721" max="721" width="5.2" style="337" customWidth="1"/>
    <col min="722" max="722" width="13.2" style="337" customWidth="1"/>
    <col min="723" max="723" width="12.5" style="337" customWidth="1"/>
    <col min="724" max="733" width="10.7" style="337" customWidth="1"/>
    <col min="734" max="734" width="12.2" style="337" customWidth="1"/>
    <col min="735" max="735" width="8.2" style="337" customWidth="1"/>
    <col min="736" max="736" width="10.7" style="337" customWidth="1"/>
    <col min="737" max="737" width="10" style="337" customWidth="1"/>
    <col min="738" max="738" width="12.2" style="337" customWidth="1"/>
    <col min="739" max="739" width="9.7" style="337" customWidth="1"/>
    <col min="740" max="740" width="9.2" style="337" customWidth="1"/>
    <col min="741" max="741" width="9" style="337" customWidth="1"/>
    <col min="742" max="742" width="8.7" style="337" customWidth="1"/>
    <col min="743" max="743" width="9.7" style="337" customWidth="1"/>
    <col min="744" max="744" width="9.2" style="337" customWidth="1"/>
    <col min="745" max="745" width="7.7" style="337" customWidth="1"/>
    <col min="746" max="746" width="9.2" style="337" customWidth="1"/>
    <col min="747" max="747" width="14.7" style="337" customWidth="1"/>
    <col min="748" max="748" width="13.7" style="337" customWidth="1"/>
    <col min="749" max="749" width="8" style="337" customWidth="1"/>
    <col min="750" max="750" width="7.7" style="337" customWidth="1"/>
    <col min="751" max="751" width="7.2" style="337" customWidth="1"/>
    <col min="752" max="752" width="9.2" style="337" customWidth="1"/>
    <col min="753" max="753" width="7.7" style="337" customWidth="1"/>
    <col min="754" max="755" width="8.7" style="337" customWidth="1"/>
    <col min="756" max="756" width="14.7" style="337" customWidth="1"/>
    <col min="757" max="757" width="13.7" style="337" customWidth="1"/>
    <col min="758" max="758" width="8.7" style="337" customWidth="1"/>
    <col min="759" max="761" width="10.7" style="337" customWidth="1"/>
    <col min="762" max="762" width="16.7" style="337" customWidth="1"/>
    <col min="763" max="766" width="10.7" style="337" customWidth="1"/>
    <col min="767" max="767" width="12" style="337" customWidth="1"/>
    <col min="768" max="768" width="10.7" style="337" customWidth="1"/>
    <col min="769" max="769" width="8.7" style="337" customWidth="1"/>
    <col min="770" max="774" width="13.7" style="337" customWidth="1"/>
    <col min="775" max="778" width="8.7" style="337" hidden="1"/>
    <col min="779" max="973" width="9" style="337" customWidth="1"/>
    <col min="974" max="974" width="4.5" style="337" customWidth="1"/>
    <col min="975" max="975" width="11" style="337" customWidth="1"/>
    <col min="976" max="976" width="8" style="337" customWidth="1"/>
    <col min="977" max="977" width="5.2" style="337" customWidth="1"/>
    <col min="978" max="978" width="13.2" style="337" customWidth="1"/>
    <col min="979" max="979" width="12.5" style="337" customWidth="1"/>
    <col min="980" max="989" width="10.7" style="337" customWidth="1"/>
    <col min="990" max="990" width="12.2" style="337" customWidth="1"/>
    <col min="991" max="991" width="8.2" style="337" customWidth="1"/>
    <col min="992" max="992" width="10.7" style="337" customWidth="1"/>
    <col min="993" max="993" width="10" style="337" customWidth="1"/>
    <col min="994" max="994" width="12.2" style="337" customWidth="1"/>
    <col min="995" max="995" width="9.7" style="337" customWidth="1"/>
    <col min="996" max="996" width="9.2" style="337" customWidth="1"/>
    <col min="997" max="997" width="9" style="337" customWidth="1"/>
    <col min="998" max="998" width="8.7" style="337" customWidth="1"/>
    <col min="999" max="999" width="9.7" style="337" customWidth="1"/>
    <col min="1000" max="1000" width="9.2" style="337" customWidth="1"/>
    <col min="1001" max="1001" width="7.7" style="337" customWidth="1"/>
    <col min="1002" max="1002" width="9.2" style="337" customWidth="1"/>
    <col min="1003" max="1003" width="14.7" style="337" customWidth="1"/>
    <col min="1004" max="1004" width="13.7" style="337" customWidth="1"/>
    <col min="1005" max="1005" width="8" style="337" customWidth="1"/>
    <col min="1006" max="1006" width="7.7" style="337" customWidth="1"/>
    <col min="1007" max="1007" width="7.2" style="337" customWidth="1"/>
    <col min="1008" max="1008" width="9.2" style="337" customWidth="1"/>
    <col min="1009" max="1009" width="7.7" style="337" customWidth="1"/>
    <col min="1010" max="1011" width="8.7" style="337" customWidth="1"/>
    <col min="1012" max="1012" width="14.7" style="337" customWidth="1"/>
    <col min="1013" max="1013" width="13.7" style="337" customWidth="1"/>
    <col min="1014" max="1014" width="8.7" style="337" customWidth="1"/>
    <col min="1015" max="1017" width="10.7" style="337" customWidth="1"/>
    <col min="1018" max="1018" width="16.7" style="337" customWidth="1"/>
    <col min="1019" max="1022" width="10.7" style="337" customWidth="1"/>
    <col min="1023" max="1023" width="12" style="337" customWidth="1"/>
    <col min="1024" max="1024" width="10.7" style="337" customWidth="1"/>
    <col min="1025" max="1025" width="8.7" style="337" customWidth="1"/>
    <col min="1026" max="1030" width="13.7" style="337" customWidth="1"/>
    <col min="1031" max="1034" width="8.7" style="337" hidden="1"/>
    <col min="1035" max="1229" width="9" style="337" customWidth="1"/>
    <col min="1230" max="1230" width="4.5" style="337" customWidth="1"/>
    <col min="1231" max="1231" width="11" style="337" customWidth="1"/>
    <col min="1232" max="1232" width="8" style="337" customWidth="1"/>
    <col min="1233" max="1233" width="5.2" style="337" customWidth="1"/>
    <col min="1234" max="1234" width="13.2" style="337" customWidth="1"/>
    <col min="1235" max="1235" width="12.5" style="337" customWidth="1"/>
    <col min="1236" max="1245" width="10.7" style="337" customWidth="1"/>
    <col min="1246" max="1246" width="12.2" style="337" customWidth="1"/>
    <col min="1247" max="1247" width="8.2" style="337" customWidth="1"/>
    <col min="1248" max="1248" width="10.7" style="337" customWidth="1"/>
    <col min="1249" max="1249" width="10" style="337" customWidth="1"/>
    <col min="1250" max="1250" width="12.2" style="337" customWidth="1"/>
    <col min="1251" max="1251" width="9.7" style="337" customWidth="1"/>
    <col min="1252" max="1252" width="9.2" style="337" customWidth="1"/>
    <col min="1253" max="1253" width="9" style="337" customWidth="1"/>
    <col min="1254" max="1254" width="8.7" style="337" customWidth="1"/>
    <col min="1255" max="1255" width="9.7" style="337" customWidth="1"/>
    <col min="1256" max="1256" width="9.2" style="337" customWidth="1"/>
    <col min="1257" max="1257" width="7.7" style="337" customWidth="1"/>
    <col min="1258" max="1258" width="9.2" style="337" customWidth="1"/>
    <col min="1259" max="1259" width="14.7" style="337" customWidth="1"/>
    <col min="1260" max="1260" width="13.7" style="337" customWidth="1"/>
    <col min="1261" max="1261" width="8" style="337" customWidth="1"/>
    <col min="1262" max="1262" width="7.7" style="337" customWidth="1"/>
    <col min="1263" max="1263" width="7.2" style="337" customWidth="1"/>
    <col min="1264" max="1264" width="9.2" style="337" customWidth="1"/>
    <col min="1265" max="1265" width="7.7" style="337" customWidth="1"/>
    <col min="1266" max="1267" width="8.7" style="337" customWidth="1"/>
    <col min="1268" max="1268" width="14.7" style="337" customWidth="1"/>
    <col min="1269" max="1269" width="13.7" style="337" customWidth="1"/>
    <col min="1270" max="1270" width="8.7" style="337" customWidth="1"/>
    <col min="1271" max="1273" width="10.7" style="337" customWidth="1"/>
    <col min="1274" max="1274" width="16.7" style="337" customWidth="1"/>
    <col min="1275" max="1278" width="10.7" style="337" customWidth="1"/>
    <col min="1279" max="1279" width="12" style="337" customWidth="1"/>
    <col min="1280" max="1280" width="10.7" style="337" customWidth="1"/>
    <col min="1281" max="1281" width="8.7" style="337" customWidth="1"/>
    <col min="1282" max="1286" width="13.7" style="337" customWidth="1"/>
    <col min="1287" max="1290" width="8.7" style="337" hidden="1"/>
    <col min="1291" max="1485" width="9" style="337" customWidth="1"/>
    <col min="1486" max="1486" width="4.5" style="337" customWidth="1"/>
    <col min="1487" max="1487" width="11" style="337" customWidth="1"/>
    <col min="1488" max="1488" width="8" style="337" customWidth="1"/>
    <col min="1489" max="1489" width="5.2" style="337" customWidth="1"/>
    <col min="1490" max="1490" width="13.2" style="337" customWidth="1"/>
    <col min="1491" max="1491" width="12.5" style="337" customWidth="1"/>
    <col min="1492" max="1501" width="10.7" style="337" customWidth="1"/>
    <col min="1502" max="1502" width="12.2" style="337" customWidth="1"/>
    <col min="1503" max="1503" width="8.2" style="337" customWidth="1"/>
    <col min="1504" max="1504" width="10.7" style="337" customWidth="1"/>
    <col min="1505" max="1505" width="10" style="337" customWidth="1"/>
    <col min="1506" max="1506" width="12.2" style="337" customWidth="1"/>
    <col min="1507" max="1507" width="9.7" style="337" customWidth="1"/>
    <col min="1508" max="1508" width="9.2" style="337" customWidth="1"/>
    <col min="1509" max="1509" width="9" style="337" customWidth="1"/>
    <col min="1510" max="1510" width="8.7" style="337" customWidth="1"/>
    <col min="1511" max="1511" width="9.7" style="337" customWidth="1"/>
    <col min="1512" max="1512" width="9.2" style="337" customWidth="1"/>
    <col min="1513" max="1513" width="7.7" style="337" customWidth="1"/>
    <col min="1514" max="1514" width="9.2" style="337" customWidth="1"/>
    <col min="1515" max="1515" width="14.7" style="337" customWidth="1"/>
    <col min="1516" max="1516" width="13.7" style="337" customWidth="1"/>
    <col min="1517" max="1517" width="8" style="337" customWidth="1"/>
    <col min="1518" max="1518" width="7.7" style="337" customWidth="1"/>
    <col min="1519" max="1519" width="7.2" style="337" customWidth="1"/>
    <col min="1520" max="1520" width="9.2" style="337" customWidth="1"/>
    <col min="1521" max="1521" width="7.7" style="337" customWidth="1"/>
    <col min="1522" max="1523" width="8.7" style="337" customWidth="1"/>
    <col min="1524" max="1524" width="14.7" style="337" customWidth="1"/>
    <col min="1525" max="1525" width="13.7" style="337" customWidth="1"/>
    <col min="1526" max="1526" width="8.7" style="337" customWidth="1"/>
    <col min="1527" max="1529" width="10.7" style="337" customWidth="1"/>
    <col min="1530" max="1530" width="16.7" style="337" customWidth="1"/>
    <col min="1531" max="1534" width="10.7" style="337" customWidth="1"/>
    <col min="1535" max="1535" width="12" style="337" customWidth="1"/>
    <col min="1536" max="1536" width="10.7" style="337" customWidth="1"/>
    <col min="1537" max="1537" width="8.7" style="337" customWidth="1"/>
    <col min="1538" max="1542" width="13.7" style="337" customWidth="1"/>
    <col min="1543" max="1546" width="8.7" style="337" hidden="1"/>
    <col min="1547" max="1741" width="9" style="337" customWidth="1"/>
    <col min="1742" max="1742" width="4.5" style="337" customWidth="1"/>
    <col min="1743" max="1743" width="11" style="337" customWidth="1"/>
    <col min="1744" max="1744" width="8" style="337" customWidth="1"/>
    <col min="1745" max="1745" width="5.2" style="337" customWidth="1"/>
    <col min="1746" max="1746" width="13.2" style="337" customWidth="1"/>
    <col min="1747" max="1747" width="12.5" style="337" customWidth="1"/>
    <col min="1748" max="1757" width="10.7" style="337" customWidth="1"/>
    <col min="1758" max="1758" width="12.2" style="337" customWidth="1"/>
    <col min="1759" max="1759" width="8.2" style="337" customWidth="1"/>
    <col min="1760" max="1760" width="10.7" style="337" customWidth="1"/>
    <col min="1761" max="1761" width="10" style="337" customWidth="1"/>
    <col min="1762" max="1762" width="12.2" style="337" customWidth="1"/>
    <col min="1763" max="1763" width="9.7" style="337" customWidth="1"/>
    <col min="1764" max="1764" width="9.2" style="337" customWidth="1"/>
    <col min="1765" max="1765" width="9" style="337" customWidth="1"/>
    <col min="1766" max="1766" width="8.7" style="337" customWidth="1"/>
    <col min="1767" max="1767" width="9.7" style="337" customWidth="1"/>
    <col min="1768" max="1768" width="9.2" style="337" customWidth="1"/>
    <col min="1769" max="1769" width="7.7" style="337" customWidth="1"/>
    <col min="1770" max="1770" width="9.2" style="337" customWidth="1"/>
    <col min="1771" max="1771" width="14.7" style="337" customWidth="1"/>
    <col min="1772" max="1772" width="13.7" style="337" customWidth="1"/>
    <col min="1773" max="1773" width="8" style="337" customWidth="1"/>
    <col min="1774" max="1774" width="7.7" style="337" customWidth="1"/>
    <col min="1775" max="1775" width="7.2" style="337" customWidth="1"/>
    <col min="1776" max="1776" width="9.2" style="337" customWidth="1"/>
    <col min="1777" max="1777" width="7.7" style="337" customWidth="1"/>
    <col min="1778" max="1779" width="8.7" style="337" customWidth="1"/>
    <col min="1780" max="1780" width="14.7" style="337" customWidth="1"/>
    <col min="1781" max="1781" width="13.7" style="337" customWidth="1"/>
    <col min="1782" max="1782" width="8.7" style="337" customWidth="1"/>
    <col min="1783" max="1785" width="10.7" style="337" customWidth="1"/>
    <col min="1786" max="1786" width="16.7" style="337" customWidth="1"/>
    <col min="1787" max="1790" width="10.7" style="337" customWidth="1"/>
    <col min="1791" max="1791" width="12" style="337" customWidth="1"/>
    <col min="1792" max="1792" width="10.7" style="337" customWidth="1"/>
    <col min="1793" max="1793" width="8.7" style="337" customWidth="1"/>
    <col min="1794" max="1798" width="13.7" style="337" customWidth="1"/>
    <col min="1799" max="1802" width="8.7" style="337" hidden="1"/>
    <col min="1803" max="1997" width="9" style="337" customWidth="1"/>
    <col min="1998" max="1998" width="4.5" style="337" customWidth="1"/>
    <col min="1999" max="1999" width="11" style="337" customWidth="1"/>
    <col min="2000" max="2000" width="8" style="337" customWidth="1"/>
    <col min="2001" max="2001" width="5.2" style="337" customWidth="1"/>
    <col min="2002" max="2002" width="13.2" style="337" customWidth="1"/>
    <col min="2003" max="2003" width="12.5" style="337" customWidth="1"/>
    <col min="2004" max="2013" width="10.7" style="337" customWidth="1"/>
    <col min="2014" max="2014" width="12.2" style="337" customWidth="1"/>
    <col min="2015" max="2015" width="8.2" style="337" customWidth="1"/>
    <col min="2016" max="2016" width="10.7" style="337" customWidth="1"/>
    <col min="2017" max="2017" width="10" style="337" customWidth="1"/>
    <col min="2018" max="2018" width="12.2" style="337" customWidth="1"/>
    <col min="2019" max="2019" width="9.7" style="337" customWidth="1"/>
    <col min="2020" max="2020" width="9.2" style="337" customWidth="1"/>
    <col min="2021" max="2021" width="9" style="337" customWidth="1"/>
    <col min="2022" max="2022" width="8.7" style="337" customWidth="1"/>
    <col min="2023" max="2023" width="9.7" style="337" customWidth="1"/>
    <col min="2024" max="2024" width="9.2" style="337" customWidth="1"/>
    <col min="2025" max="2025" width="7.7" style="337" customWidth="1"/>
    <col min="2026" max="2026" width="9.2" style="337" customWidth="1"/>
    <col min="2027" max="2027" width="14.7" style="337" customWidth="1"/>
    <col min="2028" max="2028" width="13.7" style="337" customWidth="1"/>
    <col min="2029" max="2029" width="8" style="337" customWidth="1"/>
    <col min="2030" max="2030" width="7.7" style="337" customWidth="1"/>
    <col min="2031" max="2031" width="7.2" style="337" customWidth="1"/>
    <col min="2032" max="2032" width="9.2" style="337" customWidth="1"/>
    <col min="2033" max="2033" width="7.7" style="337" customWidth="1"/>
    <col min="2034" max="2035" width="8.7" style="337" customWidth="1"/>
    <col min="2036" max="2036" width="14.7" style="337" customWidth="1"/>
    <col min="2037" max="2037" width="13.7" style="337" customWidth="1"/>
    <col min="2038" max="2038" width="8.7" style="337" customWidth="1"/>
    <col min="2039" max="2041" width="10.7" style="337" customWidth="1"/>
    <col min="2042" max="2042" width="16.7" style="337" customWidth="1"/>
    <col min="2043" max="2046" width="10.7" style="337" customWidth="1"/>
    <col min="2047" max="2047" width="12" style="337" customWidth="1"/>
    <col min="2048" max="2048" width="10.7" style="337" customWidth="1"/>
    <col min="2049" max="2049" width="8.7" style="337" customWidth="1"/>
    <col min="2050" max="2054" width="13.7" style="337" customWidth="1"/>
    <col min="2055" max="2058" width="8.7" style="337" hidden="1"/>
    <col min="2059" max="2253" width="9" style="337" customWidth="1"/>
    <col min="2254" max="2254" width="4.5" style="337" customWidth="1"/>
    <col min="2255" max="2255" width="11" style="337" customWidth="1"/>
    <col min="2256" max="2256" width="8" style="337" customWidth="1"/>
    <col min="2257" max="2257" width="5.2" style="337" customWidth="1"/>
    <col min="2258" max="2258" width="13.2" style="337" customWidth="1"/>
    <col min="2259" max="2259" width="12.5" style="337" customWidth="1"/>
    <col min="2260" max="2269" width="10.7" style="337" customWidth="1"/>
    <col min="2270" max="2270" width="12.2" style="337" customWidth="1"/>
    <col min="2271" max="2271" width="8.2" style="337" customWidth="1"/>
    <col min="2272" max="2272" width="10.7" style="337" customWidth="1"/>
    <col min="2273" max="2273" width="10" style="337" customWidth="1"/>
    <col min="2274" max="2274" width="12.2" style="337" customWidth="1"/>
    <col min="2275" max="2275" width="9.7" style="337" customWidth="1"/>
    <col min="2276" max="2276" width="9.2" style="337" customWidth="1"/>
    <col min="2277" max="2277" width="9" style="337" customWidth="1"/>
    <col min="2278" max="2278" width="8.7" style="337" customWidth="1"/>
    <col min="2279" max="2279" width="9.7" style="337" customWidth="1"/>
    <col min="2280" max="2280" width="9.2" style="337" customWidth="1"/>
    <col min="2281" max="2281" width="7.7" style="337" customWidth="1"/>
    <col min="2282" max="2282" width="9.2" style="337" customWidth="1"/>
    <col min="2283" max="2283" width="14.7" style="337" customWidth="1"/>
    <col min="2284" max="2284" width="13.7" style="337" customWidth="1"/>
    <col min="2285" max="2285" width="8" style="337" customWidth="1"/>
    <col min="2286" max="2286" width="7.7" style="337" customWidth="1"/>
    <col min="2287" max="2287" width="7.2" style="337" customWidth="1"/>
    <col min="2288" max="2288" width="9.2" style="337" customWidth="1"/>
    <col min="2289" max="2289" width="7.7" style="337" customWidth="1"/>
    <col min="2290" max="2291" width="8.7" style="337" customWidth="1"/>
    <col min="2292" max="2292" width="14.7" style="337" customWidth="1"/>
    <col min="2293" max="2293" width="13.7" style="337" customWidth="1"/>
    <col min="2294" max="2294" width="8.7" style="337" customWidth="1"/>
    <col min="2295" max="2297" width="10.7" style="337" customWidth="1"/>
    <col min="2298" max="2298" width="16.7" style="337" customWidth="1"/>
    <col min="2299" max="2302" width="10.7" style="337" customWidth="1"/>
    <col min="2303" max="2303" width="12" style="337" customWidth="1"/>
    <col min="2304" max="2304" width="10.7" style="337" customWidth="1"/>
    <col min="2305" max="2305" width="8.7" style="337" customWidth="1"/>
    <col min="2306" max="2310" width="13.7" style="337" customWidth="1"/>
    <col min="2311" max="2314" width="8.7" style="337" hidden="1"/>
    <col min="2315" max="2509" width="9" style="337" customWidth="1"/>
    <col min="2510" max="2510" width="4.5" style="337" customWidth="1"/>
    <col min="2511" max="2511" width="11" style="337" customWidth="1"/>
    <col min="2512" max="2512" width="8" style="337" customWidth="1"/>
    <col min="2513" max="2513" width="5.2" style="337" customWidth="1"/>
    <col min="2514" max="2514" width="13.2" style="337" customWidth="1"/>
    <col min="2515" max="2515" width="12.5" style="337" customWidth="1"/>
    <col min="2516" max="2525" width="10.7" style="337" customWidth="1"/>
    <col min="2526" max="2526" width="12.2" style="337" customWidth="1"/>
    <col min="2527" max="2527" width="8.2" style="337" customWidth="1"/>
    <col min="2528" max="2528" width="10.7" style="337" customWidth="1"/>
    <col min="2529" max="2529" width="10" style="337" customWidth="1"/>
    <col min="2530" max="2530" width="12.2" style="337" customWidth="1"/>
    <col min="2531" max="2531" width="9.7" style="337" customWidth="1"/>
    <col min="2532" max="2532" width="9.2" style="337" customWidth="1"/>
    <col min="2533" max="2533" width="9" style="337" customWidth="1"/>
    <col min="2534" max="2534" width="8.7" style="337" customWidth="1"/>
    <col min="2535" max="2535" width="9.7" style="337" customWidth="1"/>
    <col min="2536" max="2536" width="9.2" style="337" customWidth="1"/>
    <col min="2537" max="2537" width="7.7" style="337" customWidth="1"/>
    <col min="2538" max="2538" width="9.2" style="337" customWidth="1"/>
    <col min="2539" max="2539" width="14.7" style="337" customWidth="1"/>
    <col min="2540" max="2540" width="13.7" style="337" customWidth="1"/>
    <col min="2541" max="2541" width="8" style="337" customWidth="1"/>
    <col min="2542" max="2542" width="7.7" style="337" customWidth="1"/>
    <col min="2543" max="2543" width="7.2" style="337" customWidth="1"/>
    <col min="2544" max="2544" width="9.2" style="337" customWidth="1"/>
    <col min="2545" max="2545" width="7.7" style="337" customWidth="1"/>
    <col min="2546" max="2547" width="8.7" style="337" customWidth="1"/>
    <col min="2548" max="2548" width="14.7" style="337" customWidth="1"/>
    <col min="2549" max="2549" width="13.7" style="337" customWidth="1"/>
    <col min="2550" max="2550" width="8.7" style="337" customWidth="1"/>
    <col min="2551" max="2553" width="10.7" style="337" customWidth="1"/>
    <col min="2554" max="2554" width="16.7" style="337" customWidth="1"/>
    <col min="2555" max="2558" width="10.7" style="337" customWidth="1"/>
    <col min="2559" max="2559" width="12" style="337" customWidth="1"/>
    <col min="2560" max="2560" width="10.7" style="337" customWidth="1"/>
    <col min="2561" max="2561" width="8.7" style="337" customWidth="1"/>
    <col min="2562" max="2566" width="13.7" style="337" customWidth="1"/>
    <col min="2567" max="2570" width="8.7" style="337" hidden="1"/>
    <col min="2571" max="2765" width="9" style="337" customWidth="1"/>
    <col min="2766" max="2766" width="4.5" style="337" customWidth="1"/>
    <col min="2767" max="2767" width="11" style="337" customWidth="1"/>
    <col min="2768" max="2768" width="8" style="337" customWidth="1"/>
    <col min="2769" max="2769" width="5.2" style="337" customWidth="1"/>
    <col min="2770" max="2770" width="13.2" style="337" customWidth="1"/>
    <col min="2771" max="2771" width="12.5" style="337" customWidth="1"/>
    <col min="2772" max="2781" width="10.7" style="337" customWidth="1"/>
    <col min="2782" max="2782" width="12.2" style="337" customWidth="1"/>
    <col min="2783" max="2783" width="8.2" style="337" customWidth="1"/>
    <col min="2784" max="2784" width="10.7" style="337" customWidth="1"/>
    <col min="2785" max="2785" width="10" style="337" customWidth="1"/>
    <col min="2786" max="2786" width="12.2" style="337" customWidth="1"/>
    <col min="2787" max="2787" width="9.7" style="337" customWidth="1"/>
    <col min="2788" max="2788" width="9.2" style="337" customWidth="1"/>
    <col min="2789" max="2789" width="9" style="337" customWidth="1"/>
    <col min="2790" max="2790" width="8.7" style="337" customWidth="1"/>
    <col min="2791" max="2791" width="9.7" style="337" customWidth="1"/>
    <col min="2792" max="2792" width="9.2" style="337" customWidth="1"/>
    <col min="2793" max="2793" width="7.7" style="337" customWidth="1"/>
    <col min="2794" max="2794" width="9.2" style="337" customWidth="1"/>
    <col min="2795" max="2795" width="14.7" style="337" customWidth="1"/>
    <col min="2796" max="2796" width="13.7" style="337" customWidth="1"/>
    <col min="2797" max="2797" width="8" style="337" customWidth="1"/>
    <col min="2798" max="2798" width="7.7" style="337" customWidth="1"/>
    <col min="2799" max="2799" width="7.2" style="337" customWidth="1"/>
    <col min="2800" max="2800" width="9.2" style="337" customWidth="1"/>
    <col min="2801" max="2801" width="7.7" style="337" customWidth="1"/>
    <col min="2802" max="2803" width="8.7" style="337" customWidth="1"/>
    <col min="2804" max="2804" width="14.7" style="337" customWidth="1"/>
    <col min="2805" max="2805" width="13.7" style="337" customWidth="1"/>
    <col min="2806" max="2806" width="8.7" style="337" customWidth="1"/>
    <col min="2807" max="2809" width="10.7" style="337" customWidth="1"/>
    <col min="2810" max="2810" width="16.7" style="337" customWidth="1"/>
    <col min="2811" max="2814" width="10.7" style="337" customWidth="1"/>
    <col min="2815" max="2815" width="12" style="337" customWidth="1"/>
    <col min="2816" max="2816" width="10.7" style="337" customWidth="1"/>
    <col min="2817" max="2817" width="8.7" style="337" customWidth="1"/>
    <col min="2818" max="2822" width="13.7" style="337" customWidth="1"/>
    <col min="2823" max="2826" width="8.7" style="337" hidden="1"/>
    <col min="2827" max="3021" width="9" style="337" customWidth="1"/>
    <col min="3022" max="3022" width="4.5" style="337" customWidth="1"/>
    <col min="3023" max="3023" width="11" style="337" customWidth="1"/>
    <col min="3024" max="3024" width="8" style="337" customWidth="1"/>
    <col min="3025" max="3025" width="5.2" style="337" customWidth="1"/>
    <col min="3026" max="3026" width="13.2" style="337" customWidth="1"/>
    <col min="3027" max="3027" width="12.5" style="337" customWidth="1"/>
    <col min="3028" max="3037" width="10.7" style="337" customWidth="1"/>
    <col min="3038" max="3038" width="12.2" style="337" customWidth="1"/>
    <col min="3039" max="3039" width="8.2" style="337" customWidth="1"/>
    <col min="3040" max="3040" width="10.7" style="337" customWidth="1"/>
    <col min="3041" max="3041" width="10" style="337" customWidth="1"/>
    <col min="3042" max="3042" width="12.2" style="337" customWidth="1"/>
    <col min="3043" max="3043" width="9.7" style="337" customWidth="1"/>
    <col min="3044" max="3044" width="9.2" style="337" customWidth="1"/>
    <col min="3045" max="3045" width="9" style="337" customWidth="1"/>
    <col min="3046" max="3046" width="8.7" style="337" customWidth="1"/>
    <col min="3047" max="3047" width="9.7" style="337" customWidth="1"/>
    <col min="3048" max="3048" width="9.2" style="337" customWidth="1"/>
    <col min="3049" max="3049" width="7.7" style="337" customWidth="1"/>
    <col min="3050" max="3050" width="9.2" style="337" customWidth="1"/>
    <col min="3051" max="3051" width="14.7" style="337" customWidth="1"/>
    <col min="3052" max="3052" width="13.7" style="337" customWidth="1"/>
    <col min="3053" max="3053" width="8" style="337" customWidth="1"/>
    <col min="3054" max="3054" width="7.7" style="337" customWidth="1"/>
    <col min="3055" max="3055" width="7.2" style="337" customWidth="1"/>
    <col min="3056" max="3056" width="9.2" style="337" customWidth="1"/>
    <col min="3057" max="3057" width="7.7" style="337" customWidth="1"/>
    <col min="3058" max="3059" width="8.7" style="337" customWidth="1"/>
    <col min="3060" max="3060" width="14.7" style="337" customWidth="1"/>
    <col min="3061" max="3061" width="13.7" style="337" customWidth="1"/>
    <col min="3062" max="3062" width="8.7" style="337" customWidth="1"/>
    <col min="3063" max="3065" width="10.7" style="337" customWidth="1"/>
    <col min="3066" max="3066" width="16.7" style="337" customWidth="1"/>
    <col min="3067" max="3070" width="10.7" style="337" customWidth="1"/>
    <col min="3071" max="3071" width="12" style="337" customWidth="1"/>
    <col min="3072" max="3072" width="10.7" style="337" customWidth="1"/>
    <col min="3073" max="3073" width="8.7" style="337" customWidth="1"/>
    <col min="3074" max="3078" width="13.7" style="337" customWidth="1"/>
    <col min="3079" max="3082" width="8.7" style="337" hidden="1"/>
    <col min="3083" max="3277" width="9" style="337" customWidth="1"/>
    <col min="3278" max="3278" width="4.5" style="337" customWidth="1"/>
    <col min="3279" max="3279" width="11" style="337" customWidth="1"/>
    <col min="3280" max="3280" width="8" style="337" customWidth="1"/>
    <col min="3281" max="3281" width="5.2" style="337" customWidth="1"/>
    <col min="3282" max="3282" width="13.2" style="337" customWidth="1"/>
    <col min="3283" max="3283" width="12.5" style="337" customWidth="1"/>
    <col min="3284" max="3293" width="10.7" style="337" customWidth="1"/>
    <col min="3294" max="3294" width="12.2" style="337" customWidth="1"/>
    <col min="3295" max="3295" width="8.2" style="337" customWidth="1"/>
    <col min="3296" max="3296" width="10.7" style="337" customWidth="1"/>
    <col min="3297" max="3297" width="10" style="337" customWidth="1"/>
    <col min="3298" max="3298" width="12.2" style="337" customWidth="1"/>
    <col min="3299" max="3299" width="9.7" style="337" customWidth="1"/>
    <col min="3300" max="3300" width="9.2" style="337" customWidth="1"/>
    <col min="3301" max="3301" width="9" style="337" customWidth="1"/>
    <col min="3302" max="3302" width="8.7" style="337" customWidth="1"/>
    <col min="3303" max="3303" width="9.7" style="337" customWidth="1"/>
    <col min="3304" max="3304" width="9.2" style="337" customWidth="1"/>
    <col min="3305" max="3305" width="7.7" style="337" customWidth="1"/>
    <col min="3306" max="3306" width="9.2" style="337" customWidth="1"/>
    <col min="3307" max="3307" width="14.7" style="337" customWidth="1"/>
    <col min="3308" max="3308" width="13.7" style="337" customWidth="1"/>
    <col min="3309" max="3309" width="8" style="337" customWidth="1"/>
    <col min="3310" max="3310" width="7.7" style="337" customWidth="1"/>
    <col min="3311" max="3311" width="7.2" style="337" customWidth="1"/>
    <col min="3312" max="3312" width="9.2" style="337" customWidth="1"/>
    <col min="3313" max="3313" width="7.7" style="337" customWidth="1"/>
    <col min="3314" max="3315" width="8.7" style="337" customWidth="1"/>
    <col min="3316" max="3316" width="14.7" style="337" customWidth="1"/>
    <col min="3317" max="3317" width="13.7" style="337" customWidth="1"/>
    <col min="3318" max="3318" width="8.7" style="337" customWidth="1"/>
    <col min="3319" max="3321" width="10.7" style="337" customWidth="1"/>
    <col min="3322" max="3322" width="16.7" style="337" customWidth="1"/>
    <col min="3323" max="3326" width="10.7" style="337" customWidth="1"/>
    <col min="3327" max="3327" width="12" style="337" customWidth="1"/>
    <col min="3328" max="3328" width="10.7" style="337" customWidth="1"/>
    <col min="3329" max="3329" width="8.7" style="337" customWidth="1"/>
    <col min="3330" max="3334" width="13.7" style="337" customWidth="1"/>
    <col min="3335" max="3338" width="8.7" style="337" hidden="1"/>
    <col min="3339" max="3533" width="9" style="337" customWidth="1"/>
    <col min="3534" max="3534" width="4.5" style="337" customWidth="1"/>
    <col min="3535" max="3535" width="11" style="337" customWidth="1"/>
    <col min="3536" max="3536" width="8" style="337" customWidth="1"/>
    <col min="3537" max="3537" width="5.2" style="337" customWidth="1"/>
    <col min="3538" max="3538" width="13.2" style="337" customWidth="1"/>
    <col min="3539" max="3539" width="12.5" style="337" customWidth="1"/>
    <col min="3540" max="3549" width="10.7" style="337" customWidth="1"/>
    <col min="3550" max="3550" width="12.2" style="337" customWidth="1"/>
    <col min="3551" max="3551" width="8.2" style="337" customWidth="1"/>
    <col min="3552" max="3552" width="10.7" style="337" customWidth="1"/>
    <col min="3553" max="3553" width="10" style="337" customWidth="1"/>
    <col min="3554" max="3554" width="12.2" style="337" customWidth="1"/>
    <col min="3555" max="3555" width="9.7" style="337" customWidth="1"/>
    <col min="3556" max="3556" width="9.2" style="337" customWidth="1"/>
    <col min="3557" max="3557" width="9" style="337" customWidth="1"/>
    <col min="3558" max="3558" width="8.7" style="337" customWidth="1"/>
    <col min="3559" max="3559" width="9.7" style="337" customWidth="1"/>
    <col min="3560" max="3560" width="9.2" style="337" customWidth="1"/>
    <col min="3561" max="3561" width="7.7" style="337" customWidth="1"/>
    <col min="3562" max="3562" width="9.2" style="337" customWidth="1"/>
    <col min="3563" max="3563" width="14.7" style="337" customWidth="1"/>
    <col min="3564" max="3564" width="13.7" style="337" customWidth="1"/>
    <col min="3565" max="3565" width="8" style="337" customWidth="1"/>
    <col min="3566" max="3566" width="7.7" style="337" customWidth="1"/>
    <col min="3567" max="3567" width="7.2" style="337" customWidth="1"/>
    <col min="3568" max="3568" width="9.2" style="337" customWidth="1"/>
    <col min="3569" max="3569" width="7.7" style="337" customWidth="1"/>
    <col min="3570" max="3571" width="8.7" style="337" customWidth="1"/>
    <col min="3572" max="3572" width="14.7" style="337" customWidth="1"/>
    <col min="3573" max="3573" width="13.7" style="337" customWidth="1"/>
    <col min="3574" max="3574" width="8.7" style="337" customWidth="1"/>
    <col min="3575" max="3577" width="10.7" style="337" customWidth="1"/>
    <col min="3578" max="3578" width="16.7" style="337" customWidth="1"/>
    <col min="3579" max="3582" width="10.7" style="337" customWidth="1"/>
    <col min="3583" max="3583" width="12" style="337" customWidth="1"/>
    <col min="3584" max="3584" width="10.7" style="337" customWidth="1"/>
    <col min="3585" max="3585" width="8.7" style="337" customWidth="1"/>
    <col min="3586" max="3590" width="13.7" style="337" customWidth="1"/>
    <col min="3591" max="3594" width="8.7" style="337" hidden="1"/>
    <col min="3595" max="3789" width="9" style="337" customWidth="1"/>
    <col min="3790" max="3790" width="4.5" style="337" customWidth="1"/>
    <col min="3791" max="3791" width="11" style="337" customWidth="1"/>
    <col min="3792" max="3792" width="8" style="337" customWidth="1"/>
    <col min="3793" max="3793" width="5.2" style="337" customWidth="1"/>
    <col min="3794" max="3794" width="13.2" style="337" customWidth="1"/>
    <col min="3795" max="3795" width="12.5" style="337" customWidth="1"/>
    <col min="3796" max="3805" width="10.7" style="337" customWidth="1"/>
    <col min="3806" max="3806" width="12.2" style="337" customWidth="1"/>
    <col min="3807" max="3807" width="8.2" style="337" customWidth="1"/>
    <col min="3808" max="3808" width="10.7" style="337" customWidth="1"/>
    <col min="3809" max="3809" width="10" style="337" customWidth="1"/>
    <col min="3810" max="3810" width="12.2" style="337" customWidth="1"/>
    <col min="3811" max="3811" width="9.7" style="337" customWidth="1"/>
    <col min="3812" max="3812" width="9.2" style="337" customWidth="1"/>
    <col min="3813" max="3813" width="9" style="337" customWidth="1"/>
    <col min="3814" max="3814" width="8.7" style="337" customWidth="1"/>
    <col min="3815" max="3815" width="9.7" style="337" customWidth="1"/>
    <col min="3816" max="3816" width="9.2" style="337" customWidth="1"/>
    <col min="3817" max="3817" width="7.7" style="337" customWidth="1"/>
    <col min="3818" max="3818" width="9.2" style="337" customWidth="1"/>
    <col min="3819" max="3819" width="14.7" style="337" customWidth="1"/>
    <col min="3820" max="3820" width="13.7" style="337" customWidth="1"/>
    <col min="3821" max="3821" width="8" style="337" customWidth="1"/>
    <col min="3822" max="3822" width="7.7" style="337" customWidth="1"/>
    <col min="3823" max="3823" width="7.2" style="337" customWidth="1"/>
    <col min="3824" max="3824" width="9.2" style="337" customWidth="1"/>
    <col min="3825" max="3825" width="7.7" style="337" customWidth="1"/>
    <col min="3826" max="3827" width="8.7" style="337" customWidth="1"/>
    <col min="3828" max="3828" width="14.7" style="337" customWidth="1"/>
    <col min="3829" max="3829" width="13.7" style="337" customWidth="1"/>
    <col min="3830" max="3830" width="8.7" style="337" customWidth="1"/>
    <col min="3831" max="3833" width="10.7" style="337" customWidth="1"/>
    <col min="3834" max="3834" width="16.7" style="337" customWidth="1"/>
    <col min="3835" max="3838" width="10.7" style="337" customWidth="1"/>
    <col min="3839" max="3839" width="12" style="337" customWidth="1"/>
    <col min="3840" max="3840" width="10.7" style="337" customWidth="1"/>
    <col min="3841" max="3841" width="8.7" style="337" customWidth="1"/>
    <col min="3842" max="3846" width="13.7" style="337" customWidth="1"/>
    <col min="3847" max="3850" width="8.7" style="337" hidden="1"/>
    <col min="3851" max="4045" width="9" style="337" customWidth="1"/>
    <col min="4046" max="4046" width="4.5" style="337" customWidth="1"/>
    <col min="4047" max="4047" width="11" style="337" customWidth="1"/>
    <col min="4048" max="4048" width="8" style="337" customWidth="1"/>
    <col min="4049" max="4049" width="5.2" style="337" customWidth="1"/>
    <col min="4050" max="4050" width="13.2" style="337" customWidth="1"/>
    <col min="4051" max="4051" width="12.5" style="337" customWidth="1"/>
    <col min="4052" max="4061" width="10.7" style="337" customWidth="1"/>
    <col min="4062" max="4062" width="12.2" style="337" customWidth="1"/>
    <col min="4063" max="4063" width="8.2" style="337" customWidth="1"/>
    <col min="4064" max="4064" width="10.7" style="337" customWidth="1"/>
    <col min="4065" max="4065" width="10" style="337" customWidth="1"/>
    <col min="4066" max="4066" width="12.2" style="337" customWidth="1"/>
    <col min="4067" max="4067" width="9.7" style="337" customWidth="1"/>
    <col min="4068" max="4068" width="9.2" style="337" customWidth="1"/>
    <col min="4069" max="4069" width="9" style="337" customWidth="1"/>
    <col min="4070" max="4070" width="8.7" style="337" customWidth="1"/>
    <col min="4071" max="4071" width="9.7" style="337" customWidth="1"/>
    <col min="4072" max="4072" width="9.2" style="337" customWidth="1"/>
    <col min="4073" max="4073" width="7.7" style="337" customWidth="1"/>
    <col min="4074" max="4074" width="9.2" style="337" customWidth="1"/>
    <col min="4075" max="4075" width="14.7" style="337" customWidth="1"/>
    <col min="4076" max="4076" width="13.7" style="337" customWidth="1"/>
    <col min="4077" max="4077" width="8" style="337" customWidth="1"/>
    <col min="4078" max="4078" width="7.7" style="337" customWidth="1"/>
    <col min="4079" max="4079" width="7.2" style="337" customWidth="1"/>
    <col min="4080" max="4080" width="9.2" style="337" customWidth="1"/>
    <col min="4081" max="4081" width="7.7" style="337" customWidth="1"/>
    <col min="4082" max="4083" width="8.7" style="337" customWidth="1"/>
    <col min="4084" max="4084" width="14.7" style="337" customWidth="1"/>
    <col min="4085" max="4085" width="13.7" style="337" customWidth="1"/>
    <col min="4086" max="4086" width="8.7" style="337" customWidth="1"/>
    <col min="4087" max="4089" width="10.7" style="337" customWidth="1"/>
    <col min="4090" max="4090" width="16.7" style="337" customWidth="1"/>
    <col min="4091" max="4094" width="10.7" style="337" customWidth="1"/>
    <col min="4095" max="4095" width="12" style="337" customWidth="1"/>
    <col min="4096" max="4096" width="10.7" style="337" customWidth="1"/>
    <col min="4097" max="4097" width="8.7" style="337" customWidth="1"/>
    <col min="4098" max="4102" width="13.7" style="337" customWidth="1"/>
    <col min="4103" max="4106" width="8.7" style="337" hidden="1"/>
    <col min="4107" max="4301" width="9" style="337" customWidth="1"/>
    <col min="4302" max="4302" width="4.5" style="337" customWidth="1"/>
    <col min="4303" max="4303" width="11" style="337" customWidth="1"/>
    <col min="4304" max="4304" width="8" style="337" customWidth="1"/>
    <col min="4305" max="4305" width="5.2" style="337" customWidth="1"/>
    <col min="4306" max="4306" width="13.2" style="337" customWidth="1"/>
    <col min="4307" max="4307" width="12.5" style="337" customWidth="1"/>
    <col min="4308" max="4317" width="10.7" style="337" customWidth="1"/>
    <col min="4318" max="4318" width="12.2" style="337" customWidth="1"/>
    <col min="4319" max="4319" width="8.2" style="337" customWidth="1"/>
    <col min="4320" max="4320" width="10.7" style="337" customWidth="1"/>
    <col min="4321" max="4321" width="10" style="337" customWidth="1"/>
    <col min="4322" max="4322" width="12.2" style="337" customWidth="1"/>
    <col min="4323" max="4323" width="9.7" style="337" customWidth="1"/>
    <col min="4324" max="4324" width="9.2" style="337" customWidth="1"/>
    <col min="4325" max="4325" width="9" style="337" customWidth="1"/>
    <col min="4326" max="4326" width="8.7" style="337" customWidth="1"/>
    <col min="4327" max="4327" width="9.7" style="337" customWidth="1"/>
    <col min="4328" max="4328" width="9.2" style="337" customWidth="1"/>
    <col min="4329" max="4329" width="7.7" style="337" customWidth="1"/>
    <col min="4330" max="4330" width="9.2" style="337" customWidth="1"/>
    <col min="4331" max="4331" width="14.7" style="337" customWidth="1"/>
    <col min="4332" max="4332" width="13.7" style="337" customWidth="1"/>
    <col min="4333" max="4333" width="8" style="337" customWidth="1"/>
    <col min="4334" max="4334" width="7.7" style="337" customWidth="1"/>
    <col min="4335" max="4335" width="7.2" style="337" customWidth="1"/>
    <col min="4336" max="4336" width="9.2" style="337" customWidth="1"/>
    <col min="4337" max="4337" width="7.7" style="337" customWidth="1"/>
    <col min="4338" max="4339" width="8.7" style="337" customWidth="1"/>
    <col min="4340" max="4340" width="14.7" style="337" customWidth="1"/>
    <col min="4341" max="4341" width="13.7" style="337" customWidth="1"/>
    <col min="4342" max="4342" width="8.7" style="337" customWidth="1"/>
    <col min="4343" max="4345" width="10.7" style="337" customWidth="1"/>
    <col min="4346" max="4346" width="16.7" style="337" customWidth="1"/>
    <col min="4347" max="4350" width="10.7" style="337" customWidth="1"/>
    <col min="4351" max="4351" width="12" style="337" customWidth="1"/>
    <col min="4352" max="4352" width="10.7" style="337" customWidth="1"/>
    <col min="4353" max="4353" width="8.7" style="337" customWidth="1"/>
    <col min="4354" max="4358" width="13.7" style="337" customWidth="1"/>
    <col min="4359" max="4362" width="8.7" style="337" hidden="1"/>
    <col min="4363" max="4557" width="9" style="337" customWidth="1"/>
    <col min="4558" max="4558" width="4.5" style="337" customWidth="1"/>
    <col min="4559" max="4559" width="11" style="337" customWidth="1"/>
    <col min="4560" max="4560" width="8" style="337" customWidth="1"/>
    <col min="4561" max="4561" width="5.2" style="337" customWidth="1"/>
    <col min="4562" max="4562" width="13.2" style="337" customWidth="1"/>
    <col min="4563" max="4563" width="12.5" style="337" customWidth="1"/>
    <col min="4564" max="4573" width="10.7" style="337" customWidth="1"/>
    <col min="4574" max="4574" width="12.2" style="337" customWidth="1"/>
    <col min="4575" max="4575" width="8.2" style="337" customWidth="1"/>
    <col min="4576" max="4576" width="10.7" style="337" customWidth="1"/>
    <col min="4577" max="4577" width="10" style="337" customWidth="1"/>
    <col min="4578" max="4578" width="12.2" style="337" customWidth="1"/>
    <col min="4579" max="4579" width="9.7" style="337" customWidth="1"/>
    <col min="4580" max="4580" width="9.2" style="337" customWidth="1"/>
    <col min="4581" max="4581" width="9" style="337" customWidth="1"/>
    <col min="4582" max="4582" width="8.7" style="337" customWidth="1"/>
    <col min="4583" max="4583" width="9.7" style="337" customWidth="1"/>
    <col min="4584" max="4584" width="9.2" style="337" customWidth="1"/>
    <col min="4585" max="4585" width="7.7" style="337" customWidth="1"/>
    <col min="4586" max="4586" width="9.2" style="337" customWidth="1"/>
    <col min="4587" max="4587" width="14.7" style="337" customWidth="1"/>
    <col min="4588" max="4588" width="13.7" style="337" customWidth="1"/>
    <col min="4589" max="4589" width="8" style="337" customWidth="1"/>
    <col min="4590" max="4590" width="7.7" style="337" customWidth="1"/>
    <col min="4591" max="4591" width="7.2" style="337" customWidth="1"/>
    <col min="4592" max="4592" width="9.2" style="337" customWidth="1"/>
    <col min="4593" max="4593" width="7.7" style="337" customWidth="1"/>
    <col min="4594" max="4595" width="8.7" style="337" customWidth="1"/>
    <col min="4596" max="4596" width="14.7" style="337" customWidth="1"/>
    <col min="4597" max="4597" width="13.7" style="337" customWidth="1"/>
    <col min="4598" max="4598" width="8.7" style="337" customWidth="1"/>
    <col min="4599" max="4601" width="10.7" style="337" customWidth="1"/>
    <col min="4602" max="4602" width="16.7" style="337" customWidth="1"/>
    <col min="4603" max="4606" width="10.7" style="337" customWidth="1"/>
    <col min="4607" max="4607" width="12" style="337" customWidth="1"/>
    <col min="4608" max="4608" width="10.7" style="337" customWidth="1"/>
    <col min="4609" max="4609" width="8.7" style="337" customWidth="1"/>
    <col min="4610" max="4614" width="13.7" style="337" customWidth="1"/>
    <col min="4615" max="4618" width="8.7" style="337" hidden="1"/>
    <col min="4619" max="4813" width="9" style="337" customWidth="1"/>
    <col min="4814" max="4814" width="4.5" style="337" customWidth="1"/>
    <col min="4815" max="4815" width="11" style="337" customWidth="1"/>
    <col min="4816" max="4816" width="8" style="337" customWidth="1"/>
    <col min="4817" max="4817" width="5.2" style="337" customWidth="1"/>
    <col min="4818" max="4818" width="13.2" style="337" customWidth="1"/>
    <col min="4819" max="4819" width="12.5" style="337" customWidth="1"/>
    <col min="4820" max="4829" width="10.7" style="337" customWidth="1"/>
    <col min="4830" max="4830" width="12.2" style="337" customWidth="1"/>
    <col min="4831" max="4831" width="8.2" style="337" customWidth="1"/>
    <col min="4832" max="4832" width="10.7" style="337" customWidth="1"/>
    <col min="4833" max="4833" width="10" style="337" customWidth="1"/>
    <col min="4834" max="4834" width="12.2" style="337" customWidth="1"/>
    <col min="4835" max="4835" width="9.7" style="337" customWidth="1"/>
    <col min="4836" max="4836" width="9.2" style="337" customWidth="1"/>
    <col min="4837" max="4837" width="9" style="337" customWidth="1"/>
    <col min="4838" max="4838" width="8.7" style="337" customWidth="1"/>
    <col min="4839" max="4839" width="9.7" style="337" customWidth="1"/>
    <col min="4840" max="4840" width="9.2" style="337" customWidth="1"/>
    <col min="4841" max="4841" width="7.7" style="337" customWidth="1"/>
    <col min="4842" max="4842" width="9.2" style="337" customWidth="1"/>
    <col min="4843" max="4843" width="14.7" style="337" customWidth="1"/>
    <col min="4844" max="4844" width="13.7" style="337" customWidth="1"/>
    <col min="4845" max="4845" width="8" style="337" customWidth="1"/>
    <col min="4846" max="4846" width="7.7" style="337" customWidth="1"/>
    <col min="4847" max="4847" width="7.2" style="337" customWidth="1"/>
    <col min="4848" max="4848" width="9.2" style="337" customWidth="1"/>
    <col min="4849" max="4849" width="7.7" style="337" customWidth="1"/>
    <col min="4850" max="4851" width="8.7" style="337" customWidth="1"/>
    <col min="4852" max="4852" width="14.7" style="337" customWidth="1"/>
    <col min="4853" max="4853" width="13.7" style="337" customWidth="1"/>
    <col min="4854" max="4854" width="8.7" style="337" customWidth="1"/>
    <col min="4855" max="4857" width="10.7" style="337" customWidth="1"/>
    <col min="4858" max="4858" width="16.7" style="337" customWidth="1"/>
    <col min="4859" max="4862" width="10.7" style="337" customWidth="1"/>
    <col min="4863" max="4863" width="12" style="337" customWidth="1"/>
    <col min="4864" max="4864" width="10.7" style="337" customWidth="1"/>
    <col min="4865" max="4865" width="8.7" style="337" customWidth="1"/>
    <col min="4866" max="4870" width="13.7" style="337" customWidth="1"/>
    <col min="4871" max="4874" width="8.7" style="337" hidden="1"/>
    <col min="4875" max="5069" width="9" style="337" customWidth="1"/>
    <col min="5070" max="5070" width="4.5" style="337" customWidth="1"/>
    <col min="5071" max="5071" width="11" style="337" customWidth="1"/>
    <col min="5072" max="5072" width="8" style="337" customWidth="1"/>
    <col min="5073" max="5073" width="5.2" style="337" customWidth="1"/>
    <col min="5074" max="5074" width="13.2" style="337" customWidth="1"/>
    <col min="5075" max="5075" width="12.5" style="337" customWidth="1"/>
    <col min="5076" max="5085" width="10.7" style="337" customWidth="1"/>
    <col min="5086" max="5086" width="12.2" style="337" customWidth="1"/>
    <col min="5087" max="5087" width="8.2" style="337" customWidth="1"/>
    <col min="5088" max="5088" width="10.7" style="337" customWidth="1"/>
    <col min="5089" max="5089" width="10" style="337" customWidth="1"/>
    <col min="5090" max="5090" width="12.2" style="337" customWidth="1"/>
    <col min="5091" max="5091" width="9.7" style="337" customWidth="1"/>
    <col min="5092" max="5092" width="9.2" style="337" customWidth="1"/>
    <col min="5093" max="5093" width="9" style="337" customWidth="1"/>
    <col min="5094" max="5094" width="8.7" style="337" customWidth="1"/>
    <col min="5095" max="5095" width="9.7" style="337" customWidth="1"/>
    <col min="5096" max="5096" width="9.2" style="337" customWidth="1"/>
    <col min="5097" max="5097" width="7.7" style="337" customWidth="1"/>
    <col min="5098" max="5098" width="9.2" style="337" customWidth="1"/>
    <col min="5099" max="5099" width="14.7" style="337" customWidth="1"/>
    <col min="5100" max="5100" width="13.7" style="337" customWidth="1"/>
    <col min="5101" max="5101" width="8" style="337" customWidth="1"/>
    <col min="5102" max="5102" width="7.7" style="337" customWidth="1"/>
    <col min="5103" max="5103" width="7.2" style="337" customWidth="1"/>
    <col min="5104" max="5104" width="9.2" style="337" customWidth="1"/>
    <col min="5105" max="5105" width="7.7" style="337" customWidth="1"/>
    <col min="5106" max="5107" width="8.7" style="337" customWidth="1"/>
    <col min="5108" max="5108" width="14.7" style="337" customWidth="1"/>
    <col min="5109" max="5109" width="13.7" style="337" customWidth="1"/>
    <col min="5110" max="5110" width="8.7" style="337" customWidth="1"/>
    <col min="5111" max="5113" width="10.7" style="337" customWidth="1"/>
    <col min="5114" max="5114" width="16.7" style="337" customWidth="1"/>
    <col min="5115" max="5118" width="10.7" style="337" customWidth="1"/>
    <col min="5119" max="5119" width="12" style="337" customWidth="1"/>
    <col min="5120" max="5120" width="10.7" style="337" customWidth="1"/>
    <col min="5121" max="5121" width="8.7" style="337" customWidth="1"/>
    <col min="5122" max="5126" width="13.7" style="337" customWidth="1"/>
    <col min="5127" max="5130" width="8.7" style="337" hidden="1"/>
    <col min="5131" max="5325" width="9" style="337" customWidth="1"/>
    <col min="5326" max="5326" width="4.5" style="337" customWidth="1"/>
    <col min="5327" max="5327" width="11" style="337" customWidth="1"/>
    <col min="5328" max="5328" width="8" style="337" customWidth="1"/>
    <col min="5329" max="5329" width="5.2" style="337" customWidth="1"/>
    <col min="5330" max="5330" width="13.2" style="337" customWidth="1"/>
    <col min="5331" max="5331" width="12.5" style="337" customWidth="1"/>
    <col min="5332" max="5341" width="10.7" style="337" customWidth="1"/>
    <col min="5342" max="5342" width="12.2" style="337" customWidth="1"/>
    <col min="5343" max="5343" width="8.2" style="337" customWidth="1"/>
    <col min="5344" max="5344" width="10.7" style="337" customWidth="1"/>
    <col min="5345" max="5345" width="10" style="337" customWidth="1"/>
    <col min="5346" max="5346" width="12.2" style="337" customWidth="1"/>
    <col min="5347" max="5347" width="9.7" style="337" customWidth="1"/>
    <col min="5348" max="5348" width="9.2" style="337" customWidth="1"/>
    <col min="5349" max="5349" width="9" style="337" customWidth="1"/>
    <col min="5350" max="5350" width="8.7" style="337" customWidth="1"/>
    <col min="5351" max="5351" width="9.7" style="337" customWidth="1"/>
    <col min="5352" max="5352" width="9.2" style="337" customWidth="1"/>
    <col min="5353" max="5353" width="7.7" style="337" customWidth="1"/>
    <col min="5354" max="5354" width="9.2" style="337" customWidth="1"/>
    <col min="5355" max="5355" width="14.7" style="337" customWidth="1"/>
    <col min="5356" max="5356" width="13.7" style="337" customWidth="1"/>
    <col min="5357" max="5357" width="8" style="337" customWidth="1"/>
    <col min="5358" max="5358" width="7.7" style="337" customWidth="1"/>
    <col min="5359" max="5359" width="7.2" style="337" customWidth="1"/>
    <col min="5360" max="5360" width="9.2" style="337" customWidth="1"/>
    <col min="5361" max="5361" width="7.7" style="337" customWidth="1"/>
    <col min="5362" max="5363" width="8.7" style="337" customWidth="1"/>
    <col min="5364" max="5364" width="14.7" style="337" customWidth="1"/>
    <col min="5365" max="5365" width="13.7" style="337" customWidth="1"/>
    <col min="5366" max="5366" width="8.7" style="337" customWidth="1"/>
    <col min="5367" max="5369" width="10.7" style="337" customWidth="1"/>
    <col min="5370" max="5370" width="16.7" style="337" customWidth="1"/>
    <col min="5371" max="5374" width="10.7" style="337" customWidth="1"/>
    <col min="5375" max="5375" width="12" style="337" customWidth="1"/>
    <col min="5376" max="5376" width="10.7" style="337" customWidth="1"/>
    <col min="5377" max="5377" width="8.7" style="337" customWidth="1"/>
    <col min="5378" max="5382" width="13.7" style="337" customWidth="1"/>
    <col min="5383" max="5386" width="8.7" style="337" hidden="1"/>
    <col min="5387" max="5581" width="9" style="337" customWidth="1"/>
    <col min="5582" max="5582" width="4.5" style="337" customWidth="1"/>
    <col min="5583" max="5583" width="11" style="337" customWidth="1"/>
    <col min="5584" max="5584" width="8" style="337" customWidth="1"/>
    <col min="5585" max="5585" width="5.2" style="337" customWidth="1"/>
    <col min="5586" max="5586" width="13.2" style="337" customWidth="1"/>
    <col min="5587" max="5587" width="12.5" style="337" customWidth="1"/>
    <col min="5588" max="5597" width="10.7" style="337" customWidth="1"/>
    <col min="5598" max="5598" width="12.2" style="337" customWidth="1"/>
    <col min="5599" max="5599" width="8.2" style="337" customWidth="1"/>
    <col min="5600" max="5600" width="10.7" style="337" customWidth="1"/>
    <col min="5601" max="5601" width="10" style="337" customWidth="1"/>
    <col min="5602" max="5602" width="12.2" style="337" customWidth="1"/>
    <col min="5603" max="5603" width="9.7" style="337" customWidth="1"/>
    <col min="5604" max="5604" width="9.2" style="337" customWidth="1"/>
    <col min="5605" max="5605" width="9" style="337" customWidth="1"/>
    <col min="5606" max="5606" width="8.7" style="337" customWidth="1"/>
    <col min="5607" max="5607" width="9.7" style="337" customWidth="1"/>
    <col min="5608" max="5608" width="9.2" style="337" customWidth="1"/>
    <col min="5609" max="5609" width="7.7" style="337" customWidth="1"/>
    <col min="5610" max="5610" width="9.2" style="337" customWidth="1"/>
    <col min="5611" max="5611" width="14.7" style="337" customWidth="1"/>
    <col min="5612" max="5612" width="13.7" style="337" customWidth="1"/>
    <col min="5613" max="5613" width="8" style="337" customWidth="1"/>
    <col min="5614" max="5614" width="7.7" style="337" customWidth="1"/>
    <col min="5615" max="5615" width="7.2" style="337" customWidth="1"/>
    <col min="5616" max="5616" width="9.2" style="337" customWidth="1"/>
    <col min="5617" max="5617" width="7.7" style="337" customWidth="1"/>
    <col min="5618" max="5619" width="8.7" style="337" customWidth="1"/>
    <col min="5620" max="5620" width="14.7" style="337" customWidth="1"/>
    <col min="5621" max="5621" width="13.7" style="337" customWidth="1"/>
    <col min="5622" max="5622" width="8.7" style="337" customWidth="1"/>
    <col min="5623" max="5625" width="10.7" style="337" customWidth="1"/>
    <col min="5626" max="5626" width="16.7" style="337" customWidth="1"/>
    <col min="5627" max="5630" width="10.7" style="337" customWidth="1"/>
    <col min="5631" max="5631" width="12" style="337" customWidth="1"/>
    <col min="5632" max="5632" width="10.7" style="337" customWidth="1"/>
    <col min="5633" max="5633" width="8.7" style="337" customWidth="1"/>
    <col min="5634" max="5638" width="13.7" style="337" customWidth="1"/>
    <col min="5639" max="5642" width="8.7" style="337" hidden="1"/>
    <col min="5643" max="5837" width="9" style="337" customWidth="1"/>
    <col min="5838" max="5838" width="4.5" style="337" customWidth="1"/>
    <col min="5839" max="5839" width="11" style="337" customWidth="1"/>
    <col min="5840" max="5840" width="8" style="337" customWidth="1"/>
    <col min="5841" max="5841" width="5.2" style="337" customWidth="1"/>
    <col min="5842" max="5842" width="13.2" style="337" customWidth="1"/>
    <col min="5843" max="5843" width="12.5" style="337" customWidth="1"/>
    <col min="5844" max="5853" width="10.7" style="337" customWidth="1"/>
    <col min="5854" max="5854" width="12.2" style="337" customWidth="1"/>
    <col min="5855" max="5855" width="8.2" style="337" customWidth="1"/>
    <col min="5856" max="5856" width="10.7" style="337" customWidth="1"/>
    <col min="5857" max="5857" width="10" style="337" customWidth="1"/>
    <col min="5858" max="5858" width="12.2" style="337" customWidth="1"/>
    <col min="5859" max="5859" width="9.7" style="337" customWidth="1"/>
    <col min="5860" max="5860" width="9.2" style="337" customWidth="1"/>
    <col min="5861" max="5861" width="9" style="337" customWidth="1"/>
    <col min="5862" max="5862" width="8.7" style="337" customWidth="1"/>
    <col min="5863" max="5863" width="9.7" style="337" customWidth="1"/>
    <col min="5864" max="5864" width="9.2" style="337" customWidth="1"/>
    <col min="5865" max="5865" width="7.7" style="337" customWidth="1"/>
    <col min="5866" max="5866" width="9.2" style="337" customWidth="1"/>
    <col min="5867" max="5867" width="14.7" style="337" customWidth="1"/>
    <col min="5868" max="5868" width="13.7" style="337" customWidth="1"/>
    <col min="5869" max="5869" width="8" style="337" customWidth="1"/>
    <col min="5870" max="5870" width="7.7" style="337" customWidth="1"/>
    <col min="5871" max="5871" width="7.2" style="337" customWidth="1"/>
    <col min="5872" max="5872" width="9.2" style="337" customWidth="1"/>
    <col min="5873" max="5873" width="7.7" style="337" customWidth="1"/>
    <col min="5874" max="5875" width="8.7" style="337" customWidth="1"/>
    <col min="5876" max="5876" width="14.7" style="337" customWidth="1"/>
    <col min="5877" max="5877" width="13.7" style="337" customWidth="1"/>
    <col min="5878" max="5878" width="8.7" style="337" customWidth="1"/>
    <col min="5879" max="5881" width="10.7" style="337" customWidth="1"/>
    <col min="5882" max="5882" width="16.7" style="337" customWidth="1"/>
    <col min="5883" max="5886" width="10.7" style="337" customWidth="1"/>
    <col min="5887" max="5887" width="12" style="337" customWidth="1"/>
    <col min="5888" max="5888" width="10.7" style="337" customWidth="1"/>
    <col min="5889" max="5889" width="8.7" style="337" customWidth="1"/>
    <col min="5890" max="5894" width="13.7" style="337" customWidth="1"/>
    <col min="5895" max="5898" width="8.7" style="337" hidden="1"/>
    <col min="5899" max="6093" width="9" style="337" customWidth="1"/>
    <col min="6094" max="6094" width="4.5" style="337" customWidth="1"/>
    <col min="6095" max="6095" width="11" style="337" customWidth="1"/>
    <col min="6096" max="6096" width="8" style="337" customWidth="1"/>
    <col min="6097" max="6097" width="5.2" style="337" customWidth="1"/>
    <col min="6098" max="6098" width="13.2" style="337" customWidth="1"/>
    <col min="6099" max="6099" width="12.5" style="337" customWidth="1"/>
    <col min="6100" max="6109" width="10.7" style="337" customWidth="1"/>
    <col min="6110" max="6110" width="12.2" style="337" customWidth="1"/>
    <col min="6111" max="6111" width="8.2" style="337" customWidth="1"/>
    <col min="6112" max="6112" width="10.7" style="337" customWidth="1"/>
    <col min="6113" max="6113" width="10" style="337" customWidth="1"/>
    <col min="6114" max="6114" width="12.2" style="337" customWidth="1"/>
    <col min="6115" max="6115" width="9.7" style="337" customWidth="1"/>
    <col min="6116" max="6116" width="9.2" style="337" customWidth="1"/>
    <col min="6117" max="6117" width="9" style="337" customWidth="1"/>
    <col min="6118" max="6118" width="8.7" style="337" customWidth="1"/>
    <col min="6119" max="6119" width="9.7" style="337" customWidth="1"/>
    <col min="6120" max="6120" width="9.2" style="337" customWidth="1"/>
    <col min="6121" max="6121" width="7.7" style="337" customWidth="1"/>
    <col min="6122" max="6122" width="9.2" style="337" customWidth="1"/>
    <col min="6123" max="6123" width="14.7" style="337" customWidth="1"/>
    <col min="6124" max="6124" width="13.7" style="337" customWidth="1"/>
    <col min="6125" max="6125" width="8" style="337" customWidth="1"/>
    <col min="6126" max="6126" width="7.7" style="337" customWidth="1"/>
    <col min="6127" max="6127" width="7.2" style="337" customWidth="1"/>
    <col min="6128" max="6128" width="9.2" style="337" customWidth="1"/>
    <col min="6129" max="6129" width="7.7" style="337" customWidth="1"/>
    <col min="6130" max="6131" width="8.7" style="337" customWidth="1"/>
    <col min="6132" max="6132" width="14.7" style="337" customWidth="1"/>
    <col min="6133" max="6133" width="13.7" style="337" customWidth="1"/>
    <col min="6134" max="6134" width="8.7" style="337" customWidth="1"/>
    <col min="6135" max="6137" width="10.7" style="337" customWidth="1"/>
    <col min="6138" max="6138" width="16.7" style="337" customWidth="1"/>
    <col min="6139" max="6142" width="10.7" style="337" customWidth="1"/>
    <col min="6143" max="6143" width="12" style="337" customWidth="1"/>
    <col min="6144" max="6144" width="10.7" style="337" customWidth="1"/>
    <col min="6145" max="6145" width="8.7" style="337" customWidth="1"/>
    <col min="6146" max="6150" width="13.7" style="337" customWidth="1"/>
    <col min="6151" max="6154" width="8.7" style="337" hidden="1"/>
    <col min="6155" max="6349" width="9" style="337" customWidth="1"/>
    <col min="6350" max="6350" width="4.5" style="337" customWidth="1"/>
    <col min="6351" max="6351" width="11" style="337" customWidth="1"/>
    <col min="6352" max="6352" width="8" style="337" customWidth="1"/>
    <col min="6353" max="6353" width="5.2" style="337" customWidth="1"/>
    <col min="6354" max="6354" width="13.2" style="337" customWidth="1"/>
    <col min="6355" max="6355" width="12.5" style="337" customWidth="1"/>
    <col min="6356" max="6365" width="10.7" style="337" customWidth="1"/>
    <col min="6366" max="6366" width="12.2" style="337" customWidth="1"/>
    <col min="6367" max="6367" width="8.2" style="337" customWidth="1"/>
    <col min="6368" max="6368" width="10.7" style="337" customWidth="1"/>
    <col min="6369" max="6369" width="10" style="337" customWidth="1"/>
    <col min="6370" max="6370" width="12.2" style="337" customWidth="1"/>
    <col min="6371" max="6371" width="9.7" style="337" customWidth="1"/>
    <col min="6372" max="6372" width="9.2" style="337" customWidth="1"/>
    <col min="6373" max="6373" width="9" style="337" customWidth="1"/>
    <col min="6374" max="6374" width="8.7" style="337" customWidth="1"/>
    <col min="6375" max="6375" width="9.7" style="337" customWidth="1"/>
    <col min="6376" max="6376" width="9.2" style="337" customWidth="1"/>
    <col min="6377" max="6377" width="7.7" style="337" customWidth="1"/>
    <col min="6378" max="6378" width="9.2" style="337" customWidth="1"/>
    <col min="6379" max="6379" width="14.7" style="337" customWidth="1"/>
    <col min="6380" max="6380" width="13.7" style="337" customWidth="1"/>
    <col min="6381" max="6381" width="8" style="337" customWidth="1"/>
    <col min="6382" max="6382" width="7.7" style="337" customWidth="1"/>
    <col min="6383" max="6383" width="7.2" style="337" customWidth="1"/>
    <col min="6384" max="6384" width="9.2" style="337" customWidth="1"/>
    <col min="6385" max="6385" width="7.7" style="337" customWidth="1"/>
    <col min="6386" max="6387" width="8.7" style="337" customWidth="1"/>
    <col min="6388" max="6388" width="14.7" style="337" customWidth="1"/>
    <col min="6389" max="6389" width="13.7" style="337" customWidth="1"/>
    <col min="6390" max="6390" width="8.7" style="337" customWidth="1"/>
    <col min="6391" max="6393" width="10.7" style="337" customWidth="1"/>
    <col min="6394" max="6394" width="16.7" style="337" customWidth="1"/>
    <col min="6395" max="6398" width="10.7" style="337" customWidth="1"/>
    <col min="6399" max="6399" width="12" style="337" customWidth="1"/>
    <col min="6400" max="6400" width="10.7" style="337" customWidth="1"/>
    <col min="6401" max="6401" width="8.7" style="337" customWidth="1"/>
    <col min="6402" max="6406" width="13.7" style="337" customWidth="1"/>
    <col min="6407" max="6410" width="8.7" style="337" hidden="1"/>
    <col min="6411" max="6605" width="9" style="337" customWidth="1"/>
    <col min="6606" max="6606" width="4.5" style="337" customWidth="1"/>
    <col min="6607" max="6607" width="11" style="337" customWidth="1"/>
    <col min="6608" max="6608" width="8" style="337" customWidth="1"/>
    <col min="6609" max="6609" width="5.2" style="337" customWidth="1"/>
    <col min="6610" max="6610" width="13.2" style="337" customWidth="1"/>
    <col min="6611" max="6611" width="12.5" style="337" customWidth="1"/>
    <col min="6612" max="6621" width="10.7" style="337" customWidth="1"/>
    <col min="6622" max="6622" width="12.2" style="337" customWidth="1"/>
    <col min="6623" max="6623" width="8.2" style="337" customWidth="1"/>
    <col min="6624" max="6624" width="10.7" style="337" customWidth="1"/>
    <col min="6625" max="6625" width="10" style="337" customWidth="1"/>
    <col min="6626" max="6626" width="12.2" style="337" customWidth="1"/>
    <col min="6627" max="6627" width="9.7" style="337" customWidth="1"/>
    <col min="6628" max="6628" width="9.2" style="337" customWidth="1"/>
    <col min="6629" max="6629" width="9" style="337" customWidth="1"/>
    <col min="6630" max="6630" width="8.7" style="337" customWidth="1"/>
    <col min="6631" max="6631" width="9.7" style="337" customWidth="1"/>
    <col min="6632" max="6632" width="9.2" style="337" customWidth="1"/>
    <col min="6633" max="6633" width="7.7" style="337" customWidth="1"/>
    <col min="6634" max="6634" width="9.2" style="337" customWidth="1"/>
    <col min="6635" max="6635" width="14.7" style="337" customWidth="1"/>
    <col min="6636" max="6636" width="13.7" style="337" customWidth="1"/>
    <col min="6637" max="6637" width="8" style="337" customWidth="1"/>
    <col min="6638" max="6638" width="7.7" style="337" customWidth="1"/>
    <col min="6639" max="6639" width="7.2" style="337" customWidth="1"/>
    <col min="6640" max="6640" width="9.2" style="337" customWidth="1"/>
    <col min="6641" max="6641" width="7.7" style="337" customWidth="1"/>
    <col min="6642" max="6643" width="8.7" style="337" customWidth="1"/>
    <col min="6644" max="6644" width="14.7" style="337" customWidth="1"/>
    <col min="6645" max="6645" width="13.7" style="337" customWidth="1"/>
    <col min="6646" max="6646" width="8.7" style="337" customWidth="1"/>
    <col min="6647" max="6649" width="10.7" style="337" customWidth="1"/>
    <col min="6650" max="6650" width="16.7" style="337" customWidth="1"/>
    <col min="6651" max="6654" width="10.7" style="337" customWidth="1"/>
    <col min="6655" max="6655" width="12" style="337" customWidth="1"/>
    <col min="6656" max="6656" width="10.7" style="337" customWidth="1"/>
    <col min="6657" max="6657" width="8.7" style="337" customWidth="1"/>
    <col min="6658" max="6662" width="13.7" style="337" customWidth="1"/>
    <col min="6663" max="6666" width="8.7" style="337" hidden="1"/>
    <col min="6667" max="6861" width="9" style="337" customWidth="1"/>
    <col min="6862" max="6862" width="4.5" style="337" customWidth="1"/>
    <col min="6863" max="6863" width="11" style="337" customWidth="1"/>
    <col min="6864" max="6864" width="8" style="337" customWidth="1"/>
    <col min="6865" max="6865" width="5.2" style="337" customWidth="1"/>
    <col min="6866" max="6866" width="13.2" style="337" customWidth="1"/>
    <col min="6867" max="6867" width="12.5" style="337" customWidth="1"/>
    <col min="6868" max="6877" width="10.7" style="337" customWidth="1"/>
    <col min="6878" max="6878" width="12.2" style="337" customWidth="1"/>
    <col min="6879" max="6879" width="8.2" style="337" customWidth="1"/>
    <col min="6880" max="6880" width="10.7" style="337" customWidth="1"/>
    <col min="6881" max="6881" width="10" style="337" customWidth="1"/>
    <col min="6882" max="6882" width="12.2" style="337" customWidth="1"/>
    <col min="6883" max="6883" width="9.7" style="337" customWidth="1"/>
    <col min="6884" max="6884" width="9.2" style="337" customWidth="1"/>
    <col min="6885" max="6885" width="9" style="337" customWidth="1"/>
    <col min="6886" max="6886" width="8.7" style="337" customWidth="1"/>
    <col min="6887" max="6887" width="9.7" style="337" customWidth="1"/>
    <col min="6888" max="6888" width="9.2" style="337" customWidth="1"/>
    <col min="6889" max="6889" width="7.7" style="337" customWidth="1"/>
    <col min="6890" max="6890" width="9.2" style="337" customWidth="1"/>
    <col min="6891" max="6891" width="14.7" style="337" customWidth="1"/>
    <col min="6892" max="6892" width="13.7" style="337" customWidth="1"/>
    <col min="6893" max="6893" width="8" style="337" customWidth="1"/>
    <col min="6894" max="6894" width="7.7" style="337" customWidth="1"/>
    <col min="6895" max="6895" width="7.2" style="337" customWidth="1"/>
    <col min="6896" max="6896" width="9.2" style="337" customWidth="1"/>
    <col min="6897" max="6897" width="7.7" style="337" customWidth="1"/>
    <col min="6898" max="6899" width="8.7" style="337" customWidth="1"/>
    <col min="6900" max="6900" width="14.7" style="337" customWidth="1"/>
    <col min="6901" max="6901" width="13.7" style="337" customWidth="1"/>
    <col min="6902" max="6902" width="8.7" style="337" customWidth="1"/>
    <col min="6903" max="6905" width="10.7" style="337" customWidth="1"/>
    <col min="6906" max="6906" width="16.7" style="337" customWidth="1"/>
    <col min="6907" max="6910" width="10.7" style="337" customWidth="1"/>
    <col min="6911" max="6911" width="12" style="337" customWidth="1"/>
    <col min="6912" max="6912" width="10.7" style="337" customWidth="1"/>
    <col min="6913" max="6913" width="8.7" style="337" customWidth="1"/>
    <col min="6914" max="6918" width="13.7" style="337" customWidth="1"/>
    <col min="6919" max="6922" width="8.7" style="337" hidden="1"/>
    <col min="6923" max="7117" width="9" style="337" customWidth="1"/>
    <col min="7118" max="7118" width="4.5" style="337" customWidth="1"/>
    <col min="7119" max="7119" width="11" style="337" customWidth="1"/>
    <col min="7120" max="7120" width="8" style="337" customWidth="1"/>
    <col min="7121" max="7121" width="5.2" style="337" customWidth="1"/>
    <col min="7122" max="7122" width="13.2" style="337" customWidth="1"/>
    <col min="7123" max="7123" width="12.5" style="337" customWidth="1"/>
    <col min="7124" max="7133" width="10.7" style="337" customWidth="1"/>
    <col min="7134" max="7134" width="12.2" style="337" customWidth="1"/>
    <col min="7135" max="7135" width="8.2" style="337" customWidth="1"/>
    <col min="7136" max="7136" width="10.7" style="337" customWidth="1"/>
    <col min="7137" max="7137" width="10" style="337" customWidth="1"/>
    <col min="7138" max="7138" width="12.2" style="337" customWidth="1"/>
    <col min="7139" max="7139" width="9.7" style="337" customWidth="1"/>
    <col min="7140" max="7140" width="9.2" style="337" customWidth="1"/>
    <col min="7141" max="7141" width="9" style="337" customWidth="1"/>
    <col min="7142" max="7142" width="8.7" style="337" customWidth="1"/>
    <col min="7143" max="7143" width="9.7" style="337" customWidth="1"/>
    <col min="7144" max="7144" width="9.2" style="337" customWidth="1"/>
    <col min="7145" max="7145" width="7.7" style="337" customWidth="1"/>
    <col min="7146" max="7146" width="9.2" style="337" customWidth="1"/>
    <col min="7147" max="7147" width="14.7" style="337" customWidth="1"/>
    <col min="7148" max="7148" width="13.7" style="337" customWidth="1"/>
    <col min="7149" max="7149" width="8" style="337" customWidth="1"/>
    <col min="7150" max="7150" width="7.7" style="337" customWidth="1"/>
    <col min="7151" max="7151" width="7.2" style="337" customWidth="1"/>
    <col min="7152" max="7152" width="9.2" style="337" customWidth="1"/>
    <col min="7153" max="7153" width="7.7" style="337" customWidth="1"/>
    <col min="7154" max="7155" width="8.7" style="337" customWidth="1"/>
    <col min="7156" max="7156" width="14.7" style="337" customWidth="1"/>
    <col min="7157" max="7157" width="13.7" style="337" customWidth="1"/>
    <col min="7158" max="7158" width="8.7" style="337" customWidth="1"/>
    <col min="7159" max="7161" width="10.7" style="337" customWidth="1"/>
    <col min="7162" max="7162" width="16.7" style="337" customWidth="1"/>
    <col min="7163" max="7166" width="10.7" style="337" customWidth="1"/>
    <col min="7167" max="7167" width="12" style="337" customWidth="1"/>
    <col min="7168" max="7168" width="10.7" style="337" customWidth="1"/>
    <col min="7169" max="7169" width="8.7" style="337" customWidth="1"/>
    <col min="7170" max="7174" width="13.7" style="337" customWidth="1"/>
    <col min="7175" max="7178" width="8.7" style="337" hidden="1"/>
    <col min="7179" max="7373" width="9" style="337" customWidth="1"/>
    <col min="7374" max="7374" width="4.5" style="337" customWidth="1"/>
    <col min="7375" max="7375" width="11" style="337" customWidth="1"/>
    <col min="7376" max="7376" width="8" style="337" customWidth="1"/>
    <col min="7377" max="7377" width="5.2" style="337" customWidth="1"/>
    <col min="7378" max="7378" width="13.2" style="337" customWidth="1"/>
    <col min="7379" max="7379" width="12.5" style="337" customWidth="1"/>
    <col min="7380" max="7389" width="10.7" style="337" customWidth="1"/>
    <col min="7390" max="7390" width="12.2" style="337" customWidth="1"/>
    <col min="7391" max="7391" width="8.2" style="337" customWidth="1"/>
    <col min="7392" max="7392" width="10.7" style="337" customWidth="1"/>
    <col min="7393" max="7393" width="10" style="337" customWidth="1"/>
    <col min="7394" max="7394" width="12.2" style="337" customWidth="1"/>
    <col min="7395" max="7395" width="9.7" style="337" customWidth="1"/>
    <col min="7396" max="7396" width="9.2" style="337" customWidth="1"/>
    <col min="7397" max="7397" width="9" style="337" customWidth="1"/>
    <col min="7398" max="7398" width="8.7" style="337" customWidth="1"/>
    <col min="7399" max="7399" width="9.7" style="337" customWidth="1"/>
    <col min="7400" max="7400" width="9.2" style="337" customWidth="1"/>
    <col min="7401" max="7401" width="7.7" style="337" customWidth="1"/>
    <col min="7402" max="7402" width="9.2" style="337" customWidth="1"/>
    <col min="7403" max="7403" width="14.7" style="337" customWidth="1"/>
    <col min="7404" max="7404" width="13.7" style="337" customWidth="1"/>
    <col min="7405" max="7405" width="8" style="337" customWidth="1"/>
    <col min="7406" max="7406" width="7.7" style="337" customWidth="1"/>
    <col min="7407" max="7407" width="7.2" style="337" customWidth="1"/>
    <col min="7408" max="7408" width="9.2" style="337" customWidth="1"/>
    <col min="7409" max="7409" width="7.7" style="337" customWidth="1"/>
    <col min="7410" max="7411" width="8.7" style="337" customWidth="1"/>
    <col min="7412" max="7412" width="14.7" style="337" customWidth="1"/>
    <col min="7413" max="7413" width="13.7" style="337" customWidth="1"/>
    <col min="7414" max="7414" width="8.7" style="337" customWidth="1"/>
    <col min="7415" max="7417" width="10.7" style="337" customWidth="1"/>
    <col min="7418" max="7418" width="16.7" style="337" customWidth="1"/>
    <col min="7419" max="7422" width="10.7" style="337" customWidth="1"/>
    <col min="7423" max="7423" width="12" style="337" customWidth="1"/>
    <col min="7424" max="7424" width="10.7" style="337" customWidth="1"/>
    <col min="7425" max="7425" width="8.7" style="337" customWidth="1"/>
    <col min="7426" max="7430" width="13.7" style="337" customWidth="1"/>
    <col min="7431" max="7434" width="8.7" style="337" hidden="1"/>
    <col min="7435" max="7629" width="9" style="337" customWidth="1"/>
    <col min="7630" max="7630" width="4.5" style="337" customWidth="1"/>
    <col min="7631" max="7631" width="11" style="337" customWidth="1"/>
    <col min="7632" max="7632" width="8" style="337" customWidth="1"/>
    <col min="7633" max="7633" width="5.2" style="337" customWidth="1"/>
    <col min="7634" max="7634" width="13.2" style="337" customWidth="1"/>
    <col min="7635" max="7635" width="12.5" style="337" customWidth="1"/>
    <col min="7636" max="7645" width="10.7" style="337" customWidth="1"/>
    <col min="7646" max="7646" width="12.2" style="337" customWidth="1"/>
    <col min="7647" max="7647" width="8.2" style="337" customWidth="1"/>
    <col min="7648" max="7648" width="10.7" style="337" customWidth="1"/>
    <col min="7649" max="7649" width="10" style="337" customWidth="1"/>
    <col min="7650" max="7650" width="12.2" style="337" customWidth="1"/>
    <col min="7651" max="7651" width="9.7" style="337" customWidth="1"/>
    <col min="7652" max="7652" width="9.2" style="337" customWidth="1"/>
    <col min="7653" max="7653" width="9" style="337" customWidth="1"/>
    <col min="7654" max="7654" width="8.7" style="337" customWidth="1"/>
    <col min="7655" max="7655" width="9.7" style="337" customWidth="1"/>
    <col min="7656" max="7656" width="9.2" style="337" customWidth="1"/>
    <col min="7657" max="7657" width="7.7" style="337" customWidth="1"/>
    <col min="7658" max="7658" width="9.2" style="337" customWidth="1"/>
    <col min="7659" max="7659" width="14.7" style="337" customWidth="1"/>
    <col min="7660" max="7660" width="13.7" style="337" customWidth="1"/>
    <col min="7661" max="7661" width="8" style="337" customWidth="1"/>
    <col min="7662" max="7662" width="7.7" style="337" customWidth="1"/>
    <col min="7663" max="7663" width="7.2" style="337" customWidth="1"/>
    <col min="7664" max="7664" width="9.2" style="337" customWidth="1"/>
    <col min="7665" max="7665" width="7.7" style="337" customWidth="1"/>
    <col min="7666" max="7667" width="8.7" style="337" customWidth="1"/>
    <col min="7668" max="7668" width="14.7" style="337" customWidth="1"/>
    <col min="7669" max="7669" width="13.7" style="337" customWidth="1"/>
    <col min="7670" max="7670" width="8.7" style="337" customWidth="1"/>
    <col min="7671" max="7673" width="10.7" style="337" customWidth="1"/>
    <col min="7674" max="7674" width="16.7" style="337" customWidth="1"/>
    <col min="7675" max="7678" width="10.7" style="337" customWidth="1"/>
    <col min="7679" max="7679" width="12" style="337" customWidth="1"/>
    <col min="7680" max="7680" width="10.7" style="337" customWidth="1"/>
    <col min="7681" max="7681" width="8.7" style="337" customWidth="1"/>
    <col min="7682" max="7686" width="13.7" style="337" customWidth="1"/>
    <col min="7687" max="7690" width="8.7" style="337" hidden="1"/>
    <col min="7691" max="7885" width="9" style="337" customWidth="1"/>
    <col min="7886" max="7886" width="4.5" style="337" customWidth="1"/>
    <col min="7887" max="7887" width="11" style="337" customWidth="1"/>
    <col min="7888" max="7888" width="8" style="337" customWidth="1"/>
    <col min="7889" max="7889" width="5.2" style="337" customWidth="1"/>
    <col min="7890" max="7890" width="13.2" style="337" customWidth="1"/>
    <col min="7891" max="7891" width="12.5" style="337" customWidth="1"/>
    <col min="7892" max="7901" width="10.7" style="337" customWidth="1"/>
    <col min="7902" max="7902" width="12.2" style="337" customWidth="1"/>
    <col min="7903" max="7903" width="8.2" style="337" customWidth="1"/>
    <col min="7904" max="7904" width="10.7" style="337" customWidth="1"/>
    <col min="7905" max="7905" width="10" style="337" customWidth="1"/>
    <col min="7906" max="7906" width="12.2" style="337" customWidth="1"/>
    <col min="7907" max="7907" width="9.7" style="337" customWidth="1"/>
    <col min="7908" max="7908" width="9.2" style="337" customWidth="1"/>
    <col min="7909" max="7909" width="9" style="337" customWidth="1"/>
    <col min="7910" max="7910" width="8.7" style="337" customWidth="1"/>
    <col min="7911" max="7911" width="9.7" style="337" customWidth="1"/>
    <col min="7912" max="7912" width="9.2" style="337" customWidth="1"/>
    <col min="7913" max="7913" width="7.7" style="337" customWidth="1"/>
    <col min="7914" max="7914" width="9.2" style="337" customWidth="1"/>
    <col min="7915" max="7915" width="14.7" style="337" customWidth="1"/>
    <col min="7916" max="7916" width="13.7" style="337" customWidth="1"/>
    <col min="7917" max="7917" width="8" style="337" customWidth="1"/>
    <col min="7918" max="7918" width="7.7" style="337" customWidth="1"/>
    <col min="7919" max="7919" width="7.2" style="337" customWidth="1"/>
    <col min="7920" max="7920" width="9.2" style="337" customWidth="1"/>
    <col min="7921" max="7921" width="7.7" style="337" customWidth="1"/>
    <col min="7922" max="7923" width="8.7" style="337" customWidth="1"/>
    <col min="7924" max="7924" width="14.7" style="337" customWidth="1"/>
    <col min="7925" max="7925" width="13.7" style="337" customWidth="1"/>
    <col min="7926" max="7926" width="8.7" style="337" customWidth="1"/>
    <col min="7927" max="7929" width="10.7" style="337" customWidth="1"/>
    <col min="7930" max="7930" width="16.7" style="337" customWidth="1"/>
    <col min="7931" max="7934" width="10.7" style="337" customWidth="1"/>
    <col min="7935" max="7935" width="12" style="337" customWidth="1"/>
    <col min="7936" max="7936" width="10.7" style="337" customWidth="1"/>
    <col min="7937" max="7937" width="8.7" style="337" customWidth="1"/>
    <col min="7938" max="7942" width="13.7" style="337" customWidth="1"/>
    <col min="7943" max="7946" width="8.7" style="337" hidden="1"/>
    <col min="7947" max="8141" width="9" style="337" customWidth="1"/>
    <col min="8142" max="8142" width="4.5" style="337" customWidth="1"/>
    <col min="8143" max="8143" width="11" style="337" customWidth="1"/>
    <col min="8144" max="8144" width="8" style="337" customWidth="1"/>
    <col min="8145" max="8145" width="5.2" style="337" customWidth="1"/>
    <col min="8146" max="8146" width="13.2" style="337" customWidth="1"/>
    <col min="8147" max="8147" width="12.5" style="337" customWidth="1"/>
    <col min="8148" max="8157" width="10.7" style="337" customWidth="1"/>
    <col min="8158" max="8158" width="12.2" style="337" customWidth="1"/>
    <col min="8159" max="8159" width="8.2" style="337" customWidth="1"/>
    <col min="8160" max="8160" width="10.7" style="337" customWidth="1"/>
    <col min="8161" max="8161" width="10" style="337" customWidth="1"/>
    <col min="8162" max="8162" width="12.2" style="337" customWidth="1"/>
    <col min="8163" max="8163" width="9.7" style="337" customWidth="1"/>
    <col min="8164" max="8164" width="9.2" style="337" customWidth="1"/>
    <col min="8165" max="8165" width="9" style="337" customWidth="1"/>
    <col min="8166" max="8166" width="8.7" style="337" customWidth="1"/>
    <col min="8167" max="8167" width="9.7" style="337" customWidth="1"/>
    <col min="8168" max="8168" width="9.2" style="337" customWidth="1"/>
    <col min="8169" max="8169" width="7.7" style="337" customWidth="1"/>
    <col min="8170" max="8170" width="9.2" style="337" customWidth="1"/>
    <col min="8171" max="8171" width="14.7" style="337" customWidth="1"/>
    <col min="8172" max="8172" width="13.7" style="337" customWidth="1"/>
    <col min="8173" max="8173" width="8" style="337" customWidth="1"/>
    <col min="8174" max="8174" width="7.7" style="337" customWidth="1"/>
    <col min="8175" max="8175" width="7.2" style="337" customWidth="1"/>
    <col min="8176" max="8176" width="9.2" style="337" customWidth="1"/>
    <col min="8177" max="8177" width="7.7" style="337" customWidth="1"/>
    <col min="8178" max="8179" width="8.7" style="337" customWidth="1"/>
    <col min="8180" max="8180" width="14.7" style="337" customWidth="1"/>
    <col min="8181" max="8181" width="13.7" style="337" customWidth="1"/>
    <col min="8182" max="8182" width="8.7" style="337" customWidth="1"/>
    <col min="8183" max="8185" width="10.7" style="337" customWidth="1"/>
    <col min="8186" max="8186" width="16.7" style="337" customWidth="1"/>
    <col min="8187" max="8190" width="10.7" style="337" customWidth="1"/>
    <col min="8191" max="8191" width="12" style="337" customWidth="1"/>
    <col min="8192" max="8192" width="10.7" style="337" customWidth="1"/>
    <col min="8193" max="8193" width="8.7" style="337" customWidth="1"/>
    <col min="8194" max="8198" width="13.7" style="337" customWidth="1"/>
    <col min="8199" max="8202" width="8.7" style="337" hidden="1"/>
    <col min="8203" max="8397" width="9" style="337" customWidth="1"/>
    <col min="8398" max="8398" width="4.5" style="337" customWidth="1"/>
    <col min="8399" max="8399" width="11" style="337" customWidth="1"/>
    <col min="8400" max="8400" width="8" style="337" customWidth="1"/>
    <col min="8401" max="8401" width="5.2" style="337" customWidth="1"/>
    <col min="8402" max="8402" width="13.2" style="337" customWidth="1"/>
    <col min="8403" max="8403" width="12.5" style="337" customWidth="1"/>
    <col min="8404" max="8413" width="10.7" style="337" customWidth="1"/>
    <col min="8414" max="8414" width="12.2" style="337" customWidth="1"/>
    <col min="8415" max="8415" width="8.2" style="337" customWidth="1"/>
    <col min="8416" max="8416" width="10.7" style="337" customWidth="1"/>
    <col min="8417" max="8417" width="10" style="337" customWidth="1"/>
    <col min="8418" max="8418" width="12.2" style="337" customWidth="1"/>
    <col min="8419" max="8419" width="9.7" style="337" customWidth="1"/>
    <col min="8420" max="8420" width="9.2" style="337" customWidth="1"/>
    <col min="8421" max="8421" width="9" style="337" customWidth="1"/>
    <col min="8422" max="8422" width="8.7" style="337" customWidth="1"/>
    <col min="8423" max="8423" width="9.7" style="337" customWidth="1"/>
    <col min="8424" max="8424" width="9.2" style="337" customWidth="1"/>
    <col min="8425" max="8425" width="7.7" style="337" customWidth="1"/>
    <col min="8426" max="8426" width="9.2" style="337" customWidth="1"/>
    <col min="8427" max="8427" width="14.7" style="337" customWidth="1"/>
    <col min="8428" max="8428" width="13.7" style="337" customWidth="1"/>
    <col min="8429" max="8429" width="8" style="337" customWidth="1"/>
    <col min="8430" max="8430" width="7.7" style="337" customWidth="1"/>
    <col min="8431" max="8431" width="7.2" style="337" customWidth="1"/>
    <col min="8432" max="8432" width="9.2" style="337" customWidth="1"/>
    <col min="8433" max="8433" width="7.7" style="337" customWidth="1"/>
    <col min="8434" max="8435" width="8.7" style="337" customWidth="1"/>
    <col min="8436" max="8436" width="14.7" style="337" customWidth="1"/>
    <col min="8437" max="8437" width="13.7" style="337" customWidth="1"/>
    <col min="8438" max="8438" width="8.7" style="337" customWidth="1"/>
    <col min="8439" max="8441" width="10.7" style="337" customWidth="1"/>
    <col min="8442" max="8442" width="16.7" style="337" customWidth="1"/>
    <col min="8443" max="8446" width="10.7" style="337" customWidth="1"/>
    <col min="8447" max="8447" width="12" style="337" customWidth="1"/>
    <col min="8448" max="8448" width="10.7" style="337" customWidth="1"/>
    <col min="8449" max="8449" width="8.7" style="337" customWidth="1"/>
    <col min="8450" max="8454" width="13.7" style="337" customWidth="1"/>
    <col min="8455" max="8458" width="8.7" style="337" hidden="1"/>
    <col min="8459" max="8653" width="9" style="337" customWidth="1"/>
    <col min="8654" max="8654" width="4.5" style="337" customWidth="1"/>
    <col min="8655" max="8655" width="11" style="337" customWidth="1"/>
    <col min="8656" max="8656" width="8" style="337" customWidth="1"/>
    <col min="8657" max="8657" width="5.2" style="337" customWidth="1"/>
    <col min="8658" max="8658" width="13.2" style="337" customWidth="1"/>
    <col min="8659" max="8659" width="12.5" style="337" customWidth="1"/>
    <col min="8660" max="8669" width="10.7" style="337" customWidth="1"/>
    <col min="8670" max="8670" width="12.2" style="337" customWidth="1"/>
    <col min="8671" max="8671" width="8.2" style="337" customWidth="1"/>
    <col min="8672" max="8672" width="10.7" style="337" customWidth="1"/>
    <col min="8673" max="8673" width="10" style="337" customWidth="1"/>
    <col min="8674" max="8674" width="12.2" style="337" customWidth="1"/>
    <col min="8675" max="8675" width="9.7" style="337" customWidth="1"/>
    <col min="8676" max="8676" width="9.2" style="337" customWidth="1"/>
    <col min="8677" max="8677" width="9" style="337" customWidth="1"/>
    <col min="8678" max="8678" width="8.7" style="337" customWidth="1"/>
    <col min="8679" max="8679" width="9.7" style="337" customWidth="1"/>
    <col min="8680" max="8680" width="9.2" style="337" customWidth="1"/>
    <col min="8681" max="8681" width="7.7" style="337" customWidth="1"/>
    <col min="8682" max="8682" width="9.2" style="337" customWidth="1"/>
    <col min="8683" max="8683" width="14.7" style="337" customWidth="1"/>
    <col min="8684" max="8684" width="13.7" style="337" customWidth="1"/>
    <col min="8685" max="8685" width="8" style="337" customWidth="1"/>
    <col min="8686" max="8686" width="7.7" style="337" customWidth="1"/>
    <col min="8687" max="8687" width="7.2" style="337" customWidth="1"/>
    <col min="8688" max="8688" width="9.2" style="337" customWidth="1"/>
    <col min="8689" max="8689" width="7.7" style="337" customWidth="1"/>
    <col min="8690" max="8691" width="8.7" style="337" customWidth="1"/>
    <col min="8692" max="8692" width="14.7" style="337" customWidth="1"/>
    <col min="8693" max="8693" width="13.7" style="337" customWidth="1"/>
    <col min="8694" max="8694" width="8.7" style="337" customWidth="1"/>
    <col min="8695" max="8697" width="10.7" style="337" customWidth="1"/>
    <col min="8698" max="8698" width="16.7" style="337" customWidth="1"/>
    <col min="8699" max="8702" width="10.7" style="337" customWidth="1"/>
    <col min="8703" max="8703" width="12" style="337" customWidth="1"/>
    <col min="8704" max="8704" width="10.7" style="337" customWidth="1"/>
    <col min="8705" max="8705" width="8.7" style="337" customWidth="1"/>
    <col min="8706" max="8710" width="13.7" style="337" customWidth="1"/>
    <col min="8711" max="8714" width="8.7" style="337" hidden="1"/>
    <col min="8715" max="8909" width="9" style="337" customWidth="1"/>
    <col min="8910" max="8910" width="4.5" style="337" customWidth="1"/>
    <col min="8911" max="8911" width="11" style="337" customWidth="1"/>
    <col min="8912" max="8912" width="8" style="337" customWidth="1"/>
    <col min="8913" max="8913" width="5.2" style="337" customWidth="1"/>
    <col min="8914" max="8914" width="13.2" style="337" customWidth="1"/>
    <col min="8915" max="8915" width="12.5" style="337" customWidth="1"/>
    <col min="8916" max="8925" width="10.7" style="337" customWidth="1"/>
    <col min="8926" max="8926" width="12.2" style="337" customWidth="1"/>
    <col min="8927" max="8927" width="8.2" style="337" customWidth="1"/>
    <col min="8928" max="8928" width="10.7" style="337" customWidth="1"/>
    <col min="8929" max="8929" width="10" style="337" customWidth="1"/>
    <col min="8930" max="8930" width="12.2" style="337" customWidth="1"/>
    <col min="8931" max="8931" width="9.7" style="337" customWidth="1"/>
    <col min="8932" max="8932" width="9.2" style="337" customWidth="1"/>
    <col min="8933" max="8933" width="9" style="337" customWidth="1"/>
    <col min="8934" max="8934" width="8.7" style="337" customWidth="1"/>
    <col min="8935" max="8935" width="9.7" style="337" customWidth="1"/>
    <col min="8936" max="8936" width="9.2" style="337" customWidth="1"/>
    <col min="8937" max="8937" width="7.7" style="337" customWidth="1"/>
    <col min="8938" max="8938" width="9.2" style="337" customWidth="1"/>
    <col min="8939" max="8939" width="14.7" style="337" customWidth="1"/>
    <col min="8940" max="8940" width="13.7" style="337" customWidth="1"/>
    <col min="8941" max="8941" width="8" style="337" customWidth="1"/>
    <col min="8942" max="8942" width="7.7" style="337" customWidth="1"/>
    <col min="8943" max="8943" width="7.2" style="337" customWidth="1"/>
    <col min="8944" max="8944" width="9.2" style="337" customWidth="1"/>
    <col min="8945" max="8945" width="7.7" style="337" customWidth="1"/>
    <col min="8946" max="8947" width="8.7" style="337" customWidth="1"/>
    <col min="8948" max="8948" width="14.7" style="337" customWidth="1"/>
    <col min="8949" max="8949" width="13.7" style="337" customWidth="1"/>
    <col min="8950" max="8950" width="8.7" style="337" customWidth="1"/>
    <col min="8951" max="8953" width="10.7" style="337" customWidth="1"/>
    <col min="8954" max="8954" width="16.7" style="337" customWidth="1"/>
    <col min="8955" max="8958" width="10.7" style="337" customWidth="1"/>
    <col min="8959" max="8959" width="12" style="337" customWidth="1"/>
    <col min="8960" max="8960" width="10.7" style="337" customWidth="1"/>
    <col min="8961" max="8961" width="8.7" style="337" customWidth="1"/>
    <col min="8962" max="8966" width="13.7" style="337" customWidth="1"/>
    <col min="8967" max="8970" width="8.7" style="337" hidden="1"/>
    <col min="8971" max="9165" width="9" style="337" customWidth="1"/>
    <col min="9166" max="9166" width="4.5" style="337" customWidth="1"/>
    <col min="9167" max="9167" width="11" style="337" customWidth="1"/>
    <col min="9168" max="9168" width="8" style="337" customWidth="1"/>
    <col min="9169" max="9169" width="5.2" style="337" customWidth="1"/>
    <col min="9170" max="9170" width="13.2" style="337" customWidth="1"/>
    <col min="9171" max="9171" width="12.5" style="337" customWidth="1"/>
    <col min="9172" max="9181" width="10.7" style="337" customWidth="1"/>
    <col min="9182" max="9182" width="12.2" style="337" customWidth="1"/>
    <col min="9183" max="9183" width="8.2" style="337" customWidth="1"/>
    <col min="9184" max="9184" width="10.7" style="337" customWidth="1"/>
    <col min="9185" max="9185" width="10" style="337" customWidth="1"/>
    <col min="9186" max="9186" width="12.2" style="337" customWidth="1"/>
    <col min="9187" max="9187" width="9.7" style="337" customWidth="1"/>
    <col min="9188" max="9188" width="9.2" style="337" customWidth="1"/>
    <col min="9189" max="9189" width="9" style="337" customWidth="1"/>
    <col min="9190" max="9190" width="8.7" style="337" customWidth="1"/>
    <col min="9191" max="9191" width="9.7" style="337" customWidth="1"/>
    <col min="9192" max="9192" width="9.2" style="337" customWidth="1"/>
    <col min="9193" max="9193" width="7.7" style="337" customWidth="1"/>
    <col min="9194" max="9194" width="9.2" style="337" customWidth="1"/>
    <col min="9195" max="9195" width="14.7" style="337" customWidth="1"/>
    <col min="9196" max="9196" width="13.7" style="337" customWidth="1"/>
    <col min="9197" max="9197" width="8" style="337" customWidth="1"/>
    <col min="9198" max="9198" width="7.7" style="337" customWidth="1"/>
    <col min="9199" max="9199" width="7.2" style="337" customWidth="1"/>
    <col min="9200" max="9200" width="9.2" style="337" customWidth="1"/>
    <col min="9201" max="9201" width="7.7" style="337" customWidth="1"/>
    <col min="9202" max="9203" width="8.7" style="337" customWidth="1"/>
    <col min="9204" max="9204" width="14.7" style="337" customWidth="1"/>
    <col min="9205" max="9205" width="13.7" style="337" customWidth="1"/>
    <col min="9206" max="9206" width="8.7" style="337" customWidth="1"/>
    <col min="9207" max="9209" width="10.7" style="337" customWidth="1"/>
    <col min="9210" max="9210" width="16.7" style="337" customWidth="1"/>
    <col min="9211" max="9214" width="10.7" style="337" customWidth="1"/>
    <col min="9215" max="9215" width="12" style="337" customWidth="1"/>
    <col min="9216" max="9216" width="10.7" style="337" customWidth="1"/>
    <col min="9217" max="9217" width="8.7" style="337" customWidth="1"/>
    <col min="9218" max="9222" width="13.7" style="337" customWidth="1"/>
    <col min="9223" max="9226" width="8.7" style="337" hidden="1"/>
    <col min="9227" max="9421" width="9" style="337" customWidth="1"/>
    <col min="9422" max="9422" width="4.5" style="337" customWidth="1"/>
    <col min="9423" max="9423" width="11" style="337" customWidth="1"/>
    <col min="9424" max="9424" width="8" style="337" customWidth="1"/>
    <col min="9425" max="9425" width="5.2" style="337" customWidth="1"/>
    <col min="9426" max="9426" width="13.2" style="337" customWidth="1"/>
    <col min="9427" max="9427" width="12.5" style="337" customWidth="1"/>
    <col min="9428" max="9437" width="10.7" style="337" customWidth="1"/>
    <col min="9438" max="9438" width="12.2" style="337" customWidth="1"/>
    <col min="9439" max="9439" width="8.2" style="337" customWidth="1"/>
    <col min="9440" max="9440" width="10.7" style="337" customWidth="1"/>
    <col min="9441" max="9441" width="10" style="337" customWidth="1"/>
    <col min="9442" max="9442" width="12.2" style="337" customWidth="1"/>
    <col min="9443" max="9443" width="9.7" style="337" customWidth="1"/>
    <col min="9444" max="9444" width="9.2" style="337" customWidth="1"/>
    <col min="9445" max="9445" width="9" style="337" customWidth="1"/>
    <col min="9446" max="9446" width="8.7" style="337" customWidth="1"/>
    <col min="9447" max="9447" width="9.7" style="337" customWidth="1"/>
    <col min="9448" max="9448" width="9.2" style="337" customWidth="1"/>
    <col min="9449" max="9449" width="7.7" style="337" customWidth="1"/>
    <col min="9450" max="9450" width="9.2" style="337" customWidth="1"/>
    <col min="9451" max="9451" width="14.7" style="337" customWidth="1"/>
    <col min="9452" max="9452" width="13.7" style="337" customWidth="1"/>
    <col min="9453" max="9453" width="8" style="337" customWidth="1"/>
    <col min="9454" max="9454" width="7.7" style="337" customWidth="1"/>
    <col min="9455" max="9455" width="7.2" style="337" customWidth="1"/>
    <col min="9456" max="9456" width="9.2" style="337" customWidth="1"/>
    <col min="9457" max="9457" width="7.7" style="337" customWidth="1"/>
    <col min="9458" max="9459" width="8.7" style="337" customWidth="1"/>
    <col min="9460" max="9460" width="14.7" style="337" customWidth="1"/>
    <col min="9461" max="9461" width="13.7" style="337" customWidth="1"/>
    <col min="9462" max="9462" width="8.7" style="337" customWidth="1"/>
    <col min="9463" max="9465" width="10.7" style="337" customWidth="1"/>
    <col min="9466" max="9466" width="16.7" style="337" customWidth="1"/>
    <col min="9467" max="9470" width="10.7" style="337" customWidth="1"/>
    <col min="9471" max="9471" width="12" style="337" customWidth="1"/>
    <col min="9472" max="9472" width="10.7" style="337" customWidth="1"/>
    <col min="9473" max="9473" width="8.7" style="337" customWidth="1"/>
    <col min="9474" max="9478" width="13.7" style="337" customWidth="1"/>
    <col min="9479" max="9482" width="8.7" style="337" hidden="1"/>
    <col min="9483" max="9677" width="9" style="337" customWidth="1"/>
    <col min="9678" max="9678" width="4.5" style="337" customWidth="1"/>
    <col min="9679" max="9679" width="11" style="337" customWidth="1"/>
    <col min="9680" max="9680" width="8" style="337" customWidth="1"/>
    <col min="9681" max="9681" width="5.2" style="337" customWidth="1"/>
    <col min="9682" max="9682" width="13.2" style="337" customWidth="1"/>
    <col min="9683" max="9683" width="12.5" style="337" customWidth="1"/>
    <col min="9684" max="9693" width="10.7" style="337" customWidth="1"/>
    <col min="9694" max="9694" width="12.2" style="337" customWidth="1"/>
    <col min="9695" max="9695" width="8.2" style="337" customWidth="1"/>
    <col min="9696" max="9696" width="10.7" style="337" customWidth="1"/>
    <col min="9697" max="9697" width="10" style="337" customWidth="1"/>
    <col min="9698" max="9698" width="12.2" style="337" customWidth="1"/>
    <col min="9699" max="9699" width="9.7" style="337" customWidth="1"/>
    <col min="9700" max="9700" width="9.2" style="337" customWidth="1"/>
    <col min="9701" max="9701" width="9" style="337" customWidth="1"/>
    <col min="9702" max="9702" width="8.7" style="337" customWidth="1"/>
    <col min="9703" max="9703" width="9.7" style="337" customWidth="1"/>
    <col min="9704" max="9704" width="9.2" style="337" customWidth="1"/>
    <col min="9705" max="9705" width="7.7" style="337" customWidth="1"/>
    <col min="9706" max="9706" width="9.2" style="337" customWidth="1"/>
    <col min="9707" max="9707" width="14.7" style="337" customWidth="1"/>
    <col min="9708" max="9708" width="13.7" style="337" customWidth="1"/>
    <col min="9709" max="9709" width="8" style="337" customWidth="1"/>
    <col min="9710" max="9710" width="7.7" style="337" customWidth="1"/>
    <col min="9711" max="9711" width="7.2" style="337" customWidth="1"/>
    <col min="9712" max="9712" width="9.2" style="337" customWidth="1"/>
    <col min="9713" max="9713" width="7.7" style="337" customWidth="1"/>
    <col min="9714" max="9715" width="8.7" style="337" customWidth="1"/>
    <col min="9716" max="9716" width="14.7" style="337" customWidth="1"/>
    <col min="9717" max="9717" width="13.7" style="337" customWidth="1"/>
    <col min="9718" max="9718" width="8.7" style="337" customWidth="1"/>
    <col min="9719" max="9721" width="10.7" style="337" customWidth="1"/>
    <col min="9722" max="9722" width="16.7" style="337" customWidth="1"/>
    <col min="9723" max="9726" width="10.7" style="337" customWidth="1"/>
    <col min="9727" max="9727" width="12" style="337" customWidth="1"/>
    <col min="9728" max="9728" width="10.7" style="337" customWidth="1"/>
    <col min="9729" max="9729" width="8.7" style="337" customWidth="1"/>
    <col min="9730" max="9734" width="13.7" style="337" customWidth="1"/>
    <col min="9735" max="9738" width="8.7" style="337" hidden="1"/>
    <col min="9739" max="9933" width="9" style="337" customWidth="1"/>
    <col min="9934" max="9934" width="4.5" style="337" customWidth="1"/>
    <col min="9935" max="9935" width="11" style="337" customWidth="1"/>
    <col min="9936" max="9936" width="8" style="337" customWidth="1"/>
    <col min="9937" max="9937" width="5.2" style="337" customWidth="1"/>
    <col min="9938" max="9938" width="13.2" style="337" customWidth="1"/>
    <col min="9939" max="9939" width="12.5" style="337" customWidth="1"/>
    <col min="9940" max="9949" width="10.7" style="337" customWidth="1"/>
    <col min="9950" max="9950" width="12.2" style="337" customWidth="1"/>
    <col min="9951" max="9951" width="8.2" style="337" customWidth="1"/>
    <col min="9952" max="9952" width="10.7" style="337" customWidth="1"/>
    <col min="9953" max="9953" width="10" style="337" customWidth="1"/>
    <col min="9954" max="9954" width="12.2" style="337" customWidth="1"/>
    <col min="9955" max="9955" width="9.7" style="337" customWidth="1"/>
    <col min="9956" max="9956" width="9.2" style="337" customWidth="1"/>
    <col min="9957" max="9957" width="9" style="337" customWidth="1"/>
    <col min="9958" max="9958" width="8.7" style="337" customWidth="1"/>
    <col min="9959" max="9959" width="9.7" style="337" customWidth="1"/>
    <col min="9960" max="9960" width="9.2" style="337" customWidth="1"/>
    <col min="9961" max="9961" width="7.7" style="337" customWidth="1"/>
    <col min="9962" max="9962" width="9.2" style="337" customWidth="1"/>
    <col min="9963" max="9963" width="14.7" style="337" customWidth="1"/>
    <col min="9964" max="9964" width="13.7" style="337" customWidth="1"/>
    <col min="9965" max="9965" width="8" style="337" customWidth="1"/>
    <col min="9966" max="9966" width="7.7" style="337" customWidth="1"/>
    <col min="9967" max="9967" width="7.2" style="337" customWidth="1"/>
    <col min="9968" max="9968" width="9.2" style="337" customWidth="1"/>
    <col min="9969" max="9969" width="7.7" style="337" customWidth="1"/>
    <col min="9970" max="9971" width="8.7" style="337" customWidth="1"/>
    <col min="9972" max="9972" width="14.7" style="337" customWidth="1"/>
    <col min="9973" max="9973" width="13.7" style="337" customWidth="1"/>
    <col min="9974" max="9974" width="8.7" style="337" customWidth="1"/>
    <col min="9975" max="9977" width="10.7" style="337" customWidth="1"/>
    <col min="9978" max="9978" width="16.7" style="337" customWidth="1"/>
    <col min="9979" max="9982" width="10.7" style="337" customWidth="1"/>
    <col min="9983" max="9983" width="12" style="337" customWidth="1"/>
    <col min="9984" max="9984" width="10.7" style="337" customWidth="1"/>
    <col min="9985" max="9985" width="8.7" style="337" customWidth="1"/>
    <col min="9986" max="9990" width="13.7" style="337" customWidth="1"/>
    <col min="9991" max="9994" width="8.7" style="337" hidden="1"/>
    <col min="9995" max="10189" width="9" style="337" customWidth="1"/>
    <col min="10190" max="10190" width="4.5" style="337" customWidth="1"/>
    <col min="10191" max="10191" width="11" style="337" customWidth="1"/>
    <col min="10192" max="10192" width="8" style="337" customWidth="1"/>
    <col min="10193" max="10193" width="5.2" style="337" customWidth="1"/>
    <col min="10194" max="10194" width="13.2" style="337" customWidth="1"/>
    <col min="10195" max="10195" width="12.5" style="337" customWidth="1"/>
    <col min="10196" max="10205" width="10.7" style="337" customWidth="1"/>
    <col min="10206" max="10206" width="12.2" style="337" customWidth="1"/>
    <col min="10207" max="10207" width="8.2" style="337" customWidth="1"/>
    <col min="10208" max="10208" width="10.7" style="337" customWidth="1"/>
    <col min="10209" max="10209" width="10" style="337" customWidth="1"/>
    <col min="10210" max="10210" width="12.2" style="337" customWidth="1"/>
    <col min="10211" max="10211" width="9.7" style="337" customWidth="1"/>
    <col min="10212" max="10212" width="9.2" style="337" customWidth="1"/>
    <col min="10213" max="10213" width="9" style="337" customWidth="1"/>
    <col min="10214" max="10214" width="8.7" style="337" customWidth="1"/>
    <col min="10215" max="10215" width="9.7" style="337" customWidth="1"/>
    <col min="10216" max="10216" width="9.2" style="337" customWidth="1"/>
    <col min="10217" max="10217" width="7.7" style="337" customWidth="1"/>
    <col min="10218" max="10218" width="9.2" style="337" customWidth="1"/>
    <col min="10219" max="10219" width="14.7" style="337" customWidth="1"/>
    <col min="10220" max="10220" width="13.7" style="337" customWidth="1"/>
    <col min="10221" max="10221" width="8" style="337" customWidth="1"/>
    <col min="10222" max="10222" width="7.7" style="337" customWidth="1"/>
    <col min="10223" max="10223" width="7.2" style="337" customWidth="1"/>
    <col min="10224" max="10224" width="9.2" style="337" customWidth="1"/>
    <col min="10225" max="10225" width="7.7" style="337" customWidth="1"/>
    <col min="10226" max="10227" width="8.7" style="337" customWidth="1"/>
    <col min="10228" max="10228" width="14.7" style="337" customWidth="1"/>
    <col min="10229" max="10229" width="13.7" style="337" customWidth="1"/>
    <col min="10230" max="10230" width="8.7" style="337" customWidth="1"/>
    <col min="10231" max="10233" width="10.7" style="337" customWidth="1"/>
    <col min="10234" max="10234" width="16.7" style="337" customWidth="1"/>
    <col min="10235" max="10238" width="10.7" style="337" customWidth="1"/>
    <col min="10239" max="10239" width="12" style="337" customWidth="1"/>
    <col min="10240" max="10240" width="10.7" style="337" customWidth="1"/>
    <col min="10241" max="10241" width="8.7" style="337" customWidth="1"/>
    <col min="10242" max="10246" width="13.7" style="337" customWidth="1"/>
    <col min="10247" max="10250" width="8.7" style="337" hidden="1"/>
    <col min="10251" max="10445" width="9" style="337" customWidth="1"/>
    <col min="10446" max="10446" width="4.5" style="337" customWidth="1"/>
    <col min="10447" max="10447" width="11" style="337" customWidth="1"/>
    <col min="10448" max="10448" width="8" style="337" customWidth="1"/>
    <col min="10449" max="10449" width="5.2" style="337" customWidth="1"/>
    <col min="10450" max="10450" width="13.2" style="337" customWidth="1"/>
    <col min="10451" max="10451" width="12.5" style="337" customWidth="1"/>
    <col min="10452" max="10461" width="10.7" style="337" customWidth="1"/>
    <col min="10462" max="10462" width="12.2" style="337" customWidth="1"/>
    <col min="10463" max="10463" width="8.2" style="337" customWidth="1"/>
    <col min="10464" max="10464" width="10.7" style="337" customWidth="1"/>
    <col min="10465" max="10465" width="10" style="337" customWidth="1"/>
    <col min="10466" max="10466" width="12.2" style="337" customWidth="1"/>
    <col min="10467" max="10467" width="9.7" style="337" customWidth="1"/>
    <col min="10468" max="10468" width="9.2" style="337" customWidth="1"/>
    <col min="10469" max="10469" width="9" style="337" customWidth="1"/>
    <col min="10470" max="10470" width="8.7" style="337" customWidth="1"/>
    <col min="10471" max="10471" width="9.7" style="337" customWidth="1"/>
    <col min="10472" max="10472" width="9.2" style="337" customWidth="1"/>
    <col min="10473" max="10473" width="7.7" style="337" customWidth="1"/>
    <col min="10474" max="10474" width="9.2" style="337" customWidth="1"/>
    <col min="10475" max="10475" width="14.7" style="337" customWidth="1"/>
    <col min="10476" max="10476" width="13.7" style="337" customWidth="1"/>
    <col min="10477" max="10477" width="8" style="337" customWidth="1"/>
    <col min="10478" max="10478" width="7.7" style="337" customWidth="1"/>
    <col min="10479" max="10479" width="7.2" style="337" customWidth="1"/>
    <col min="10480" max="10480" width="9.2" style="337" customWidth="1"/>
    <col min="10481" max="10481" width="7.7" style="337" customWidth="1"/>
    <col min="10482" max="10483" width="8.7" style="337" customWidth="1"/>
    <col min="10484" max="10484" width="14.7" style="337" customWidth="1"/>
    <col min="10485" max="10485" width="13.7" style="337" customWidth="1"/>
    <col min="10486" max="10486" width="8.7" style="337" customWidth="1"/>
    <col min="10487" max="10489" width="10.7" style="337" customWidth="1"/>
    <col min="10490" max="10490" width="16.7" style="337" customWidth="1"/>
    <col min="10491" max="10494" width="10.7" style="337" customWidth="1"/>
    <col min="10495" max="10495" width="12" style="337" customWidth="1"/>
    <col min="10496" max="10496" width="10.7" style="337" customWidth="1"/>
    <col min="10497" max="10497" width="8.7" style="337" customWidth="1"/>
    <col min="10498" max="10502" width="13.7" style="337" customWidth="1"/>
    <col min="10503" max="10506" width="8.7" style="337" hidden="1"/>
    <col min="10507" max="10701" width="9" style="337" customWidth="1"/>
    <col min="10702" max="10702" width="4.5" style="337" customWidth="1"/>
    <col min="10703" max="10703" width="11" style="337" customWidth="1"/>
    <col min="10704" max="10704" width="8" style="337" customWidth="1"/>
    <col min="10705" max="10705" width="5.2" style="337" customWidth="1"/>
    <col min="10706" max="10706" width="13.2" style="337" customWidth="1"/>
    <col min="10707" max="10707" width="12.5" style="337" customWidth="1"/>
    <col min="10708" max="10717" width="10.7" style="337" customWidth="1"/>
    <col min="10718" max="10718" width="12.2" style="337" customWidth="1"/>
    <col min="10719" max="10719" width="8.2" style="337" customWidth="1"/>
    <col min="10720" max="10720" width="10.7" style="337" customWidth="1"/>
    <col min="10721" max="10721" width="10" style="337" customWidth="1"/>
    <col min="10722" max="10722" width="12.2" style="337" customWidth="1"/>
    <col min="10723" max="10723" width="9.7" style="337" customWidth="1"/>
    <col min="10724" max="10724" width="9.2" style="337" customWidth="1"/>
    <col min="10725" max="10725" width="9" style="337" customWidth="1"/>
    <col min="10726" max="10726" width="8.7" style="337" customWidth="1"/>
    <col min="10727" max="10727" width="9.7" style="337" customWidth="1"/>
    <col min="10728" max="10728" width="9.2" style="337" customWidth="1"/>
    <col min="10729" max="10729" width="7.7" style="337" customWidth="1"/>
    <col min="10730" max="10730" width="9.2" style="337" customWidth="1"/>
    <col min="10731" max="10731" width="14.7" style="337" customWidth="1"/>
    <col min="10732" max="10732" width="13.7" style="337" customWidth="1"/>
    <col min="10733" max="10733" width="8" style="337" customWidth="1"/>
    <col min="10734" max="10734" width="7.7" style="337" customWidth="1"/>
    <col min="10735" max="10735" width="7.2" style="337" customWidth="1"/>
    <col min="10736" max="10736" width="9.2" style="337" customWidth="1"/>
    <col min="10737" max="10737" width="7.7" style="337" customWidth="1"/>
    <col min="10738" max="10739" width="8.7" style="337" customWidth="1"/>
    <col min="10740" max="10740" width="14.7" style="337" customWidth="1"/>
    <col min="10741" max="10741" width="13.7" style="337" customWidth="1"/>
    <col min="10742" max="10742" width="8.7" style="337" customWidth="1"/>
    <col min="10743" max="10745" width="10.7" style="337" customWidth="1"/>
    <col min="10746" max="10746" width="16.7" style="337" customWidth="1"/>
    <col min="10747" max="10750" width="10.7" style="337" customWidth="1"/>
    <col min="10751" max="10751" width="12" style="337" customWidth="1"/>
    <col min="10752" max="10752" width="10.7" style="337" customWidth="1"/>
    <col min="10753" max="10753" width="8.7" style="337" customWidth="1"/>
    <col min="10754" max="10758" width="13.7" style="337" customWidth="1"/>
    <col min="10759" max="10762" width="8.7" style="337" hidden="1"/>
    <col min="10763" max="10957" width="9" style="337" customWidth="1"/>
    <col min="10958" max="10958" width="4.5" style="337" customWidth="1"/>
    <col min="10959" max="10959" width="11" style="337" customWidth="1"/>
    <col min="10960" max="10960" width="8" style="337" customWidth="1"/>
    <col min="10961" max="10961" width="5.2" style="337" customWidth="1"/>
    <col min="10962" max="10962" width="13.2" style="337" customWidth="1"/>
    <col min="10963" max="10963" width="12.5" style="337" customWidth="1"/>
    <col min="10964" max="10973" width="10.7" style="337" customWidth="1"/>
    <col min="10974" max="10974" width="12.2" style="337" customWidth="1"/>
    <col min="10975" max="10975" width="8.2" style="337" customWidth="1"/>
    <col min="10976" max="10976" width="10.7" style="337" customWidth="1"/>
    <col min="10977" max="10977" width="10" style="337" customWidth="1"/>
    <col min="10978" max="10978" width="12.2" style="337" customWidth="1"/>
    <col min="10979" max="10979" width="9.7" style="337" customWidth="1"/>
    <col min="10980" max="10980" width="9.2" style="337" customWidth="1"/>
    <col min="10981" max="10981" width="9" style="337" customWidth="1"/>
    <col min="10982" max="10982" width="8.7" style="337" customWidth="1"/>
    <col min="10983" max="10983" width="9.7" style="337" customWidth="1"/>
    <col min="10984" max="10984" width="9.2" style="337" customWidth="1"/>
    <col min="10985" max="10985" width="7.7" style="337" customWidth="1"/>
    <col min="10986" max="10986" width="9.2" style="337" customWidth="1"/>
    <col min="10987" max="10987" width="14.7" style="337" customWidth="1"/>
    <col min="10988" max="10988" width="13.7" style="337" customWidth="1"/>
    <col min="10989" max="10989" width="8" style="337" customWidth="1"/>
    <col min="10990" max="10990" width="7.7" style="337" customWidth="1"/>
    <col min="10991" max="10991" width="7.2" style="337" customWidth="1"/>
    <col min="10992" max="10992" width="9.2" style="337" customWidth="1"/>
    <col min="10993" max="10993" width="7.7" style="337" customWidth="1"/>
    <col min="10994" max="10995" width="8.7" style="337" customWidth="1"/>
    <col min="10996" max="10996" width="14.7" style="337" customWidth="1"/>
    <col min="10997" max="10997" width="13.7" style="337" customWidth="1"/>
    <col min="10998" max="10998" width="8.7" style="337" customWidth="1"/>
    <col min="10999" max="11001" width="10.7" style="337" customWidth="1"/>
    <col min="11002" max="11002" width="16.7" style="337" customWidth="1"/>
    <col min="11003" max="11006" width="10.7" style="337" customWidth="1"/>
    <col min="11007" max="11007" width="12" style="337" customWidth="1"/>
    <col min="11008" max="11008" width="10.7" style="337" customWidth="1"/>
    <col min="11009" max="11009" width="8.7" style="337" customWidth="1"/>
    <col min="11010" max="11014" width="13.7" style="337" customWidth="1"/>
    <col min="11015" max="11018" width="8.7" style="337" hidden="1"/>
    <col min="11019" max="11213" width="9" style="337" customWidth="1"/>
    <col min="11214" max="11214" width="4.5" style="337" customWidth="1"/>
    <col min="11215" max="11215" width="11" style="337" customWidth="1"/>
    <col min="11216" max="11216" width="8" style="337" customWidth="1"/>
    <col min="11217" max="11217" width="5.2" style="337" customWidth="1"/>
    <col min="11218" max="11218" width="13.2" style="337" customWidth="1"/>
    <col min="11219" max="11219" width="12.5" style="337" customWidth="1"/>
    <col min="11220" max="11229" width="10.7" style="337" customWidth="1"/>
    <col min="11230" max="11230" width="12.2" style="337" customWidth="1"/>
    <col min="11231" max="11231" width="8.2" style="337" customWidth="1"/>
    <col min="11232" max="11232" width="10.7" style="337" customWidth="1"/>
    <col min="11233" max="11233" width="10" style="337" customWidth="1"/>
    <col min="11234" max="11234" width="12.2" style="337" customWidth="1"/>
    <col min="11235" max="11235" width="9.7" style="337" customWidth="1"/>
    <col min="11236" max="11236" width="9.2" style="337" customWidth="1"/>
    <col min="11237" max="11237" width="9" style="337" customWidth="1"/>
    <col min="11238" max="11238" width="8.7" style="337" customWidth="1"/>
    <col min="11239" max="11239" width="9.7" style="337" customWidth="1"/>
    <col min="11240" max="11240" width="9.2" style="337" customWidth="1"/>
    <col min="11241" max="11241" width="7.7" style="337" customWidth="1"/>
    <col min="11242" max="11242" width="9.2" style="337" customWidth="1"/>
    <col min="11243" max="11243" width="14.7" style="337" customWidth="1"/>
    <col min="11244" max="11244" width="13.7" style="337" customWidth="1"/>
    <col min="11245" max="11245" width="8" style="337" customWidth="1"/>
    <col min="11246" max="11246" width="7.7" style="337" customWidth="1"/>
    <col min="11247" max="11247" width="7.2" style="337" customWidth="1"/>
    <col min="11248" max="11248" width="9.2" style="337" customWidth="1"/>
    <col min="11249" max="11249" width="7.7" style="337" customWidth="1"/>
    <col min="11250" max="11251" width="8.7" style="337" customWidth="1"/>
    <col min="11252" max="11252" width="14.7" style="337" customWidth="1"/>
    <col min="11253" max="11253" width="13.7" style="337" customWidth="1"/>
    <col min="11254" max="11254" width="8.7" style="337" customWidth="1"/>
    <col min="11255" max="11257" width="10.7" style="337" customWidth="1"/>
    <col min="11258" max="11258" width="16.7" style="337" customWidth="1"/>
    <col min="11259" max="11262" width="10.7" style="337" customWidth="1"/>
    <col min="11263" max="11263" width="12" style="337" customWidth="1"/>
    <col min="11264" max="11264" width="10.7" style="337" customWidth="1"/>
    <col min="11265" max="11265" width="8.7" style="337" customWidth="1"/>
    <col min="11266" max="11270" width="13.7" style="337" customWidth="1"/>
    <col min="11271" max="11274" width="8.7" style="337" hidden="1"/>
    <col min="11275" max="11469" width="9" style="337" customWidth="1"/>
    <col min="11470" max="11470" width="4.5" style="337" customWidth="1"/>
    <col min="11471" max="11471" width="11" style="337" customWidth="1"/>
    <col min="11472" max="11472" width="8" style="337" customWidth="1"/>
    <col min="11473" max="11473" width="5.2" style="337" customWidth="1"/>
    <col min="11474" max="11474" width="13.2" style="337" customWidth="1"/>
    <col min="11475" max="11475" width="12.5" style="337" customWidth="1"/>
    <col min="11476" max="11485" width="10.7" style="337" customWidth="1"/>
    <col min="11486" max="11486" width="12.2" style="337" customWidth="1"/>
    <col min="11487" max="11487" width="8.2" style="337" customWidth="1"/>
    <col min="11488" max="11488" width="10.7" style="337" customWidth="1"/>
    <col min="11489" max="11489" width="10" style="337" customWidth="1"/>
    <col min="11490" max="11490" width="12.2" style="337" customWidth="1"/>
    <col min="11491" max="11491" width="9.7" style="337" customWidth="1"/>
    <col min="11492" max="11492" width="9.2" style="337" customWidth="1"/>
    <col min="11493" max="11493" width="9" style="337" customWidth="1"/>
    <col min="11494" max="11494" width="8.7" style="337" customWidth="1"/>
    <col min="11495" max="11495" width="9.7" style="337" customWidth="1"/>
    <col min="11496" max="11496" width="9.2" style="337" customWidth="1"/>
    <col min="11497" max="11497" width="7.7" style="337" customWidth="1"/>
    <col min="11498" max="11498" width="9.2" style="337" customWidth="1"/>
    <col min="11499" max="11499" width="14.7" style="337" customWidth="1"/>
    <col min="11500" max="11500" width="13.7" style="337" customWidth="1"/>
    <col min="11501" max="11501" width="8" style="337" customWidth="1"/>
    <col min="11502" max="11502" width="7.7" style="337" customWidth="1"/>
    <col min="11503" max="11503" width="7.2" style="337" customWidth="1"/>
    <col min="11504" max="11504" width="9.2" style="337" customWidth="1"/>
    <col min="11505" max="11505" width="7.7" style="337" customWidth="1"/>
    <col min="11506" max="11507" width="8.7" style="337" customWidth="1"/>
    <col min="11508" max="11508" width="14.7" style="337" customWidth="1"/>
    <col min="11509" max="11509" width="13.7" style="337" customWidth="1"/>
    <col min="11510" max="11510" width="8.7" style="337" customWidth="1"/>
    <col min="11511" max="11513" width="10.7" style="337" customWidth="1"/>
    <col min="11514" max="11514" width="16.7" style="337" customWidth="1"/>
    <col min="11515" max="11518" width="10.7" style="337" customWidth="1"/>
    <col min="11519" max="11519" width="12" style="337" customWidth="1"/>
    <col min="11520" max="11520" width="10.7" style="337" customWidth="1"/>
    <col min="11521" max="11521" width="8.7" style="337" customWidth="1"/>
    <col min="11522" max="11526" width="13.7" style="337" customWidth="1"/>
    <col min="11527" max="11530" width="8.7" style="337" hidden="1"/>
    <col min="11531" max="11725" width="9" style="337" customWidth="1"/>
    <col min="11726" max="11726" width="4.5" style="337" customWidth="1"/>
    <col min="11727" max="11727" width="11" style="337" customWidth="1"/>
    <col min="11728" max="11728" width="8" style="337" customWidth="1"/>
    <col min="11729" max="11729" width="5.2" style="337" customWidth="1"/>
    <col min="11730" max="11730" width="13.2" style="337" customWidth="1"/>
    <col min="11731" max="11731" width="12.5" style="337" customWidth="1"/>
    <col min="11732" max="11741" width="10.7" style="337" customWidth="1"/>
    <col min="11742" max="11742" width="12.2" style="337" customWidth="1"/>
    <col min="11743" max="11743" width="8.2" style="337" customWidth="1"/>
    <col min="11744" max="11744" width="10.7" style="337" customWidth="1"/>
    <col min="11745" max="11745" width="10" style="337" customWidth="1"/>
    <col min="11746" max="11746" width="12.2" style="337" customWidth="1"/>
    <col min="11747" max="11747" width="9.7" style="337" customWidth="1"/>
    <col min="11748" max="11748" width="9.2" style="337" customWidth="1"/>
    <col min="11749" max="11749" width="9" style="337" customWidth="1"/>
    <col min="11750" max="11750" width="8.7" style="337" customWidth="1"/>
    <col min="11751" max="11751" width="9.7" style="337" customWidth="1"/>
    <col min="11752" max="11752" width="9.2" style="337" customWidth="1"/>
    <col min="11753" max="11753" width="7.7" style="337" customWidth="1"/>
    <col min="11754" max="11754" width="9.2" style="337" customWidth="1"/>
    <col min="11755" max="11755" width="14.7" style="337" customWidth="1"/>
    <col min="11756" max="11756" width="13.7" style="337" customWidth="1"/>
    <col min="11757" max="11757" width="8" style="337" customWidth="1"/>
    <col min="11758" max="11758" width="7.7" style="337" customWidth="1"/>
    <col min="11759" max="11759" width="7.2" style="337" customWidth="1"/>
    <col min="11760" max="11760" width="9.2" style="337" customWidth="1"/>
    <col min="11761" max="11761" width="7.7" style="337" customWidth="1"/>
    <col min="11762" max="11763" width="8.7" style="337" customWidth="1"/>
    <col min="11764" max="11764" width="14.7" style="337" customWidth="1"/>
    <col min="11765" max="11765" width="13.7" style="337" customWidth="1"/>
    <col min="11766" max="11766" width="8.7" style="337" customWidth="1"/>
    <col min="11767" max="11769" width="10.7" style="337" customWidth="1"/>
    <col min="11770" max="11770" width="16.7" style="337" customWidth="1"/>
    <col min="11771" max="11774" width="10.7" style="337" customWidth="1"/>
    <col min="11775" max="11775" width="12" style="337" customWidth="1"/>
    <col min="11776" max="11776" width="10.7" style="337" customWidth="1"/>
    <col min="11777" max="11777" width="8.7" style="337" customWidth="1"/>
    <col min="11778" max="11782" width="13.7" style="337" customWidth="1"/>
    <col min="11783" max="11786" width="8.7" style="337" hidden="1"/>
    <col min="11787" max="11981" width="9" style="337" customWidth="1"/>
    <col min="11982" max="11982" width="4.5" style="337" customWidth="1"/>
    <col min="11983" max="11983" width="11" style="337" customWidth="1"/>
    <col min="11984" max="11984" width="8" style="337" customWidth="1"/>
    <col min="11985" max="11985" width="5.2" style="337" customWidth="1"/>
    <col min="11986" max="11986" width="13.2" style="337" customWidth="1"/>
    <col min="11987" max="11987" width="12.5" style="337" customWidth="1"/>
    <col min="11988" max="11997" width="10.7" style="337" customWidth="1"/>
    <col min="11998" max="11998" width="12.2" style="337" customWidth="1"/>
    <col min="11999" max="11999" width="8.2" style="337" customWidth="1"/>
    <col min="12000" max="12000" width="10.7" style="337" customWidth="1"/>
    <col min="12001" max="12001" width="10" style="337" customWidth="1"/>
    <col min="12002" max="12002" width="12.2" style="337" customWidth="1"/>
    <col min="12003" max="12003" width="9.7" style="337" customWidth="1"/>
    <col min="12004" max="12004" width="9.2" style="337" customWidth="1"/>
    <col min="12005" max="12005" width="9" style="337" customWidth="1"/>
    <col min="12006" max="12006" width="8.7" style="337" customWidth="1"/>
    <col min="12007" max="12007" width="9.7" style="337" customWidth="1"/>
    <col min="12008" max="12008" width="9.2" style="337" customWidth="1"/>
    <col min="12009" max="12009" width="7.7" style="337" customWidth="1"/>
    <col min="12010" max="12010" width="9.2" style="337" customWidth="1"/>
    <col min="12011" max="12011" width="14.7" style="337" customWidth="1"/>
    <col min="12012" max="12012" width="13.7" style="337" customWidth="1"/>
    <col min="12013" max="12013" width="8" style="337" customWidth="1"/>
    <col min="12014" max="12014" width="7.7" style="337" customWidth="1"/>
    <col min="12015" max="12015" width="7.2" style="337" customWidth="1"/>
    <col min="12016" max="12016" width="9.2" style="337" customWidth="1"/>
    <col min="12017" max="12017" width="7.7" style="337" customWidth="1"/>
    <col min="12018" max="12019" width="8.7" style="337" customWidth="1"/>
    <col min="12020" max="12020" width="14.7" style="337" customWidth="1"/>
    <col min="12021" max="12021" width="13.7" style="337" customWidth="1"/>
    <col min="12022" max="12022" width="8.7" style="337" customWidth="1"/>
    <col min="12023" max="12025" width="10.7" style="337" customWidth="1"/>
    <col min="12026" max="12026" width="16.7" style="337" customWidth="1"/>
    <col min="12027" max="12030" width="10.7" style="337" customWidth="1"/>
    <col min="12031" max="12031" width="12" style="337" customWidth="1"/>
    <col min="12032" max="12032" width="10.7" style="337" customWidth="1"/>
    <col min="12033" max="12033" width="8.7" style="337" customWidth="1"/>
    <col min="12034" max="12038" width="13.7" style="337" customWidth="1"/>
    <col min="12039" max="12042" width="8.7" style="337" hidden="1"/>
    <col min="12043" max="12237" width="9" style="337" customWidth="1"/>
    <col min="12238" max="12238" width="4.5" style="337" customWidth="1"/>
    <col min="12239" max="12239" width="11" style="337" customWidth="1"/>
    <col min="12240" max="12240" width="8" style="337" customWidth="1"/>
    <col min="12241" max="12241" width="5.2" style="337" customWidth="1"/>
    <col min="12242" max="12242" width="13.2" style="337" customWidth="1"/>
    <col min="12243" max="12243" width="12.5" style="337" customWidth="1"/>
    <col min="12244" max="12253" width="10.7" style="337" customWidth="1"/>
    <col min="12254" max="12254" width="12.2" style="337" customWidth="1"/>
    <col min="12255" max="12255" width="8.2" style="337" customWidth="1"/>
    <col min="12256" max="12256" width="10.7" style="337" customWidth="1"/>
    <col min="12257" max="12257" width="10" style="337" customWidth="1"/>
    <col min="12258" max="12258" width="12.2" style="337" customWidth="1"/>
    <col min="12259" max="12259" width="9.7" style="337" customWidth="1"/>
    <col min="12260" max="12260" width="9.2" style="337" customWidth="1"/>
    <col min="12261" max="12261" width="9" style="337" customWidth="1"/>
    <col min="12262" max="12262" width="8.7" style="337" customWidth="1"/>
    <col min="12263" max="12263" width="9.7" style="337" customWidth="1"/>
    <col min="12264" max="12264" width="9.2" style="337" customWidth="1"/>
    <col min="12265" max="12265" width="7.7" style="337" customWidth="1"/>
    <col min="12266" max="12266" width="9.2" style="337" customWidth="1"/>
    <col min="12267" max="12267" width="14.7" style="337" customWidth="1"/>
    <col min="12268" max="12268" width="13.7" style="337" customWidth="1"/>
    <col min="12269" max="12269" width="8" style="337" customWidth="1"/>
    <col min="12270" max="12270" width="7.7" style="337" customWidth="1"/>
    <col min="12271" max="12271" width="7.2" style="337" customWidth="1"/>
    <col min="12272" max="12272" width="9.2" style="337" customWidth="1"/>
    <col min="12273" max="12273" width="7.7" style="337" customWidth="1"/>
    <col min="12274" max="12275" width="8.7" style="337" customWidth="1"/>
    <col min="12276" max="12276" width="14.7" style="337" customWidth="1"/>
    <col min="12277" max="12277" width="13.7" style="337" customWidth="1"/>
    <col min="12278" max="12278" width="8.7" style="337" customWidth="1"/>
    <col min="12279" max="12281" width="10.7" style="337" customWidth="1"/>
    <col min="12282" max="12282" width="16.7" style="337" customWidth="1"/>
    <col min="12283" max="12286" width="10.7" style="337" customWidth="1"/>
    <col min="12287" max="12287" width="12" style="337" customWidth="1"/>
    <col min="12288" max="12288" width="10.7" style="337" customWidth="1"/>
    <col min="12289" max="12289" width="8.7" style="337" customWidth="1"/>
    <col min="12290" max="12294" width="13.7" style="337" customWidth="1"/>
    <col min="12295" max="12298" width="8.7" style="337" hidden="1"/>
    <col min="12299" max="12493" width="9" style="337" customWidth="1"/>
    <col min="12494" max="12494" width="4.5" style="337" customWidth="1"/>
    <col min="12495" max="12495" width="11" style="337" customWidth="1"/>
    <col min="12496" max="12496" width="8" style="337" customWidth="1"/>
    <col min="12497" max="12497" width="5.2" style="337" customWidth="1"/>
    <col min="12498" max="12498" width="13.2" style="337" customWidth="1"/>
    <col min="12499" max="12499" width="12.5" style="337" customWidth="1"/>
    <col min="12500" max="12509" width="10.7" style="337" customWidth="1"/>
    <col min="12510" max="12510" width="12.2" style="337" customWidth="1"/>
    <col min="12511" max="12511" width="8.2" style="337" customWidth="1"/>
    <col min="12512" max="12512" width="10.7" style="337" customWidth="1"/>
    <col min="12513" max="12513" width="10" style="337" customWidth="1"/>
    <col min="12514" max="12514" width="12.2" style="337" customWidth="1"/>
    <col min="12515" max="12515" width="9.7" style="337" customWidth="1"/>
    <col min="12516" max="12516" width="9.2" style="337" customWidth="1"/>
    <col min="12517" max="12517" width="9" style="337" customWidth="1"/>
    <col min="12518" max="12518" width="8.7" style="337" customWidth="1"/>
    <col min="12519" max="12519" width="9.7" style="337" customWidth="1"/>
    <col min="12520" max="12520" width="9.2" style="337" customWidth="1"/>
    <col min="12521" max="12521" width="7.7" style="337" customWidth="1"/>
    <col min="12522" max="12522" width="9.2" style="337" customWidth="1"/>
    <col min="12523" max="12523" width="14.7" style="337" customWidth="1"/>
    <col min="12524" max="12524" width="13.7" style="337" customWidth="1"/>
    <col min="12525" max="12525" width="8" style="337" customWidth="1"/>
    <col min="12526" max="12526" width="7.7" style="337" customWidth="1"/>
    <col min="12527" max="12527" width="7.2" style="337" customWidth="1"/>
    <col min="12528" max="12528" width="9.2" style="337" customWidth="1"/>
    <col min="12529" max="12529" width="7.7" style="337" customWidth="1"/>
    <col min="12530" max="12531" width="8.7" style="337" customWidth="1"/>
    <col min="12532" max="12532" width="14.7" style="337" customWidth="1"/>
    <col min="12533" max="12533" width="13.7" style="337" customWidth="1"/>
    <col min="12534" max="12534" width="8.7" style="337" customWidth="1"/>
    <col min="12535" max="12537" width="10.7" style="337" customWidth="1"/>
    <col min="12538" max="12538" width="16.7" style="337" customWidth="1"/>
    <col min="12539" max="12542" width="10.7" style="337" customWidth="1"/>
    <col min="12543" max="12543" width="12" style="337" customWidth="1"/>
    <col min="12544" max="12544" width="10.7" style="337" customWidth="1"/>
    <col min="12545" max="12545" width="8.7" style="337" customWidth="1"/>
    <col min="12546" max="12550" width="13.7" style="337" customWidth="1"/>
    <col min="12551" max="12554" width="8.7" style="337" hidden="1"/>
    <col min="12555" max="12749" width="9" style="337" customWidth="1"/>
    <col min="12750" max="12750" width="4.5" style="337" customWidth="1"/>
    <col min="12751" max="12751" width="11" style="337" customWidth="1"/>
    <col min="12752" max="12752" width="8" style="337" customWidth="1"/>
    <col min="12753" max="12753" width="5.2" style="337" customWidth="1"/>
    <col min="12754" max="12754" width="13.2" style="337" customWidth="1"/>
    <col min="12755" max="12755" width="12.5" style="337" customWidth="1"/>
    <col min="12756" max="12765" width="10.7" style="337" customWidth="1"/>
    <col min="12766" max="12766" width="12.2" style="337" customWidth="1"/>
    <col min="12767" max="12767" width="8.2" style="337" customWidth="1"/>
    <col min="12768" max="12768" width="10.7" style="337" customWidth="1"/>
    <col min="12769" max="12769" width="10" style="337" customWidth="1"/>
    <col min="12770" max="12770" width="12.2" style="337" customWidth="1"/>
    <col min="12771" max="12771" width="9.7" style="337" customWidth="1"/>
    <col min="12772" max="12772" width="9.2" style="337" customWidth="1"/>
    <col min="12773" max="12773" width="9" style="337" customWidth="1"/>
    <col min="12774" max="12774" width="8.7" style="337" customWidth="1"/>
    <col min="12775" max="12775" width="9.7" style="337" customWidth="1"/>
    <col min="12776" max="12776" width="9.2" style="337" customWidth="1"/>
    <col min="12777" max="12777" width="7.7" style="337" customWidth="1"/>
    <col min="12778" max="12778" width="9.2" style="337" customWidth="1"/>
    <col min="12779" max="12779" width="14.7" style="337" customWidth="1"/>
    <col min="12780" max="12780" width="13.7" style="337" customWidth="1"/>
    <col min="12781" max="12781" width="8" style="337" customWidth="1"/>
    <col min="12782" max="12782" width="7.7" style="337" customWidth="1"/>
    <col min="12783" max="12783" width="7.2" style="337" customWidth="1"/>
    <col min="12784" max="12784" width="9.2" style="337" customWidth="1"/>
    <col min="12785" max="12785" width="7.7" style="337" customWidth="1"/>
    <col min="12786" max="12787" width="8.7" style="337" customWidth="1"/>
    <col min="12788" max="12788" width="14.7" style="337" customWidth="1"/>
    <col min="12789" max="12789" width="13.7" style="337" customWidth="1"/>
    <col min="12790" max="12790" width="8.7" style="337" customWidth="1"/>
    <col min="12791" max="12793" width="10.7" style="337" customWidth="1"/>
    <col min="12794" max="12794" width="16.7" style="337" customWidth="1"/>
    <col min="12795" max="12798" width="10.7" style="337" customWidth="1"/>
    <col min="12799" max="12799" width="12" style="337" customWidth="1"/>
    <col min="12800" max="12800" width="10.7" style="337" customWidth="1"/>
    <col min="12801" max="12801" width="8.7" style="337" customWidth="1"/>
    <col min="12802" max="12806" width="13.7" style="337" customWidth="1"/>
    <col min="12807" max="12810" width="8.7" style="337" hidden="1"/>
    <col min="12811" max="13005" width="9" style="337" customWidth="1"/>
    <col min="13006" max="13006" width="4.5" style="337" customWidth="1"/>
    <col min="13007" max="13007" width="11" style="337" customWidth="1"/>
    <col min="13008" max="13008" width="8" style="337" customWidth="1"/>
    <col min="13009" max="13009" width="5.2" style="337" customWidth="1"/>
    <col min="13010" max="13010" width="13.2" style="337" customWidth="1"/>
    <col min="13011" max="13011" width="12.5" style="337" customWidth="1"/>
    <col min="13012" max="13021" width="10.7" style="337" customWidth="1"/>
    <col min="13022" max="13022" width="12.2" style="337" customWidth="1"/>
    <col min="13023" max="13023" width="8.2" style="337" customWidth="1"/>
    <col min="13024" max="13024" width="10.7" style="337" customWidth="1"/>
    <col min="13025" max="13025" width="10" style="337" customWidth="1"/>
    <col min="13026" max="13026" width="12.2" style="337" customWidth="1"/>
    <col min="13027" max="13027" width="9.7" style="337" customWidth="1"/>
    <col min="13028" max="13028" width="9.2" style="337" customWidth="1"/>
    <col min="13029" max="13029" width="9" style="337" customWidth="1"/>
    <col min="13030" max="13030" width="8.7" style="337" customWidth="1"/>
    <col min="13031" max="13031" width="9.7" style="337" customWidth="1"/>
    <col min="13032" max="13032" width="9.2" style="337" customWidth="1"/>
    <col min="13033" max="13033" width="7.7" style="337" customWidth="1"/>
    <col min="13034" max="13034" width="9.2" style="337" customWidth="1"/>
    <col min="13035" max="13035" width="14.7" style="337" customWidth="1"/>
    <col min="13036" max="13036" width="13.7" style="337" customWidth="1"/>
    <col min="13037" max="13037" width="8" style="337" customWidth="1"/>
    <col min="13038" max="13038" width="7.7" style="337" customWidth="1"/>
    <col min="13039" max="13039" width="7.2" style="337" customWidth="1"/>
    <col min="13040" max="13040" width="9.2" style="337" customWidth="1"/>
    <col min="13041" max="13041" width="7.7" style="337" customWidth="1"/>
    <col min="13042" max="13043" width="8.7" style="337" customWidth="1"/>
    <col min="13044" max="13044" width="14.7" style="337" customWidth="1"/>
    <col min="13045" max="13045" width="13.7" style="337" customWidth="1"/>
    <col min="13046" max="13046" width="8.7" style="337" customWidth="1"/>
    <col min="13047" max="13049" width="10.7" style="337" customWidth="1"/>
    <col min="13050" max="13050" width="16.7" style="337" customWidth="1"/>
    <col min="13051" max="13054" width="10.7" style="337" customWidth="1"/>
    <col min="13055" max="13055" width="12" style="337" customWidth="1"/>
    <col min="13056" max="13056" width="10.7" style="337" customWidth="1"/>
    <col min="13057" max="13057" width="8.7" style="337" customWidth="1"/>
    <col min="13058" max="13062" width="13.7" style="337" customWidth="1"/>
    <col min="13063" max="13066" width="8.7" style="337" hidden="1"/>
    <col min="13067" max="13261" width="9" style="337" customWidth="1"/>
    <col min="13262" max="13262" width="4.5" style="337" customWidth="1"/>
    <col min="13263" max="13263" width="11" style="337" customWidth="1"/>
    <col min="13264" max="13264" width="8" style="337" customWidth="1"/>
    <col min="13265" max="13265" width="5.2" style="337" customWidth="1"/>
    <col min="13266" max="13266" width="13.2" style="337" customWidth="1"/>
    <col min="13267" max="13267" width="12.5" style="337" customWidth="1"/>
    <col min="13268" max="13277" width="10.7" style="337" customWidth="1"/>
    <col min="13278" max="13278" width="12.2" style="337" customWidth="1"/>
    <col min="13279" max="13279" width="8.2" style="337" customWidth="1"/>
    <col min="13280" max="13280" width="10.7" style="337" customWidth="1"/>
    <col min="13281" max="13281" width="10" style="337" customWidth="1"/>
    <col min="13282" max="13282" width="12.2" style="337" customWidth="1"/>
    <col min="13283" max="13283" width="9.7" style="337" customWidth="1"/>
    <col min="13284" max="13284" width="9.2" style="337" customWidth="1"/>
    <col min="13285" max="13285" width="9" style="337" customWidth="1"/>
    <col min="13286" max="13286" width="8.7" style="337" customWidth="1"/>
    <col min="13287" max="13287" width="9.7" style="337" customWidth="1"/>
    <col min="13288" max="13288" width="9.2" style="337" customWidth="1"/>
    <col min="13289" max="13289" width="7.7" style="337" customWidth="1"/>
    <col min="13290" max="13290" width="9.2" style="337" customWidth="1"/>
    <col min="13291" max="13291" width="14.7" style="337" customWidth="1"/>
    <col min="13292" max="13292" width="13.7" style="337" customWidth="1"/>
    <col min="13293" max="13293" width="8" style="337" customWidth="1"/>
    <col min="13294" max="13294" width="7.7" style="337" customWidth="1"/>
    <col min="13295" max="13295" width="7.2" style="337" customWidth="1"/>
    <col min="13296" max="13296" width="9.2" style="337" customWidth="1"/>
    <col min="13297" max="13297" width="7.7" style="337" customWidth="1"/>
    <col min="13298" max="13299" width="8.7" style="337" customWidth="1"/>
    <col min="13300" max="13300" width="14.7" style="337" customWidth="1"/>
    <col min="13301" max="13301" width="13.7" style="337" customWidth="1"/>
    <col min="13302" max="13302" width="8.7" style="337" customWidth="1"/>
    <col min="13303" max="13305" width="10.7" style="337" customWidth="1"/>
    <col min="13306" max="13306" width="16.7" style="337" customWidth="1"/>
    <col min="13307" max="13310" width="10.7" style="337" customWidth="1"/>
    <col min="13311" max="13311" width="12" style="337" customWidth="1"/>
    <col min="13312" max="13312" width="10.7" style="337" customWidth="1"/>
    <col min="13313" max="13313" width="8.7" style="337" customWidth="1"/>
    <col min="13314" max="13318" width="13.7" style="337" customWidth="1"/>
    <col min="13319" max="13322" width="8.7" style="337" hidden="1"/>
    <col min="13323" max="13517" width="9" style="337" customWidth="1"/>
    <col min="13518" max="13518" width="4.5" style="337" customWidth="1"/>
    <col min="13519" max="13519" width="11" style="337" customWidth="1"/>
    <col min="13520" max="13520" width="8" style="337" customWidth="1"/>
    <col min="13521" max="13521" width="5.2" style="337" customWidth="1"/>
    <col min="13522" max="13522" width="13.2" style="337" customWidth="1"/>
    <col min="13523" max="13523" width="12.5" style="337" customWidth="1"/>
    <col min="13524" max="13533" width="10.7" style="337" customWidth="1"/>
    <col min="13534" max="13534" width="12.2" style="337" customWidth="1"/>
    <col min="13535" max="13535" width="8.2" style="337" customWidth="1"/>
    <col min="13536" max="13536" width="10.7" style="337" customWidth="1"/>
    <col min="13537" max="13537" width="10" style="337" customWidth="1"/>
    <col min="13538" max="13538" width="12.2" style="337" customWidth="1"/>
    <col min="13539" max="13539" width="9.7" style="337" customWidth="1"/>
    <col min="13540" max="13540" width="9.2" style="337" customWidth="1"/>
    <col min="13541" max="13541" width="9" style="337" customWidth="1"/>
    <col min="13542" max="13542" width="8.7" style="337" customWidth="1"/>
    <col min="13543" max="13543" width="9.7" style="337" customWidth="1"/>
    <col min="13544" max="13544" width="9.2" style="337" customWidth="1"/>
    <col min="13545" max="13545" width="7.7" style="337" customWidth="1"/>
    <col min="13546" max="13546" width="9.2" style="337" customWidth="1"/>
    <col min="13547" max="13547" width="14.7" style="337" customWidth="1"/>
    <col min="13548" max="13548" width="13.7" style="337" customWidth="1"/>
    <col min="13549" max="13549" width="8" style="337" customWidth="1"/>
    <col min="13550" max="13550" width="7.7" style="337" customWidth="1"/>
    <col min="13551" max="13551" width="7.2" style="337" customWidth="1"/>
    <col min="13552" max="13552" width="9.2" style="337" customWidth="1"/>
    <col min="13553" max="13553" width="7.7" style="337" customWidth="1"/>
    <col min="13554" max="13555" width="8.7" style="337" customWidth="1"/>
    <col min="13556" max="13556" width="14.7" style="337" customWidth="1"/>
    <col min="13557" max="13557" width="13.7" style="337" customWidth="1"/>
    <col min="13558" max="13558" width="8.7" style="337" customWidth="1"/>
    <col min="13559" max="13561" width="10.7" style="337" customWidth="1"/>
    <col min="13562" max="13562" width="16.7" style="337" customWidth="1"/>
    <col min="13563" max="13566" width="10.7" style="337" customWidth="1"/>
    <col min="13567" max="13567" width="12" style="337" customWidth="1"/>
    <col min="13568" max="13568" width="10.7" style="337" customWidth="1"/>
    <col min="13569" max="13569" width="8.7" style="337" customWidth="1"/>
    <col min="13570" max="13574" width="13.7" style="337" customWidth="1"/>
    <col min="13575" max="13578" width="8.7" style="337" hidden="1"/>
    <col min="13579" max="13773" width="9" style="337" customWidth="1"/>
    <col min="13774" max="13774" width="4.5" style="337" customWidth="1"/>
    <col min="13775" max="13775" width="11" style="337" customWidth="1"/>
    <col min="13776" max="13776" width="8" style="337" customWidth="1"/>
    <col min="13777" max="13777" width="5.2" style="337" customWidth="1"/>
    <col min="13778" max="13778" width="13.2" style="337" customWidth="1"/>
    <col min="13779" max="13779" width="12.5" style="337" customWidth="1"/>
    <col min="13780" max="13789" width="10.7" style="337" customWidth="1"/>
    <col min="13790" max="13790" width="12.2" style="337" customWidth="1"/>
    <col min="13791" max="13791" width="8.2" style="337" customWidth="1"/>
    <col min="13792" max="13792" width="10.7" style="337" customWidth="1"/>
    <col min="13793" max="13793" width="10" style="337" customWidth="1"/>
    <col min="13794" max="13794" width="12.2" style="337" customWidth="1"/>
    <col min="13795" max="13795" width="9.7" style="337" customWidth="1"/>
    <col min="13796" max="13796" width="9.2" style="337" customWidth="1"/>
    <col min="13797" max="13797" width="9" style="337" customWidth="1"/>
    <col min="13798" max="13798" width="8.7" style="337" customWidth="1"/>
    <col min="13799" max="13799" width="9.7" style="337" customWidth="1"/>
    <col min="13800" max="13800" width="9.2" style="337" customWidth="1"/>
    <col min="13801" max="13801" width="7.7" style="337" customWidth="1"/>
    <col min="13802" max="13802" width="9.2" style="337" customWidth="1"/>
    <col min="13803" max="13803" width="14.7" style="337" customWidth="1"/>
    <col min="13804" max="13804" width="13.7" style="337" customWidth="1"/>
    <col min="13805" max="13805" width="8" style="337" customWidth="1"/>
    <col min="13806" max="13806" width="7.7" style="337" customWidth="1"/>
    <col min="13807" max="13807" width="7.2" style="337" customWidth="1"/>
    <col min="13808" max="13808" width="9.2" style="337" customWidth="1"/>
    <col min="13809" max="13809" width="7.7" style="337" customWidth="1"/>
    <col min="13810" max="13811" width="8.7" style="337" customWidth="1"/>
    <col min="13812" max="13812" width="14.7" style="337" customWidth="1"/>
    <col min="13813" max="13813" width="13.7" style="337" customWidth="1"/>
    <col min="13814" max="13814" width="8.7" style="337" customWidth="1"/>
    <col min="13815" max="13817" width="10.7" style="337" customWidth="1"/>
    <col min="13818" max="13818" width="16.7" style="337" customWidth="1"/>
    <col min="13819" max="13822" width="10.7" style="337" customWidth="1"/>
    <col min="13823" max="13823" width="12" style="337" customWidth="1"/>
    <col min="13824" max="13824" width="10.7" style="337" customWidth="1"/>
    <col min="13825" max="13825" width="8.7" style="337" customWidth="1"/>
    <col min="13826" max="13830" width="13.7" style="337" customWidth="1"/>
    <col min="13831" max="13834" width="8.7" style="337" hidden="1"/>
    <col min="13835" max="14029" width="9" style="337" customWidth="1"/>
    <col min="14030" max="14030" width="4.5" style="337" customWidth="1"/>
    <col min="14031" max="14031" width="11" style="337" customWidth="1"/>
    <col min="14032" max="14032" width="8" style="337" customWidth="1"/>
    <col min="14033" max="14033" width="5.2" style="337" customWidth="1"/>
    <col min="14034" max="14034" width="13.2" style="337" customWidth="1"/>
    <col min="14035" max="14035" width="12.5" style="337" customWidth="1"/>
    <col min="14036" max="14045" width="10.7" style="337" customWidth="1"/>
    <col min="14046" max="14046" width="12.2" style="337" customWidth="1"/>
    <col min="14047" max="14047" width="8.2" style="337" customWidth="1"/>
    <col min="14048" max="14048" width="10.7" style="337" customWidth="1"/>
    <col min="14049" max="14049" width="10" style="337" customWidth="1"/>
    <col min="14050" max="14050" width="12.2" style="337" customWidth="1"/>
    <col min="14051" max="14051" width="9.7" style="337" customWidth="1"/>
    <col min="14052" max="14052" width="9.2" style="337" customWidth="1"/>
    <col min="14053" max="14053" width="9" style="337" customWidth="1"/>
    <col min="14054" max="14054" width="8.7" style="337" customWidth="1"/>
    <col min="14055" max="14055" width="9.7" style="337" customWidth="1"/>
    <col min="14056" max="14056" width="9.2" style="337" customWidth="1"/>
    <col min="14057" max="14057" width="7.7" style="337" customWidth="1"/>
    <col min="14058" max="14058" width="9.2" style="337" customWidth="1"/>
    <col min="14059" max="14059" width="14.7" style="337" customWidth="1"/>
    <col min="14060" max="14060" width="13.7" style="337" customWidth="1"/>
    <col min="14061" max="14061" width="8" style="337" customWidth="1"/>
    <col min="14062" max="14062" width="7.7" style="337" customWidth="1"/>
    <col min="14063" max="14063" width="7.2" style="337" customWidth="1"/>
    <col min="14064" max="14064" width="9.2" style="337" customWidth="1"/>
    <col min="14065" max="14065" width="7.7" style="337" customWidth="1"/>
    <col min="14066" max="14067" width="8.7" style="337" customWidth="1"/>
    <col min="14068" max="14068" width="14.7" style="337" customWidth="1"/>
    <col min="14069" max="14069" width="13.7" style="337" customWidth="1"/>
    <col min="14070" max="14070" width="8.7" style="337" customWidth="1"/>
    <col min="14071" max="14073" width="10.7" style="337" customWidth="1"/>
    <col min="14074" max="14074" width="16.7" style="337" customWidth="1"/>
    <col min="14075" max="14078" width="10.7" style="337" customWidth="1"/>
    <col min="14079" max="14079" width="12" style="337" customWidth="1"/>
    <col min="14080" max="14080" width="10.7" style="337" customWidth="1"/>
    <col min="14081" max="14081" width="8.7" style="337" customWidth="1"/>
    <col min="14082" max="14086" width="13.7" style="337" customWidth="1"/>
    <col min="14087" max="14090" width="8.7" style="337" hidden="1"/>
    <col min="14091" max="14285" width="9" style="337" customWidth="1"/>
    <col min="14286" max="14286" width="4.5" style="337" customWidth="1"/>
    <col min="14287" max="14287" width="11" style="337" customWidth="1"/>
    <col min="14288" max="14288" width="8" style="337" customWidth="1"/>
    <col min="14289" max="14289" width="5.2" style="337" customWidth="1"/>
    <col min="14290" max="14290" width="13.2" style="337" customWidth="1"/>
    <col min="14291" max="14291" width="12.5" style="337" customWidth="1"/>
    <col min="14292" max="14301" width="10.7" style="337" customWidth="1"/>
    <col min="14302" max="14302" width="12.2" style="337" customWidth="1"/>
    <col min="14303" max="14303" width="8.2" style="337" customWidth="1"/>
    <col min="14304" max="14304" width="10.7" style="337" customWidth="1"/>
    <col min="14305" max="14305" width="10" style="337" customWidth="1"/>
    <col min="14306" max="14306" width="12.2" style="337" customWidth="1"/>
    <col min="14307" max="14307" width="9.7" style="337" customWidth="1"/>
    <col min="14308" max="14308" width="9.2" style="337" customWidth="1"/>
    <col min="14309" max="14309" width="9" style="337" customWidth="1"/>
    <col min="14310" max="14310" width="8.7" style="337" customWidth="1"/>
    <col min="14311" max="14311" width="9.7" style="337" customWidth="1"/>
    <col min="14312" max="14312" width="9.2" style="337" customWidth="1"/>
    <col min="14313" max="14313" width="7.7" style="337" customWidth="1"/>
    <col min="14314" max="14314" width="9.2" style="337" customWidth="1"/>
    <col min="14315" max="14315" width="14.7" style="337" customWidth="1"/>
    <col min="14316" max="14316" width="13.7" style="337" customWidth="1"/>
    <col min="14317" max="14317" width="8" style="337" customWidth="1"/>
    <col min="14318" max="14318" width="7.7" style="337" customWidth="1"/>
    <col min="14319" max="14319" width="7.2" style="337" customWidth="1"/>
    <col min="14320" max="14320" width="9.2" style="337" customWidth="1"/>
    <col min="14321" max="14321" width="7.7" style="337" customWidth="1"/>
    <col min="14322" max="14323" width="8.7" style="337" customWidth="1"/>
    <col min="14324" max="14324" width="14.7" style="337" customWidth="1"/>
    <col min="14325" max="14325" width="13.7" style="337" customWidth="1"/>
    <col min="14326" max="14326" width="8.7" style="337" customWidth="1"/>
    <col min="14327" max="14329" width="10.7" style="337" customWidth="1"/>
    <col min="14330" max="14330" width="16.7" style="337" customWidth="1"/>
    <col min="14331" max="14334" width="10.7" style="337" customWidth="1"/>
    <col min="14335" max="14335" width="12" style="337" customWidth="1"/>
    <col min="14336" max="14336" width="10.7" style="337" customWidth="1"/>
    <col min="14337" max="14337" width="8.7" style="337" customWidth="1"/>
    <col min="14338" max="14342" width="13.7" style="337" customWidth="1"/>
    <col min="14343" max="14346" width="8.7" style="337" hidden="1"/>
    <col min="14347" max="14541" width="9" style="337" customWidth="1"/>
    <col min="14542" max="14542" width="4.5" style="337" customWidth="1"/>
    <col min="14543" max="14543" width="11" style="337" customWidth="1"/>
    <col min="14544" max="14544" width="8" style="337" customWidth="1"/>
    <col min="14545" max="14545" width="5.2" style="337" customWidth="1"/>
    <col min="14546" max="14546" width="13.2" style="337" customWidth="1"/>
    <col min="14547" max="14547" width="12.5" style="337" customWidth="1"/>
    <col min="14548" max="14557" width="10.7" style="337" customWidth="1"/>
    <col min="14558" max="14558" width="12.2" style="337" customWidth="1"/>
    <col min="14559" max="14559" width="8.2" style="337" customWidth="1"/>
    <col min="14560" max="14560" width="10.7" style="337" customWidth="1"/>
    <col min="14561" max="14561" width="10" style="337" customWidth="1"/>
    <col min="14562" max="14562" width="12.2" style="337" customWidth="1"/>
    <col min="14563" max="14563" width="9.7" style="337" customWidth="1"/>
    <col min="14564" max="14564" width="9.2" style="337" customWidth="1"/>
    <col min="14565" max="14565" width="9" style="337" customWidth="1"/>
    <col min="14566" max="14566" width="8.7" style="337" customWidth="1"/>
    <col min="14567" max="14567" width="9.7" style="337" customWidth="1"/>
    <col min="14568" max="14568" width="9.2" style="337" customWidth="1"/>
    <col min="14569" max="14569" width="7.7" style="337" customWidth="1"/>
    <col min="14570" max="14570" width="9.2" style="337" customWidth="1"/>
    <col min="14571" max="14571" width="14.7" style="337" customWidth="1"/>
    <col min="14572" max="14572" width="13.7" style="337" customWidth="1"/>
    <col min="14573" max="14573" width="8" style="337" customWidth="1"/>
    <col min="14574" max="14574" width="7.7" style="337" customWidth="1"/>
    <col min="14575" max="14575" width="7.2" style="337" customWidth="1"/>
    <col min="14576" max="14576" width="9.2" style="337" customWidth="1"/>
    <col min="14577" max="14577" width="7.7" style="337" customWidth="1"/>
    <col min="14578" max="14579" width="8.7" style="337" customWidth="1"/>
    <col min="14580" max="14580" width="14.7" style="337" customWidth="1"/>
    <col min="14581" max="14581" width="13.7" style="337" customWidth="1"/>
    <col min="14582" max="14582" width="8.7" style="337" customWidth="1"/>
    <col min="14583" max="14585" width="10.7" style="337" customWidth="1"/>
    <col min="14586" max="14586" width="16.7" style="337" customWidth="1"/>
    <col min="14587" max="14590" width="10.7" style="337" customWidth="1"/>
    <col min="14591" max="14591" width="12" style="337" customWidth="1"/>
    <col min="14592" max="14592" width="10.7" style="337" customWidth="1"/>
    <col min="14593" max="14593" width="8.7" style="337" customWidth="1"/>
    <col min="14594" max="14598" width="13.7" style="337" customWidth="1"/>
    <col min="14599" max="14602" width="8.7" style="337" hidden="1"/>
    <col min="14603" max="14797" width="9" style="337" customWidth="1"/>
    <col min="14798" max="14798" width="4.5" style="337" customWidth="1"/>
    <col min="14799" max="14799" width="11" style="337" customWidth="1"/>
    <col min="14800" max="14800" width="8" style="337" customWidth="1"/>
    <col min="14801" max="14801" width="5.2" style="337" customWidth="1"/>
    <col min="14802" max="14802" width="13.2" style="337" customWidth="1"/>
    <col min="14803" max="14803" width="12.5" style="337" customWidth="1"/>
    <col min="14804" max="14813" width="10.7" style="337" customWidth="1"/>
    <col min="14814" max="14814" width="12.2" style="337" customWidth="1"/>
    <col min="14815" max="14815" width="8.2" style="337" customWidth="1"/>
    <col min="14816" max="14816" width="10.7" style="337" customWidth="1"/>
    <col min="14817" max="14817" width="10" style="337" customWidth="1"/>
    <col min="14818" max="14818" width="12.2" style="337" customWidth="1"/>
    <col min="14819" max="14819" width="9.7" style="337" customWidth="1"/>
    <col min="14820" max="14820" width="9.2" style="337" customWidth="1"/>
    <col min="14821" max="14821" width="9" style="337" customWidth="1"/>
    <col min="14822" max="14822" width="8.7" style="337" customWidth="1"/>
    <col min="14823" max="14823" width="9.7" style="337" customWidth="1"/>
    <col min="14824" max="14824" width="9.2" style="337" customWidth="1"/>
    <col min="14825" max="14825" width="7.7" style="337" customWidth="1"/>
    <col min="14826" max="14826" width="9.2" style="337" customWidth="1"/>
    <col min="14827" max="14827" width="14.7" style="337" customWidth="1"/>
    <col min="14828" max="14828" width="13.7" style="337" customWidth="1"/>
    <col min="14829" max="14829" width="8" style="337" customWidth="1"/>
    <col min="14830" max="14830" width="7.7" style="337" customWidth="1"/>
    <col min="14831" max="14831" width="7.2" style="337" customWidth="1"/>
    <col min="14832" max="14832" width="9.2" style="337" customWidth="1"/>
    <col min="14833" max="14833" width="7.7" style="337" customWidth="1"/>
    <col min="14834" max="14835" width="8.7" style="337" customWidth="1"/>
    <col min="14836" max="14836" width="14.7" style="337" customWidth="1"/>
    <col min="14837" max="14837" width="13.7" style="337" customWidth="1"/>
    <col min="14838" max="14838" width="8.7" style="337" customWidth="1"/>
    <col min="14839" max="14841" width="10.7" style="337" customWidth="1"/>
    <col min="14842" max="14842" width="16.7" style="337" customWidth="1"/>
    <col min="14843" max="14846" width="10.7" style="337" customWidth="1"/>
    <col min="14847" max="14847" width="12" style="337" customWidth="1"/>
    <col min="14848" max="14848" width="10.7" style="337" customWidth="1"/>
    <col min="14849" max="14849" width="8.7" style="337" customWidth="1"/>
    <col min="14850" max="14854" width="13.7" style="337" customWidth="1"/>
    <col min="14855" max="14858" width="8.7" style="337" hidden="1"/>
    <col min="14859" max="15053" width="9" style="337" customWidth="1"/>
    <col min="15054" max="15054" width="4.5" style="337" customWidth="1"/>
    <col min="15055" max="15055" width="11" style="337" customWidth="1"/>
    <col min="15056" max="15056" width="8" style="337" customWidth="1"/>
    <col min="15057" max="15057" width="5.2" style="337" customWidth="1"/>
    <col min="15058" max="15058" width="13.2" style="337" customWidth="1"/>
    <col min="15059" max="15059" width="12.5" style="337" customWidth="1"/>
    <col min="15060" max="15069" width="10.7" style="337" customWidth="1"/>
    <col min="15070" max="15070" width="12.2" style="337" customWidth="1"/>
    <col min="15071" max="15071" width="8.2" style="337" customWidth="1"/>
    <col min="15072" max="15072" width="10.7" style="337" customWidth="1"/>
    <col min="15073" max="15073" width="10" style="337" customWidth="1"/>
    <col min="15074" max="15074" width="12.2" style="337" customWidth="1"/>
    <col min="15075" max="15075" width="9.7" style="337" customWidth="1"/>
    <col min="15076" max="15076" width="9.2" style="337" customWidth="1"/>
    <col min="15077" max="15077" width="9" style="337" customWidth="1"/>
    <col min="15078" max="15078" width="8.7" style="337" customWidth="1"/>
    <col min="15079" max="15079" width="9.7" style="337" customWidth="1"/>
    <col min="15080" max="15080" width="9.2" style="337" customWidth="1"/>
    <col min="15081" max="15081" width="7.7" style="337" customWidth="1"/>
    <col min="15082" max="15082" width="9.2" style="337" customWidth="1"/>
    <col min="15083" max="15083" width="14.7" style="337" customWidth="1"/>
    <col min="15084" max="15084" width="13.7" style="337" customWidth="1"/>
    <col min="15085" max="15085" width="8" style="337" customWidth="1"/>
    <col min="15086" max="15086" width="7.7" style="337" customWidth="1"/>
    <col min="15087" max="15087" width="7.2" style="337" customWidth="1"/>
    <col min="15088" max="15088" width="9.2" style="337" customWidth="1"/>
    <col min="15089" max="15089" width="7.7" style="337" customWidth="1"/>
    <col min="15090" max="15091" width="8.7" style="337" customWidth="1"/>
    <col min="15092" max="15092" width="14.7" style="337" customWidth="1"/>
    <col min="15093" max="15093" width="13.7" style="337" customWidth="1"/>
    <col min="15094" max="15094" width="8.7" style="337" customWidth="1"/>
    <col min="15095" max="15097" width="10.7" style="337" customWidth="1"/>
    <col min="15098" max="15098" width="16.7" style="337" customWidth="1"/>
    <col min="15099" max="15102" width="10.7" style="337" customWidth="1"/>
    <col min="15103" max="15103" width="12" style="337" customWidth="1"/>
    <col min="15104" max="15104" width="10.7" style="337" customWidth="1"/>
    <col min="15105" max="15105" width="8.7" style="337" customWidth="1"/>
    <col min="15106" max="15110" width="13.7" style="337" customWidth="1"/>
    <col min="15111" max="15114" width="8.7" style="337" hidden="1"/>
    <col min="15115" max="15309" width="9" style="337" customWidth="1"/>
    <col min="15310" max="15310" width="4.5" style="337" customWidth="1"/>
    <col min="15311" max="15311" width="11" style="337" customWidth="1"/>
    <col min="15312" max="15312" width="8" style="337" customWidth="1"/>
    <col min="15313" max="15313" width="5.2" style="337" customWidth="1"/>
    <col min="15314" max="15314" width="13.2" style="337" customWidth="1"/>
    <col min="15315" max="15315" width="12.5" style="337" customWidth="1"/>
    <col min="15316" max="15325" width="10.7" style="337" customWidth="1"/>
    <col min="15326" max="15326" width="12.2" style="337" customWidth="1"/>
    <col min="15327" max="15327" width="8.2" style="337" customWidth="1"/>
    <col min="15328" max="15328" width="10.7" style="337" customWidth="1"/>
    <col min="15329" max="15329" width="10" style="337" customWidth="1"/>
    <col min="15330" max="15330" width="12.2" style="337" customWidth="1"/>
    <col min="15331" max="15331" width="9.7" style="337" customWidth="1"/>
    <col min="15332" max="15332" width="9.2" style="337" customWidth="1"/>
    <col min="15333" max="15333" width="9" style="337" customWidth="1"/>
    <col min="15334" max="15334" width="8.7" style="337" customWidth="1"/>
    <col min="15335" max="15335" width="9.7" style="337" customWidth="1"/>
    <col min="15336" max="15336" width="9.2" style="337" customWidth="1"/>
    <col min="15337" max="15337" width="7.7" style="337" customWidth="1"/>
    <col min="15338" max="15338" width="9.2" style="337" customWidth="1"/>
    <col min="15339" max="15339" width="14.7" style="337" customWidth="1"/>
    <col min="15340" max="15340" width="13.7" style="337" customWidth="1"/>
    <col min="15341" max="15341" width="8" style="337" customWidth="1"/>
    <col min="15342" max="15342" width="7.7" style="337" customWidth="1"/>
    <col min="15343" max="15343" width="7.2" style="337" customWidth="1"/>
    <col min="15344" max="15344" width="9.2" style="337" customWidth="1"/>
    <col min="15345" max="15345" width="7.7" style="337" customWidth="1"/>
    <col min="15346" max="15347" width="8.7" style="337" customWidth="1"/>
    <col min="15348" max="15348" width="14.7" style="337" customWidth="1"/>
    <col min="15349" max="15349" width="13.7" style="337" customWidth="1"/>
    <col min="15350" max="15350" width="8.7" style="337" customWidth="1"/>
    <col min="15351" max="15353" width="10.7" style="337" customWidth="1"/>
    <col min="15354" max="15354" width="16.7" style="337" customWidth="1"/>
    <col min="15355" max="15358" width="10.7" style="337" customWidth="1"/>
    <col min="15359" max="15359" width="12" style="337" customWidth="1"/>
    <col min="15360" max="15360" width="10.7" style="337" customWidth="1"/>
    <col min="15361" max="15361" width="8.7" style="337" customWidth="1"/>
    <col min="15362" max="15366" width="13.7" style="337" customWidth="1"/>
    <col min="15367" max="15370" width="8.7" style="337" hidden="1"/>
    <col min="15371" max="15565" width="9" style="337" customWidth="1"/>
    <col min="15566" max="15566" width="4.5" style="337" customWidth="1"/>
    <col min="15567" max="15567" width="11" style="337" customWidth="1"/>
    <col min="15568" max="15568" width="8" style="337" customWidth="1"/>
    <col min="15569" max="15569" width="5.2" style="337" customWidth="1"/>
    <col min="15570" max="15570" width="13.2" style="337" customWidth="1"/>
    <col min="15571" max="15571" width="12.5" style="337" customWidth="1"/>
    <col min="15572" max="15581" width="10.7" style="337" customWidth="1"/>
    <col min="15582" max="15582" width="12.2" style="337" customWidth="1"/>
    <col min="15583" max="15583" width="8.2" style="337" customWidth="1"/>
    <col min="15584" max="15584" width="10.7" style="337" customWidth="1"/>
    <col min="15585" max="15585" width="10" style="337" customWidth="1"/>
    <col min="15586" max="15586" width="12.2" style="337" customWidth="1"/>
    <col min="15587" max="15587" width="9.7" style="337" customWidth="1"/>
    <col min="15588" max="15588" width="9.2" style="337" customWidth="1"/>
    <col min="15589" max="15589" width="9" style="337" customWidth="1"/>
    <col min="15590" max="15590" width="8.7" style="337" customWidth="1"/>
    <col min="15591" max="15591" width="9.7" style="337" customWidth="1"/>
    <col min="15592" max="15592" width="9.2" style="337" customWidth="1"/>
    <col min="15593" max="15593" width="7.7" style="337" customWidth="1"/>
    <col min="15594" max="15594" width="9.2" style="337" customWidth="1"/>
    <col min="15595" max="15595" width="14.7" style="337" customWidth="1"/>
    <col min="15596" max="15596" width="13.7" style="337" customWidth="1"/>
    <col min="15597" max="15597" width="8" style="337" customWidth="1"/>
    <col min="15598" max="15598" width="7.7" style="337" customWidth="1"/>
    <col min="15599" max="15599" width="7.2" style="337" customWidth="1"/>
    <col min="15600" max="15600" width="9.2" style="337" customWidth="1"/>
    <col min="15601" max="15601" width="7.7" style="337" customWidth="1"/>
    <col min="15602" max="15603" width="8.7" style="337" customWidth="1"/>
    <col min="15604" max="15604" width="14.7" style="337" customWidth="1"/>
    <col min="15605" max="15605" width="13.7" style="337" customWidth="1"/>
    <col min="15606" max="15606" width="8.7" style="337" customWidth="1"/>
    <col min="15607" max="15609" width="10.7" style="337" customWidth="1"/>
    <col min="15610" max="15610" width="16.7" style="337" customWidth="1"/>
    <col min="15611" max="15614" width="10.7" style="337" customWidth="1"/>
    <col min="15615" max="15615" width="12" style="337" customWidth="1"/>
    <col min="15616" max="15616" width="10.7" style="337" customWidth="1"/>
    <col min="15617" max="15617" width="8.7" style="337" customWidth="1"/>
    <col min="15618" max="15622" width="13.7" style="337" customWidth="1"/>
    <col min="15623" max="15626" width="8.7" style="337" hidden="1"/>
    <col min="15627" max="15821" width="9" style="337" customWidth="1"/>
    <col min="15822" max="15822" width="4.5" style="337" customWidth="1"/>
    <col min="15823" max="15823" width="11" style="337" customWidth="1"/>
    <col min="15824" max="15824" width="8" style="337" customWidth="1"/>
    <col min="15825" max="15825" width="5.2" style="337" customWidth="1"/>
    <col min="15826" max="15826" width="13.2" style="337" customWidth="1"/>
    <col min="15827" max="15827" width="12.5" style="337" customWidth="1"/>
    <col min="15828" max="15837" width="10.7" style="337" customWidth="1"/>
    <col min="15838" max="15838" width="12.2" style="337" customWidth="1"/>
    <col min="15839" max="15839" width="8.2" style="337" customWidth="1"/>
    <col min="15840" max="15840" width="10.7" style="337" customWidth="1"/>
    <col min="15841" max="15841" width="10" style="337" customWidth="1"/>
    <col min="15842" max="15842" width="12.2" style="337" customWidth="1"/>
    <col min="15843" max="15843" width="9.7" style="337" customWidth="1"/>
    <col min="15844" max="15844" width="9.2" style="337" customWidth="1"/>
    <col min="15845" max="15845" width="9" style="337" customWidth="1"/>
    <col min="15846" max="15846" width="8.7" style="337" customWidth="1"/>
    <col min="15847" max="15847" width="9.7" style="337" customWidth="1"/>
    <col min="15848" max="15848" width="9.2" style="337" customWidth="1"/>
    <col min="15849" max="15849" width="7.7" style="337" customWidth="1"/>
    <col min="15850" max="15850" width="9.2" style="337" customWidth="1"/>
    <col min="15851" max="15851" width="14.7" style="337" customWidth="1"/>
    <col min="15852" max="15852" width="13.7" style="337" customWidth="1"/>
    <col min="15853" max="15853" width="8" style="337" customWidth="1"/>
    <col min="15854" max="15854" width="7.7" style="337" customWidth="1"/>
    <col min="15855" max="15855" width="7.2" style="337" customWidth="1"/>
    <col min="15856" max="15856" width="9.2" style="337" customWidth="1"/>
    <col min="15857" max="15857" width="7.7" style="337" customWidth="1"/>
    <col min="15858" max="15859" width="8.7" style="337" customWidth="1"/>
    <col min="15860" max="15860" width="14.7" style="337" customWidth="1"/>
    <col min="15861" max="15861" width="13.7" style="337" customWidth="1"/>
    <col min="15862" max="15862" width="8.7" style="337" customWidth="1"/>
    <col min="15863" max="15865" width="10.7" style="337" customWidth="1"/>
    <col min="15866" max="15866" width="16.7" style="337" customWidth="1"/>
    <col min="15867" max="15870" width="10.7" style="337" customWidth="1"/>
    <col min="15871" max="15871" width="12" style="337" customWidth="1"/>
    <col min="15872" max="15872" width="10.7" style="337" customWidth="1"/>
    <col min="15873" max="15873" width="8.7" style="337" customWidth="1"/>
    <col min="15874" max="15878" width="13.7" style="337" customWidth="1"/>
    <col min="15879" max="15882" width="8.7" style="337" hidden="1"/>
    <col min="15883" max="16077" width="9" style="337" customWidth="1"/>
    <col min="16078" max="16078" width="4.5" style="337" customWidth="1"/>
    <col min="16079" max="16079" width="11" style="337" customWidth="1"/>
    <col min="16080" max="16080" width="8" style="337" customWidth="1"/>
    <col min="16081" max="16081" width="5.2" style="337" customWidth="1"/>
    <col min="16082" max="16082" width="13.2" style="337" customWidth="1"/>
    <col min="16083" max="16083" width="12.5" style="337" customWidth="1"/>
    <col min="16084" max="16093" width="10.7" style="337" customWidth="1"/>
    <col min="16094" max="16094" width="12.2" style="337" customWidth="1"/>
    <col min="16095" max="16095" width="8.2" style="337" customWidth="1"/>
    <col min="16096" max="16096" width="10.7" style="337" customWidth="1"/>
    <col min="16097" max="16097" width="10" style="337" customWidth="1"/>
    <col min="16098" max="16098" width="12.2" style="337" customWidth="1"/>
    <col min="16099" max="16099" width="9.7" style="337" customWidth="1"/>
    <col min="16100" max="16100" width="9.2" style="337" customWidth="1"/>
    <col min="16101" max="16101" width="9" style="337" customWidth="1"/>
    <col min="16102" max="16102" width="8.7" style="337" customWidth="1"/>
    <col min="16103" max="16103" width="9.7" style="337" customWidth="1"/>
    <col min="16104" max="16104" width="9.2" style="337" customWidth="1"/>
    <col min="16105" max="16105" width="7.7" style="337" customWidth="1"/>
    <col min="16106" max="16106" width="9.2" style="337" customWidth="1"/>
    <col min="16107" max="16107" width="14.7" style="337" customWidth="1"/>
    <col min="16108" max="16108" width="13.7" style="337" customWidth="1"/>
    <col min="16109" max="16109" width="8" style="337" customWidth="1"/>
    <col min="16110" max="16110" width="7.7" style="337" customWidth="1"/>
    <col min="16111" max="16111" width="7.2" style="337" customWidth="1"/>
    <col min="16112" max="16112" width="9.2" style="337" customWidth="1"/>
    <col min="16113" max="16113" width="7.7" style="337" customWidth="1"/>
    <col min="16114" max="16115" width="8.7" style="337" customWidth="1"/>
    <col min="16116" max="16116" width="14.7" style="337" customWidth="1"/>
    <col min="16117" max="16117" width="13.7" style="337" customWidth="1"/>
    <col min="16118" max="16118" width="8.7" style="337" customWidth="1"/>
    <col min="16119" max="16121" width="10.7" style="337" customWidth="1"/>
    <col min="16122" max="16122" width="16.7" style="337" customWidth="1"/>
    <col min="16123" max="16126" width="10.7" style="337" customWidth="1"/>
    <col min="16127" max="16127" width="12" style="337" customWidth="1"/>
    <col min="16128" max="16128" width="10.7" style="337" customWidth="1"/>
    <col min="16129" max="16129" width="8.7" style="337" customWidth="1"/>
    <col min="16130" max="16134" width="13.7" style="337" customWidth="1"/>
    <col min="16135" max="16138" width="8.7" style="337" hidden="1"/>
    <col min="16139" max="16384" width="9" style="337" customWidth="1"/>
  </cols>
  <sheetData>
    <row r="1" ht="15.75" customHeight="1" spans="1:16">
      <c r="A1" s="320" t="s">
        <v>0</v>
      </c>
    </row>
    <row r="2" s="336" customFormat="1" ht="30" customHeight="1" spans="1:16">
      <c r="A2" s="339" t="s">
        <v>1442</v>
      </c>
    </row>
    <row r="3" s="10" customFormat="1" ht="15.75" customHeight="1" spans="1:16">
      <c r="A3" s="9" t="str">
        <f>"评估基准日："&amp;TEXT(基本信息输入表!M7,"yyyy年mm月dd日")</f>
        <v>评估基准日：2025年02月20日</v>
      </c>
      <c r="I3" s="340"/>
      <c r="J3" s="340"/>
    </row>
    <row r="4" s="10" customFormat="1" ht="14.25" customHeight="1" spans="1:16">
      <c r="A4" s="9"/>
      <c r="B4" s="9"/>
      <c r="C4" s="9"/>
      <c r="D4" s="9"/>
      <c r="E4" s="9"/>
      <c r="F4" s="9"/>
      <c r="G4" s="9"/>
      <c r="H4" s="9"/>
      <c r="I4" s="9"/>
      <c r="J4" s="9"/>
      <c r="K4" s="9"/>
      <c r="L4" s="9"/>
      <c r="M4" s="9"/>
      <c r="N4" s="9"/>
      <c r="O4" s="14" t="s">
        <v>1443</v>
      </c>
    </row>
    <row r="5" s="10" customFormat="1" ht="15.75" customHeight="1" spans="1:16">
      <c r="A5" s="10" t="str">
        <f>基本信息输入表!K6&amp;"："&amp;基本信息输入表!M6</f>
        <v>产权持有单位：中国石油天然气股份有限公司塔里木油田分公司塔西南勘探开发公司</v>
      </c>
      <c r="I5" s="340"/>
      <c r="J5" s="340"/>
      <c r="O5" s="14" t="s">
        <v>1444</v>
      </c>
    </row>
    <row r="6" s="9" customFormat="1" ht="15.75" customHeight="1" spans="1:16">
      <c r="A6" s="18" t="s">
        <v>1445</v>
      </c>
      <c r="B6" s="18" t="s">
        <v>1446</v>
      </c>
      <c r="C6" s="18" t="s">
        <v>1447</v>
      </c>
      <c r="D6" s="84" t="s">
        <v>1448</v>
      </c>
      <c r="E6" s="84" t="s">
        <v>1449</v>
      </c>
      <c r="F6" s="84" t="s">
        <v>1450</v>
      </c>
      <c r="G6" s="103" t="s">
        <v>1451</v>
      </c>
      <c r="H6" s="122"/>
      <c r="I6" s="104"/>
      <c r="J6" s="84" t="s">
        <v>1452</v>
      </c>
      <c r="K6" s="103" t="s">
        <v>1453</v>
      </c>
      <c r="L6" s="122"/>
      <c r="M6" s="104"/>
      <c r="N6" s="18" t="s">
        <v>1454</v>
      </c>
      <c r="O6" s="18" t="s">
        <v>1455</v>
      </c>
    </row>
    <row r="7" s="9" customFormat="1" ht="15.75" customHeight="1" spans="1:16">
      <c r="A7" s="24"/>
      <c r="B7" s="24"/>
      <c r="C7" s="24"/>
      <c r="D7" s="102"/>
      <c r="E7" s="102"/>
      <c r="F7" s="102"/>
      <c r="G7" s="286" t="s">
        <v>1456</v>
      </c>
      <c r="H7" s="341" t="s">
        <v>1457</v>
      </c>
      <c r="I7" s="341" t="s">
        <v>1458</v>
      </c>
      <c r="J7" s="102"/>
      <c r="K7" s="342" t="s">
        <v>1459</v>
      </c>
      <c r="L7" s="341" t="s">
        <v>1460</v>
      </c>
      <c r="M7" s="115" t="s">
        <v>1458</v>
      </c>
      <c r="N7" s="24"/>
      <c r="O7" s="24"/>
      <c r="P7" s="9" t="s">
        <v>1461</v>
      </c>
    </row>
    <row r="8" s="9" customFormat="1" ht="15.75" customHeight="1" spans="1:16">
      <c r="A8" s="20" t="str">
        <f>IF(B8="","",ROW()-7)</f>
        <v/>
      </c>
      <c r="B8" s="21"/>
      <c r="C8" s="20"/>
      <c r="D8" s="21"/>
      <c r="E8" s="23"/>
      <c r="F8" s="21"/>
      <c r="G8" s="239"/>
      <c r="H8" s="121"/>
      <c r="I8" s="121"/>
      <c r="J8" s="121"/>
      <c r="K8" s="239"/>
      <c r="L8" s="121"/>
      <c r="M8" s="23"/>
      <c r="N8" s="23" t="str">
        <f>IF(I8-J8=0,"",(M8-I8+J8)/(I8-J8)*100)</f>
        <v/>
      </c>
      <c r="O8" s="21"/>
      <c r="P8" s="9" t="s">
        <v>1462</v>
      </c>
    </row>
    <row r="9" s="9" customFormat="1" ht="15.75" customHeight="1" spans="1:16">
      <c r="A9" s="20" t="str">
        <f t="shared" ref="A9:A25" si="0">IF(B9="","",ROW()-7)</f>
        <v/>
      </c>
      <c r="B9" s="21"/>
      <c r="C9" s="20"/>
      <c r="D9" s="21"/>
      <c r="E9" s="23"/>
      <c r="F9" s="21"/>
      <c r="G9" s="239"/>
      <c r="H9" s="121"/>
      <c r="I9" s="121"/>
      <c r="J9" s="121"/>
      <c r="K9" s="239"/>
      <c r="L9" s="121"/>
      <c r="M9" s="23"/>
      <c r="N9" s="23" t="str">
        <f t="shared" ref="N9:N28" si="1">IF(I9-J9=0,"",(M9-I9+J9)/(I9-J9)*100)</f>
        <v/>
      </c>
      <c r="O9" s="21"/>
      <c r="P9" s="9" t="s">
        <v>1463</v>
      </c>
    </row>
    <row r="10" s="9" customFormat="1" ht="15.75" customHeight="1" spans="1:16">
      <c r="A10" s="20" t="str">
        <f t="shared" si="0"/>
        <v/>
      </c>
      <c r="B10" s="21"/>
      <c r="C10" s="20"/>
      <c r="D10" s="21"/>
      <c r="E10" s="23"/>
      <c r="F10" s="21"/>
      <c r="G10" s="239"/>
      <c r="H10" s="121"/>
      <c r="I10" s="121"/>
      <c r="J10" s="121"/>
      <c r="K10" s="239"/>
      <c r="L10" s="121"/>
      <c r="M10" s="23"/>
      <c r="N10" s="23" t="str">
        <f t="shared" si="1"/>
        <v/>
      </c>
      <c r="O10" s="21"/>
      <c r="P10" s="9" t="s">
        <v>1464</v>
      </c>
    </row>
    <row r="11" s="9" customFormat="1" ht="15.75" customHeight="1" spans="1:16">
      <c r="A11" s="20" t="str">
        <f t="shared" si="0"/>
        <v/>
      </c>
      <c r="B11" s="21"/>
      <c r="C11" s="20"/>
      <c r="D11" s="21"/>
      <c r="E11" s="23"/>
      <c r="F11" s="21"/>
      <c r="G11" s="239"/>
      <c r="H11" s="121"/>
      <c r="I11" s="121"/>
      <c r="J11" s="121"/>
      <c r="K11" s="239"/>
      <c r="L11" s="121"/>
      <c r="M11" s="23"/>
      <c r="N11" s="23" t="str">
        <f t="shared" si="1"/>
        <v/>
      </c>
      <c r="O11" s="21"/>
      <c r="P11" s="9" t="s">
        <v>1465</v>
      </c>
    </row>
    <row r="12" s="9" customFormat="1" ht="15.75" customHeight="1" spans="1:16">
      <c r="A12" s="20" t="str">
        <f t="shared" si="0"/>
        <v/>
      </c>
      <c r="B12" s="21"/>
      <c r="C12" s="20"/>
      <c r="D12" s="21"/>
      <c r="E12" s="23"/>
      <c r="F12" s="21"/>
      <c r="G12" s="239"/>
      <c r="H12" s="121"/>
      <c r="I12" s="121"/>
      <c r="J12" s="121"/>
      <c r="K12" s="239"/>
      <c r="L12" s="121"/>
      <c r="M12" s="23"/>
      <c r="N12" s="23" t="str">
        <f t="shared" si="1"/>
        <v/>
      </c>
      <c r="O12" s="21"/>
      <c r="P12" s="9" t="s">
        <v>1466</v>
      </c>
    </row>
    <row r="13" s="9" customFormat="1" ht="15.75" customHeight="1" spans="1:16">
      <c r="A13" s="20" t="str">
        <f t="shared" si="0"/>
        <v/>
      </c>
      <c r="B13" s="21"/>
      <c r="C13" s="20"/>
      <c r="D13" s="21"/>
      <c r="E13" s="23"/>
      <c r="F13" s="21"/>
      <c r="G13" s="239"/>
      <c r="H13" s="121"/>
      <c r="I13" s="121"/>
      <c r="J13" s="121"/>
      <c r="K13" s="239"/>
      <c r="L13" s="121"/>
      <c r="M13" s="23"/>
      <c r="N13" s="23" t="str">
        <f t="shared" si="1"/>
        <v/>
      </c>
      <c r="O13" s="21"/>
      <c r="P13" s="9" t="s">
        <v>1467</v>
      </c>
    </row>
    <row r="14" s="9" customFormat="1" ht="15.75" customHeight="1" spans="1:16">
      <c r="A14" s="20" t="str">
        <f t="shared" si="0"/>
        <v/>
      </c>
      <c r="B14" s="21"/>
      <c r="C14" s="20"/>
      <c r="D14" s="21"/>
      <c r="E14" s="23"/>
      <c r="F14" s="21"/>
      <c r="G14" s="239"/>
      <c r="H14" s="121"/>
      <c r="I14" s="121"/>
      <c r="J14" s="121"/>
      <c r="K14" s="239"/>
      <c r="L14" s="121"/>
      <c r="M14" s="23"/>
      <c r="N14" s="23" t="str">
        <f t="shared" si="1"/>
        <v/>
      </c>
      <c r="O14" s="21"/>
      <c r="P14" s="9" t="s">
        <v>1468</v>
      </c>
    </row>
    <row r="15" s="9" customFormat="1" ht="15.75" customHeight="1" spans="1:16">
      <c r="A15" s="20" t="str">
        <f t="shared" si="0"/>
        <v/>
      </c>
      <c r="B15" s="21"/>
      <c r="C15" s="20"/>
      <c r="D15" s="21"/>
      <c r="E15" s="23"/>
      <c r="F15" s="21"/>
      <c r="G15" s="239"/>
      <c r="H15" s="121"/>
      <c r="I15" s="121"/>
      <c r="J15" s="121"/>
      <c r="K15" s="239"/>
      <c r="L15" s="121"/>
      <c r="M15" s="23"/>
      <c r="N15" s="23" t="str">
        <f t="shared" si="1"/>
        <v/>
      </c>
      <c r="O15" s="21"/>
      <c r="P15" s="9" t="s">
        <v>1469</v>
      </c>
    </row>
    <row r="16" s="9" customFormat="1" ht="15.75" customHeight="1" spans="1:16">
      <c r="A16" s="20" t="str">
        <f t="shared" si="0"/>
        <v/>
      </c>
      <c r="B16" s="21"/>
      <c r="C16" s="20"/>
      <c r="D16" s="21"/>
      <c r="E16" s="23"/>
      <c r="F16" s="21"/>
      <c r="G16" s="239"/>
      <c r="H16" s="121"/>
      <c r="I16" s="121"/>
      <c r="J16" s="121"/>
      <c r="K16" s="239"/>
      <c r="L16" s="121"/>
      <c r="M16" s="23"/>
      <c r="N16" s="23" t="str">
        <f t="shared" si="1"/>
        <v/>
      </c>
      <c r="O16" s="21"/>
      <c r="P16" s="9" t="s">
        <v>1470</v>
      </c>
    </row>
    <row r="17" s="9" customFormat="1" ht="15.75" customHeight="1" spans="1:16">
      <c r="A17" s="20" t="str">
        <f t="shared" si="0"/>
        <v/>
      </c>
      <c r="B17" s="21"/>
      <c r="C17" s="20"/>
      <c r="D17" s="21"/>
      <c r="E17" s="23"/>
      <c r="F17" s="21"/>
      <c r="G17" s="239"/>
      <c r="H17" s="121"/>
      <c r="I17" s="121"/>
      <c r="J17" s="121"/>
      <c r="K17" s="239"/>
      <c r="L17" s="121"/>
      <c r="M17" s="23"/>
      <c r="N17" s="23" t="str">
        <f t="shared" si="1"/>
        <v/>
      </c>
      <c r="O17" s="21"/>
      <c r="P17" s="9" t="s">
        <v>1471</v>
      </c>
    </row>
    <row r="18" s="9" customFormat="1" ht="15.75" customHeight="1" spans="1:16">
      <c r="A18" s="20" t="str">
        <f t="shared" si="0"/>
        <v/>
      </c>
      <c r="B18" s="21"/>
      <c r="C18" s="20"/>
      <c r="D18" s="21"/>
      <c r="E18" s="23"/>
      <c r="F18" s="21"/>
      <c r="G18" s="239"/>
      <c r="H18" s="121"/>
      <c r="I18" s="121"/>
      <c r="J18" s="121"/>
      <c r="K18" s="239"/>
      <c r="L18" s="121"/>
      <c r="M18" s="23"/>
      <c r="N18" s="23" t="str">
        <f t="shared" si="1"/>
        <v/>
      </c>
      <c r="O18" s="21"/>
      <c r="P18" s="9" t="s">
        <v>1472</v>
      </c>
    </row>
    <row r="19" s="9" customFormat="1" ht="15.75" customHeight="1" spans="1:16">
      <c r="A19" s="20" t="str">
        <f t="shared" si="0"/>
        <v/>
      </c>
      <c r="B19" s="21"/>
      <c r="C19" s="20"/>
      <c r="D19" s="21"/>
      <c r="E19" s="23"/>
      <c r="F19" s="21"/>
      <c r="G19" s="239"/>
      <c r="H19" s="121"/>
      <c r="I19" s="121"/>
      <c r="J19" s="121"/>
      <c r="K19" s="239"/>
      <c r="L19" s="121"/>
      <c r="M19" s="23"/>
      <c r="N19" s="23" t="str">
        <f t="shared" si="1"/>
        <v/>
      </c>
      <c r="O19" s="21"/>
      <c r="P19" s="9" t="s">
        <v>1473</v>
      </c>
    </row>
    <row r="20" s="9" customFormat="1" ht="15.75" customHeight="1" spans="1:16">
      <c r="A20" s="20" t="str">
        <f t="shared" si="0"/>
        <v/>
      </c>
      <c r="B20" s="21"/>
      <c r="C20" s="20"/>
      <c r="D20" s="21"/>
      <c r="E20" s="23"/>
      <c r="F20" s="21"/>
      <c r="G20" s="239"/>
      <c r="H20" s="121"/>
      <c r="I20" s="121"/>
      <c r="J20" s="121"/>
      <c r="K20" s="239"/>
      <c r="L20" s="121"/>
      <c r="M20" s="23"/>
      <c r="N20" s="23" t="str">
        <f t="shared" si="1"/>
        <v/>
      </c>
      <c r="O20" s="21"/>
      <c r="P20" s="9" t="s">
        <v>1474</v>
      </c>
    </row>
    <row r="21" s="9" customFormat="1" ht="15.75" customHeight="1" spans="1:16">
      <c r="A21" s="20" t="str">
        <f t="shared" si="0"/>
        <v/>
      </c>
      <c r="B21" s="21"/>
      <c r="C21" s="20"/>
      <c r="D21" s="21"/>
      <c r="E21" s="23"/>
      <c r="F21" s="21"/>
      <c r="G21" s="239"/>
      <c r="H21" s="121"/>
      <c r="I21" s="121"/>
      <c r="J21" s="121"/>
      <c r="K21" s="239"/>
      <c r="L21" s="121"/>
      <c r="M21" s="23"/>
      <c r="N21" s="23" t="str">
        <f t="shared" si="1"/>
        <v/>
      </c>
      <c r="O21" s="21"/>
      <c r="P21" s="9" t="s">
        <v>1475</v>
      </c>
    </row>
    <row r="22" s="9" customFormat="1" ht="15.75" customHeight="1" spans="1:16">
      <c r="A22" s="20" t="str">
        <f t="shared" si="0"/>
        <v/>
      </c>
      <c r="B22" s="21"/>
      <c r="C22" s="20"/>
      <c r="D22" s="21"/>
      <c r="E22" s="23"/>
      <c r="F22" s="21"/>
      <c r="G22" s="239"/>
      <c r="H22" s="121"/>
      <c r="I22" s="121"/>
      <c r="J22" s="121"/>
      <c r="K22" s="239"/>
      <c r="L22" s="121"/>
      <c r="M22" s="23"/>
      <c r="N22" s="23" t="str">
        <f t="shared" si="1"/>
        <v/>
      </c>
      <c r="O22" s="21"/>
      <c r="P22" s="9" t="s">
        <v>1476</v>
      </c>
    </row>
    <row r="23" s="9" customFormat="1" ht="15.75" customHeight="1" spans="1:16">
      <c r="A23" s="20" t="str">
        <f t="shared" si="0"/>
        <v/>
      </c>
      <c r="B23" s="21"/>
      <c r="C23" s="20"/>
      <c r="D23" s="21"/>
      <c r="E23" s="23"/>
      <c r="F23" s="21"/>
      <c r="G23" s="239"/>
      <c r="H23" s="121"/>
      <c r="I23" s="121"/>
      <c r="J23" s="121"/>
      <c r="K23" s="239"/>
      <c r="L23" s="121"/>
      <c r="M23" s="23"/>
      <c r="N23" s="23" t="str">
        <f t="shared" si="1"/>
        <v/>
      </c>
      <c r="O23" s="21"/>
      <c r="P23" s="9" t="s">
        <v>1477</v>
      </c>
    </row>
    <row r="24" s="9" customFormat="1" ht="15.75" customHeight="1" spans="1:16">
      <c r="A24" s="20" t="str">
        <f t="shared" si="0"/>
        <v/>
      </c>
      <c r="B24" s="21"/>
      <c r="C24" s="20"/>
      <c r="D24" s="21"/>
      <c r="E24" s="23"/>
      <c r="F24" s="21"/>
      <c r="G24" s="239"/>
      <c r="H24" s="121"/>
      <c r="I24" s="121"/>
      <c r="J24" s="121"/>
      <c r="K24" s="239"/>
      <c r="L24" s="121"/>
      <c r="M24" s="23"/>
      <c r="N24" s="23" t="str">
        <f t="shared" si="1"/>
        <v/>
      </c>
      <c r="O24" s="21"/>
      <c r="P24" s="9" t="s">
        <v>1478</v>
      </c>
    </row>
    <row r="25" s="10" customFormat="1" spans="1:16">
      <c r="A25" s="20" t="str">
        <f t="shared" si="0"/>
        <v/>
      </c>
      <c r="B25" s="21"/>
      <c r="C25" s="20"/>
      <c r="D25" s="21"/>
      <c r="E25" s="23"/>
      <c r="F25" s="21"/>
      <c r="G25" s="239"/>
      <c r="H25" s="121"/>
      <c r="I25" s="121"/>
      <c r="J25" s="121"/>
      <c r="K25" s="239"/>
      <c r="L25" s="121"/>
      <c r="M25" s="23"/>
      <c r="N25" s="23" t="str">
        <f t="shared" si="1"/>
        <v/>
      </c>
      <c r="O25" s="21"/>
      <c r="P25" s="9" t="s">
        <v>1479</v>
      </c>
    </row>
    <row r="26" s="10" customFormat="1" ht="15.75" customHeight="1" spans="1:16">
      <c r="A26" s="20" t="s">
        <v>1480</v>
      </c>
      <c r="B26" s="182"/>
      <c r="C26" s="20"/>
      <c r="D26" s="21"/>
      <c r="E26" s="23"/>
      <c r="F26" s="21"/>
      <c r="G26" s="239"/>
      <c r="H26" s="121"/>
      <c r="I26" s="121">
        <f>SUM(I8:I25)</f>
        <v>0</v>
      </c>
      <c r="J26" s="121">
        <f>SUM(J8:J25)</f>
        <v>0</v>
      </c>
      <c r="K26" s="239"/>
      <c r="L26" s="121"/>
      <c r="M26" s="121">
        <f>SUM(M8:M25)</f>
        <v>0</v>
      </c>
      <c r="N26" s="23" t="str">
        <f t="shared" si="1"/>
        <v/>
      </c>
      <c r="O26" s="21"/>
      <c r="P26" s="9"/>
    </row>
    <row r="27" s="10" customFormat="1" ht="15.75" customHeight="1" spans="1:16">
      <c r="A27" s="20" t="s">
        <v>1481</v>
      </c>
      <c r="B27" s="182"/>
      <c r="C27" s="20"/>
      <c r="D27" s="21"/>
      <c r="E27" s="23"/>
      <c r="F27" s="21"/>
      <c r="G27" s="239"/>
      <c r="H27" s="121"/>
      <c r="I27" s="121">
        <f>J26</f>
        <v>0</v>
      </c>
      <c r="J27" s="121"/>
      <c r="K27" s="239"/>
      <c r="L27" s="121"/>
      <c r="M27" s="23"/>
      <c r="N27" s="23"/>
      <c r="O27" s="21"/>
      <c r="P27" s="9"/>
    </row>
    <row r="28" s="10" customFormat="1" ht="15.75" customHeight="1" spans="1:16">
      <c r="A28" s="24" t="s">
        <v>1482</v>
      </c>
      <c r="B28" s="206"/>
      <c r="C28" s="24"/>
      <c r="D28" s="27"/>
      <c r="E28" s="27"/>
      <c r="F28" s="27"/>
      <c r="G28" s="343"/>
      <c r="H28" s="343"/>
      <c r="I28" s="343">
        <f>I26-I27</f>
        <v>0</v>
      </c>
      <c r="J28" s="31"/>
      <c r="K28" s="31"/>
      <c r="L28" s="31"/>
      <c r="M28" s="31">
        <f>M26</f>
        <v>0</v>
      </c>
      <c r="N28" s="23" t="str">
        <f t="shared" si="1"/>
        <v/>
      </c>
      <c r="O28" s="27"/>
      <c r="P28" s="9"/>
    </row>
    <row r="29" s="10" customFormat="1" ht="15.75" customHeight="1" spans="1:16">
      <c r="A29" s="10" t="str">
        <f>基本信息输入表!$K$6&amp;"填表人："&amp;基本信息输入表!$M$39</f>
        <v>产权持有单位填表人：宁国胜</v>
      </c>
      <c r="M29" s="10" t="str">
        <f>"评估人员："&amp;基本信息输入表!$Q$39</f>
        <v>评估人员：王庆国</v>
      </c>
      <c r="P29" s="10" t="s">
        <v>1483</v>
      </c>
    </row>
    <row r="30" s="10" customFormat="1" ht="15.75" customHeight="1" spans="1:16">
      <c r="A30" s="10" t="str">
        <f>"填表日期："&amp;YEAR(基本信息输入表!$O$39)&amp;"年"&amp;MONTH(基本信息输入表!$O$39)&amp;"月"&amp;DAY(基本信息输入表!$O$39)&amp;"日"</f>
        <v>填表日期：2025年2月22日</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A27:B27"/>
    <mergeCell ref="A28:B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AE28"/>
  <sheetViews>
    <sheetView showGridLines="0" zoomScale="78" zoomScaleNormal="78" topLeftCell="I1" workbookViewId="0">
      <selection activeCell="AD31" sqref="AD31"/>
    </sheetView>
  </sheetViews>
  <sheetFormatPr defaultColWidth="8.7" defaultRowHeight="12.75"/>
  <cols>
    <col min="1" max="1" width="4.7" style="10" customWidth="1"/>
    <col min="2" max="3" width="8" style="10" customWidth="1"/>
    <col min="4" max="4" width="8.1" style="10" customWidth="1"/>
    <col min="5" max="6" width="8" style="10" customWidth="1"/>
    <col min="7" max="7" width="13.2" style="10" customWidth="1"/>
    <col min="8" max="11" width="6.6" style="10" customWidth="1"/>
    <col min="12" max="12" width="6.2" style="10" customWidth="1"/>
    <col min="13" max="13" width="9.7" style="10" customWidth="1"/>
    <col min="14" max="14" width="8.7" style="10" customWidth="1"/>
    <col min="15" max="17" width="6.6" style="10" customWidth="1"/>
    <col min="18" max="18" width="4.9" style="10" customWidth="1"/>
    <col min="19" max="23" width="8.2" style="10" customWidth="1"/>
    <col min="24" max="24" width="10.5" style="10" customWidth="1"/>
    <col min="25" max="26" width="8.2" style="10" customWidth="1"/>
    <col min="27" max="27" width="9.7" style="10" customWidth="1"/>
    <col min="28" max="28" width="6.6" style="10" customWidth="1"/>
    <col min="29" max="29" width="7.7" style="10" customWidth="1"/>
    <col min="30" max="30" width="16.7" style="10" customWidth="1"/>
    <col min="31" max="259" width="9" style="10" customWidth="1"/>
    <col min="260" max="260" width="5.2" style="10" customWidth="1"/>
    <col min="261" max="261" width="52.2" style="10" customWidth="1"/>
    <col min="262" max="262" width="8.5" style="10" customWidth="1"/>
    <col min="263" max="263" width="12.7" style="10" customWidth="1"/>
    <col min="264" max="264" width="11.2" style="10" customWidth="1"/>
    <col min="265" max="265" width="13.7" style="10" customWidth="1"/>
    <col min="266" max="266" width="14.2" style="10" customWidth="1"/>
    <col min="267" max="267" width="12.7" style="10" customWidth="1"/>
    <col min="268" max="269" width="10.2" style="10" customWidth="1"/>
    <col min="270" max="270" width="10.5" style="10" customWidth="1"/>
    <col min="271" max="271" width="11.2" style="10" customWidth="1"/>
    <col min="272" max="272" width="8.2" style="10" customWidth="1"/>
    <col min="273" max="273" width="5.7" style="10" customWidth="1"/>
    <col min="274" max="274" width="10.5" style="10" customWidth="1"/>
    <col min="275" max="277" width="12.7" style="10" customWidth="1"/>
    <col min="278" max="278" width="11.7" style="10" customWidth="1"/>
    <col min="279" max="279" width="9.2" style="10" customWidth="1"/>
    <col min="280" max="280" width="7.7" style="10" customWidth="1"/>
    <col min="281" max="281" width="19.2" style="10" customWidth="1"/>
    <col min="282" max="282" width="11.7" style="10" customWidth="1"/>
    <col min="283" max="283" width="5.7" style="10" customWidth="1"/>
    <col min="284" max="284" width="6.2" style="10" customWidth="1"/>
    <col min="285" max="515" width="9" style="10" customWidth="1"/>
    <col min="516" max="516" width="5.2" style="10" customWidth="1"/>
    <col min="517" max="517" width="52.2" style="10" customWidth="1"/>
    <col min="518" max="518" width="8.5" style="10" customWidth="1"/>
    <col min="519" max="519" width="12.7" style="10" customWidth="1"/>
    <col min="520" max="520" width="11.2" style="10" customWidth="1"/>
    <col min="521" max="521" width="13.7" style="10" customWidth="1"/>
    <col min="522" max="522" width="14.2" style="10" customWidth="1"/>
    <col min="523" max="523" width="12.7" style="10" customWidth="1"/>
    <col min="524" max="525" width="10.2" style="10" customWidth="1"/>
    <col min="526" max="526" width="10.5" style="10" customWidth="1"/>
    <col min="527" max="527" width="11.2" style="10" customWidth="1"/>
    <col min="528" max="528" width="8.2" style="10" customWidth="1"/>
    <col min="529" max="529" width="5.7" style="10" customWidth="1"/>
    <col min="530" max="530" width="10.5" style="10" customWidth="1"/>
    <col min="531" max="533" width="12.7" style="10" customWidth="1"/>
    <col min="534" max="534" width="11.7" style="10" customWidth="1"/>
    <col min="535" max="535" width="9.2" style="10" customWidth="1"/>
    <col min="536" max="536" width="7.7" style="10" customWidth="1"/>
    <col min="537" max="537" width="19.2" style="10" customWidth="1"/>
    <col min="538" max="538" width="11.7" style="10" customWidth="1"/>
    <col min="539" max="539" width="5.7" style="10" customWidth="1"/>
    <col min="540" max="540" width="6.2" style="10" customWidth="1"/>
    <col min="541" max="771" width="9" style="10" customWidth="1"/>
    <col min="772" max="772" width="5.2" style="10" customWidth="1"/>
    <col min="773" max="773" width="52.2" style="10" customWidth="1"/>
    <col min="774" max="774" width="8.5" style="10" customWidth="1"/>
    <col min="775" max="775" width="12.7" style="10" customWidth="1"/>
    <col min="776" max="776" width="11.2" style="10" customWidth="1"/>
    <col min="777" max="777" width="13.7" style="10" customWidth="1"/>
    <col min="778" max="778" width="14.2" style="10" customWidth="1"/>
    <col min="779" max="779" width="12.7" style="10" customWidth="1"/>
    <col min="780" max="781" width="10.2" style="10" customWidth="1"/>
    <col min="782" max="782" width="10.5" style="10" customWidth="1"/>
    <col min="783" max="783" width="11.2" style="10" customWidth="1"/>
    <col min="784" max="784" width="8.2" style="10" customWidth="1"/>
    <col min="785" max="785" width="5.7" style="10" customWidth="1"/>
    <col min="786" max="786" width="10.5" style="10" customWidth="1"/>
    <col min="787" max="789" width="12.7" style="10" customWidth="1"/>
    <col min="790" max="790" width="11.7" style="10" customWidth="1"/>
    <col min="791" max="791" width="9.2" style="10" customWidth="1"/>
    <col min="792" max="792" width="7.7" style="10" customWidth="1"/>
    <col min="793" max="793" width="19.2" style="10" customWidth="1"/>
    <col min="794" max="794" width="11.7" style="10" customWidth="1"/>
    <col min="795" max="795" width="5.7" style="10" customWidth="1"/>
    <col min="796" max="796" width="6.2" style="10" customWidth="1"/>
    <col min="797" max="1027" width="9" style="10" customWidth="1"/>
    <col min="1028" max="1028" width="5.2" style="10" customWidth="1"/>
    <col min="1029" max="1029" width="52.2" style="10" customWidth="1"/>
    <col min="1030" max="1030" width="8.5" style="10" customWidth="1"/>
    <col min="1031" max="1031" width="12.7" style="10" customWidth="1"/>
    <col min="1032" max="1032" width="11.2" style="10" customWidth="1"/>
    <col min="1033" max="1033" width="13.7" style="10" customWidth="1"/>
    <col min="1034" max="1034" width="14.2" style="10" customWidth="1"/>
    <col min="1035" max="1035" width="12.7" style="10" customWidth="1"/>
    <col min="1036" max="1037" width="10.2" style="10" customWidth="1"/>
    <col min="1038" max="1038" width="10.5" style="10" customWidth="1"/>
    <col min="1039" max="1039" width="11.2" style="10" customWidth="1"/>
    <col min="1040" max="1040" width="8.2" style="10" customWidth="1"/>
    <col min="1041" max="1041" width="5.7" style="10" customWidth="1"/>
    <col min="1042" max="1042" width="10.5" style="10" customWidth="1"/>
    <col min="1043" max="1045" width="12.7" style="10" customWidth="1"/>
    <col min="1046" max="1046" width="11.7" style="10" customWidth="1"/>
    <col min="1047" max="1047" width="9.2" style="10" customWidth="1"/>
    <col min="1048" max="1048" width="7.7" style="10" customWidth="1"/>
    <col min="1049" max="1049" width="19.2" style="10" customWidth="1"/>
    <col min="1050" max="1050" width="11.7" style="10" customWidth="1"/>
    <col min="1051" max="1051" width="5.7" style="10" customWidth="1"/>
    <col min="1052" max="1052" width="6.2" style="10" customWidth="1"/>
    <col min="1053" max="1283" width="9" style="10" customWidth="1"/>
    <col min="1284" max="1284" width="5.2" style="10" customWidth="1"/>
    <col min="1285" max="1285" width="52.2" style="10" customWidth="1"/>
    <col min="1286" max="1286" width="8.5" style="10" customWidth="1"/>
    <col min="1287" max="1287" width="12.7" style="10" customWidth="1"/>
    <col min="1288" max="1288" width="11.2" style="10" customWidth="1"/>
    <col min="1289" max="1289" width="13.7" style="10" customWidth="1"/>
    <col min="1290" max="1290" width="14.2" style="10" customWidth="1"/>
    <col min="1291" max="1291" width="12.7" style="10" customWidth="1"/>
    <col min="1292" max="1293" width="10.2" style="10" customWidth="1"/>
    <col min="1294" max="1294" width="10.5" style="10" customWidth="1"/>
    <col min="1295" max="1295" width="11.2" style="10" customWidth="1"/>
    <col min="1296" max="1296" width="8.2" style="10" customWidth="1"/>
    <col min="1297" max="1297" width="5.7" style="10" customWidth="1"/>
    <col min="1298" max="1298" width="10.5" style="10" customWidth="1"/>
    <col min="1299" max="1301" width="12.7" style="10" customWidth="1"/>
    <col min="1302" max="1302" width="11.7" style="10" customWidth="1"/>
    <col min="1303" max="1303" width="9.2" style="10" customWidth="1"/>
    <col min="1304" max="1304" width="7.7" style="10" customWidth="1"/>
    <col min="1305" max="1305" width="19.2" style="10" customWidth="1"/>
    <col min="1306" max="1306" width="11.7" style="10" customWidth="1"/>
    <col min="1307" max="1307" width="5.7" style="10" customWidth="1"/>
    <col min="1308" max="1308" width="6.2" style="10" customWidth="1"/>
    <col min="1309" max="1539" width="9" style="10" customWidth="1"/>
    <col min="1540" max="1540" width="5.2" style="10" customWidth="1"/>
    <col min="1541" max="1541" width="52.2" style="10" customWidth="1"/>
    <col min="1542" max="1542" width="8.5" style="10" customWidth="1"/>
    <col min="1543" max="1543" width="12.7" style="10" customWidth="1"/>
    <col min="1544" max="1544" width="11.2" style="10" customWidth="1"/>
    <col min="1545" max="1545" width="13.7" style="10" customWidth="1"/>
    <col min="1546" max="1546" width="14.2" style="10" customWidth="1"/>
    <col min="1547" max="1547" width="12.7" style="10" customWidth="1"/>
    <col min="1548" max="1549" width="10.2" style="10" customWidth="1"/>
    <col min="1550" max="1550" width="10.5" style="10" customWidth="1"/>
    <col min="1551" max="1551" width="11.2" style="10" customWidth="1"/>
    <col min="1552" max="1552" width="8.2" style="10" customWidth="1"/>
    <col min="1553" max="1553" width="5.7" style="10" customWidth="1"/>
    <col min="1554" max="1554" width="10.5" style="10" customWidth="1"/>
    <col min="1555" max="1557" width="12.7" style="10" customWidth="1"/>
    <col min="1558" max="1558" width="11.7" style="10" customWidth="1"/>
    <col min="1559" max="1559" width="9.2" style="10" customWidth="1"/>
    <col min="1560" max="1560" width="7.7" style="10" customWidth="1"/>
    <col min="1561" max="1561" width="19.2" style="10" customWidth="1"/>
    <col min="1562" max="1562" width="11.7" style="10" customWidth="1"/>
    <col min="1563" max="1563" width="5.7" style="10" customWidth="1"/>
    <col min="1564" max="1564" width="6.2" style="10" customWidth="1"/>
    <col min="1565" max="1795" width="9" style="10" customWidth="1"/>
    <col min="1796" max="1796" width="5.2" style="10" customWidth="1"/>
    <col min="1797" max="1797" width="52.2" style="10" customWidth="1"/>
    <col min="1798" max="1798" width="8.5" style="10" customWidth="1"/>
    <col min="1799" max="1799" width="12.7" style="10" customWidth="1"/>
    <col min="1800" max="1800" width="11.2" style="10" customWidth="1"/>
    <col min="1801" max="1801" width="13.7" style="10" customWidth="1"/>
    <col min="1802" max="1802" width="14.2" style="10" customWidth="1"/>
    <col min="1803" max="1803" width="12.7" style="10" customWidth="1"/>
    <col min="1804" max="1805" width="10.2" style="10" customWidth="1"/>
    <col min="1806" max="1806" width="10.5" style="10" customWidth="1"/>
    <col min="1807" max="1807" width="11.2" style="10" customWidth="1"/>
    <col min="1808" max="1808" width="8.2" style="10" customWidth="1"/>
    <col min="1809" max="1809" width="5.7" style="10" customWidth="1"/>
    <col min="1810" max="1810" width="10.5" style="10" customWidth="1"/>
    <col min="1811" max="1813" width="12.7" style="10" customWidth="1"/>
    <col min="1814" max="1814" width="11.7" style="10" customWidth="1"/>
    <col min="1815" max="1815" width="9.2" style="10" customWidth="1"/>
    <col min="1816" max="1816" width="7.7" style="10" customWidth="1"/>
    <col min="1817" max="1817" width="19.2" style="10" customWidth="1"/>
    <col min="1818" max="1818" width="11.7" style="10" customWidth="1"/>
    <col min="1819" max="1819" width="5.7" style="10" customWidth="1"/>
    <col min="1820" max="1820" width="6.2" style="10" customWidth="1"/>
    <col min="1821" max="2051" width="9" style="10" customWidth="1"/>
    <col min="2052" max="2052" width="5.2" style="10" customWidth="1"/>
    <col min="2053" max="2053" width="52.2" style="10" customWidth="1"/>
    <col min="2054" max="2054" width="8.5" style="10" customWidth="1"/>
    <col min="2055" max="2055" width="12.7" style="10" customWidth="1"/>
    <col min="2056" max="2056" width="11.2" style="10" customWidth="1"/>
    <col min="2057" max="2057" width="13.7" style="10" customWidth="1"/>
    <col min="2058" max="2058" width="14.2" style="10" customWidth="1"/>
    <col min="2059" max="2059" width="12.7" style="10" customWidth="1"/>
    <col min="2060" max="2061" width="10.2" style="10" customWidth="1"/>
    <col min="2062" max="2062" width="10.5" style="10" customWidth="1"/>
    <col min="2063" max="2063" width="11.2" style="10" customWidth="1"/>
    <col min="2064" max="2064" width="8.2" style="10" customWidth="1"/>
    <col min="2065" max="2065" width="5.7" style="10" customWidth="1"/>
    <col min="2066" max="2066" width="10.5" style="10" customWidth="1"/>
    <col min="2067" max="2069" width="12.7" style="10" customWidth="1"/>
    <col min="2070" max="2070" width="11.7" style="10" customWidth="1"/>
    <col min="2071" max="2071" width="9.2" style="10" customWidth="1"/>
    <col min="2072" max="2072" width="7.7" style="10" customWidth="1"/>
    <col min="2073" max="2073" width="19.2" style="10" customWidth="1"/>
    <col min="2074" max="2074" width="11.7" style="10" customWidth="1"/>
    <col min="2075" max="2075" width="5.7" style="10" customWidth="1"/>
    <col min="2076" max="2076" width="6.2" style="10" customWidth="1"/>
    <col min="2077" max="2307" width="9" style="10" customWidth="1"/>
    <col min="2308" max="2308" width="5.2" style="10" customWidth="1"/>
    <col min="2309" max="2309" width="52.2" style="10" customWidth="1"/>
    <col min="2310" max="2310" width="8.5" style="10" customWidth="1"/>
    <col min="2311" max="2311" width="12.7" style="10" customWidth="1"/>
    <col min="2312" max="2312" width="11.2" style="10" customWidth="1"/>
    <col min="2313" max="2313" width="13.7" style="10" customWidth="1"/>
    <col min="2314" max="2314" width="14.2" style="10" customWidth="1"/>
    <col min="2315" max="2315" width="12.7" style="10" customWidth="1"/>
    <col min="2316" max="2317" width="10.2" style="10" customWidth="1"/>
    <col min="2318" max="2318" width="10.5" style="10" customWidth="1"/>
    <col min="2319" max="2319" width="11.2" style="10" customWidth="1"/>
    <col min="2320" max="2320" width="8.2" style="10" customWidth="1"/>
    <col min="2321" max="2321" width="5.7" style="10" customWidth="1"/>
    <col min="2322" max="2322" width="10.5" style="10" customWidth="1"/>
    <col min="2323" max="2325" width="12.7" style="10" customWidth="1"/>
    <col min="2326" max="2326" width="11.7" style="10" customWidth="1"/>
    <col min="2327" max="2327" width="9.2" style="10" customWidth="1"/>
    <col min="2328" max="2328" width="7.7" style="10" customWidth="1"/>
    <col min="2329" max="2329" width="19.2" style="10" customWidth="1"/>
    <col min="2330" max="2330" width="11.7" style="10" customWidth="1"/>
    <col min="2331" max="2331" width="5.7" style="10" customWidth="1"/>
    <col min="2332" max="2332" width="6.2" style="10" customWidth="1"/>
    <col min="2333" max="2563" width="9" style="10" customWidth="1"/>
    <col min="2564" max="2564" width="5.2" style="10" customWidth="1"/>
    <col min="2565" max="2565" width="52.2" style="10" customWidth="1"/>
    <col min="2566" max="2566" width="8.5" style="10" customWidth="1"/>
    <col min="2567" max="2567" width="12.7" style="10" customWidth="1"/>
    <col min="2568" max="2568" width="11.2" style="10" customWidth="1"/>
    <col min="2569" max="2569" width="13.7" style="10" customWidth="1"/>
    <col min="2570" max="2570" width="14.2" style="10" customWidth="1"/>
    <col min="2571" max="2571" width="12.7" style="10" customWidth="1"/>
    <col min="2572" max="2573" width="10.2" style="10" customWidth="1"/>
    <col min="2574" max="2574" width="10.5" style="10" customWidth="1"/>
    <col min="2575" max="2575" width="11.2" style="10" customWidth="1"/>
    <col min="2576" max="2576" width="8.2" style="10" customWidth="1"/>
    <col min="2577" max="2577" width="5.7" style="10" customWidth="1"/>
    <col min="2578" max="2578" width="10.5" style="10" customWidth="1"/>
    <col min="2579" max="2581" width="12.7" style="10" customWidth="1"/>
    <col min="2582" max="2582" width="11.7" style="10" customWidth="1"/>
    <col min="2583" max="2583" width="9.2" style="10" customWidth="1"/>
    <col min="2584" max="2584" width="7.7" style="10" customWidth="1"/>
    <col min="2585" max="2585" width="19.2" style="10" customWidth="1"/>
    <col min="2586" max="2586" width="11.7" style="10" customWidth="1"/>
    <col min="2587" max="2587" width="5.7" style="10" customWidth="1"/>
    <col min="2588" max="2588" width="6.2" style="10" customWidth="1"/>
    <col min="2589" max="2819" width="9" style="10" customWidth="1"/>
    <col min="2820" max="2820" width="5.2" style="10" customWidth="1"/>
    <col min="2821" max="2821" width="52.2" style="10" customWidth="1"/>
    <col min="2822" max="2822" width="8.5" style="10" customWidth="1"/>
    <col min="2823" max="2823" width="12.7" style="10" customWidth="1"/>
    <col min="2824" max="2824" width="11.2" style="10" customWidth="1"/>
    <col min="2825" max="2825" width="13.7" style="10" customWidth="1"/>
    <col min="2826" max="2826" width="14.2" style="10" customWidth="1"/>
    <col min="2827" max="2827" width="12.7" style="10" customWidth="1"/>
    <col min="2828" max="2829" width="10.2" style="10" customWidth="1"/>
    <col min="2830" max="2830" width="10.5" style="10" customWidth="1"/>
    <col min="2831" max="2831" width="11.2" style="10" customWidth="1"/>
    <col min="2832" max="2832" width="8.2" style="10" customWidth="1"/>
    <col min="2833" max="2833" width="5.7" style="10" customWidth="1"/>
    <col min="2834" max="2834" width="10.5" style="10" customWidth="1"/>
    <col min="2835" max="2837" width="12.7" style="10" customWidth="1"/>
    <col min="2838" max="2838" width="11.7" style="10" customWidth="1"/>
    <col min="2839" max="2839" width="9.2" style="10" customWidth="1"/>
    <col min="2840" max="2840" width="7.7" style="10" customWidth="1"/>
    <col min="2841" max="2841" width="19.2" style="10" customWidth="1"/>
    <col min="2842" max="2842" width="11.7" style="10" customWidth="1"/>
    <col min="2843" max="2843" width="5.7" style="10" customWidth="1"/>
    <col min="2844" max="2844" width="6.2" style="10" customWidth="1"/>
    <col min="2845" max="3075" width="9" style="10" customWidth="1"/>
    <col min="3076" max="3076" width="5.2" style="10" customWidth="1"/>
    <col min="3077" max="3077" width="52.2" style="10" customWidth="1"/>
    <col min="3078" max="3078" width="8.5" style="10" customWidth="1"/>
    <col min="3079" max="3079" width="12.7" style="10" customWidth="1"/>
    <col min="3080" max="3080" width="11.2" style="10" customWidth="1"/>
    <col min="3081" max="3081" width="13.7" style="10" customWidth="1"/>
    <col min="3082" max="3082" width="14.2" style="10" customWidth="1"/>
    <col min="3083" max="3083" width="12.7" style="10" customWidth="1"/>
    <col min="3084" max="3085" width="10.2" style="10" customWidth="1"/>
    <col min="3086" max="3086" width="10.5" style="10" customWidth="1"/>
    <col min="3087" max="3087" width="11.2" style="10" customWidth="1"/>
    <col min="3088" max="3088" width="8.2" style="10" customWidth="1"/>
    <col min="3089" max="3089" width="5.7" style="10" customWidth="1"/>
    <col min="3090" max="3090" width="10.5" style="10" customWidth="1"/>
    <col min="3091" max="3093" width="12.7" style="10" customWidth="1"/>
    <col min="3094" max="3094" width="11.7" style="10" customWidth="1"/>
    <col min="3095" max="3095" width="9.2" style="10" customWidth="1"/>
    <col min="3096" max="3096" width="7.7" style="10" customWidth="1"/>
    <col min="3097" max="3097" width="19.2" style="10" customWidth="1"/>
    <col min="3098" max="3098" width="11.7" style="10" customWidth="1"/>
    <col min="3099" max="3099" width="5.7" style="10" customWidth="1"/>
    <col min="3100" max="3100" width="6.2" style="10" customWidth="1"/>
    <col min="3101" max="3331" width="9" style="10" customWidth="1"/>
    <col min="3332" max="3332" width="5.2" style="10" customWidth="1"/>
    <col min="3333" max="3333" width="52.2" style="10" customWidth="1"/>
    <col min="3334" max="3334" width="8.5" style="10" customWidth="1"/>
    <col min="3335" max="3335" width="12.7" style="10" customWidth="1"/>
    <col min="3336" max="3336" width="11.2" style="10" customWidth="1"/>
    <col min="3337" max="3337" width="13.7" style="10" customWidth="1"/>
    <col min="3338" max="3338" width="14.2" style="10" customWidth="1"/>
    <col min="3339" max="3339" width="12.7" style="10" customWidth="1"/>
    <col min="3340" max="3341" width="10.2" style="10" customWidth="1"/>
    <col min="3342" max="3342" width="10.5" style="10" customWidth="1"/>
    <col min="3343" max="3343" width="11.2" style="10" customWidth="1"/>
    <col min="3344" max="3344" width="8.2" style="10" customWidth="1"/>
    <col min="3345" max="3345" width="5.7" style="10" customWidth="1"/>
    <col min="3346" max="3346" width="10.5" style="10" customWidth="1"/>
    <col min="3347" max="3349" width="12.7" style="10" customWidth="1"/>
    <col min="3350" max="3350" width="11.7" style="10" customWidth="1"/>
    <col min="3351" max="3351" width="9.2" style="10" customWidth="1"/>
    <col min="3352" max="3352" width="7.7" style="10" customWidth="1"/>
    <col min="3353" max="3353" width="19.2" style="10" customWidth="1"/>
    <col min="3354" max="3354" width="11.7" style="10" customWidth="1"/>
    <col min="3355" max="3355" width="5.7" style="10" customWidth="1"/>
    <col min="3356" max="3356" width="6.2" style="10" customWidth="1"/>
    <col min="3357" max="3587" width="9" style="10" customWidth="1"/>
    <col min="3588" max="3588" width="5.2" style="10" customWidth="1"/>
    <col min="3589" max="3589" width="52.2" style="10" customWidth="1"/>
    <col min="3590" max="3590" width="8.5" style="10" customWidth="1"/>
    <col min="3591" max="3591" width="12.7" style="10" customWidth="1"/>
    <col min="3592" max="3592" width="11.2" style="10" customWidth="1"/>
    <col min="3593" max="3593" width="13.7" style="10" customWidth="1"/>
    <col min="3594" max="3594" width="14.2" style="10" customWidth="1"/>
    <col min="3595" max="3595" width="12.7" style="10" customWidth="1"/>
    <col min="3596" max="3597" width="10.2" style="10" customWidth="1"/>
    <col min="3598" max="3598" width="10.5" style="10" customWidth="1"/>
    <col min="3599" max="3599" width="11.2" style="10" customWidth="1"/>
    <col min="3600" max="3600" width="8.2" style="10" customWidth="1"/>
    <col min="3601" max="3601" width="5.7" style="10" customWidth="1"/>
    <col min="3602" max="3602" width="10.5" style="10" customWidth="1"/>
    <col min="3603" max="3605" width="12.7" style="10" customWidth="1"/>
    <col min="3606" max="3606" width="11.7" style="10" customWidth="1"/>
    <col min="3607" max="3607" width="9.2" style="10" customWidth="1"/>
    <col min="3608" max="3608" width="7.7" style="10" customWidth="1"/>
    <col min="3609" max="3609" width="19.2" style="10" customWidth="1"/>
    <col min="3610" max="3610" width="11.7" style="10" customWidth="1"/>
    <col min="3611" max="3611" width="5.7" style="10" customWidth="1"/>
    <col min="3612" max="3612" width="6.2" style="10" customWidth="1"/>
    <col min="3613" max="3843" width="9" style="10" customWidth="1"/>
    <col min="3844" max="3844" width="5.2" style="10" customWidth="1"/>
    <col min="3845" max="3845" width="52.2" style="10" customWidth="1"/>
    <col min="3846" max="3846" width="8.5" style="10" customWidth="1"/>
    <col min="3847" max="3847" width="12.7" style="10" customWidth="1"/>
    <col min="3848" max="3848" width="11.2" style="10" customWidth="1"/>
    <col min="3849" max="3849" width="13.7" style="10" customWidth="1"/>
    <col min="3850" max="3850" width="14.2" style="10" customWidth="1"/>
    <col min="3851" max="3851" width="12.7" style="10" customWidth="1"/>
    <col min="3852" max="3853" width="10.2" style="10" customWidth="1"/>
    <col min="3854" max="3854" width="10.5" style="10" customWidth="1"/>
    <col min="3855" max="3855" width="11.2" style="10" customWidth="1"/>
    <col min="3856" max="3856" width="8.2" style="10" customWidth="1"/>
    <col min="3857" max="3857" width="5.7" style="10" customWidth="1"/>
    <col min="3858" max="3858" width="10.5" style="10" customWidth="1"/>
    <col min="3859" max="3861" width="12.7" style="10" customWidth="1"/>
    <col min="3862" max="3862" width="11.7" style="10" customWidth="1"/>
    <col min="3863" max="3863" width="9.2" style="10" customWidth="1"/>
    <col min="3864" max="3864" width="7.7" style="10" customWidth="1"/>
    <col min="3865" max="3865" width="19.2" style="10" customWidth="1"/>
    <col min="3866" max="3866" width="11.7" style="10" customWidth="1"/>
    <col min="3867" max="3867" width="5.7" style="10" customWidth="1"/>
    <col min="3868" max="3868" width="6.2" style="10" customWidth="1"/>
    <col min="3869" max="4099" width="9" style="10" customWidth="1"/>
    <col min="4100" max="4100" width="5.2" style="10" customWidth="1"/>
    <col min="4101" max="4101" width="52.2" style="10" customWidth="1"/>
    <col min="4102" max="4102" width="8.5" style="10" customWidth="1"/>
    <col min="4103" max="4103" width="12.7" style="10" customWidth="1"/>
    <col min="4104" max="4104" width="11.2" style="10" customWidth="1"/>
    <col min="4105" max="4105" width="13.7" style="10" customWidth="1"/>
    <col min="4106" max="4106" width="14.2" style="10" customWidth="1"/>
    <col min="4107" max="4107" width="12.7" style="10" customWidth="1"/>
    <col min="4108" max="4109" width="10.2" style="10" customWidth="1"/>
    <col min="4110" max="4110" width="10.5" style="10" customWidth="1"/>
    <col min="4111" max="4111" width="11.2" style="10" customWidth="1"/>
    <col min="4112" max="4112" width="8.2" style="10" customWidth="1"/>
    <col min="4113" max="4113" width="5.7" style="10" customWidth="1"/>
    <col min="4114" max="4114" width="10.5" style="10" customWidth="1"/>
    <col min="4115" max="4117" width="12.7" style="10" customWidth="1"/>
    <col min="4118" max="4118" width="11.7" style="10" customWidth="1"/>
    <col min="4119" max="4119" width="9.2" style="10" customWidth="1"/>
    <col min="4120" max="4120" width="7.7" style="10" customWidth="1"/>
    <col min="4121" max="4121" width="19.2" style="10" customWidth="1"/>
    <col min="4122" max="4122" width="11.7" style="10" customWidth="1"/>
    <col min="4123" max="4123" width="5.7" style="10" customWidth="1"/>
    <col min="4124" max="4124" width="6.2" style="10" customWidth="1"/>
    <col min="4125" max="4355" width="9" style="10" customWidth="1"/>
    <col min="4356" max="4356" width="5.2" style="10" customWidth="1"/>
    <col min="4357" max="4357" width="52.2" style="10" customWidth="1"/>
    <col min="4358" max="4358" width="8.5" style="10" customWidth="1"/>
    <col min="4359" max="4359" width="12.7" style="10" customWidth="1"/>
    <col min="4360" max="4360" width="11.2" style="10" customWidth="1"/>
    <col min="4361" max="4361" width="13.7" style="10" customWidth="1"/>
    <col min="4362" max="4362" width="14.2" style="10" customWidth="1"/>
    <col min="4363" max="4363" width="12.7" style="10" customWidth="1"/>
    <col min="4364" max="4365" width="10.2" style="10" customWidth="1"/>
    <col min="4366" max="4366" width="10.5" style="10" customWidth="1"/>
    <col min="4367" max="4367" width="11.2" style="10" customWidth="1"/>
    <col min="4368" max="4368" width="8.2" style="10" customWidth="1"/>
    <col min="4369" max="4369" width="5.7" style="10" customWidth="1"/>
    <col min="4370" max="4370" width="10.5" style="10" customWidth="1"/>
    <col min="4371" max="4373" width="12.7" style="10" customWidth="1"/>
    <col min="4374" max="4374" width="11.7" style="10" customWidth="1"/>
    <col min="4375" max="4375" width="9.2" style="10" customWidth="1"/>
    <col min="4376" max="4376" width="7.7" style="10" customWidth="1"/>
    <col min="4377" max="4377" width="19.2" style="10" customWidth="1"/>
    <col min="4378" max="4378" width="11.7" style="10" customWidth="1"/>
    <col min="4379" max="4379" width="5.7" style="10" customWidth="1"/>
    <col min="4380" max="4380" width="6.2" style="10" customWidth="1"/>
    <col min="4381" max="4611" width="9" style="10" customWidth="1"/>
    <col min="4612" max="4612" width="5.2" style="10" customWidth="1"/>
    <col min="4613" max="4613" width="52.2" style="10" customWidth="1"/>
    <col min="4614" max="4614" width="8.5" style="10" customWidth="1"/>
    <col min="4615" max="4615" width="12.7" style="10" customWidth="1"/>
    <col min="4616" max="4616" width="11.2" style="10" customWidth="1"/>
    <col min="4617" max="4617" width="13.7" style="10" customWidth="1"/>
    <col min="4618" max="4618" width="14.2" style="10" customWidth="1"/>
    <col min="4619" max="4619" width="12.7" style="10" customWidth="1"/>
    <col min="4620" max="4621" width="10.2" style="10" customWidth="1"/>
    <col min="4622" max="4622" width="10.5" style="10" customWidth="1"/>
    <col min="4623" max="4623" width="11.2" style="10" customWidth="1"/>
    <col min="4624" max="4624" width="8.2" style="10" customWidth="1"/>
    <col min="4625" max="4625" width="5.7" style="10" customWidth="1"/>
    <col min="4626" max="4626" width="10.5" style="10" customWidth="1"/>
    <col min="4627" max="4629" width="12.7" style="10" customWidth="1"/>
    <col min="4630" max="4630" width="11.7" style="10" customWidth="1"/>
    <col min="4631" max="4631" width="9.2" style="10" customWidth="1"/>
    <col min="4632" max="4632" width="7.7" style="10" customWidth="1"/>
    <col min="4633" max="4633" width="19.2" style="10" customWidth="1"/>
    <col min="4634" max="4634" width="11.7" style="10" customWidth="1"/>
    <col min="4635" max="4635" width="5.7" style="10" customWidth="1"/>
    <col min="4636" max="4636" width="6.2" style="10" customWidth="1"/>
    <col min="4637" max="4867" width="9" style="10" customWidth="1"/>
    <col min="4868" max="4868" width="5.2" style="10" customWidth="1"/>
    <col min="4869" max="4869" width="52.2" style="10" customWidth="1"/>
    <col min="4870" max="4870" width="8.5" style="10" customWidth="1"/>
    <col min="4871" max="4871" width="12.7" style="10" customWidth="1"/>
    <col min="4872" max="4872" width="11.2" style="10" customWidth="1"/>
    <col min="4873" max="4873" width="13.7" style="10" customWidth="1"/>
    <col min="4874" max="4874" width="14.2" style="10" customWidth="1"/>
    <col min="4875" max="4875" width="12.7" style="10" customWidth="1"/>
    <col min="4876" max="4877" width="10.2" style="10" customWidth="1"/>
    <col min="4878" max="4878" width="10.5" style="10" customWidth="1"/>
    <col min="4879" max="4879" width="11.2" style="10" customWidth="1"/>
    <col min="4880" max="4880" width="8.2" style="10" customWidth="1"/>
    <col min="4881" max="4881" width="5.7" style="10" customWidth="1"/>
    <col min="4882" max="4882" width="10.5" style="10" customWidth="1"/>
    <col min="4883" max="4885" width="12.7" style="10" customWidth="1"/>
    <col min="4886" max="4886" width="11.7" style="10" customWidth="1"/>
    <col min="4887" max="4887" width="9.2" style="10" customWidth="1"/>
    <col min="4888" max="4888" width="7.7" style="10" customWidth="1"/>
    <col min="4889" max="4889" width="19.2" style="10" customWidth="1"/>
    <col min="4890" max="4890" width="11.7" style="10" customWidth="1"/>
    <col min="4891" max="4891" width="5.7" style="10" customWidth="1"/>
    <col min="4892" max="4892" width="6.2" style="10" customWidth="1"/>
    <col min="4893" max="5123" width="9" style="10" customWidth="1"/>
    <col min="5124" max="5124" width="5.2" style="10" customWidth="1"/>
    <col min="5125" max="5125" width="52.2" style="10" customWidth="1"/>
    <col min="5126" max="5126" width="8.5" style="10" customWidth="1"/>
    <col min="5127" max="5127" width="12.7" style="10" customWidth="1"/>
    <col min="5128" max="5128" width="11.2" style="10" customWidth="1"/>
    <col min="5129" max="5129" width="13.7" style="10" customWidth="1"/>
    <col min="5130" max="5130" width="14.2" style="10" customWidth="1"/>
    <col min="5131" max="5131" width="12.7" style="10" customWidth="1"/>
    <col min="5132" max="5133" width="10.2" style="10" customWidth="1"/>
    <col min="5134" max="5134" width="10.5" style="10" customWidth="1"/>
    <col min="5135" max="5135" width="11.2" style="10" customWidth="1"/>
    <col min="5136" max="5136" width="8.2" style="10" customWidth="1"/>
    <col min="5137" max="5137" width="5.7" style="10" customWidth="1"/>
    <col min="5138" max="5138" width="10.5" style="10" customWidth="1"/>
    <col min="5139" max="5141" width="12.7" style="10" customWidth="1"/>
    <col min="5142" max="5142" width="11.7" style="10" customWidth="1"/>
    <col min="5143" max="5143" width="9.2" style="10" customWidth="1"/>
    <col min="5144" max="5144" width="7.7" style="10" customWidth="1"/>
    <col min="5145" max="5145" width="19.2" style="10" customWidth="1"/>
    <col min="5146" max="5146" width="11.7" style="10" customWidth="1"/>
    <col min="5147" max="5147" width="5.7" style="10" customWidth="1"/>
    <col min="5148" max="5148" width="6.2" style="10" customWidth="1"/>
    <col min="5149" max="5379" width="9" style="10" customWidth="1"/>
    <col min="5380" max="5380" width="5.2" style="10" customWidth="1"/>
    <col min="5381" max="5381" width="52.2" style="10" customWidth="1"/>
    <col min="5382" max="5382" width="8.5" style="10" customWidth="1"/>
    <col min="5383" max="5383" width="12.7" style="10" customWidth="1"/>
    <col min="5384" max="5384" width="11.2" style="10" customWidth="1"/>
    <col min="5385" max="5385" width="13.7" style="10" customWidth="1"/>
    <col min="5386" max="5386" width="14.2" style="10" customWidth="1"/>
    <col min="5387" max="5387" width="12.7" style="10" customWidth="1"/>
    <col min="5388" max="5389" width="10.2" style="10" customWidth="1"/>
    <col min="5390" max="5390" width="10.5" style="10" customWidth="1"/>
    <col min="5391" max="5391" width="11.2" style="10" customWidth="1"/>
    <col min="5392" max="5392" width="8.2" style="10" customWidth="1"/>
    <col min="5393" max="5393" width="5.7" style="10" customWidth="1"/>
    <col min="5394" max="5394" width="10.5" style="10" customWidth="1"/>
    <col min="5395" max="5397" width="12.7" style="10" customWidth="1"/>
    <col min="5398" max="5398" width="11.7" style="10" customWidth="1"/>
    <col min="5399" max="5399" width="9.2" style="10" customWidth="1"/>
    <col min="5400" max="5400" width="7.7" style="10" customWidth="1"/>
    <col min="5401" max="5401" width="19.2" style="10" customWidth="1"/>
    <col min="5402" max="5402" width="11.7" style="10" customWidth="1"/>
    <col min="5403" max="5403" width="5.7" style="10" customWidth="1"/>
    <col min="5404" max="5404" width="6.2" style="10" customWidth="1"/>
    <col min="5405" max="5635" width="9" style="10" customWidth="1"/>
    <col min="5636" max="5636" width="5.2" style="10" customWidth="1"/>
    <col min="5637" max="5637" width="52.2" style="10" customWidth="1"/>
    <col min="5638" max="5638" width="8.5" style="10" customWidth="1"/>
    <col min="5639" max="5639" width="12.7" style="10" customWidth="1"/>
    <col min="5640" max="5640" width="11.2" style="10" customWidth="1"/>
    <col min="5641" max="5641" width="13.7" style="10" customWidth="1"/>
    <col min="5642" max="5642" width="14.2" style="10" customWidth="1"/>
    <col min="5643" max="5643" width="12.7" style="10" customWidth="1"/>
    <col min="5644" max="5645" width="10.2" style="10" customWidth="1"/>
    <col min="5646" max="5646" width="10.5" style="10" customWidth="1"/>
    <col min="5647" max="5647" width="11.2" style="10" customWidth="1"/>
    <col min="5648" max="5648" width="8.2" style="10" customWidth="1"/>
    <col min="5649" max="5649" width="5.7" style="10" customWidth="1"/>
    <col min="5650" max="5650" width="10.5" style="10" customWidth="1"/>
    <col min="5651" max="5653" width="12.7" style="10" customWidth="1"/>
    <col min="5654" max="5654" width="11.7" style="10" customWidth="1"/>
    <col min="5655" max="5655" width="9.2" style="10" customWidth="1"/>
    <col min="5656" max="5656" width="7.7" style="10" customWidth="1"/>
    <col min="5657" max="5657" width="19.2" style="10" customWidth="1"/>
    <col min="5658" max="5658" width="11.7" style="10" customWidth="1"/>
    <col min="5659" max="5659" width="5.7" style="10" customWidth="1"/>
    <col min="5660" max="5660" width="6.2" style="10" customWidth="1"/>
    <col min="5661" max="5891" width="9" style="10" customWidth="1"/>
    <col min="5892" max="5892" width="5.2" style="10" customWidth="1"/>
    <col min="5893" max="5893" width="52.2" style="10" customWidth="1"/>
    <col min="5894" max="5894" width="8.5" style="10" customWidth="1"/>
    <col min="5895" max="5895" width="12.7" style="10" customWidth="1"/>
    <col min="5896" max="5896" width="11.2" style="10" customWidth="1"/>
    <col min="5897" max="5897" width="13.7" style="10" customWidth="1"/>
    <col min="5898" max="5898" width="14.2" style="10" customWidth="1"/>
    <col min="5899" max="5899" width="12.7" style="10" customWidth="1"/>
    <col min="5900" max="5901" width="10.2" style="10" customWidth="1"/>
    <col min="5902" max="5902" width="10.5" style="10" customWidth="1"/>
    <col min="5903" max="5903" width="11.2" style="10" customWidth="1"/>
    <col min="5904" max="5904" width="8.2" style="10" customWidth="1"/>
    <col min="5905" max="5905" width="5.7" style="10" customWidth="1"/>
    <col min="5906" max="5906" width="10.5" style="10" customWidth="1"/>
    <col min="5907" max="5909" width="12.7" style="10" customWidth="1"/>
    <col min="5910" max="5910" width="11.7" style="10" customWidth="1"/>
    <col min="5911" max="5911" width="9.2" style="10" customWidth="1"/>
    <col min="5912" max="5912" width="7.7" style="10" customWidth="1"/>
    <col min="5913" max="5913" width="19.2" style="10" customWidth="1"/>
    <col min="5914" max="5914" width="11.7" style="10" customWidth="1"/>
    <col min="5915" max="5915" width="5.7" style="10" customWidth="1"/>
    <col min="5916" max="5916" width="6.2" style="10" customWidth="1"/>
    <col min="5917" max="6147" width="9" style="10" customWidth="1"/>
    <col min="6148" max="6148" width="5.2" style="10" customWidth="1"/>
    <col min="6149" max="6149" width="52.2" style="10" customWidth="1"/>
    <col min="6150" max="6150" width="8.5" style="10" customWidth="1"/>
    <col min="6151" max="6151" width="12.7" style="10" customWidth="1"/>
    <col min="6152" max="6152" width="11.2" style="10" customWidth="1"/>
    <col min="6153" max="6153" width="13.7" style="10" customWidth="1"/>
    <col min="6154" max="6154" width="14.2" style="10" customWidth="1"/>
    <col min="6155" max="6155" width="12.7" style="10" customWidth="1"/>
    <col min="6156" max="6157" width="10.2" style="10" customWidth="1"/>
    <col min="6158" max="6158" width="10.5" style="10" customWidth="1"/>
    <col min="6159" max="6159" width="11.2" style="10" customWidth="1"/>
    <col min="6160" max="6160" width="8.2" style="10" customWidth="1"/>
    <col min="6161" max="6161" width="5.7" style="10" customWidth="1"/>
    <col min="6162" max="6162" width="10.5" style="10" customWidth="1"/>
    <col min="6163" max="6165" width="12.7" style="10" customWidth="1"/>
    <col min="6166" max="6166" width="11.7" style="10" customWidth="1"/>
    <col min="6167" max="6167" width="9.2" style="10" customWidth="1"/>
    <col min="6168" max="6168" width="7.7" style="10" customWidth="1"/>
    <col min="6169" max="6169" width="19.2" style="10" customWidth="1"/>
    <col min="6170" max="6170" width="11.7" style="10" customWidth="1"/>
    <col min="6171" max="6171" width="5.7" style="10" customWidth="1"/>
    <col min="6172" max="6172" width="6.2" style="10" customWidth="1"/>
    <col min="6173" max="6403" width="9" style="10" customWidth="1"/>
    <col min="6404" max="6404" width="5.2" style="10" customWidth="1"/>
    <col min="6405" max="6405" width="52.2" style="10" customWidth="1"/>
    <col min="6406" max="6406" width="8.5" style="10" customWidth="1"/>
    <col min="6407" max="6407" width="12.7" style="10" customWidth="1"/>
    <col min="6408" max="6408" width="11.2" style="10" customWidth="1"/>
    <col min="6409" max="6409" width="13.7" style="10" customWidth="1"/>
    <col min="6410" max="6410" width="14.2" style="10" customWidth="1"/>
    <col min="6411" max="6411" width="12.7" style="10" customWidth="1"/>
    <col min="6412" max="6413" width="10.2" style="10" customWidth="1"/>
    <col min="6414" max="6414" width="10.5" style="10" customWidth="1"/>
    <col min="6415" max="6415" width="11.2" style="10" customWidth="1"/>
    <col min="6416" max="6416" width="8.2" style="10" customWidth="1"/>
    <col min="6417" max="6417" width="5.7" style="10" customWidth="1"/>
    <col min="6418" max="6418" width="10.5" style="10" customWidth="1"/>
    <col min="6419" max="6421" width="12.7" style="10" customWidth="1"/>
    <col min="6422" max="6422" width="11.7" style="10" customWidth="1"/>
    <col min="6423" max="6423" width="9.2" style="10" customWidth="1"/>
    <col min="6424" max="6424" width="7.7" style="10" customWidth="1"/>
    <col min="6425" max="6425" width="19.2" style="10" customWidth="1"/>
    <col min="6426" max="6426" width="11.7" style="10" customWidth="1"/>
    <col min="6427" max="6427" width="5.7" style="10" customWidth="1"/>
    <col min="6428" max="6428" width="6.2" style="10" customWidth="1"/>
    <col min="6429" max="6659" width="9" style="10" customWidth="1"/>
    <col min="6660" max="6660" width="5.2" style="10" customWidth="1"/>
    <col min="6661" max="6661" width="52.2" style="10" customWidth="1"/>
    <col min="6662" max="6662" width="8.5" style="10" customWidth="1"/>
    <col min="6663" max="6663" width="12.7" style="10" customWidth="1"/>
    <col min="6664" max="6664" width="11.2" style="10" customWidth="1"/>
    <col min="6665" max="6665" width="13.7" style="10" customWidth="1"/>
    <col min="6666" max="6666" width="14.2" style="10" customWidth="1"/>
    <col min="6667" max="6667" width="12.7" style="10" customWidth="1"/>
    <col min="6668" max="6669" width="10.2" style="10" customWidth="1"/>
    <col min="6670" max="6670" width="10.5" style="10" customWidth="1"/>
    <col min="6671" max="6671" width="11.2" style="10" customWidth="1"/>
    <col min="6672" max="6672" width="8.2" style="10" customWidth="1"/>
    <col min="6673" max="6673" width="5.7" style="10" customWidth="1"/>
    <col min="6674" max="6674" width="10.5" style="10" customWidth="1"/>
    <col min="6675" max="6677" width="12.7" style="10" customWidth="1"/>
    <col min="6678" max="6678" width="11.7" style="10" customWidth="1"/>
    <col min="6679" max="6679" width="9.2" style="10" customWidth="1"/>
    <col min="6680" max="6680" width="7.7" style="10" customWidth="1"/>
    <col min="6681" max="6681" width="19.2" style="10" customWidth="1"/>
    <col min="6682" max="6682" width="11.7" style="10" customWidth="1"/>
    <col min="6683" max="6683" width="5.7" style="10" customWidth="1"/>
    <col min="6684" max="6684" width="6.2" style="10" customWidth="1"/>
    <col min="6685" max="6915" width="9" style="10" customWidth="1"/>
    <col min="6916" max="6916" width="5.2" style="10" customWidth="1"/>
    <col min="6917" max="6917" width="52.2" style="10" customWidth="1"/>
    <col min="6918" max="6918" width="8.5" style="10" customWidth="1"/>
    <col min="6919" max="6919" width="12.7" style="10" customWidth="1"/>
    <col min="6920" max="6920" width="11.2" style="10" customWidth="1"/>
    <col min="6921" max="6921" width="13.7" style="10" customWidth="1"/>
    <col min="6922" max="6922" width="14.2" style="10" customWidth="1"/>
    <col min="6923" max="6923" width="12.7" style="10" customWidth="1"/>
    <col min="6924" max="6925" width="10.2" style="10" customWidth="1"/>
    <col min="6926" max="6926" width="10.5" style="10" customWidth="1"/>
    <col min="6927" max="6927" width="11.2" style="10" customWidth="1"/>
    <col min="6928" max="6928" width="8.2" style="10" customWidth="1"/>
    <col min="6929" max="6929" width="5.7" style="10" customWidth="1"/>
    <col min="6930" max="6930" width="10.5" style="10" customWidth="1"/>
    <col min="6931" max="6933" width="12.7" style="10" customWidth="1"/>
    <col min="6934" max="6934" width="11.7" style="10" customWidth="1"/>
    <col min="6935" max="6935" width="9.2" style="10" customWidth="1"/>
    <col min="6936" max="6936" width="7.7" style="10" customWidth="1"/>
    <col min="6937" max="6937" width="19.2" style="10" customWidth="1"/>
    <col min="6938" max="6938" width="11.7" style="10" customWidth="1"/>
    <col min="6939" max="6939" width="5.7" style="10" customWidth="1"/>
    <col min="6940" max="6940" width="6.2" style="10" customWidth="1"/>
    <col min="6941" max="7171" width="9" style="10" customWidth="1"/>
    <col min="7172" max="7172" width="5.2" style="10" customWidth="1"/>
    <col min="7173" max="7173" width="52.2" style="10" customWidth="1"/>
    <col min="7174" max="7174" width="8.5" style="10" customWidth="1"/>
    <col min="7175" max="7175" width="12.7" style="10" customWidth="1"/>
    <col min="7176" max="7176" width="11.2" style="10" customWidth="1"/>
    <col min="7177" max="7177" width="13.7" style="10" customWidth="1"/>
    <col min="7178" max="7178" width="14.2" style="10" customWidth="1"/>
    <col min="7179" max="7179" width="12.7" style="10" customWidth="1"/>
    <col min="7180" max="7181" width="10.2" style="10" customWidth="1"/>
    <col min="7182" max="7182" width="10.5" style="10" customWidth="1"/>
    <col min="7183" max="7183" width="11.2" style="10" customWidth="1"/>
    <col min="7184" max="7184" width="8.2" style="10" customWidth="1"/>
    <col min="7185" max="7185" width="5.7" style="10" customWidth="1"/>
    <col min="7186" max="7186" width="10.5" style="10" customWidth="1"/>
    <col min="7187" max="7189" width="12.7" style="10" customWidth="1"/>
    <col min="7190" max="7190" width="11.7" style="10" customWidth="1"/>
    <col min="7191" max="7191" width="9.2" style="10" customWidth="1"/>
    <col min="7192" max="7192" width="7.7" style="10" customWidth="1"/>
    <col min="7193" max="7193" width="19.2" style="10" customWidth="1"/>
    <col min="7194" max="7194" width="11.7" style="10" customWidth="1"/>
    <col min="7195" max="7195" width="5.7" style="10" customWidth="1"/>
    <col min="7196" max="7196" width="6.2" style="10" customWidth="1"/>
    <col min="7197" max="7427" width="9" style="10" customWidth="1"/>
    <col min="7428" max="7428" width="5.2" style="10" customWidth="1"/>
    <col min="7429" max="7429" width="52.2" style="10" customWidth="1"/>
    <col min="7430" max="7430" width="8.5" style="10" customWidth="1"/>
    <col min="7431" max="7431" width="12.7" style="10" customWidth="1"/>
    <col min="7432" max="7432" width="11.2" style="10" customWidth="1"/>
    <col min="7433" max="7433" width="13.7" style="10" customWidth="1"/>
    <col min="7434" max="7434" width="14.2" style="10" customWidth="1"/>
    <col min="7435" max="7435" width="12.7" style="10" customWidth="1"/>
    <col min="7436" max="7437" width="10.2" style="10" customWidth="1"/>
    <col min="7438" max="7438" width="10.5" style="10" customWidth="1"/>
    <col min="7439" max="7439" width="11.2" style="10" customWidth="1"/>
    <col min="7440" max="7440" width="8.2" style="10" customWidth="1"/>
    <col min="7441" max="7441" width="5.7" style="10" customWidth="1"/>
    <col min="7442" max="7442" width="10.5" style="10" customWidth="1"/>
    <col min="7443" max="7445" width="12.7" style="10" customWidth="1"/>
    <col min="7446" max="7446" width="11.7" style="10" customWidth="1"/>
    <col min="7447" max="7447" width="9.2" style="10" customWidth="1"/>
    <col min="7448" max="7448" width="7.7" style="10" customWidth="1"/>
    <col min="7449" max="7449" width="19.2" style="10" customWidth="1"/>
    <col min="7450" max="7450" width="11.7" style="10" customWidth="1"/>
    <col min="7451" max="7451" width="5.7" style="10" customWidth="1"/>
    <col min="7452" max="7452" width="6.2" style="10" customWidth="1"/>
    <col min="7453" max="7683" width="9" style="10" customWidth="1"/>
    <col min="7684" max="7684" width="5.2" style="10" customWidth="1"/>
    <col min="7685" max="7685" width="52.2" style="10" customWidth="1"/>
    <col min="7686" max="7686" width="8.5" style="10" customWidth="1"/>
    <col min="7687" max="7687" width="12.7" style="10" customWidth="1"/>
    <col min="7688" max="7688" width="11.2" style="10" customWidth="1"/>
    <col min="7689" max="7689" width="13.7" style="10" customWidth="1"/>
    <col min="7690" max="7690" width="14.2" style="10" customWidth="1"/>
    <col min="7691" max="7691" width="12.7" style="10" customWidth="1"/>
    <col min="7692" max="7693" width="10.2" style="10" customWidth="1"/>
    <col min="7694" max="7694" width="10.5" style="10" customWidth="1"/>
    <col min="7695" max="7695" width="11.2" style="10" customWidth="1"/>
    <col min="7696" max="7696" width="8.2" style="10" customWidth="1"/>
    <col min="7697" max="7697" width="5.7" style="10" customWidth="1"/>
    <col min="7698" max="7698" width="10.5" style="10" customWidth="1"/>
    <col min="7699" max="7701" width="12.7" style="10" customWidth="1"/>
    <col min="7702" max="7702" width="11.7" style="10" customWidth="1"/>
    <col min="7703" max="7703" width="9.2" style="10" customWidth="1"/>
    <col min="7704" max="7704" width="7.7" style="10" customWidth="1"/>
    <col min="7705" max="7705" width="19.2" style="10" customWidth="1"/>
    <col min="7706" max="7706" width="11.7" style="10" customWidth="1"/>
    <col min="7707" max="7707" width="5.7" style="10" customWidth="1"/>
    <col min="7708" max="7708" width="6.2" style="10" customWidth="1"/>
    <col min="7709" max="7939" width="9" style="10" customWidth="1"/>
    <col min="7940" max="7940" width="5.2" style="10" customWidth="1"/>
    <col min="7941" max="7941" width="52.2" style="10" customWidth="1"/>
    <col min="7942" max="7942" width="8.5" style="10" customWidth="1"/>
    <col min="7943" max="7943" width="12.7" style="10" customWidth="1"/>
    <col min="7944" max="7944" width="11.2" style="10" customWidth="1"/>
    <col min="7945" max="7945" width="13.7" style="10" customWidth="1"/>
    <col min="7946" max="7946" width="14.2" style="10" customWidth="1"/>
    <col min="7947" max="7947" width="12.7" style="10" customWidth="1"/>
    <col min="7948" max="7949" width="10.2" style="10" customWidth="1"/>
    <col min="7950" max="7950" width="10.5" style="10" customWidth="1"/>
    <col min="7951" max="7951" width="11.2" style="10" customWidth="1"/>
    <col min="7952" max="7952" width="8.2" style="10" customWidth="1"/>
    <col min="7953" max="7953" width="5.7" style="10" customWidth="1"/>
    <col min="7954" max="7954" width="10.5" style="10" customWidth="1"/>
    <col min="7955" max="7957" width="12.7" style="10" customWidth="1"/>
    <col min="7958" max="7958" width="11.7" style="10" customWidth="1"/>
    <col min="7959" max="7959" width="9.2" style="10" customWidth="1"/>
    <col min="7960" max="7960" width="7.7" style="10" customWidth="1"/>
    <col min="7961" max="7961" width="19.2" style="10" customWidth="1"/>
    <col min="7962" max="7962" width="11.7" style="10" customWidth="1"/>
    <col min="7963" max="7963" width="5.7" style="10" customWidth="1"/>
    <col min="7964" max="7964" width="6.2" style="10" customWidth="1"/>
    <col min="7965" max="8195" width="9" style="10" customWidth="1"/>
    <col min="8196" max="8196" width="5.2" style="10" customWidth="1"/>
    <col min="8197" max="8197" width="52.2" style="10" customWidth="1"/>
    <col min="8198" max="8198" width="8.5" style="10" customWidth="1"/>
    <col min="8199" max="8199" width="12.7" style="10" customWidth="1"/>
    <col min="8200" max="8200" width="11.2" style="10" customWidth="1"/>
    <col min="8201" max="8201" width="13.7" style="10" customWidth="1"/>
    <col min="8202" max="8202" width="14.2" style="10" customWidth="1"/>
    <col min="8203" max="8203" width="12.7" style="10" customWidth="1"/>
    <col min="8204" max="8205" width="10.2" style="10" customWidth="1"/>
    <col min="8206" max="8206" width="10.5" style="10" customWidth="1"/>
    <col min="8207" max="8207" width="11.2" style="10" customWidth="1"/>
    <col min="8208" max="8208" width="8.2" style="10" customWidth="1"/>
    <col min="8209" max="8209" width="5.7" style="10" customWidth="1"/>
    <col min="8210" max="8210" width="10.5" style="10" customWidth="1"/>
    <col min="8211" max="8213" width="12.7" style="10" customWidth="1"/>
    <col min="8214" max="8214" width="11.7" style="10" customWidth="1"/>
    <col min="8215" max="8215" width="9.2" style="10" customWidth="1"/>
    <col min="8216" max="8216" width="7.7" style="10" customWidth="1"/>
    <col min="8217" max="8217" width="19.2" style="10" customWidth="1"/>
    <col min="8218" max="8218" width="11.7" style="10" customWidth="1"/>
    <col min="8219" max="8219" width="5.7" style="10" customWidth="1"/>
    <col min="8220" max="8220" width="6.2" style="10" customWidth="1"/>
    <col min="8221" max="8451" width="9" style="10" customWidth="1"/>
    <col min="8452" max="8452" width="5.2" style="10" customWidth="1"/>
    <col min="8453" max="8453" width="52.2" style="10" customWidth="1"/>
    <col min="8454" max="8454" width="8.5" style="10" customWidth="1"/>
    <col min="8455" max="8455" width="12.7" style="10" customWidth="1"/>
    <col min="8456" max="8456" width="11.2" style="10" customWidth="1"/>
    <col min="8457" max="8457" width="13.7" style="10" customWidth="1"/>
    <col min="8458" max="8458" width="14.2" style="10" customWidth="1"/>
    <col min="8459" max="8459" width="12.7" style="10" customWidth="1"/>
    <col min="8460" max="8461" width="10.2" style="10" customWidth="1"/>
    <col min="8462" max="8462" width="10.5" style="10" customWidth="1"/>
    <col min="8463" max="8463" width="11.2" style="10" customWidth="1"/>
    <col min="8464" max="8464" width="8.2" style="10" customWidth="1"/>
    <col min="8465" max="8465" width="5.7" style="10" customWidth="1"/>
    <col min="8466" max="8466" width="10.5" style="10" customWidth="1"/>
    <col min="8467" max="8469" width="12.7" style="10" customWidth="1"/>
    <col min="8470" max="8470" width="11.7" style="10" customWidth="1"/>
    <col min="8471" max="8471" width="9.2" style="10" customWidth="1"/>
    <col min="8472" max="8472" width="7.7" style="10" customWidth="1"/>
    <col min="8473" max="8473" width="19.2" style="10" customWidth="1"/>
    <col min="8474" max="8474" width="11.7" style="10" customWidth="1"/>
    <col min="8475" max="8475" width="5.7" style="10" customWidth="1"/>
    <col min="8476" max="8476" width="6.2" style="10" customWidth="1"/>
    <col min="8477" max="8707" width="9" style="10" customWidth="1"/>
    <col min="8708" max="8708" width="5.2" style="10" customWidth="1"/>
    <col min="8709" max="8709" width="52.2" style="10" customWidth="1"/>
    <col min="8710" max="8710" width="8.5" style="10" customWidth="1"/>
    <col min="8711" max="8711" width="12.7" style="10" customWidth="1"/>
    <col min="8712" max="8712" width="11.2" style="10" customWidth="1"/>
    <col min="8713" max="8713" width="13.7" style="10" customWidth="1"/>
    <col min="8714" max="8714" width="14.2" style="10" customWidth="1"/>
    <col min="8715" max="8715" width="12.7" style="10" customWidth="1"/>
    <col min="8716" max="8717" width="10.2" style="10" customWidth="1"/>
    <col min="8718" max="8718" width="10.5" style="10" customWidth="1"/>
    <col min="8719" max="8719" width="11.2" style="10" customWidth="1"/>
    <col min="8720" max="8720" width="8.2" style="10" customWidth="1"/>
    <col min="8721" max="8721" width="5.7" style="10" customWidth="1"/>
    <col min="8722" max="8722" width="10.5" style="10" customWidth="1"/>
    <col min="8723" max="8725" width="12.7" style="10" customWidth="1"/>
    <col min="8726" max="8726" width="11.7" style="10" customWidth="1"/>
    <col min="8727" max="8727" width="9.2" style="10" customWidth="1"/>
    <col min="8728" max="8728" width="7.7" style="10" customWidth="1"/>
    <col min="8729" max="8729" width="19.2" style="10" customWidth="1"/>
    <col min="8730" max="8730" width="11.7" style="10" customWidth="1"/>
    <col min="8731" max="8731" width="5.7" style="10" customWidth="1"/>
    <col min="8732" max="8732" width="6.2" style="10" customWidth="1"/>
    <col min="8733" max="8963" width="9" style="10" customWidth="1"/>
    <col min="8964" max="8964" width="5.2" style="10" customWidth="1"/>
    <col min="8965" max="8965" width="52.2" style="10" customWidth="1"/>
    <col min="8966" max="8966" width="8.5" style="10" customWidth="1"/>
    <col min="8967" max="8967" width="12.7" style="10" customWidth="1"/>
    <col min="8968" max="8968" width="11.2" style="10" customWidth="1"/>
    <col min="8969" max="8969" width="13.7" style="10" customWidth="1"/>
    <col min="8970" max="8970" width="14.2" style="10" customWidth="1"/>
    <col min="8971" max="8971" width="12.7" style="10" customWidth="1"/>
    <col min="8972" max="8973" width="10.2" style="10" customWidth="1"/>
    <col min="8974" max="8974" width="10.5" style="10" customWidth="1"/>
    <col min="8975" max="8975" width="11.2" style="10" customWidth="1"/>
    <col min="8976" max="8976" width="8.2" style="10" customWidth="1"/>
    <col min="8977" max="8977" width="5.7" style="10" customWidth="1"/>
    <col min="8978" max="8978" width="10.5" style="10" customWidth="1"/>
    <col min="8979" max="8981" width="12.7" style="10" customWidth="1"/>
    <col min="8982" max="8982" width="11.7" style="10" customWidth="1"/>
    <col min="8983" max="8983" width="9.2" style="10" customWidth="1"/>
    <col min="8984" max="8984" width="7.7" style="10" customWidth="1"/>
    <col min="8985" max="8985" width="19.2" style="10" customWidth="1"/>
    <col min="8986" max="8986" width="11.7" style="10" customWidth="1"/>
    <col min="8987" max="8987" width="5.7" style="10" customWidth="1"/>
    <col min="8988" max="8988" width="6.2" style="10" customWidth="1"/>
    <col min="8989" max="9219" width="9" style="10" customWidth="1"/>
    <col min="9220" max="9220" width="5.2" style="10" customWidth="1"/>
    <col min="9221" max="9221" width="52.2" style="10" customWidth="1"/>
    <col min="9222" max="9222" width="8.5" style="10" customWidth="1"/>
    <col min="9223" max="9223" width="12.7" style="10" customWidth="1"/>
    <col min="9224" max="9224" width="11.2" style="10" customWidth="1"/>
    <col min="9225" max="9225" width="13.7" style="10" customWidth="1"/>
    <col min="9226" max="9226" width="14.2" style="10" customWidth="1"/>
    <col min="9227" max="9227" width="12.7" style="10" customWidth="1"/>
    <col min="9228" max="9229" width="10.2" style="10" customWidth="1"/>
    <col min="9230" max="9230" width="10.5" style="10" customWidth="1"/>
    <col min="9231" max="9231" width="11.2" style="10" customWidth="1"/>
    <col min="9232" max="9232" width="8.2" style="10" customWidth="1"/>
    <col min="9233" max="9233" width="5.7" style="10" customWidth="1"/>
    <col min="9234" max="9234" width="10.5" style="10" customWidth="1"/>
    <col min="9235" max="9237" width="12.7" style="10" customWidth="1"/>
    <col min="9238" max="9238" width="11.7" style="10" customWidth="1"/>
    <col min="9239" max="9239" width="9.2" style="10" customWidth="1"/>
    <col min="9240" max="9240" width="7.7" style="10" customWidth="1"/>
    <col min="9241" max="9241" width="19.2" style="10" customWidth="1"/>
    <col min="9242" max="9242" width="11.7" style="10" customWidth="1"/>
    <col min="9243" max="9243" width="5.7" style="10" customWidth="1"/>
    <col min="9244" max="9244" width="6.2" style="10" customWidth="1"/>
    <col min="9245" max="9475" width="9" style="10" customWidth="1"/>
    <col min="9476" max="9476" width="5.2" style="10" customWidth="1"/>
    <col min="9477" max="9477" width="52.2" style="10" customWidth="1"/>
    <col min="9478" max="9478" width="8.5" style="10" customWidth="1"/>
    <col min="9479" max="9479" width="12.7" style="10" customWidth="1"/>
    <col min="9480" max="9480" width="11.2" style="10" customWidth="1"/>
    <col min="9481" max="9481" width="13.7" style="10" customWidth="1"/>
    <col min="9482" max="9482" width="14.2" style="10" customWidth="1"/>
    <col min="9483" max="9483" width="12.7" style="10" customWidth="1"/>
    <col min="9484" max="9485" width="10.2" style="10" customWidth="1"/>
    <col min="9486" max="9486" width="10.5" style="10" customWidth="1"/>
    <col min="9487" max="9487" width="11.2" style="10" customWidth="1"/>
    <col min="9488" max="9488" width="8.2" style="10" customWidth="1"/>
    <col min="9489" max="9489" width="5.7" style="10" customWidth="1"/>
    <col min="9490" max="9490" width="10.5" style="10" customWidth="1"/>
    <col min="9491" max="9493" width="12.7" style="10" customWidth="1"/>
    <col min="9494" max="9494" width="11.7" style="10" customWidth="1"/>
    <col min="9495" max="9495" width="9.2" style="10" customWidth="1"/>
    <col min="9496" max="9496" width="7.7" style="10" customWidth="1"/>
    <col min="9497" max="9497" width="19.2" style="10" customWidth="1"/>
    <col min="9498" max="9498" width="11.7" style="10" customWidth="1"/>
    <col min="9499" max="9499" width="5.7" style="10" customWidth="1"/>
    <col min="9500" max="9500" width="6.2" style="10" customWidth="1"/>
    <col min="9501" max="9731" width="9" style="10" customWidth="1"/>
    <col min="9732" max="9732" width="5.2" style="10" customWidth="1"/>
    <col min="9733" max="9733" width="52.2" style="10" customWidth="1"/>
    <col min="9734" max="9734" width="8.5" style="10" customWidth="1"/>
    <col min="9735" max="9735" width="12.7" style="10" customWidth="1"/>
    <col min="9736" max="9736" width="11.2" style="10" customWidth="1"/>
    <col min="9737" max="9737" width="13.7" style="10" customWidth="1"/>
    <col min="9738" max="9738" width="14.2" style="10" customWidth="1"/>
    <col min="9739" max="9739" width="12.7" style="10" customWidth="1"/>
    <col min="9740" max="9741" width="10.2" style="10" customWidth="1"/>
    <col min="9742" max="9742" width="10.5" style="10" customWidth="1"/>
    <col min="9743" max="9743" width="11.2" style="10" customWidth="1"/>
    <col min="9744" max="9744" width="8.2" style="10" customWidth="1"/>
    <col min="9745" max="9745" width="5.7" style="10" customWidth="1"/>
    <col min="9746" max="9746" width="10.5" style="10" customWidth="1"/>
    <col min="9747" max="9749" width="12.7" style="10" customWidth="1"/>
    <col min="9750" max="9750" width="11.7" style="10" customWidth="1"/>
    <col min="9751" max="9751" width="9.2" style="10" customWidth="1"/>
    <col min="9752" max="9752" width="7.7" style="10" customWidth="1"/>
    <col min="9753" max="9753" width="19.2" style="10" customWidth="1"/>
    <col min="9754" max="9754" width="11.7" style="10" customWidth="1"/>
    <col min="9755" max="9755" width="5.7" style="10" customWidth="1"/>
    <col min="9756" max="9756" width="6.2" style="10" customWidth="1"/>
    <col min="9757" max="9987" width="9" style="10" customWidth="1"/>
    <col min="9988" max="9988" width="5.2" style="10" customWidth="1"/>
    <col min="9989" max="9989" width="52.2" style="10" customWidth="1"/>
    <col min="9990" max="9990" width="8.5" style="10" customWidth="1"/>
    <col min="9991" max="9991" width="12.7" style="10" customWidth="1"/>
    <col min="9992" max="9992" width="11.2" style="10" customWidth="1"/>
    <col min="9993" max="9993" width="13.7" style="10" customWidth="1"/>
    <col min="9994" max="9994" width="14.2" style="10" customWidth="1"/>
    <col min="9995" max="9995" width="12.7" style="10" customWidth="1"/>
    <col min="9996" max="9997" width="10.2" style="10" customWidth="1"/>
    <col min="9998" max="9998" width="10.5" style="10" customWidth="1"/>
    <col min="9999" max="9999" width="11.2" style="10" customWidth="1"/>
    <col min="10000" max="10000" width="8.2" style="10" customWidth="1"/>
    <col min="10001" max="10001" width="5.7" style="10" customWidth="1"/>
    <col min="10002" max="10002" width="10.5" style="10" customWidth="1"/>
    <col min="10003" max="10005" width="12.7" style="10" customWidth="1"/>
    <col min="10006" max="10006" width="11.7" style="10" customWidth="1"/>
    <col min="10007" max="10007" width="9.2" style="10" customWidth="1"/>
    <col min="10008" max="10008" width="7.7" style="10" customWidth="1"/>
    <col min="10009" max="10009" width="19.2" style="10" customWidth="1"/>
    <col min="10010" max="10010" width="11.7" style="10" customWidth="1"/>
    <col min="10011" max="10011" width="5.7" style="10" customWidth="1"/>
    <col min="10012" max="10012" width="6.2" style="10" customWidth="1"/>
    <col min="10013" max="10243" width="9" style="10" customWidth="1"/>
    <col min="10244" max="10244" width="5.2" style="10" customWidth="1"/>
    <col min="10245" max="10245" width="52.2" style="10" customWidth="1"/>
    <col min="10246" max="10246" width="8.5" style="10" customWidth="1"/>
    <col min="10247" max="10247" width="12.7" style="10" customWidth="1"/>
    <col min="10248" max="10248" width="11.2" style="10" customWidth="1"/>
    <col min="10249" max="10249" width="13.7" style="10" customWidth="1"/>
    <col min="10250" max="10250" width="14.2" style="10" customWidth="1"/>
    <col min="10251" max="10251" width="12.7" style="10" customWidth="1"/>
    <col min="10252" max="10253" width="10.2" style="10" customWidth="1"/>
    <col min="10254" max="10254" width="10.5" style="10" customWidth="1"/>
    <col min="10255" max="10255" width="11.2" style="10" customWidth="1"/>
    <col min="10256" max="10256" width="8.2" style="10" customWidth="1"/>
    <col min="10257" max="10257" width="5.7" style="10" customWidth="1"/>
    <col min="10258" max="10258" width="10.5" style="10" customWidth="1"/>
    <col min="10259" max="10261" width="12.7" style="10" customWidth="1"/>
    <col min="10262" max="10262" width="11.7" style="10" customWidth="1"/>
    <col min="10263" max="10263" width="9.2" style="10" customWidth="1"/>
    <col min="10264" max="10264" width="7.7" style="10" customWidth="1"/>
    <col min="10265" max="10265" width="19.2" style="10" customWidth="1"/>
    <col min="10266" max="10266" width="11.7" style="10" customWidth="1"/>
    <col min="10267" max="10267" width="5.7" style="10" customWidth="1"/>
    <col min="10268" max="10268" width="6.2" style="10" customWidth="1"/>
    <col min="10269" max="10499" width="9" style="10" customWidth="1"/>
    <col min="10500" max="10500" width="5.2" style="10" customWidth="1"/>
    <col min="10501" max="10501" width="52.2" style="10" customWidth="1"/>
    <col min="10502" max="10502" width="8.5" style="10" customWidth="1"/>
    <col min="10503" max="10503" width="12.7" style="10" customWidth="1"/>
    <col min="10504" max="10504" width="11.2" style="10" customWidth="1"/>
    <col min="10505" max="10505" width="13.7" style="10" customWidth="1"/>
    <col min="10506" max="10506" width="14.2" style="10" customWidth="1"/>
    <col min="10507" max="10507" width="12.7" style="10" customWidth="1"/>
    <col min="10508" max="10509" width="10.2" style="10" customWidth="1"/>
    <col min="10510" max="10510" width="10.5" style="10" customWidth="1"/>
    <col min="10511" max="10511" width="11.2" style="10" customWidth="1"/>
    <col min="10512" max="10512" width="8.2" style="10" customWidth="1"/>
    <col min="10513" max="10513" width="5.7" style="10" customWidth="1"/>
    <col min="10514" max="10514" width="10.5" style="10" customWidth="1"/>
    <col min="10515" max="10517" width="12.7" style="10" customWidth="1"/>
    <col min="10518" max="10518" width="11.7" style="10" customWidth="1"/>
    <col min="10519" max="10519" width="9.2" style="10" customWidth="1"/>
    <col min="10520" max="10520" width="7.7" style="10" customWidth="1"/>
    <col min="10521" max="10521" width="19.2" style="10" customWidth="1"/>
    <col min="10522" max="10522" width="11.7" style="10" customWidth="1"/>
    <col min="10523" max="10523" width="5.7" style="10" customWidth="1"/>
    <col min="10524" max="10524" width="6.2" style="10" customWidth="1"/>
    <col min="10525" max="10755" width="9" style="10" customWidth="1"/>
    <col min="10756" max="10756" width="5.2" style="10" customWidth="1"/>
    <col min="10757" max="10757" width="52.2" style="10" customWidth="1"/>
    <col min="10758" max="10758" width="8.5" style="10" customWidth="1"/>
    <col min="10759" max="10759" width="12.7" style="10" customWidth="1"/>
    <col min="10760" max="10760" width="11.2" style="10" customWidth="1"/>
    <col min="10761" max="10761" width="13.7" style="10" customWidth="1"/>
    <col min="10762" max="10762" width="14.2" style="10" customWidth="1"/>
    <col min="10763" max="10763" width="12.7" style="10" customWidth="1"/>
    <col min="10764" max="10765" width="10.2" style="10" customWidth="1"/>
    <col min="10766" max="10766" width="10.5" style="10" customWidth="1"/>
    <col min="10767" max="10767" width="11.2" style="10" customWidth="1"/>
    <col min="10768" max="10768" width="8.2" style="10" customWidth="1"/>
    <col min="10769" max="10769" width="5.7" style="10" customWidth="1"/>
    <col min="10770" max="10770" width="10.5" style="10" customWidth="1"/>
    <col min="10771" max="10773" width="12.7" style="10" customWidth="1"/>
    <col min="10774" max="10774" width="11.7" style="10" customWidth="1"/>
    <col min="10775" max="10775" width="9.2" style="10" customWidth="1"/>
    <col min="10776" max="10776" width="7.7" style="10" customWidth="1"/>
    <col min="10777" max="10777" width="19.2" style="10" customWidth="1"/>
    <col min="10778" max="10778" width="11.7" style="10" customWidth="1"/>
    <col min="10779" max="10779" width="5.7" style="10" customWidth="1"/>
    <col min="10780" max="10780" width="6.2" style="10" customWidth="1"/>
    <col min="10781" max="11011" width="9" style="10" customWidth="1"/>
    <col min="11012" max="11012" width="5.2" style="10" customWidth="1"/>
    <col min="11013" max="11013" width="52.2" style="10" customWidth="1"/>
    <col min="11014" max="11014" width="8.5" style="10" customWidth="1"/>
    <col min="11015" max="11015" width="12.7" style="10" customWidth="1"/>
    <col min="11016" max="11016" width="11.2" style="10" customWidth="1"/>
    <col min="11017" max="11017" width="13.7" style="10" customWidth="1"/>
    <col min="11018" max="11018" width="14.2" style="10" customWidth="1"/>
    <col min="11019" max="11019" width="12.7" style="10" customWidth="1"/>
    <col min="11020" max="11021" width="10.2" style="10" customWidth="1"/>
    <col min="11022" max="11022" width="10.5" style="10" customWidth="1"/>
    <col min="11023" max="11023" width="11.2" style="10" customWidth="1"/>
    <col min="11024" max="11024" width="8.2" style="10" customWidth="1"/>
    <col min="11025" max="11025" width="5.7" style="10" customWidth="1"/>
    <col min="11026" max="11026" width="10.5" style="10" customWidth="1"/>
    <col min="11027" max="11029" width="12.7" style="10" customWidth="1"/>
    <col min="11030" max="11030" width="11.7" style="10" customWidth="1"/>
    <col min="11031" max="11031" width="9.2" style="10" customWidth="1"/>
    <col min="11032" max="11032" width="7.7" style="10" customWidth="1"/>
    <col min="11033" max="11033" width="19.2" style="10" customWidth="1"/>
    <col min="11034" max="11034" width="11.7" style="10" customWidth="1"/>
    <col min="11035" max="11035" width="5.7" style="10" customWidth="1"/>
    <col min="11036" max="11036" width="6.2" style="10" customWidth="1"/>
    <col min="11037" max="11267" width="9" style="10" customWidth="1"/>
    <col min="11268" max="11268" width="5.2" style="10" customWidth="1"/>
    <col min="11269" max="11269" width="52.2" style="10" customWidth="1"/>
    <col min="11270" max="11270" width="8.5" style="10" customWidth="1"/>
    <col min="11271" max="11271" width="12.7" style="10" customWidth="1"/>
    <col min="11272" max="11272" width="11.2" style="10" customWidth="1"/>
    <col min="11273" max="11273" width="13.7" style="10" customWidth="1"/>
    <col min="11274" max="11274" width="14.2" style="10" customWidth="1"/>
    <col min="11275" max="11275" width="12.7" style="10" customWidth="1"/>
    <col min="11276" max="11277" width="10.2" style="10" customWidth="1"/>
    <col min="11278" max="11278" width="10.5" style="10" customWidth="1"/>
    <col min="11279" max="11279" width="11.2" style="10" customWidth="1"/>
    <col min="11280" max="11280" width="8.2" style="10" customWidth="1"/>
    <col min="11281" max="11281" width="5.7" style="10" customWidth="1"/>
    <col min="11282" max="11282" width="10.5" style="10" customWidth="1"/>
    <col min="11283" max="11285" width="12.7" style="10" customWidth="1"/>
    <col min="11286" max="11286" width="11.7" style="10" customWidth="1"/>
    <col min="11287" max="11287" width="9.2" style="10" customWidth="1"/>
    <col min="11288" max="11288" width="7.7" style="10" customWidth="1"/>
    <col min="11289" max="11289" width="19.2" style="10" customWidth="1"/>
    <col min="11290" max="11290" width="11.7" style="10" customWidth="1"/>
    <col min="11291" max="11291" width="5.7" style="10" customWidth="1"/>
    <col min="11292" max="11292" width="6.2" style="10" customWidth="1"/>
    <col min="11293" max="11523" width="9" style="10" customWidth="1"/>
    <col min="11524" max="11524" width="5.2" style="10" customWidth="1"/>
    <col min="11525" max="11525" width="52.2" style="10" customWidth="1"/>
    <col min="11526" max="11526" width="8.5" style="10" customWidth="1"/>
    <col min="11527" max="11527" width="12.7" style="10" customWidth="1"/>
    <col min="11528" max="11528" width="11.2" style="10" customWidth="1"/>
    <col min="11529" max="11529" width="13.7" style="10" customWidth="1"/>
    <col min="11530" max="11530" width="14.2" style="10" customWidth="1"/>
    <col min="11531" max="11531" width="12.7" style="10" customWidth="1"/>
    <col min="11532" max="11533" width="10.2" style="10" customWidth="1"/>
    <col min="11534" max="11534" width="10.5" style="10" customWidth="1"/>
    <col min="11535" max="11535" width="11.2" style="10" customWidth="1"/>
    <col min="11536" max="11536" width="8.2" style="10" customWidth="1"/>
    <col min="11537" max="11537" width="5.7" style="10" customWidth="1"/>
    <col min="11538" max="11538" width="10.5" style="10" customWidth="1"/>
    <col min="11539" max="11541" width="12.7" style="10" customWidth="1"/>
    <col min="11542" max="11542" width="11.7" style="10" customWidth="1"/>
    <col min="11543" max="11543" width="9.2" style="10" customWidth="1"/>
    <col min="11544" max="11544" width="7.7" style="10" customWidth="1"/>
    <col min="11545" max="11545" width="19.2" style="10" customWidth="1"/>
    <col min="11546" max="11546" width="11.7" style="10" customWidth="1"/>
    <col min="11547" max="11547" width="5.7" style="10" customWidth="1"/>
    <col min="11548" max="11548" width="6.2" style="10" customWidth="1"/>
    <col min="11549" max="11779" width="9" style="10" customWidth="1"/>
    <col min="11780" max="11780" width="5.2" style="10" customWidth="1"/>
    <col min="11781" max="11781" width="52.2" style="10" customWidth="1"/>
    <col min="11782" max="11782" width="8.5" style="10" customWidth="1"/>
    <col min="11783" max="11783" width="12.7" style="10" customWidth="1"/>
    <col min="11784" max="11784" width="11.2" style="10" customWidth="1"/>
    <col min="11785" max="11785" width="13.7" style="10" customWidth="1"/>
    <col min="11786" max="11786" width="14.2" style="10" customWidth="1"/>
    <col min="11787" max="11787" width="12.7" style="10" customWidth="1"/>
    <col min="11788" max="11789" width="10.2" style="10" customWidth="1"/>
    <col min="11790" max="11790" width="10.5" style="10" customWidth="1"/>
    <col min="11791" max="11791" width="11.2" style="10" customWidth="1"/>
    <col min="11792" max="11792" width="8.2" style="10" customWidth="1"/>
    <col min="11793" max="11793" width="5.7" style="10" customWidth="1"/>
    <col min="11794" max="11794" width="10.5" style="10" customWidth="1"/>
    <col min="11795" max="11797" width="12.7" style="10" customWidth="1"/>
    <col min="11798" max="11798" width="11.7" style="10" customWidth="1"/>
    <col min="11799" max="11799" width="9.2" style="10" customWidth="1"/>
    <col min="11800" max="11800" width="7.7" style="10" customWidth="1"/>
    <col min="11801" max="11801" width="19.2" style="10" customWidth="1"/>
    <col min="11802" max="11802" width="11.7" style="10" customWidth="1"/>
    <col min="11803" max="11803" width="5.7" style="10" customWidth="1"/>
    <col min="11804" max="11804" width="6.2" style="10" customWidth="1"/>
    <col min="11805" max="12035" width="9" style="10" customWidth="1"/>
    <col min="12036" max="12036" width="5.2" style="10" customWidth="1"/>
    <col min="12037" max="12037" width="52.2" style="10" customWidth="1"/>
    <col min="12038" max="12038" width="8.5" style="10" customWidth="1"/>
    <col min="12039" max="12039" width="12.7" style="10" customWidth="1"/>
    <col min="12040" max="12040" width="11.2" style="10" customWidth="1"/>
    <col min="12041" max="12041" width="13.7" style="10" customWidth="1"/>
    <col min="12042" max="12042" width="14.2" style="10" customWidth="1"/>
    <col min="12043" max="12043" width="12.7" style="10" customWidth="1"/>
    <col min="12044" max="12045" width="10.2" style="10" customWidth="1"/>
    <col min="12046" max="12046" width="10.5" style="10" customWidth="1"/>
    <col min="12047" max="12047" width="11.2" style="10" customWidth="1"/>
    <col min="12048" max="12048" width="8.2" style="10" customWidth="1"/>
    <col min="12049" max="12049" width="5.7" style="10" customWidth="1"/>
    <col min="12050" max="12050" width="10.5" style="10" customWidth="1"/>
    <col min="12051" max="12053" width="12.7" style="10" customWidth="1"/>
    <col min="12054" max="12054" width="11.7" style="10" customWidth="1"/>
    <col min="12055" max="12055" width="9.2" style="10" customWidth="1"/>
    <col min="12056" max="12056" width="7.7" style="10" customWidth="1"/>
    <col min="12057" max="12057" width="19.2" style="10" customWidth="1"/>
    <col min="12058" max="12058" width="11.7" style="10" customWidth="1"/>
    <col min="12059" max="12059" width="5.7" style="10" customWidth="1"/>
    <col min="12060" max="12060" width="6.2" style="10" customWidth="1"/>
    <col min="12061" max="12291" width="9" style="10" customWidth="1"/>
    <col min="12292" max="12292" width="5.2" style="10" customWidth="1"/>
    <col min="12293" max="12293" width="52.2" style="10" customWidth="1"/>
    <col min="12294" max="12294" width="8.5" style="10" customWidth="1"/>
    <col min="12295" max="12295" width="12.7" style="10" customWidth="1"/>
    <col min="12296" max="12296" width="11.2" style="10" customWidth="1"/>
    <col min="12297" max="12297" width="13.7" style="10" customWidth="1"/>
    <col min="12298" max="12298" width="14.2" style="10" customWidth="1"/>
    <col min="12299" max="12299" width="12.7" style="10" customWidth="1"/>
    <col min="12300" max="12301" width="10.2" style="10" customWidth="1"/>
    <col min="12302" max="12302" width="10.5" style="10" customWidth="1"/>
    <col min="12303" max="12303" width="11.2" style="10" customWidth="1"/>
    <col min="12304" max="12304" width="8.2" style="10" customWidth="1"/>
    <col min="12305" max="12305" width="5.7" style="10" customWidth="1"/>
    <col min="12306" max="12306" width="10.5" style="10" customWidth="1"/>
    <col min="12307" max="12309" width="12.7" style="10" customWidth="1"/>
    <col min="12310" max="12310" width="11.7" style="10" customWidth="1"/>
    <col min="12311" max="12311" width="9.2" style="10" customWidth="1"/>
    <col min="12312" max="12312" width="7.7" style="10" customWidth="1"/>
    <col min="12313" max="12313" width="19.2" style="10" customWidth="1"/>
    <col min="12314" max="12314" width="11.7" style="10" customWidth="1"/>
    <col min="12315" max="12315" width="5.7" style="10" customWidth="1"/>
    <col min="12316" max="12316" width="6.2" style="10" customWidth="1"/>
    <col min="12317" max="12547" width="9" style="10" customWidth="1"/>
    <col min="12548" max="12548" width="5.2" style="10" customWidth="1"/>
    <col min="12549" max="12549" width="52.2" style="10" customWidth="1"/>
    <col min="12550" max="12550" width="8.5" style="10" customWidth="1"/>
    <col min="12551" max="12551" width="12.7" style="10" customWidth="1"/>
    <col min="12552" max="12552" width="11.2" style="10" customWidth="1"/>
    <col min="12553" max="12553" width="13.7" style="10" customWidth="1"/>
    <col min="12554" max="12554" width="14.2" style="10" customWidth="1"/>
    <col min="12555" max="12555" width="12.7" style="10" customWidth="1"/>
    <col min="12556" max="12557" width="10.2" style="10" customWidth="1"/>
    <col min="12558" max="12558" width="10.5" style="10" customWidth="1"/>
    <col min="12559" max="12559" width="11.2" style="10" customWidth="1"/>
    <col min="12560" max="12560" width="8.2" style="10" customWidth="1"/>
    <col min="12561" max="12561" width="5.7" style="10" customWidth="1"/>
    <col min="12562" max="12562" width="10.5" style="10" customWidth="1"/>
    <col min="12563" max="12565" width="12.7" style="10" customWidth="1"/>
    <col min="12566" max="12566" width="11.7" style="10" customWidth="1"/>
    <col min="12567" max="12567" width="9.2" style="10" customWidth="1"/>
    <col min="12568" max="12568" width="7.7" style="10" customWidth="1"/>
    <col min="12569" max="12569" width="19.2" style="10" customWidth="1"/>
    <col min="12570" max="12570" width="11.7" style="10" customWidth="1"/>
    <col min="12571" max="12571" width="5.7" style="10" customWidth="1"/>
    <col min="12572" max="12572" width="6.2" style="10" customWidth="1"/>
    <col min="12573" max="12803" width="9" style="10" customWidth="1"/>
    <col min="12804" max="12804" width="5.2" style="10" customWidth="1"/>
    <col min="12805" max="12805" width="52.2" style="10" customWidth="1"/>
    <col min="12806" max="12806" width="8.5" style="10" customWidth="1"/>
    <col min="12807" max="12807" width="12.7" style="10" customWidth="1"/>
    <col min="12808" max="12808" width="11.2" style="10" customWidth="1"/>
    <col min="12809" max="12809" width="13.7" style="10" customWidth="1"/>
    <col min="12810" max="12810" width="14.2" style="10" customWidth="1"/>
    <col min="12811" max="12811" width="12.7" style="10" customWidth="1"/>
    <col min="12812" max="12813" width="10.2" style="10" customWidth="1"/>
    <col min="12814" max="12814" width="10.5" style="10" customWidth="1"/>
    <col min="12815" max="12815" width="11.2" style="10" customWidth="1"/>
    <col min="12816" max="12816" width="8.2" style="10" customWidth="1"/>
    <col min="12817" max="12817" width="5.7" style="10" customWidth="1"/>
    <col min="12818" max="12818" width="10.5" style="10" customWidth="1"/>
    <col min="12819" max="12821" width="12.7" style="10" customWidth="1"/>
    <col min="12822" max="12822" width="11.7" style="10" customWidth="1"/>
    <col min="12823" max="12823" width="9.2" style="10" customWidth="1"/>
    <col min="12824" max="12824" width="7.7" style="10" customWidth="1"/>
    <col min="12825" max="12825" width="19.2" style="10" customWidth="1"/>
    <col min="12826" max="12826" width="11.7" style="10" customWidth="1"/>
    <col min="12827" max="12827" width="5.7" style="10" customWidth="1"/>
    <col min="12828" max="12828" width="6.2" style="10" customWidth="1"/>
    <col min="12829" max="13059" width="9" style="10" customWidth="1"/>
    <col min="13060" max="13060" width="5.2" style="10" customWidth="1"/>
    <col min="13061" max="13061" width="52.2" style="10" customWidth="1"/>
    <col min="13062" max="13062" width="8.5" style="10" customWidth="1"/>
    <col min="13063" max="13063" width="12.7" style="10" customWidth="1"/>
    <col min="13064" max="13064" width="11.2" style="10" customWidth="1"/>
    <col min="13065" max="13065" width="13.7" style="10" customWidth="1"/>
    <col min="13066" max="13066" width="14.2" style="10" customWidth="1"/>
    <col min="13067" max="13067" width="12.7" style="10" customWidth="1"/>
    <col min="13068" max="13069" width="10.2" style="10" customWidth="1"/>
    <col min="13070" max="13070" width="10.5" style="10" customWidth="1"/>
    <col min="13071" max="13071" width="11.2" style="10" customWidth="1"/>
    <col min="13072" max="13072" width="8.2" style="10" customWidth="1"/>
    <col min="13073" max="13073" width="5.7" style="10" customWidth="1"/>
    <col min="13074" max="13074" width="10.5" style="10" customWidth="1"/>
    <col min="13075" max="13077" width="12.7" style="10" customWidth="1"/>
    <col min="13078" max="13078" width="11.7" style="10" customWidth="1"/>
    <col min="13079" max="13079" width="9.2" style="10" customWidth="1"/>
    <col min="13080" max="13080" width="7.7" style="10" customWidth="1"/>
    <col min="13081" max="13081" width="19.2" style="10" customWidth="1"/>
    <col min="13082" max="13082" width="11.7" style="10" customWidth="1"/>
    <col min="13083" max="13083" width="5.7" style="10" customWidth="1"/>
    <col min="13084" max="13084" width="6.2" style="10" customWidth="1"/>
    <col min="13085" max="13315" width="9" style="10" customWidth="1"/>
    <col min="13316" max="13316" width="5.2" style="10" customWidth="1"/>
    <col min="13317" max="13317" width="52.2" style="10" customWidth="1"/>
    <col min="13318" max="13318" width="8.5" style="10" customWidth="1"/>
    <col min="13319" max="13319" width="12.7" style="10" customWidth="1"/>
    <col min="13320" max="13320" width="11.2" style="10" customWidth="1"/>
    <col min="13321" max="13321" width="13.7" style="10" customWidth="1"/>
    <col min="13322" max="13322" width="14.2" style="10" customWidth="1"/>
    <col min="13323" max="13323" width="12.7" style="10" customWidth="1"/>
    <col min="13324" max="13325" width="10.2" style="10" customWidth="1"/>
    <col min="13326" max="13326" width="10.5" style="10" customWidth="1"/>
    <col min="13327" max="13327" width="11.2" style="10" customWidth="1"/>
    <col min="13328" max="13328" width="8.2" style="10" customWidth="1"/>
    <col min="13329" max="13329" width="5.7" style="10" customWidth="1"/>
    <col min="13330" max="13330" width="10.5" style="10" customWidth="1"/>
    <col min="13331" max="13333" width="12.7" style="10" customWidth="1"/>
    <col min="13334" max="13334" width="11.7" style="10" customWidth="1"/>
    <col min="13335" max="13335" width="9.2" style="10" customWidth="1"/>
    <col min="13336" max="13336" width="7.7" style="10" customWidth="1"/>
    <col min="13337" max="13337" width="19.2" style="10" customWidth="1"/>
    <col min="13338" max="13338" width="11.7" style="10" customWidth="1"/>
    <col min="13339" max="13339" width="5.7" style="10" customWidth="1"/>
    <col min="13340" max="13340" width="6.2" style="10" customWidth="1"/>
    <col min="13341" max="13571" width="9" style="10" customWidth="1"/>
    <col min="13572" max="13572" width="5.2" style="10" customWidth="1"/>
    <col min="13573" max="13573" width="52.2" style="10" customWidth="1"/>
    <col min="13574" max="13574" width="8.5" style="10" customWidth="1"/>
    <col min="13575" max="13575" width="12.7" style="10" customWidth="1"/>
    <col min="13576" max="13576" width="11.2" style="10" customWidth="1"/>
    <col min="13577" max="13577" width="13.7" style="10" customWidth="1"/>
    <col min="13578" max="13578" width="14.2" style="10" customWidth="1"/>
    <col min="13579" max="13579" width="12.7" style="10" customWidth="1"/>
    <col min="13580" max="13581" width="10.2" style="10" customWidth="1"/>
    <col min="13582" max="13582" width="10.5" style="10" customWidth="1"/>
    <col min="13583" max="13583" width="11.2" style="10" customWidth="1"/>
    <col min="13584" max="13584" width="8.2" style="10" customWidth="1"/>
    <col min="13585" max="13585" width="5.7" style="10" customWidth="1"/>
    <col min="13586" max="13586" width="10.5" style="10" customWidth="1"/>
    <col min="13587" max="13589" width="12.7" style="10" customWidth="1"/>
    <col min="13590" max="13590" width="11.7" style="10" customWidth="1"/>
    <col min="13591" max="13591" width="9.2" style="10" customWidth="1"/>
    <col min="13592" max="13592" width="7.7" style="10" customWidth="1"/>
    <col min="13593" max="13593" width="19.2" style="10" customWidth="1"/>
    <col min="13594" max="13594" width="11.7" style="10" customWidth="1"/>
    <col min="13595" max="13595" width="5.7" style="10" customWidth="1"/>
    <col min="13596" max="13596" width="6.2" style="10" customWidth="1"/>
    <col min="13597" max="13827" width="9" style="10" customWidth="1"/>
    <col min="13828" max="13828" width="5.2" style="10" customWidth="1"/>
    <col min="13829" max="13829" width="52.2" style="10" customWidth="1"/>
    <col min="13830" max="13830" width="8.5" style="10" customWidth="1"/>
    <col min="13831" max="13831" width="12.7" style="10" customWidth="1"/>
    <col min="13832" max="13832" width="11.2" style="10" customWidth="1"/>
    <col min="13833" max="13833" width="13.7" style="10" customWidth="1"/>
    <col min="13834" max="13834" width="14.2" style="10" customWidth="1"/>
    <col min="13835" max="13835" width="12.7" style="10" customWidth="1"/>
    <col min="13836" max="13837" width="10.2" style="10" customWidth="1"/>
    <col min="13838" max="13838" width="10.5" style="10" customWidth="1"/>
    <col min="13839" max="13839" width="11.2" style="10" customWidth="1"/>
    <col min="13840" max="13840" width="8.2" style="10" customWidth="1"/>
    <col min="13841" max="13841" width="5.7" style="10" customWidth="1"/>
    <col min="13842" max="13842" width="10.5" style="10" customWidth="1"/>
    <col min="13843" max="13845" width="12.7" style="10" customWidth="1"/>
    <col min="13846" max="13846" width="11.7" style="10" customWidth="1"/>
    <col min="13847" max="13847" width="9.2" style="10" customWidth="1"/>
    <col min="13848" max="13848" width="7.7" style="10" customWidth="1"/>
    <col min="13849" max="13849" width="19.2" style="10" customWidth="1"/>
    <col min="13850" max="13850" width="11.7" style="10" customWidth="1"/>
    <col min="13851" max="13851" width="5.7" style="10" customWidth="1"/>
    <col min="13852" max="13852" width="6.2" style="10" customWidth="1"/>
    <col min="13853" max="14083" width="9" style="10" customWidth="1"/>
    <col min="14084" max="14084" width="5.2" style="10" customWidth="1"/>
    <col min="14085" max="14085" width="52.2" style="10" customWidth="1"/>
    <col min="14086" max="14086" width="8.5" style="10" customWidth="1"/>
    <col min="14087" max="14087" width="12.7" style="10" customWidth="1"/>
    <col min="14088" max="14088" width="11.2" style="10" customWidth="1"/>
    <col min="14089" max="14089" width="13.7" style="10" customWidth="1"/>
    <col min="14090" max="14090" width="14.2" style="10" customWidth="1"/>
    <col min="14091" max="14091" width="12.7" style="10" customWidth="1"/>
    <col min="14092" max="14093" width="10.2" style="10" customWidth="1"/>
    <col min="14094" max="14094" width="10.5" style="10" customWidth="1"/>
    <col min="14095" max="14095" width="11.2" style="10" customWidth="1"/>
    <col min="14096" max="14096" width="8.2" style="10" customWidth="1"/>
    <col min="14097" max="14097" width="5.7" style="10" customWidth="1"/>
    <col min="14098" max="14098" width="10.5" style="10" customWidth="1"/>
    <col min="14099" max="14101" width="12.7" style="10" customWidth="1"/>
    <col min="14102" max="14102" width="11.7" style="10" customWidth="1"/>
    <col min="14103" max="14103" width="9.2" style="10" customWidth="1"/>
    <col min="14104" max="14104" width="7.7" style="10" customWidth="1"/>
    <col min="14105" max="14105" width="19.2" style="10" customWidth="1"/>
    <col min="14106" max="14106" width="11.7" style="10" customWidth="1"/>
    <col min="14107" max="14107" width="5.7" style="10" customWidth="1"/>
    <col min="14108" max="14108" width="6.2" style="10" customWidth="1"/>
    <col min="14109" max="14339" width="9" style="10" customWidth="1"/>
    <col min="14340" max="14340" width="5.2" style="10" customWidth="1"/>
    <col min="14341" max="14341" width="52.2" style="10" customWidth="1"/>
    <col min="14342" max="14342" width="8.5" style="10" customWidth="1"/>
    <col min="14343" max="14343" width="12.7" style="10" customWidth="1"/>
    <col min="14344" max="14344" width="11.2" style="10" customWidth="1"/>
    <col min="14345" max="14345" width="13.7" style="10" customWidth="1"/>
    <col min="14346" max="14346" width="14.2" style="10" customWidth="1"/>
    <col min="14347" max="14347" width="12.7" style="10" customWidth="1"/>
    <col min="14348" max="14349" width="10.2" style="10" customWidth="1"/>
    <col min="14350" max="14350" width="10.5" style="10" customWidth="1"/>
    <col min="14351" max="14351" width="11.2" style="10" customWidth="1"/>
    <col min="14352" max="14352" width="8.2" style="10" customWidth="1"/>
    <col min="14353" max="14353" width="5.7" style="10" customWidth="1"/>
    <col min="14354" max="14354" width="10.5" style="10" customWidth="1"/>
    <col min="14355" max="14357" width="12.7" style="10" customWidth="1"/>
    <col min="14358" max="14358" width="11.7" style="10" customWidth="1"/>
    <col min="14359" max="14359" width="9.2" style="10" customWidth="1"/>
    <col min="14360" max="14360" width="7.7" style="10" customWidth="1"/>
    <col min="14361" max="14361" width="19.2" style="10" customWidth="1"/>
    <col min="14362" max="14362" width="11.7" style="10" customWidth="1"/>
    <col min="14363" max="14363" width="5.7" style="10" customWidth="1"/>
    <col min="14364" max="14364" width="6.2" style="10" customWidth="1"/>
    <col min="14365" max="14595" width="9" style="10" customWidth="1"/>
    <col min="14596" max="14596" width="5.2" style="10" customWidth="1"/>
    <col min="14597" max="14597" width="52.2" style="10" customWidth="1"/>
    <col min="14598" max="14598" width="8.5" style="10" customWidth="1"/>
    <col min="14599" max="14599" width="12.7" style="10" customWidth="1"/>
    <col min="14600" max="14600" width="11.2" style="10" customWidth="1"/>
    <col min="14601" max="14601" width="13.7" style="10" customWidth="1"/>
    <col min="14602" max="14602" width="14.2" style="10" customWidth="1"/>
    <col min="14603" max="14603" width="12.7" style="10" customWidth="1"/>
    <col min="14604" max="14605" width="10.2" style="10" customWidth="1"/>
    <col min="14606" max="14606" width="10.5" style="10" customWidth="1"/>
    <col min="14607" max="14607" width="11.2" style="10" customWidth="1"/>
    <col min="14608" max="14608" width="8.2" style="10" customWidth="1"/>
    <col min="14609" max="14609" width="5.7" style="10" customWidth="1"/>
    <col min="14610" max="14610" width="10.5" style="10" customWidth="1"/>
    <col min="14611" max="14613" width="12.7" style="10" customWidth="1"/>
    <col min="14614" max="14614" width="11.7" style="10" customWidth="1"/>
    <col min="14615" max="14615" width="9.2" style="10" customWidth="1"/>
    <col min="14616" max="14616" width="7.7" style="10" customWidth="1"/>
    <col min="14617" max="14617" width="19.2" style="10" customWidth="1"/>
    <col min="14618" max="14618" width="11.7" style="10" customWidth="1"/>
    <col min="14619" max="14619" width="5.7" style="10" customWidth="1"/>
    <col min="14620" max="14620" width="6.2" style="10" customWidth="1"/>
    <col min="14621" max="14851" width="9" style="10" customWidth="1"/>
    <col min="14852" max="14852" width="5.2" style="10" customWidth="1"/>
    <col min="14853" max="14853" width="52.2" style="10" customWidth="1"/>
    <col min="14854" max="14854" width="8.5" style="10" customWidth="1"/>
    <col min="14855" max="14855" width="12.7" style="10" customWidth="1"/>
    <col min="14856" max="14856" width="11.2" style="10" customWidth="1"/>
    <col min="14857" max="14857" width="13.7" style="10" customWidth="1"/>
    <col min="14858" max="14858" width="14.2" style="10" customWidth="1"/>
    <col min="14859" max="14859" width="12.7" style="10" customWidth="1"/>
    <col min="14860" max="14861" width="10.2" style="10" customWidth="1"/>
    <col min="14862" max="14862" width="10.5" style="10" customWidth="1"/>
    <col min="14863" max="14863" width="11.2" style="10" customWidth="1"/>
    <col min="14864" max="14864" width="8.2" style="10" customWidth="1"/>
    <col min="14865" max="14865" width="5.7" style="10" customWidth="1"/>
    <col min="14866" max="14866" width="10.5" style="10" customWidth="1"/>
    <col min="14867" max="14869" width="12.7" style="10" customWidth="1"/>
    <col min="14870" max="14870" width="11.7" style="10" customWidth="1"/>
    <col min="14871" max="14871" width="9.2" style="10" customWidth="1"/>
    <col min="14872" max="14872" width="7.7" style="10" customWidth="1"/>
    <col min="14873" max="14873" width="19.2" style="10" customWidth="1"/>
    <col min="14874" max="14874" width="11.7" style="10" customWidth="1"/>
    <col min="14875" max="14875" width="5.7" style="10" customWidth="1"/>
    <col min="14876" max="14876" width="6.2" style="10" customWidth="1"/>
    <col min="14877" max="15107" width="9" style="10" customWidth="1"/>
    <col min="15108" max="15108" width="5.2" style="10" customWidth="1"/>
    <col min="15109" max="15109" width="52.2" style="10" customWidth="1"/>
    <col min="15110" max="15110" width="8.5" style="10" customWidth="1"/>
    <col min="15111" max="15111" width="12.7" style="10" customWidth="1"/>
    <col min="15112" max="15112" width="11.2" style="10" customWidth="1"/>
    <col min="15113" max="15113" width="13.7" style="10" customWidth="1"/>
    <col min="15114" max="15114" width="14.2" style="10" customWidth="1"/>
    <col min="15115" max="15115" width="12.7" style="10" customWidth="1"/>
    <col min="15116" max="15117" width="10.2" style="10" customWidth="1"/>
    <col min="15118" max="15118" width="10.5" style="10" customWidth="1"/>
    <col min="15119" max="15119" width="11.2" style="10" customWidth="1"/>
    <col min="15120" max="15120" width="8.2" style="10" customWidth="1"/>
    <col min="15121" max="15121" width="5.7" style="10" customWidth="1"/>
    <col min="15122" max="15122" width="10.5" style="10" customWidth="1"/>
    <col min="15123" max="15125" width="12.7" style="10" customWidth="1"/>
    <col min="15126" max="15126" width="11.7" style="10" customWidth="1"/>
    <col min="15127" max="15127" width="9.2" style="10" customWidth="1"/>
    <col min="15128" max="15128" width="7.7" style="10" customWidth="1"/>
    <col min="15129" max="15129" width="19.2" style="10" customWidth="1"/>
    <col min="15130" max="15130" width="11.7" style="10" customWidth="1"/>
    <col min="15131" max="15131" width="5.7" style="10" customWidth="1"/>
    <col min="15132" max="15132" width="6.2" style="10" customWidth="1"/>
    <col min="15133" max="15363" width="9" style="10" customWidth="1"/>
    <col min="15364" max="15364" width="5.2" style="10" customWidth="1"/>
    <col min="15365" max="15365" width="52.2" style="10" customWidth="1"/>
    <col min="15366" max="15366" width="8.5" style="10" customWidth="1"/>
    <col min="15367" max="15367" width="12.7" style="10" customWidth="1"/>
    <col min="15368" max="15368" width="11.2" style="10" customWidth="1"/>
    <col min="15369" max="15369" width="13.7" style="10" customWidth="1"/>
    <col min="15370" max="15370" width="14.2" style="10" customWidth="1"/>
    <col min="15371" max="15371" width="12.7" style="10" customWidth="1"/>
    <col min="15372" max="15373" width="10.2" style="10" customWidth="1"/>
    <col min="15374" max="15374" width="10.5" style="10" customWidth="1"/>
    <col min="15375" max="15375" width="11.2" style="10" customWidth="1"/>
    <col min="15376" max="15376" width="8.2" style="10" customWidth="1"/>
    <col min="15377" max="15377" width="5.7" style="10" customWidth="1"/>
    <col min="15378" max="15378" width="10.5" style="10" customWidth="1"/>
    <col min="15379" max="15381" width="12.7" style="10" customWidth="1"/>
    <col min="15382" max="15382" width="11.7" style="10" customWidth="1"/>
    <col min="15383" max="15383" width="9.2" style="10" customWidth="1"/>
    <col min="15384" max="15384" width="7.7" style="10" customWidth="1"/>
    <col min="15385" max="15385" width="19.2" style="10" customWidth="1"/>
    <col min="15386" max="15386" width="11.7" style="10" customWidth="1"/>
    <col min="15387" max="15387" width="5.7" style="10" customWidth="1"/>
    <col min="15388" max="15388" width="6.2" style="10" customWidth="1"/>
    <col min="15389" max="15619" width="9" style="10" customWidth="1"/>
    <col min="15620" max="15620" width="5.2" style="10" customWidth="1"/>
    <col min="15621" max="15621" width="52.2" style="10" customWidth="1"/>
    <col min="15622" max="15622" width="8.5" style="10" customWidth="1"/>
    <col min="15623" max="15623" width="12.7" style="10" customWidth="1"/>
    <col min="15624" max="15624" width="11.2" style="10" customWidth="1"/>
    <col min="15625" max="15625" width="13.7" style="10" customWidth="1"/>
    <col min="15626" max="15626" width="14.2" style="10" customWidth="1"/>
    <col min="15627" max="15627" width="12.7" style="10" customWidth="1"/>
    <col min="15628" max="15629" width="10.2" style="10" customWidth="1"/>
    <col min="15630" max="15630" width="10.5" style="10" customWidth="1"/>
    <col min="15631" max="15631" width="11.2" style="10" customWidth="1"/>
    <col min="15632" max="15632" width="8.2" style="10" customWidth="1"/>
    <col min="15633" max="15633" width="5.7" style="10" customWidth="1"/>
    <col min="15634" max="15634" width="10.5" style="10" customWidth="1"/>
    <col min="15635" max="15637" width="12.7" style="10" customWidth="1"/>
    <col min="15638" max="15638" width="11.7" style="10" customWidth="1"/>
    <col min="15639" max="15639" width="9.2" style="10" customWidth="1"/>
    <col min="15640" max="15640" width="7.7" style="10" customWidth="1"/>
    <col min="15641" max="15641" width="19.2" style="10" customWidth="1"/>
    <col min="15642" max="15642" width="11.7" style="10" customWidth="1"/>
    <col min="15643" max="15643" width="5.7" style="10" customWidth="1"/>
    <col min="15644" max="15644" width="6.2" style="10" customWidth="1"/>
    <col min="15645" max="15875" width="9" style="10" customWidth="1"/>
    <col min="15876" max="15876" width="5.2" style="10" customWidth="1"/>
    <col min="15877" max="15877" width="52.2" style="10" customWidth="1"/>
    <col min="15878" max="15878" width="8.5" style="10" customWidth="1"/>
    <col min="15879" max="15879" width="12.7" style="10" customWidth="1"/>
    <col min="15880" max="15880" width="11.2" style="10" customWidth="1"/>
    <col min="15881" max="15881" width="13.7" style="10" customWidth="1"/>
    <col min="15882" max="15882" width="14.2" style="10" customWidth="1"/>
    <col min="15883" max="15883" width="12.7" style="10" customWidth="1"/>
    <col min="15884" max="15885" width="10.2" style="10" customWidth="1"/>
    <col min="15886" max="15886" width="10.5" style="10" customWidth="1"/>
    <col min="15887" max="15887" width="11.2" style="10" customWidth="1"/>
    <col min="15888" max="15888" width="8.2" style="10" customWidth="1"/>
    <col min="15889" max="15889" width="5.7" style="10" customWidth="1"/>
    <col min="15890" max="15890" width="10.5" style="10" customWidth="1"/>
    <col min="15891" max="15893" width="12.7" style="10" customWidth="1"/>
    <col min="15894" max="15894" width="11.7" style="10" customWidth="1"/>
    <col min="15895" max="15895" width="9.2" style="10" customWidth="1"/>
    <col min="15896" max="15896" width="7.7" style="10" customWidth="1"/>
    <col min="15897" max="15897" width="19.2" style="10" customWidth="1"/>
    <col min="15898" max="15898" width="11.7" style="10" customWidth="1"/>
    <col min="15899" max="15899" width="5.7" style="10" customWidth="1"/>
    <col min="15900" max="15900" width="6.2" style="10" customWidth="1"/>
    <col min="15901" max="16131" width="9" style="10" customWidth="1"/>
    <col min="16132" max="16132" width="5.2" style="10" customWidth="1"/>
    <col min="16133" max="16133" width="52.2" style="10" customWidth="1"/>
    <col min="16134" max="16134" width="8.5" style="10" customWidth="1"/>
    <col min="16135" max="16135" width="12.7" style="10" customWidth="1"/>
    <col min="16136" max="16136" width="11.2" style="10" customWidth="1"/>
    <col min="16137" max="16137" width="13.7" style="10" customWidth="1"/>
    <col min="16138" max="16138" width="14.2" style="10" customWidth="1"/>
    <col min="16139" max="16139" width="12.7" style="10" customWidth="1"/>
    <col min="16140" max="16141" width="10.2" style="10" customWidth="1"/>
    <col min="16142" max="16142" width="10.5" style="10" customWidth="1"/>
    <col min="16143" max="16143" width="11.2" style="10" customWidth="1"/>
    <col min="16144" max="16144" width="8.2" style="10" customWidth="1"/>
    <col min="16145" max="16145" width="5.7" style="10" customWidth="1"/>
    <col min="16146" max="16146" width="10.5" style="10" customWidth="1"/>
    <col min="16147" max="16149" width="12.7" style="10" customWidth="1"/>
    <col min="16150" max="16150" width="11.7" style="10" customWidth="1"/>
    <col min="16151" max="16151" width="9.2" style="10" customWidth="1"/>
    <col min="16152" max="16152" width="7.7" style="10" customWidth="1"/>
    <col min="16153" max="16153" width="19.2" style="10" customWidth="1"/>
    <col min="16154" max="16154" width="11.7" style="10" customWidth="1"/>
    <col min="16155" max="16155" width="5.7" style="10" customWidth="1"/>
    <col min="16156" max="16156" width="6.2" style="10" customWidth="1"/>
    <col min="16157" max="16384" width="9" style="10" customWidth="1"/>
  </cols>
  <sheetData>
    <row r="1" ht="15.75" customHeight="1" spans="1:31">
      <c r="A1" s="320" t="s">
        <v>0</v>
      </c>
    </row>
    <row r="2" s="8" customFormat="1" ht="30" customHeight="1" spans="1:31">
      <c r="A2" s="321" t="s">
        <v>1484</v>
      </c>
    </row>
    <row r="3" ht="15.75" customHeight="1" spans="1:31">
      <c r="A3" s="9" t="str">
        <f>"评估基准日："&amp;TEXT(基本信息输入表!M7,"yyyy年mm月dd日")</f>
        <v>评估基准日：2025年02月20日</v>
      </c>
    </row>
    <row r="4" ht="14.25" customHeight="1" spans="1:31">
      <c r="A4" s="9"/>
      <c r="B4" s="9"/>
      <c r="C4" s="9"/>
      <c r="D4" s="9"/>
      <c r="E4" s="9"/>
      <c r="F4" s="9"/>
      <c r="G4" s="9"/>
      <c r="H4" s="9"/>
      <c r="I4" s="9"/>
      <c r="J4" s="9"/>
      <c r="K4" s="9"/>
      <c r="L4" s="9"/>
      <c r="M4" s="9"/>
      <c r="N4" s="9"/>
      <c r="O4" s="9"/>
      <c r="P4" s="9"/>
      <c r="Q4" s="9"/>
      <c r="R4" s="9"/>
      <c r="S4" s="9"/>
      <c r="T4" s="9"/>
      <c r="U4" s="9"/>
      <c r="V4" s="9"/>
      <c r="AD4" s="14" t="s">
        <v>1485</v>
      </c>
    </row>
    <row r="5" ht="15.75" customHeight="1" spans="1:31">
      <c r="A5" s="10" t="str">
        <f>基本信息输入表!K6&amp;"："&amp;基本信息输入表!M6</f>
        <v>产权持有单位：中国石油天然气股份有限公司塔里木油田分公司塔西南勘探开发公司</v>
      </c>
      <c r="W5" s="14"/>
      <c r="AD5" s="14" t="s">
        <v>821</v>
      </c>
    </row>
    <row r="6" s="9" customFormat="1" ht="15.75" customHeight="1" spans="1:31">
      <c r="A6" s="322" t="s">
        <v>4</v>
      </c>
      <c r="B6" s="322" t="s">
        <v>1374</v>
      </c>
      <c r="C6" s="322" t="s">
        <v>1210</v>
      </c>
      <c r="D6" s="322" t="s">
        <v>1486</v>
      </c>
      <c r="E6" s="322" t="s">
        <v>1487</v>
      </c>
      <c r="F6" s="322" t="s">
        <v>1488</v>
      </c>
      <c r="G6" s="322" t="s">
        <v>1489</v>
      </c>
      <c r="H6" s="322" t="s">
        <v>1490</v>
      </c>
      <c r="I6" s="322" t="s">
        <v>1491</v>
      </c>
      <c r="J6" s="322" t="s">
        <v>1491</v>
      </c>
      <c r="K6" s="322" t="s">
        <v>6</v>
      </c>
      <c r="L6" s="89"/>
      <c r="M6" s="89"/>
      <c r="N6" s="89"/>
      <c r="O6" s="89"/>
      <c r="P6" s="89"/>
      <c r="Q6" s="89"/>
      <c r="R6" s="89"/>
      <c r="S6" s="89"/>
      <c r="T6" s="89"/>
      <c r="U6" s="89"/>
      <c r="V6" s="89"/>
      <c r="W6" s="89"/>
      <c r="X6" s="86"/>
      <c r="Y6" s="322" t="s">
        <v>7</v>
      </c>
      <c r="Z6" s="89"/>
      <c r="AA6" s="86"/>
      <c r="AB6" s="322" t="s">
        <v>823</v>
      </c>
      <c r="AC6" s="322" t="s">
        <v>686</v>
      </c>
      <c r="AD6" s="322" t="s">
        <v>176</v>
      </c>
    </row>
    <row r="7" s="9" customFormat="1" ht="15.75" customHeight="1" spans="1:31">
      <c r="A7" s="106"/>
      <c r="B7" s="106"/>
      <c r="C7" s="106"/>
      <c r="D7" s="106"/>
      <c r="E7" s="106"/>
      <c r="F7" s="106"/>
      <c r="G7" s="106"/>
      <c r="H7" s="322" t="s">
        <v>1492</v>
      </c>
      <c r="I7" s="322" t="s">
        <v>962</v>
      </c>
      <c r="J7" s="322" t="s">
        <v>1493</v>
      </c>
      <c r="K7" s="323" t="s">
        <v>1494</v>
      </c>
      <c r="L7" s="323" t="s">
        <v>1495</v>
      </c>
      <c r="M7" s="323" t="s">
        <v>1496</v>
      </c>
      <c r="N7" s="323" t="s">
        <v>1497</v>
      </c>
      <c r="O7" s="323" t="s">
        <v>1498</v>
      </c>
      <c r="P7" s="323" t="s">
        <v>1499</v>
      </c>
      <c r="Q7" s="323" t="s">
        <v>1500</v>
      </c>
      <c r="R7" s="323" t="s">
        <v>1501</v>
      </c>
      <c r="S7" s="323" t="s">
        <v>1502</v>
      </c>
      <c r="T7" s="323" t="s">
        <v>1503</v>
      </c>
      <c r="U7" s="323" t="s">
        <v>1504</v>
      </c>
      <c r="V7" s="323" t="s">
        <v>1505</v>
      </c>
      <c r="W7" s="323" t="s">
        <v>1506</v>
      </c>
      <c r="X7" s="322" t="s">
        <v>1213</v>
      </c>
      <c r="Y7" s="322" t="s">
        <v>1214</v>
      </c>
      <c r="Z7" s="322" t="s">
        <v>1215</v>
      </c>
      <c r="AA7" s="322" t="s">
        <v>1213</v>
      </c>
      <c r="AB7" s="106"/>
      <c r="AC7" s="106"/>
      <c r="AD7" s="106"/>
      <c r="AE7" s="9" t="s">
        <v>1461</v>
      </c>
    </row>
    <row r="8" s="9" customFormat="1" ht="15.75" customHeight="1" spans="1:31">
      <c r="A8" s="324" t="str">
        <f>IF(B8="","",ROW()-7)</f>
        <v/>
      </c>
      <c r="B8" s="325"/>
      <c r="C8" s="326"/>
      <c r="D8" s="72"/>
      <c r="E8" s="327"/>
      <c r="F8" s="327"/>
      <c r="G8" s="328"/>
      <c r="H8" s="329"/>
      <c r="I8" s="28"/>
      <c r="J8" s="28"/>
      <c r="K8" s="28"/>
      <c r="L8" s="28"/>
      <c r="M8" s="28"/>
      <c r="N8" s="28"/>
      <c r="O8" s="330"/>
      <c r="P8" s="330"/>
      <c r="Q8" s="330"/>
      <c r="R8" s="330"/>
      <c r="S8" s="330"/>
      <c r="T8" s="330"/>
      <c r="U8" s="331">
        <f>SUM(K8:T8)</f>
        <v>0</v>
      </c>
      <c r="V8" s="74"/>
      <c r="W8" s="332"/>
      <c r="X8" s="331"/>
      <c r="Y8" s="333"/>
      <c r="Z8" s="334"/>
      <c r="AA8" s="331"/>
      <c r="AB8" s="198">
        <f>AA8-X8</f>
        <v>0</v>
      </c>
      <c r="AC8" s="74" t="str">
        <f>IF(X8=0,"",AB8/X8*100)</f>
        <v/>
      </c>
      <c r="AD8" s="335"/>
      <c r="AE8" s="9" t="s">
        <v>1507</v>
      </c>
    </row>
    <row r="9" s="9" customFormat="1" ht="15.75" customHeight="1" spans="1:31">
      <c r="A9" s="324" t="str">
        <f t="shared" ref="A9:A24" si="0">IF(B9="","",ROW()-7)</f>
        <v/>
      </c>
      <c r="B9" s="325"/>
      <c r="C9" s="326"/>
      <c r="D9" s="72"/>
      <c r="E9" s="327"/>
      <c r="F9" s="327"/>
      <c r="G9" s="328"/>
      <c r="H9" s="329"/>
      <c r="I9" s="28"/>
      <c r="J9" s="28"/>
      <c r="K9" s="28"/>
      <c r="L9" s="28"/>
      <c r="M9" s="28"/>
      <c r="N9" s="28"/>
      <c r="O9" s="330"/>
      <c r="P9" s="330"/>
      <c r="Q9" s="330"/>
      <c r="R9" s="330"/>
      <c r="S9" s="330"/>
      <c r="T9" s="330"/>
      <c r="U9" s="331">
        <f t="shared" ref="U9:U24" si="1">SUM(K9:T9)</f>
        <v>0</v>
      </c>
      <c r="V9" s="74"/>
      <c r="W9" s="332"/>
      <c r="X9" s="331"/>
      <c r="Y9" s="333"/>
      <c r="Z9" s="334"/>
      <c r="AA9" s="331"/>
      <c r="AB9" s="198">
        <f t="shared" ref="AB9:AB25" si="2">AA9-X9</f>
        <v>0</v>
      </c>
      <c r="AC9" s="74" t="str">
        <f t="shared" ref="AC9:AC25" si="3">IF(X9=0,"",AB9/X9*100)</f>
        <v/>
      </c>
      <c r="AD9" s="335"/>
      <c r="AE9" s="9" t="s">
        <v>1508</v>
      </c>
    </row>
    <row r="10" s="9" customFormat="1" ht="15.75" customHeight="1" spans="1:31">
      <c r="A10" s="324" t="str">
        <f t="shared" si="0"/>
        <v/>
      </c>
      <c r="B10" s="325"/>
      <c r="C10" s="326"/>
      <c r="D10" s="72"/>
      <c r="E10" s="327"/>
      <c r="F10" s="327"/>
      <c r="G10" s="328"/>
      <c r="H10" s="329"/>
      <c r="I10" s="28"/>
      <c r="J10" s="28"/>
      <c r="K10" s="28"/>
      <c r="L10" s="28"/>
      <c r="M10" s="28"/>
      <c r="N10" s="28"/>
      <c r="O10" s="330"/>
      <c r="P10" s="330"/>
      <c r="Q10" s="330"/>
      <c r="R10" s="330"/>
      <c r="S10" s="330"/>
      <c r="T10" s="330"/>
      <c r="U10" s="331">
        <f t="shared" si="1"/>
        <v>0</v>
      </c>
      <c r="V10" s="74"/>
      <c r="W10" s="332"/>
      <c r="X10" s="331"/>
      <c r="Y10" s="333"/>
      <c r="Z10" s="334"/>
      <c r="AA10" s="331"/>
      <c r="AB10" s="198">
        <f t="shared" si="2"/>
        <v>0</v>
      </c>
      <c r="AC10" s="74" t="str">
        <f t="shared" si="3"/>
        <v/>
      </c>
      <c r="AD10" s="335"/>
      <c r="AE10" s="9" t="s">
        <v>1509</v>
      </c>
    </row>
    <row r="11" s="9" customFormat="1" ht="15.75" customHeight="1" spans="1:31">
      <c r="A11" s="324" t="str">
        <f t="shared" si="0"/>
        <v/>
      </c>
      <c r="B11" s="325"/>
      <c r="C11" s="326"/>
      <c r="D11" s="72"/>
      <c r="E11" s="327"/>
      <c r="F11" s="327"/>
      <c r="G11" s="328"/>
      <c r="H11" s="329"/>
      <c r="I11" s="28"/>
      <c r="J11" s="28"/>
      <c r="K11" s="28"/>
      <c r="L11" s="28"/>
      <c r="M11" s="28"/>
      <c r="N11" s="28"/>
      <c r="O11" s="330"/>
      <c r="P11" s="330"/>
      <c r="Q11" s="330"/>
      <c r="R11" s="330"/>
      <c r="S11" s="330"/>
      <c r="T11" s="330"/>
      <c r="U11" s="331">
        <f t="shared" si="1"/>
        <v>0</v>
      </c>
      <c r="V11" s="74"/>
      <c r="W11" s="332"/>
      <c r="X11" s="331"/>
      <c r="Y11" s="333"/>
      <c r="Z11" s="334"/>
      <c r="AA11" s="331"/>
      <c r="AB11" s="198">
        <f t="shared" si="2"/>
        <v>0</v>
      </c>
      <c r="AC11" s="74" t="str">
        <f t="shared" si="3"/>
        <v/>
      </c>
      <c r="AD11" s="335"/>
      <c r="AE11" s="9" t="s">
        <v>1510</v>
      </c>
    </row>
    <row r="12" s="9" customFormat="1" ht="15.75" customHeight="1" spans="1:31">
      <c r="A12" s="324" t="str">
        <f t="shared" si="0"/>
        <v/>
      </c>
      <c r="B12" s="325"/>
      <c r="C12" s="326"/>
      <c r="D12" s="72"/>
      <c r="E12" s="327"/>
      <c r="F12" s="327"/>
      <c r="G12" s="328"/>
      <c r="H12" s="329"/>
      <c r="I12" s="28"/>
      <c r="J12" s="28"/>
      <c r="K12" s="28"/>
      <c r="L12" s="28"/>
      <c r="M12" s="28"/>
      <c r="N12" s="28"/>
      <c r="O12" s="330"/>
      <c r="P12" s="330"/>
      <c r="Q12" s="330"/>
      <c r="R12" s="330"/>
      <c r="S12" s="330"/>
      <c r="T12" s="330"/>
      <c r="U12" s="331">
        <f t="shared" si="1"/>
        <v>0</v>
      </c>
      <c r="V12" s="74"/>
      <c r="W12" s="332"/>
      <c r="X12" s="331"/>
      <c r="Y12" s="333"/>
      <c r="Z12" s="334"/>
      <c r="AA12" s="331"/>
      <c r="AB12" s="198">
        <f t="shared" si="2"/>
        <v>0</v>
      </c>
      <c r="AC12" s="74" t="str">
        <f t="shared" si="3"/>
        <v/>
      </c>
      <c r="AD12" s="335"/>
      <c r="AE12" s="9" t="s">
        <v>1511</v>
      </c>
    </row>
    <row r="13" s="9" customFormat="1" ht="15.75" customHeight="1" spans="1:31">
      <c r="A13" s="324" t="str">
        <f t="shared" si="0"/>
        <v/>
      </c>
      <c r="B13" s="325"/>
      <c r="C13" s="326"/>
      <c r="D13" s="72"/>
      <c r="E13" s="327"/>
      <c r="F13" s="327"/>
      <c r="G13" s="328"/>
      <c r="H13" s="329"/>
      <c r="I13" s="28"/>
      <c r="J13" s="28"/>
      <c r="K13" s="28"/>
      <c r="L13" s="28"/>
      <c r="M13" s="28"/>
      <c r="N13" s="28"/>
      <c r="O13" s="330"/>
      <c r="P13" s="330"/>
      <c r="Q13" s="330"/>
      <c r="R13" s="330"/>
      <c r="S13" s="330"/>
      <c r="T13" s="330"/>
      <c r="U13" s="333">
        <f t="shared" si="1"/>
        <v>0</v>
      </c>
      <c r="V13" s="74"/>
      <c r="W13" s="332"/>
      <c r="X13" s="331"/>
      <c r="Y13" s="333"/>
      <c r="Z13" s="334"/>
      <c r="AA13" s="331"/>
      <c r="AB13" s="198">
        <f t="shared" si="2"/>
        <v>0</v>
      </c>
      <c r="AC13" s="74" t="str">
        <f t="shared" si="3"/>
        <v/>
      </c>
      <c r="AD13" s="335"/>
      <c r="AE13" s="9" t="s">
        <v>1512</v>
      </c>
    </row>
    <row r="14" s="9" customFormat="1" ht="15.75" customHeight="1" spans="1:31">
      <c r="A14" s="324" t="str">
        <f t="shared" si="0"/>
        <v/>
      </c>
      <c r="B14" s="325"/>
      <c r="C14" s="326"/>
      <c r="D14" s="72"/>
      <c r="E14" s="327"/>
      <c r="F14" s="327"/>
      <c r="G14" s="328"/>
      <c r="H14" s="329"/>
      <c r="I14" s="28"/>
      <c r="J14" s="28"/>
      <c r="K14" s="28"/>
      <c r="L14" s="28"/>
      <c r="M14" s="28"/>
      <c r="N14" s="28"/>
      <c r="O14" s="330"/>
      <c r="P14" s="330"/>
      <c r="Q14" s="330"/>
      <c r="R14" s="330"/>
      <c r="S14" s="330"/>
      <c r="T14" s="330"/>
      <c r="U14" s="333">
        <f t="shared" si="1"/>
        <v>0</v>
      </c>
      <c r="V14" s="74"/>
      <c r="W14" s="332"/>
      <c r="X14" s="331"/>
      <c r="Y14" s="333"/>
      <c r="Z14" s="334"/>
      <c r="AA14" s="331"/>
      <c r="AB14" s="198">
        <f t="shared" si="2"/>
        <v>0</v>
      </c>
      <c r="AC14" s="74" t="str">
        <f t="shared" si="3"/>
        <v/>
      </c>
      <c r="AD14" s="335"/>
      <c r="AE14" s="9" t="s">
        <v>1513</v>
      </c>
    </row>
    <row r="15" s="9" customFormat="1" ht="15.75" customHeight="1" spans="1:31">
      <c r="A15" s="324" t="str">
        <f t="shared" si="0"/>
        <v/>
      </c>
      <c r="B15" s="325"/>
      <c r="C15" s="326"/>
      <c r="D15" s="72"/>
      <c r="E15" s="327"/>
      <c r="F15" s="327"/>
      <c r="G15" s="328"/>
      <c r="H15" s="329"/>
      <c r="I15" s="28"/>
      <c r="J15" s="28"/>
      <c r="K15" s="28"/>
      <c r="L15" s="28"/>
      <c r="M15" s="28"/>
      <c r="N15" s="28"/>
      <c r="O15" s="330"/>
      <c r="P15" s="330"/>
      <c r="Q15" s="330"/>
      <c r="R15" s="330"/>
      <c r="S15" s="330"/>
      <c r="T15" s="330"/>
      <c r="U15" s="333">
        <f t="shared" si="1"/>
        <v>0</v>
      </c>
      <c r="V15" s="74"/>
      <c r="W15" s="332"/>
      <c r="X15" s="331"/>
      <c r="Y15" s="333"/>
      <c r="Z15" s="334"/>
      <c r="AA15" s="331"/>
      <c r="AB15" s="198">
        <f t="shared" si="2"/>
        <v>0</v>
      </c>
      <c r="AC15" s="74" t="str">
        <f t="shared" si="3"/>
        <v/>
      </c>
      <c r="AD15" s="335"/>
      <c r="AE15" s="9" t="s">
        <v>1514</v>
      </c>
    </row>
    <row r="16" s="9" customFormat="1" ht="15.75" customHeight="1" spans="1:31">
      <c r="A16" s="324" t="str">
        <f t="shared" si="0"/>
        <v/>
      </c>
      <c r="B16" s="325"/>
      <c r="C16" s="326"/>
      <c r="D16" s="72"/>
      <c r="E16" s="327"/>
      <c r="F16" s="327"/>
      <c r="G16" s="328"/>
      <c r="H16" s="329"/>
      <c r="I16" s="28"/>
      <c r="J16" s="28"/>
      <c r="K16" s="28"/>
      <c r="L16" s="28"/>
      <c r="M16" s="28"/>
      <c r="N16" s="28"/>
      <c r="O16" s="330"/>
      <c r="P16" s="330"/>
      <c r="Q16" s="330"/>
      <c r="R16" s="330"/>
      <c r="S16" s="330"/>
      <c r="T16" s="330"/>
      <c r="U16" s="333">
        <f t="shared" si="1"/>
        <v>0</v>
      </c>
      <c r="V16" s="74"/>
      <c r="W16" s="332"/>
      <c r="X16" s="331"/>
      <c r="Y16" s="333"/>
      <c r="Z16" s="334"/>
      <c r="AA16" s="331"/>
      <c r="AB16" s="198">
        <f t="shared" si="2"/>
        <v>0</v>
      </c>
      <c r="AC16" s="74" t="str">
        <f t="shared" si="3"/>
        <v/>
      </c>
      <c r="AD16" s="335"/>
      <c r="AE16" s="9" t="s">
        <v>1515</v>
      </c>
    </row>
    <row r="17" s="9" customFormat="1" ht="15.75" customHeight="1" spans="1:31">
      <c r="A17" s="324" t="str">
        <f t="shared" si="0"/>
        <v/>
      </c>
      <c r="B17" s="325"/>
      <c r="C17" s="326"/>
      <c r="D17" s="72"/>
      <c r="E17" s="327"/>
      <c r="F17" s="327"/>
      <c r="G17" s="328"/>
      <c r="H17" s="329"/>
      <c r="I17" s="28"/>
      <c r="J17" s="28"/>
      <c r="K17" s="28"/>
      <c r="L17" s="28"/>
      <c r="M17" s="28"/>
      <c r="N17" s="28"/>
      <c r="O17" s="330"/>
      <c r="P17" s="330"/>
      <c r="Q17" s="330"/>
      <c r="R17" s="330"/>
      <c r="S17" s="330"/>
      <c r="T17" s="330"/>
      <c r="U17" s="333">
        <f t="shared" si="1"/>
        <v>0</v>
      </c>
      <c r="V17" s="74"/>
      <c r="W17" s="332"/>
      <c r="X17" s="331"/>
      <c r="Y17" s="333"/>
      <c r="Z17" s="334"/>
      <c r="AA17" s="331"/>
      <c r="AB17" s="198">
        <f t="shared" si="2"/>
        <v>0</v>
      </c>
      <c r="AC17" s="74" t="str">
        <f t="shared" si="3"/>
        <v/>
      </c>
      <c r="AD17" s="335"/>
      <c r="AE17" s="9" t="s">
        <v>1516</v>
      </c>
    </row>
    <row r="18" s="9" customFormat="1" ht="15.75" customHeight="1" spans="1:31">
      <c r="A18" s="324" t="str">
        <f t="shared" si="0"/>
        <v/>
      </c>
      <c r="B18" s="325"/>
      <c r="C18" s="326"/>
      <c r="D18" s="72"/>
      <c r="E18" s="327"/>
      <c r="F18" s="327"/>
      <c r="G18" s="328"/>
      <c r="H18" s="329"/>
      <c r="I18" s="28"/>
      <c r="J18" s="28"/>
      <c r="K18" s="28"/>
      <c r="L18" s="28"/>
      <c r="M18" s="28"/>
      <c r="N18" s="28"/>
      <c r="O18" s="330"/>
      <c r="P18" s="330"/>
      <c r="Q18" s="330"/>
      <c r="R18" s="330"/>
      <c r="S18" s="330"/>
      <c r="T18" s="330"/>
      <c r="U18" s="333">
        <f t="shared" si="1"/>
        <v>0</v>
      </c>
      <c r="V18" s="74"/>
      <c r="W18" s="332"/>
      <c r="X18" s="331"/>
      <c r="Y18" s="333"/>
      <c r="Z18" s="334"/>
      <c r="AA18" s="331"/>
      <c r="AB18" s="198">
        <f t="shared" si="2"/>
        <v>0</v>
      </c>
      <c r="AC18" s="74" t="str">
        <f t="shared" si="3"/>
        <v/>
      </c>
      <c r="AD18" s="335"/>
      <c r="AE18" s="9" t="s">
        <v>1517</v>
      </c>
    </row>
    <row r="19" s="9" customFormat="1" ht="15.75" customHeight="1" spans="1:31">
      <c r="A19" s="324" t="str">
        <f t="shared" si="0"/>
        <v/>
      </c>
      <c r="B19" s="325"/>
      <c r="C19" s="326"/>
      <c r="D19" s="72"/>
      <c r="E19" s="327"/>
      <c r="F19" s="327"/>
      <c r="G19" s="328"/>
      <c r="H19" s="329"/>
      <c r="I19" s="28"/>
      <c r="J19" s="28"/>
      <c r="K19" s="28"/>
      <c r="L19" s="28"/>
      <c r="M19" s="28"/>
      <c r="N19" s="28"/>
      <c r="O19" s="330"/>
      <c r="P19" s="330"/>
      <c r="Q19" s="330"/>
      <c r="R19" s="330"/>
      <c r="S19" s="330"/>
      <c r="T19" s="330"/>
      <c r="U19" s="333">
        <f t="shared" si="1"/>
        <v>0</v>
      </c>
      <c r="V19" s="74"/>
      <c r="W19" s="332"/>
      <c r="X19" s="331"/>
      <c r="Y19" s="333"/>
      <c r="Z19" s="334"/>
      <c r="AA19" s="331"/>
      <c r="AB19" s="198">
        <f t="shared" si="2"/>
        <v>0</v>
      </c>
      <c r="AC19" s="74" t="str">
        <f t="shared" si="3"/>
        <v/>
      </c>
      <c r="AD19" s="335"/>
      <c r="AE19" s="9" t="s">
        <v>1518</v>
      </c>
    </row>
    <row r="20" s="9" customFormat="1" ht="15.75" customHeight="1" spans="1:31">
      <c r="A20" s="324" t="str">
        <f t="shared" si="0"/>
        <v/>
      </c>
      <c r="B20" s="325"/>
      <c r="C20" s="326"/>
      <c r="D20" s="72"/>
      <c r="E20" s="327"/>
      <c r="F20" s="327"/>
      <c r="G20" s="328"/>
      <c r="H20" s="329"/>
      <c r="I20" s="28"/>
      <c r="J20" s="28"/>
      <c r="K20" s="28"/>
      <c r="L20" s="28"/>
      <c r="M20" s="28"/>
      <c r="N20" s="28"/>
      <c r="O20" s="330"/>
      <c r="P20" s="330"/>
      <c r="Q20" s="330"/>
      <c r="R20" s="330"/>
      <c r="S20" s="330"/>
      <c r="T20" s="330"/>
      <c r="U20" s="333">
        <f t="shared" si="1"/>
        <v>0</v>
      </c>
      <c r="V20" s="74"/>
      <c r="W20" s="332"/>
      <c r="X20" s="331"/>
      <c r="Y20" s="333"/>
      <c r="Z20" s="334"/>
      <c r="AA20" s="331"/>
      <c r="AB20" s="198">
        <f t="shared" si="2"/>
        <v>0</v>
      </c>
      <c r="AC20" s="74" t="str">
        <f t="shared" si="3"/>
        <v/>
      </c>
      <c r="AD20" s="335"/>
      <c r="AE20" s="9" t="s">
        <v>1519</v>
      </c>
    </row>
    <row r="21" s="9" customFormat="1" ht="15.75" customHeight="1" spans="1:31">
      <c r="A21" s="324" t="str">
        <f t="shared" si="0"/>
        <v/>
      </c>
      <c r="B21" s="325"/>
      <c r="C21" s="326"/>
      <c r="D21" s="72"/>
      <c r="E21" s="327"/>
      <c r="F21" s="327"/>
      <c r="G21" s="328"/>
      <c r="H21" s="329"/>
      <c r="I21" s="28"/>
      <c r="J21" s="28"/>
      <c r="K21" s="28"/>
      <c r="L21" s="28"/>
      <c r="M21" s="28"/>
      <c r="N21" s="28"/>
      <c r="O21" s="330"/>
      <c r="P21" s="330"/>
      <c r="Q21" s="330"/>
      <c r="R21" s="330"/>
      <c r="S21" s="330"/>
      <c r="T21" s="330"/>
      <c r="U21" s="333">
        <f t="shared" si="1"/>
        <v>0</v>
      </c>
      <c r="V21" s="74"/>
      <c r="W21" s="332"/>
      <c r="X21" s="331"/>
      <c r="Y21" s="333"/>
      <c r="Z21" s="334"/>
      <c r="AA21" s="331"/>
      <c r="AB21" s="198">
        <f t="shared" si="2"/>
        <v>0</v>
      </c>
      <c r="AC21" s="74" t="str">
        <f t="shared" si="3"/>
        <v/>
      </c>
      <c r="AD21" s="335"/>
      <c r="AE21" s="9" t="s">
        <v>1520</v>
      </c>
    </row>
    <row r="22" s="9" customFormat="1" ht="15.75" customHeight="1" spans="1:31">
      <c r="A22" s="324" t="str">
        <f t="shared" si="0"/>
        <v/>
      </c>
      <c r="B22" s="325"/>
      <c r="C22" s="326"/>
      <c r="D22" s="72"/>
      <c r="E22" s="327"/>
      <c r="F22" s="327"/>
      <c r="G22" s="328"/>
      <c r="H22" s="329"/>
      <c r="I22" s="28"/>
      <c r="J22" s="28"/>
      <c r="K22" s="28"/>
      <c r="L22" s="28"/>
      <c r="M22" s="28"/>
      <c r="N22" s="28"/>
      <c r="O22" s="330"/>
      <c r="P22" s="330"/>
      <c r="Q22" s="330"/>
      <c r="R22" s="330"/>
      <c r="S22" s="330"/>
      <c r="T22" s="330"/>
      <c r="U22" s="333">
        <f t="shared" si="1"/>
        <v>0</v>
      </c>
      <c r="V22" s="74"/>
      <c r="W22" s="332"/>
      <c r="X22" s="331"/>
      <c r="Y22" s="333"/>
      <c r="Z22" s="334"/>
      <c r="AA22" s="331"/>
      <c r="AB22" s="198">
        <f t="shared" si="2"/>
        <v>0</v>
      </c>
      <c r="AC22" s="74" t="str">
        <f t="shared" si="3"/>
        <v/>
      </c>
      <c r="AD22" s="335"/>
      <c r="AE22" s="9" t="s">
        <v>1521</v>
      </c>
    </row>
    <row r="23" s="9" customFormat="1" ht="15.75" customHeight="1" spans="1:31">
      <c r="A23" s="324" t="str">
        <f t="shared" si="0"/>
        <v/>
      </c>
      <c r="B23" s="325"/>
      <c r="C23" s="326"/>
      <c r="D23" s="72"/>
      <c r="E23" s="327"/>
      <c r="F23" s="327"/>
      <c r="G23" s="328"/>
      <c r="H23" s="329"/>
      <c r="I23" s="28"/>
      <c r="J23" s="28"/>
      <c r="K23" s="28"/>
      <c r="L23" s="28"/>
      <c r="M23" s="28"/>
      <c r="N23" s="28"/>
      <c r="O23" s="330"/>
      <c r="P23" s="330"/>
      <c r="Q23" s="330"/>
      <c r="R23" s="330"/>
      <c r="S23" s="330"/>
      <c r="T23" s="330"/>
      <c r="U23" s="333">
        <f t="shared" si="1"/>
        <v>0</v>
      </c>
      <c r="V23" s="74"/>
      <c r="W23" s="332"/>
      <c r="X23" s="331"/>
      <c r="Y23" s="333"/>
      <c r="Z23" s="334"/>
      <c r="AA23" s="331"/>
      <c r="AB23" s="198">
        <f t="shared" si="2"/>
        <v>0</v>
      </c>
      <c r="AC23" s="74" t="str">
        <f t="shared" si="3"/>
        <v/>
      </c>
      <c r="AD23" s="335"/>
      <c r="AE23" s="9" t="s">
        <v>1522</v>
      </c>
    </row>
    <row r="24" s="9" customFormat="1" ht="15" customHeight="1" spans="1:31">
      <c r="A24" s="324" t="str">
        <f t="shared" si="0"/>
        <v/>
      </c>
      <c r="B24" s="325"/>
      <c r="C24" s="326"/>
      <c r="D24" s="72"/>
      <c r="E24" s="327"/>
      <c r="F24" s="327"/>
      <c r="G24" s="328"/>
      <c r="H24" s="329"/>
      <c r="I24" s="28"/>
      <c r="J24" s="28"/>
      <c r="K24" s="28"/>
      <c r="L24" s="28"/>
      <c r="M24" s="28"/>
      <c r="N24" s="28"/>
      <c r="O24" s="330"/>
      <c r="P24" s="330"/>
      <c r="Q24" s="330"/>
      <c r="R24" s="330"/>
      <c r="S24" s="330"/>
      <c r="T24" s="330"/>
      <c r="U24" s="333">
        <f t="shared" si="1"/>
        <v>0</v>
      </c>
      <c r="V24" s="74"/>
      <c r="W24" s="332"/>
      <c r="X24" s="331"/>
      <c r="Y24" s="333"/>
      <c r="Z24" s="334"/>
      <c r="AA24" s="331"/>
      <c r="AB24" s="198">
        <f t="shared" si="2"/>
        <v>0</v>
      </c>
      <c r="AC24" s="74" t="str">
        <f t="shared" si="3"/>
        <v/>
      </c>
      <c r="AD24" s="335"/>
      <c r="AE24" s="9" t="s">
        <v>1523</v>
      </c>
    </row>
    <row r="25" s="9" customFormat="1" ht="15" customHeight="1" spans="1:31">
      <c r="A25" s="36" t="s">
        <v>1524</v>
      </c>
      <c r="B25" s="86"/>
      <c r="C25" s="72"/>
      <c r="D25" s="334">
        <f>SUM(D8:D24)</f>
        <v>0</v>
      </c>
      <c r="E25" s="334"/>
      <c r="F25" s="334"/>
      <c r="G25" s="334"/>
      <c r="H25" s="334">
        <f t="shared" ref="H25:AA25" si="4">SUM(H8:H24)</f>
        <v>0</v>
      </c>
      <c r="I25" s="334">
        <f t="shared" si="4"/>
        <v>0</v>
      </c>
      <c r="J25" s="334">
        <f t="shared" si="4"/>
        <v>0</v>
      </c>
      <c r="K25" s="334">
        <f t="shared" si="4"/>
        <v>0</v>
      </c>
      <c r="L25" s="334">
        <f t="shared" si="4"/>
        <v>0</v>
      </c>
      <c r="M25" s="334">
        <f t="shared" si="4"/>
        <v>0</v>
      </c>
      <c r="N25" s="334">
        <f t="shared" si="4"/>
        <v>0</v>
      </c>
      <c r="O25" s="334">
        <f t="shared" si="4"/>
        <v>0</v>
      </c>
      <c r="P25" s="334">
        <f t="shared" si="4"/>
        <v>0</v>
      </c>
      <c r="Q25" s="334">
        <f t="shared" si="4"/>
        <v>0</v>
      </c>
      <c r="R25" s="334">
        <f t="shared" si="4"/>
        <v>0</v>
      </c>
      <c r="S25" s="334">
        <f t="shared" si="4"/>
        <v>0</v>
      </c>
      <c r="T25" s="334">
        <f t="shared" si="4"/>
        <v>0</v>
      </c>
      <c r="U25" s="334">
        <f t="shared" si="4"/>
        <v>0</v>
      </c>
      <c r="V25" s="334">
        <f t="shared" si="4"/>
        <v>0</v>
      </c>
      <c r="W25" s="334">
        <f t="shared" si="4"/>
        <v>0</v>
      </c>
      <c r="X25" s="334">
        <f t="shared" si="4"/>
        <v>0</v>
      </c>
      <c r="Y25" s="334">
        <f t="shared" si="4"/>
        <v>0</v>
      </c>
      <c r="Z25" s="334">
        <f t="shared" si="4"/>
        <v>0</v>
      </c>
      <c r="AA25" s="334">
        <f t="shared" si="4"/>
        <v>0</v>
      </c>
      <c r="AB25" s="198">
        <f t="shared" si="2"/>
        <v>0</v>
      </c>
      <c r="AC25" s="74" t="str">
        <f t="shared" si="3"/>
        <v/>
      </c>
      <c r="AD25" s="334"/>
    </row>
    <row r="26" ht="15.75" customHeight="1" spans="1:31">
      <c r="A26" s="10" t="str">
        <f>基本信息输入表!$K$6&amp;"填表人："&amp;基本信息输入表!$M$40</f>
        <v>产权持有单位填表人：宁国胜</v>
      </c>
      <c r="AA26" s="10" t="str">
        <f>"评估人员："&amp;基本信息输入表!$Q$40</f>
        <v>评估人员：王庆国</v>
      </c>
      <c r="AE26" s="10" t="s">
        <v>1483</v>
      </c>
    </row>
    <row r="27" ht="15.75" customHeight="1" spans="1:31">
      <c r="A27" s="10" t="str">
        <f>"填表日期："&amp;YEAR(基本信息输入表!$O$40)&amp;"年"&amp;MONTH(基本信息输入表!$O$40)&amp;"月"&amp;DAY(基本信息输入表!$O$40)&amp;"日"</f>
        <v>填表日期：2025年2月22日</v>
      </c>
    </row>
    <row r="28" ht="15.75" customHeight="1" spans="1:31">
      <c r="X28" s="58"/>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1"/>
  <sheetViews>
    <sheetView showGridLines="0" zoomScale="96" zoomScaleNormal="96" topLeftCell="A4" workbookViewId="0">
      <selection activeCell="A27" sqref="A27:J27"/>
    </sheetView>
  </sheetViews>
  <sheetFormatPr defaultColWidth="8.7" defaultRowHeight="15.75"/>
  <cols>
    <col min="1" max="11" width="11.2" style="77" customWidth="1"/>
    <col min="12" max="256" width="9" style="77" customWidth="1"/>
    <col min="257" max="267" width="11.2" style="77" customWidth="1"/>
    <col min="268" max="512" width="9" style="77" customWidth="1"/>
    <col min="513" max="523" width="11.2" style="77" customWidth="1"/>
    <col min="524" max="768" width="9" style="77" customWidth="1"/>
    <col min="769" max="779" width="11.2" style="77" customWidth="1"/>
    <col min="780" max="1024" width="9" style="77" customWidth="1"/>
    <col min="1025" max="1035" width="11.2" style="77" customWidth="1"/>
    <col min="1036" max="1280" width="9" style="77" customWidth="1"/>
    <col min="1281" max="1291" width="11.2" style="77" customWidth="1"/>
    <col min="1292" max="1536" width="9" style="77" customWidth="1"/>
    <col min="1537" max="1547" width="11.2" style="77" customWidth="1"/>
    <col min="1548" max="1792" width="9" style="77" customWidth="1"/>
    <col min="1793" max="1803" width="11.2" style="77" customWidth="1"/>
    <col min="1804" max="2048" width="9" style="77" customWidth="1"/>
    <col min="2049" max="2059" width="11.2" style="77" customWidth="1"/>
    <col min="2060" max="2304" width="9" style="77" customWidth="1"/>
    <col min="2305" max="2315" width="11.2" style="77" customWidth="1"/>
    <col min="2316" max="2560" width="9" style="77" customWidth="1"/>
    <col min="2561" max="2571" width="11.2" style="77" customWidth="1"/>
    <col min="2572" max="2816" width="9" style="77" customWidth="1"/>
    <col min="2817" max="2827" width="11.2" style="77" customWidth="1"/>
    <col min="2828" max="3072" width="9" style="77" customWidth="1"/>
    <col min="3073" max="3083" width="11.2" style="77" customWidth="1"/>
    <col min="3084" max="3328" width="9" style="77" customWidth="1"/>
    <col min="3329" max="3339" width="11.2" style="77" customWidth="1"/>
    <col min="3340" max="3584" width="9" style="77" customWidth="1"/>
    <col min="3585" max="3595" width="11.2" style="77" customWidth="1"/>
    <col min="3596" max="3840" width="9" style="77" customWidth="1"/>
    <col min="3841" max="3851" width="11.2" style="77" customWidth="1"/>
    <col min="3852" max="4096" width="9" style="77" customWidth="1"/>
    <col min="4097" max="4107" width="11.2" style="77" customWidth="1"/>
    <col min="4108" max="4352" width="9" style="77" customWidth="1"/>
    <col min="4353" max="4363" width="11.2" style="77" customWidth="1"/>
    <col min="4364" max="4608" width="9" style="77" customWidth="1"/>
    <col min="4609" max="4619" width="11.2" style="77" customWidth="1"/>
    <col min="4620" max="4864" width="9" style="77" customWidth="1"/>
    <col min="4865" max="4875" width="11.2" style="77" customWidth="1"/>
    <col min="4876" max="5120" width="9" style="77" customWidth="1"/>
    <col min="5121" max="5131" width="11.2" style="77" customWidth="1"/>
    <col min="5132" max="5376" width="9" style="77" customWidth="1"/>
    <col min="5377" max="5387" width="11.2" style="77" customWidth="1"/>
    <col min="5388" max="5632" width="9" style="77" customWidth="1"/>
    <col min="5633" max="5643" width="11.2" style="77" customWidth="1"/>
    <col min="5644" max="5888" width="9" style="77" customWidth="1"/>
    <col min="5889" max="5899" width="11.2" style="77" customWidth="1"/>
    <col min="5900" max="6144" width="9" style="77" customWidth="1"/>
    <col min="6145" max="6155" width="11.2" style="77" customWidth="1"/>
    <col min="6156" max="6400" width="9" style="77" customWidth="1"/>
    <col min="6401" max="6411" width="11.2" style="77" customWidth="1"/>
    <col min="6412" max="6656" width="9" style="77" customWidth="1"/>
    <col min="6657" max="6667" width="11.2" style="77" customWidth="1"/>
    <col min="6668" max="6912" width="9" style="77" customWidth="1"/>
    <col min="6913" max="6923" width="11.2" style="77" customWidth="1"/>
    <col min="6924" max="7168" width="9" style="77" customWidth="1"/>
    <col min="7169" max="7179" width="11.2" style="77" customWidth="1"/>
    <col min="7180" max="7424" width="9" style="77" customWidth="1"/>
    <col min="7425" max="7435" width="11.2" style="77" customWidth="1"/>
    <col min="7436" max="7680" width="9" style="77" customWidth="1"/>
    <col min="7681" max="7691" width="11.2" style="77" customWidth="1"/>
    <col min="7692" max="7936" width="9" style="77" customWidth="1"/>
    <col min="7937" max="7947" width="11.2" style="77" customWidth="1"/>
    <col min="7948" max="8192" width="9" style="77" customWidth="1"/>
    <col min="8193" max="8203" width="11.2" style="77" customWidth="1"/>
    <col min="8204" max="8448" width="9" style="77" customWidth="1"/>
    <col min="8449" max="8459" width="11.2" style="77" customWidth="1"/>
    <col min="8460" max="8704" width="9" style="77" customWidth="1"/>
    <col min="8705" max="8715" width="11.2" style="77" customWidth="1"/>
    <col min="8716" max="8960" width="9" style="77" customWidth="1"/>
    <col min="8961" max="8971" width="11.2" style="77" customWidth="1"/>
    <col min="8972" max="9216" width="9" style="77" customWidth="1"/>
    <col min="9217" max="9227" width="11.2" style="77" customWidth="1"/>
    <col min="9228" max="9472" width="9" style="77" customWidth="1"/>
    <col min="9473" max="9483" width="11.2" style="77" customWidth="1"/>
    <col min="9484" max="9728" width="9" style="77" customWidth="1"/>
    <col min="9729" max="9739" width="11.2" style="77" customWidth="1"/>
    <col min="9740" max="9984" width="9" style="77" customWidth="1"/>
    <col min="9985" max="9995" width="11.2" style="77" customWidth="1"/>
    <col min="9996" max="10240" width="9" style="77" customWidth="1"/>
    <col min="10241" max="10251" width="11.2" style="77" customWidth="1"/>
    <col min="10252" max="10496" width="9" style="77" customWidth="1"/>
    <col min="10497" max="10507" width="11.2" style="77" customWidth="1"/>
    <col min="10508" max="10752" width="9" style="77" customWidth="1"/>
    <col min="10753" max="10763" width="11.2" style="77" customWidth="1"/>
    <col min="10764" max="11008" width="9" style="77" customWidth="1"/>
    <col min="11009" max="11019" width="11.2" style="77" customWidth="1"/>
    <col min="11020" max="11264" width="9" style="77" customWidth="1"/>
    <col min="11265" max="11275" width="11.2" style="77" customWidth="1"/>
    <col min="11276" max="11520" width="9" style="77" customWidth="1"/>
    <col min="11521" max="11531" width="11.2" style="77" customWidth="1"/>
    <col min="11532" max="11776" width="9" style="77" customWidth="1"/>
    <col min="11777" max="11787" width="11.2" style="77" customWidth="1"/>
    <col min="11788" max="12032" width="9" style="77" customWidth="1"/>
    <col min="12033" max="12043" width="11.2" style="77" customWidth="1"/>
    <col min="12044" max="12288" width="9" style="77" customWidth="1"/>
    <col min="12289" max="12299" width="11.2" style="77" customWidth="1"/>
    <col min="12300" max="12544" width="9" style="77" customWidth="1"/>
    <col min="12545" max="12555" width="11.2" style="77" customWidth="1"/>
    <col min="12556" max="12800" width="9" style="77" customWidth="1"/>
    <col min="12801" max="12811" width="11.2" style="77" customWidth="1"/>
    <col min="12812" max="13056" width="9" style="77" customWidth="1"/>
    <col min="13057" max="13067" width="11.2" style="77" customWidth="1"/>
    <col min="13068" max="13312" width="9" style="77" customWidth="1"/>
    <col min="13313" max="13323" width="11.2" style="77" customWidth="1"/>
    <col min="13324" max="13568" width="9" style="77" customWidth="1"/>
    <col min="13569" max="13579" width="11.2" style="77" customWidth="1"/>
    <col min="13580" max="13824" width="9" style="77" customWidth="1"/>
    <col min="13825" max="13835" width="11.2" style="77" customWidth="1"/>
    <col min="13836" max="14080" width="9" style="77" customWidth="1"/>
    <col min="14081" max="14091" width="11.2" style="77" customWidth="1"/>
    <col min="14092" max="14336" width="9" style="77" customWidth="1"/>
    <col min="14337" max="14347" width="11.2" style="77" customWidth="1"/>
    <col min="14348" max="14592" width="9" style="77" customWidth="1"/>
    <col min="14593" max="14603" width="11.2" style="77" customWidth="1"/>
    <col min="14604" max="14848" width="9" style="77" customWidth="1"/>
    <col min="14849" max="14859" width="11.2" style="77" customWidth="1"/>
    <col min="14860" max="15104" width="9" style="77" customWidth="1"/>
    <col min="15105" max="15115" width="11.2" style="77" customWidth="1"/>
    <col min="15116" max="15360" width="9" style="77" customWidth="1"/>
    <col min="15361" max="15371" width="11.2" style="77" customWidth="1"/>
    <col min="15372" max="15616" width="9" style="77" customWidth="1"/>
    <col min="15617" max="15627" width="11.2" style="77" customWidth="1"/>
    <col min="15628" max="15872" width="9" style="77" customWidth="1"/>
    <col min="15873" max="15883" width="11.2" style="77" customWidth="1"/>
    <col min="15884" max="16128" width="9" style="77" customWidth="1"/>
    <col min="16129" max="16139" width="11.2" style="77" customWidth="1"/>
    <col min="16140" max="16384" width="9" style="77" customWidth="1"/>
  </cols>
  <sheetData>
    <row r="1" spans="1:11">
      <c r="A1" s="776"/>
      <c r="B1" s="658"/>
      <c r="C1" s="658"/>
      <c r="D1" s="658"/>
      <c r="E1" s="658"/>
      <c r="F1" s="658"/>
      <c r="G1" s="658"/>
      <c r="H1" s="658"/>
      <c r="I1" s="658"/>
      <c r="J1" s="658"/>
      <c r="K1" s="777"/>
    </row>
    <row r="2" spans="1:11">
      <c r="A2" s="778"/>
      <c r="K2" s="779"/>
    </row>
    <row r="3" spans="1:11">
      <c r="A3" s="778"/>
      <c r="K3" s="779"/>
    </row>
    <row r="4" spans="1:11">
      <c r="A4" s="778"/>
      <c r="K4" s="779"/>
    </row>
    <row r="5" s="774" customFormat="1" ht="36.75" customHeight="1" spans="1:11">
      <c r="A5" s="780" t="s">
        <v>293</v>
      </c>
      <c r="K5" s="779"/>
    </row>
    <row r="6" spans="1:11">
      <c r="A6" s="778"/>
      <c r="K6" s="779"/>
    </row>
    <row r="7" spans="1:11">
      <c r="A7" s="778"/>
      <c r="K7" s="779"/>
    </row>
    <row r="8" ht="27.75" customHeight="1" spans="1:11">
      <c r="A8" s="781" t="s">
        <v>294</v>
      </c>
      <c r="K8" s="779"/>
    </row>
    <row r="9" spans="1:11">
      <c r="A9" s="778"/>
      <c r="K9" s="779"/>
    </row>
    <row r="10" s="775" customFormat="1" ht="26.25" customHeight="1" spans="1:11">
      <c r="A10" s="782" t="str">
        <f>"评估基准日："&amp;TEXT(基本信息输入表!M7,"yyyy年mm月dd日")</f>
        <v>评估基准日：2025年02月20日</v>
      </c>
      <c r="K10" s="779"/>
    </row>
    <row r="11" s="775" customFormat="1" ht="26.25" customHeight="1" spans="1:11">
      <c r="A11" s="783"/>
      <c r="K11" s="784"/>
    </row>
    <row r="12" s="775" customFormat="1" ht="26.25" customHeight="1" spans="1:11">
      <c r="A12" s="783"/>
      <c r="K12" s="784"/>
    </row>
    <row r="13" s="775" customFormat="1" ht="27" customHeight="1" spans="1:11">
      <c r="A13" s="783"/>
      <c r="B13" s="785"/>
      <c r="C13" s="786" t="str">
        <f>基本信息输入表!K6&amp;"："&amp;基本信息输入表!M6</f>
        <v>产权持有单位：中国石油天然气股份有限公司塔里木油田分公司塔西南勘探开发公司</v>
      </c>
      <c r="K13" s="787"/>
    </row>
    <row r="14" s="775" customFormat="1" ht="26.25" customHeight="1" spans="1:11">
      <c r="A14" s="783"/>
      <c r="K14" s="784"/>
    </row>
    <row r="15" s="775" customFormat="1" ht="26.25" customHeight="1" spans="1:11">
      <c r="A15" s="783"/>
      <c r="K15" s="784"/>
    </row>
    <row r="16" s="775" customFormat="1" ht="26.25" customHeight="1" spans="1:11">
      <c r="A16" s="783"/>
      <c r="C16" s="775" t="s">
        <v>295</v>
      </c>
      <c r="G16" s="775" t="s">
        <v>296</v>
      </c>
      <c r="K16" s="784"/>
    </row>
    <row r="17" s="775" customFormat="1" ht="26.25" customHeight="1" spans="1:11">
      <c r="A17" s="783"/>
      <c r="K17" s="784"/>
    </row>
    <row r="18" s="775" customFormat="1" ht="26.25" customHeight="1" spans="1:11">
      <c r="A18" s="783"/>
      <c r="K18" s="784"/>
    </row>
    <row r="19" s="775" customFormat="1" ht="27" customHeight="1" spans="1:11">
      <c r="A19" s="783"/>
      <c r="C19" s="775" t="s">
        <v>297</v>
      </c>
      <c r="G19" s="775" t="s">
        <v>298</v>
      </c>
      <c r="K19" s="784"/>
    </row>
    <row r="20" spans="1:11">
      <c r="A20" s="778"/>
      <c r="K20" s="779"/>
    </row>
    <row r="21" ht="16.5" customHeight="1" spans="1:11">
      <c r="A21" s="788"/>
      <c r="B21" s="789"/>
      <c r="C21" s="789"/>
      <c r="D21" s="789"/>
      <c r="E21" s="789"/>
      <c r="F21" s="789"/>
      <c r="G21" s="789"/>
      <c r="H21" s="789"/>
      <c r="I21" s="789"/>
      <c r="J21" s="789"/>
      <c r="K21" s="790"/>
    </row>
  </sheetData>
  <mergeCells count="4">
    <mergeCell ref="A5:K5"/>
    <mergeCell ref="A8:K8"/>
    <mergeCell ref="A10:K10"/>
    <mergeCell ref="C13:J13"/>
  </mergeCells>
  <pageMargins left="0.984027777777778" right="0.984027777777778" top="0.984027777777778" bottom="0.984027777777778" header="0.471527777777778" footer="0.354166666666667"/>
  <pageSetup paperSize="9" scale="9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N29"/>
  <sheetViews>
    <sheetView showGridLines="0" zoomScale="96" zoomScaleNormal="96" topLeftCell="A4" workbookViewId="0">
      <selection activeCell="Q23" sqref="Q23"/>
    </sheetView>
  </sheetViews>
  <sheetFormatPr defaultColWidth="9" defaultRowHeight="15.75" customHeight="1"/>
  <cols>
    <col min="1" max="1" width="5.2" style="10" customWidth="1"/>
    <col min="2" max="2" width="21.7" style="10" customWidth="1"/>
    <col min="3" max="4" width="8" style="10" customWidth="1"/>
    <col min="5" max="5" width="8" style="252" customWidth="1"/>
    <col min="6" max="6" width="9.7" style="10" customWidth="1"/>
    <col min="7" max="7" width="4.7" style="10" customWidth="1"/>
    <col min="8" max="8" width="11.2" style="10" customWidth="1"/>
    <col min="9" max="9" width="9.5" style="10" customWidth="1"/>
    <col min="10" max="10" width="8" style="10" customWidth="1"/>
    <col min="11" max="11" width="9.7" style="10" customWidth="1"/>
    <col min="12" max="12" width="7.7" style="10" customWidth="1"/>
    <col min="13" max="13" width="16.7" style="10" customWidth="1"/>
    <col min="14" max="14" width="8.5" style="9" customWidth="1"/>
    <col min="15" max="16" width="9" style="10" customWidth="1"/>
    <col min="17" max="16384" width="9" style="10"/>
  </cols>
  <sheetData>
    <row r="1" customHeight="1" spans="1:14">
      <c r="A1" s="11" t="s">
        <v>0</v>
      </c>
    </row>
    <row r="2" s="8" customFormat="1" ht="30" customHeight="1" spans="1:14">
      <c r="A2" s="12" t="s">
        <v>1525</v>
      </c>
      <c r="N2" s="13"/>
    </row>
    <row r="3" customHeight="1" spans="1:14">
      <c r="A3" s="9" t="str">
        <f>"评估基准日："&amp;TEXT(基本信息输入表!M7,"yyyy年mm月dd日")</f>
        <v>评估基准日：2025年02月20日</v>
      </c>
    </row>
    <row r="4" ht="14.25" customHeight="1" spans="1:14">
      <c r="A4" s="9"/>
      <c r="B4" s="9"/>
      <c r="C4" s="9"/>
      <c r="D4" s="9"/>
      <c r="E4" s="311"/>
      <c r="F4" s="9"/>
      <c r="G4" s="9"/>
      <c r="H4" s="9"/>
      <c r="I4" s="9"/>
      <c r="J4" s="9"/>
      <c r="K4" s="9"/>
      <c r="L4" s="9"/>
      <c r="M4" s="14" t="s">
        <v>1526</v>
      </c>
    </row>
    <row r="5" customHeight="1" spans="1:14">
      <c r="A5" s="10" t="str">
        <f>基本信息输入表!K6&amp;"："&amp;基本信息输入表!M6</f>
        <v>产权持有单位：中国石油天然气股份有限公司塔里木油田分公司塔西南勘探开发公司</v>
      </c>
      <c r="I5" s="85"/>
      <c r="J5" s="85"/>
      <c r="M5" s="212" t="s">
        <v>846</v>
      </c>
    </row>
    <row r="6" s="9" customFormat="1" customHeight="1" spans="1:14">
      <c r="A6" s="18" t="s">
        <v>4</v>
      </c>
      <c r="B6" s="18" t="s">
        <v>1091</v>
      </c>
      <c r="C6" s="18" t="s">
        <v>1092</v>
      </c>
      <c r="D6" s="308" t="s">
        <v>1527</v>
      </c>
      <c r="E6" s="312" t="s">
        <v>1093</v>
      </c>
      <c r="F6" s="18" t="s">
        <v>1094</v>
      </c>
      <c r="G6" s="18" t="s">
        <v>848</v>
      </c>
      <c r="H6" s="105" t="s">
        <v>849</v>
      </c>
      <c r="I6" s="296" t="s">
        <v>726</v>
      </c>
      <c r="J6" s="36" t="s">
        <v>720</v>
      </c>
      <c r="K6" s="36" t="s">
        <v>7</v>
      </c>
      <c r="L6" s="18" t="s">
        <v>686</v>
      </c>
      <c r="M6" s="18" t="s">
        <v>176</v>
      </c>
    </row>
    <row r="7" customHeight="1" spans="1:14">
      <c r="A7" s="214"/>
      <c r="B7" s="214"/>
      <c r="C7" s="214"/>
      <c r="D7" s="313"/>
      <c r="E7" s="214"/>
      <c r="F7" s="214"/>
      <c r="G7" s="214"/>
      <c r="H7" s="188"/>
      <c r="I7" s="188"/>
      <c r="J7" s="188"/>
      <c r="K7" s="188"/>
      <c r="L7" s="214"/>
      <c r="M7" s="214"/>
      <c r="N7" s="215" t="s">
        <v>851</v>
      </c>
    </row>
    <row r="8" ht="12.75" customHeight="1" spans="1:14">
      <c r="A8" s="20" t="str">
        <f>IF(B8="","",ROW()-7)</f>
        <v/>
      </c>
      <c r="B8" s="21"/>
      <c r="C8" s="21"/>
      <c r="D8" s="21"/>
      <c r="E8" s="22"/>
      <c r="F8" s="95"/>
      <c r="G8" s="21"/>
      <c r="H8" s="23"/>
      <c r="I8" s="314"/>
      <c r="J8" s="314"/>
      <c r="K8" s="314"/>
      <c r="L8" s="23" t="str">
        <f>IF(I8=0,"",(K8-I8)/(I8)*100)</f>
        <v/>
      </c>
      <c r="M8" s="21"/>
      <c r="N8" s="9" t="s">
        <v>1528</v>
      </c>
    </row>
    <row r="9" ht="12.75" customHeight="1" spans="1:14">
      <c r="A9" s="20" t="str">
        <f t="shared" ref="A9:A23" si="0">IF(B9="","",ROW()-7)</f>
        <v/>
      </c>
      <c r="B9" s="21"/>
      <c r="C9" s="21"/>
      <c r="D9" s="21"/>
      <c r="E9" s="22"/>
      <c r="F9" s="95"/>
      <c r="G9" s="21"/>
      <c r="H9" s="23"/>
      <c r="I9" s="314"/>
      <c r="J9" s="314"/>
      <c r="K9" s="314"/>
      <c r="L9" s="23" t="str">
        <f t="shared" ref="L9:L27" si="1">IF(I9=0,"",(K9-I9)/(I9)*100)</f>
        <v/>
      </c>
      <c r="M9" s="21"/>
      <c r="N9" s="9" t="s">
        <v>1529</v>
      </c>
    </row>
    <row r="10" ht="12.75" customHeight="1" spans="1:14">
      <c r="A10" s="20" t="str">
        <f t="shared" si="0"/>
        <v/>
      </c>
      <c r="B10" s="21"/>
      <c r="C10" s="21"/>
      <c r="D10" s="21"/>
      <c r="E10" s="22"/>
      <c r="F10" s="95"/>
      <c r="G10" s="21"/>
      <c r="H10" s="23"/>
      <c r="I10" s="314"/>
      <c r="J10" s="314"/>
      <c r="K10" s="314"/>
      <c r="L10" s="23" t="str">
        <f t="shared" si="1"/>
        <v/>
      </c>
      <c r="M10" s="21"/>
      <c r="N10" s="9" t="s">
        <v>1530</v>
      </c>
    </row>
    <row r="11" ht="12.75" customHeight="1" spans="1:14">
      <c r="A11" s="20" t="str">
        <f t="shared" si="0"/>
        <v/>
      </c>
      <c r="B11" s="21"/>
      <c r="C11" s="21"/>
      <c r="D11" s="21"/>
      <c r="E11" s="22"/>
      <c r="F11" s="95"/>
      <c r="G11" s="21"/>
      <c r="H11" s="23"/>
      <c r="I11" s="314"/>
      <c r="J11" s="314"/>
      <c r="K11" s="314"/>
      <c r="L11" s="23" t="str">
        <f t="shared" si="1"/>
        <v/>
      </c>
      <c r="M11" s="21"/>
      <c r="N11" s="9" t="s">
        <v>1531</v>
      </c>
    </row>
    <row r="12" ht="12.75" customHeight="1" spans="1:14">
      <c r="A12" s="20" t="str">
        <f t="shared" si="0"/>
        <v/>
      </c>
      <c r="B12" s="21"/>
      <c r="C12" s="21"/>
      <c r="D12" s="21"/>
      <c r="E12" s="22"/>
      <c r="F12" s="95"/>
      <c r="G12" s="21"/>
      <c r="H12" s="23"/>
      <c r="I12" s="314"/>
      <c r="J12" s="314"/>
      <c r="K12" s="314"/>
      <c r="L12" s="23" t="str">
        <f t="shared" si="1"/>
        <v/>
      </c>
      <c r="M12" s="21"/>
      <c r="N12" s="9" t="s">
        <v>1532</v>
      </c>
    </row>
    <row r="13" ht="12.75" customHeight="1" spans="1:14">
      <c r="A13" s="20" t="str">
        <f t="shared" si="0"/>
        <v/>
      </c>
      <c r="B13" s="21"/>
      <c r="C13" s="21"/>
      <c r="D13" s="21"/>
      <c r="E13" s="22"/>
      <c r="F13" s="95"/>
      <c r="G13" s="21"/>
      <c r="H13" s="23"/>
      <c r="I13" s="314"/>
      <c r="J13" s="314"/>
      <c r="K13" s="314"/>
      <c r="L13" s="23" t="str">
        <f t="shared" si="1"/>
        <v/>
      </c>
      <c r="M13" s="21"/>
      <c r="N13" s="9" t="s">
        <v>1533</v>
      </c>
    </row>
    <row r="14" ht="12.75" customHeight="1" spans="1:14">
      <c r="A14" s="20" t="str">
        <f t="shared" si="0"/>
        <v/>
      </c>
      <c r="B14" s="21"/>
      <c r="C14" s="21"/>
      <c r="D14" s="21"/>
      <c r="E14" s="22"/>
      <c r="F14" s="95"/>
      <c r="G14" s="21"/>
      <c r="H14" s="23"/>
      <c r="I14" s="314"/>
      <c r="J14" s="314"/>
      <c r="K14" s="314"/>
      <c r="L14" s="23" t="str">
        <f t="shared" si="1"/>
        <v/>
      </c>
      <c r="M14" s="21"/>
      <c r="N14" s="9" t="s">
        <v>1534</v>
      </c>
    </row>
    <row r="15" ht="12.75" customHeight="1" spans="1:14">
      <c r="A15" s="20" t="str">
        <f t="shared" si="0"/>
        <v/>
      </c>
      <c r="B15" s="21"/>
      <c r="C15" s="21"/>
      <c r="D15" s="21"/>
      <c r="E15" s="22"/>
      <c r="F15" s="95"/>
      <c r="G15" s="21"/>
      <c r="H15" s="23"/>
      <c r="I15" s="314"/>
      <c r="J15" s="314"/>
      <c r="K15" s="314"/>
      <c r="L15" s="23" t="str">
        <f t="shared" si="1"/>
        <v/>
      </c>
      <c r="M15" s="21"/>
      <c r="N15" s="9" t="s">
        <v>1535</v>
      </c>
    </row>
    <row r="16" ht="12.75" customHeight="1" spans="1:14">
      <c r="A16" s="20" t="str">
        <f t="shared" si="0"/>
        <v/>
      </c>
      <c r="B16" s="21"/>
      <c r="C16" s="21"/>
      <c r="D16" s="21"/>
      <c r="E16" s="22"/>
      <c r="F16" s="95"/>
      <c r="G16" s="21"/>
      <c r="H16" s="23"/>
      <c r="I16" s="314"/>
      <c r="J16" s="314"/>
      <c r="K16" s="314"/>
      <c r="L16" s="23" t="str">
        <f t="shared" si="1"/>
        <v/>
      </c>
      <c r="M16" s="21"/>
      <c r="N16" s="9" t="s">
        <v>1536</v>
      </c>
    </row>
    <row r="17" ht="12.75" customHeight="1" spans="1:14">
      <c r="A17" s="20" t="str">
        <f t="shared" si="0"/>
        <v/>
      </c>
      <c r="B17" s="21"/>
      <c r="C17" s="21"/>
      <c r="D17" s="21"/>
      <c r="E17" s="22"/>
      <c r="F17" s="95"/>
      <c r="G17" s="21"/>
      <c r="H17" s="23"/>
      <c r="I17" s="314"/>
      <c r="J17" s="314"/>
      <c r="K17" s="314"/>
      <c r="L17" s="23" t="str">
        <f t="shared" si="1"/>
        <v/>
      </c>
      <c r="M17" s="21"/>
      <c r="N17" s="9" t="s">
        <v>1537</v>
      </c>
    </row>
    <row r="18" ht="12.75" customHeight="1" spans="1:14">
      <c r="A18" s="20" t="str">
        <f t="shared" si="0"/>
        <v/>
      </c>
      <c r="B18" s="21"/>
      <c r="C18" s="21"/>
      <c r="D18" s="21"/>
      <c r="E18" s="22"/>
      <c r="F18" s="95"/>
      <c r="G18" s="21"/>
      <c r="H18" s="23"/>
      <c r="I18" s="314"/>
      <c r="J18" s="314"/>
      <c r="K18" s="314"/>
      <c r="L18" s="23" t="str">
        <f t="shared" si="1"/>
        <v/>
      </c>
      <c r="M18" s="21"/>
      <c r="N18" s="9" t="s">
        <v>1538</v>
      </c>
    </row>
    <row r="19" ht="12.75" customHeight="1" spans="1:14">
      <c r="A19" s="20" t="str">
        <f t="shared" si="0"/>
        <v/>
      </c>
      <c r="B19" s="21"/>
      <c r="C19" s="21"/>
      <c r="D19" s="21"/>
      <c r="E19" s="22"/>
      <c r="F19" s="95"/>
      <c r="G19" s="21"/>
      <c r="H19" s="23"/>
      <c r="I19" s="314"/>
      <c r="J19" s="314"/>
      <c r="K19" s="314"/>
      <c r="L19" s="23" t="str">
        <f t="shared" si="1"/>
        <v/>
      </c>
      <c r="M19" s="21"/>
      <c r="N19" s="9" t="s">
        <v>1539</v>
      </c>
    </row>
    <row r="20" ht="12.75" customHeight="1" spans="1:14">
      <c r="A20" s="20" t="str">
        <f t="shared" si="0"/>
        <v/>
      </c>
      <c r="B20" s="21"/>
      <c r="C20" s="21"/>
      <c r="D20" s="21"/>
      <c r="E20" s="22"/>
      <c r="F20" s="95"/>
      <c r="G20" s="21"/>
      <c r="H20" s="23"/>
      <c r="I20" s="314"/>
      <c r="J20" s="314"/>
      <c r="K20" s="314"/>
      <c r="L20" s="23" t="str">
        <f t="shared" si="1"/>
        <v/>
      </c>
      <c r="M20" s="21"/>
      <c r="N20" s="9" t="s">
        <v>1540</v>
      </c>
    </row>
    <row r="21" ht="12.75" customHeight="1" spans="1:14">
      <c r="A21" s="20" t="str">
        <f t="shared" si="0"/>
        <v/>
      </c>
      <c r="B21" s="21"/>
      <c r="C21" s="21"/>
      <c r="D21" s="21"/>
      <c r="E21" s="22"/>
      <c r="F21" s="95"/>
      <c r="G21" s="21"/>
      <c r="H21" s="23"/>
      <c r="I21" s="314"/>
      <c r="J21" s="314"/>
      <c r="K21" s="314"/>
      <c r="L21" s="23" t="str">
        <f t="shared" si="1"/>
        <v/>
      </c>
      <c r="M21" s="21"/>
      <c r="N21" s="9" t="s">
        <v>1541</v>
      </c>
    </row>
    <row r="22" ht="12.75" customHeight="1" spans="1:14">
      <c r="A22" s="20" t="str">
        <f t="shared" si="0"/>
        <v/>
      </c>
      <c r="B22" s="21"/>
      <c r="C22" s="21"/>
      <c r="D22" s="21"/>
      <c r="E22" s="22"/>
      <c r="F22" s="95"/>
      <c r="G22" s="21"/>
      <c r="H22" s="23"/>
      <c r="I22" s="314"/>
      <c r="J22" s="314"/>
      <c r="K22" s="314"/>
      <c r="L22" s="23" t="str">
        <f t="shared" si="1"/>
        <v/>
      </c>
      <c r="M22" s="21"/>
      <c r="N22" s="9" t="s">
        <v>1542</v>
      </c>
    </row>
    <row r="23" ht="12.75" customHeight="1" spans="1:14">
      <c r="A23" s="20" t="str">
        <f t="shared" si="0"/>
        <v/>
      </c>
      <c r="B23" s="21"/>
      <c r="C23" s="21"/>
      <c r="D23" s="21"/>
      <c r="E23" s="22"/>
      <c r="F23" s="95"/>
      <c r="G23" s="21"/>
      <c r="H23" s="23"/>
      <c r="I23" s="314"/>
      <c r="J23" s="314"/>
      <c r="K23" s="314"/>
      <c r="L23" s="23" t="str">
        <f t="shared" si="1"/>
        <v/>
      </c>
      <c r="M23" s="21"/>
      <c r="N23" s="9" t="s">
        <v>1543</v>
      </c>
    </row>
    <row r="24" ht="12.75" customHeight="1" spans="1:14">
      <c r="A24" s="315" t="s">
        <v>1544</v>
      </c>
      <c r="B24" s="182"/>
      <c r="C24" s="21"/>
      <c r="D24" s="21"/>
      <c r="E24" s="57"/>
      <c r="F24" s="95"/>
      <c r="G24" s="21"/>
      <c r="H24" s="23"/>
      <c r="I24" s="316">
        <f>SUM(I8:I23)</f>
        <v>0</v>
      </c>
      <c r="J24" s="316">
        <f>SUM(J8:J23)</f>
        <v>0</v>
      </c>
      <c r="K24" s="316">
        <f>SUM(K8:K23)</f>
        <v>0</v>
      </c>
      <c r="L24" s="23" t="str">
        <f t="shared" si="1"/>
        <v/>
      </c>
      <c r="M24" s="21"/>
    </row>
    <row r="25" ht="12.75" customHeight="1" spans="1:14">
      <c r="A25" s="315" t="s">
        <v>1114</v>
      </c>
      <c r="B25" s="182"/>
      <c r="C25" s="21"/>
      <c r="D25" s="21"/>
      <c r="E25" s="57"/>
      <c r="F25" s="95"/>
      <c r="G25" s="21"/>
      <c r="H25" s="23"/>
      <c r="I25" s="316">
        <f>J24</f>
        <v>0</v>
      </c>
      <c r="J25" s="316"/>
      <c r="K25" s="316"/>
      <c r="L25" s="23"/>
      <c r="M25" s="21"/>
    </row>
    <row r="26" ht="12.75" customHeight="1" spans="1:14">
      <c r="A26" s="20" t="s">
        <v>1115</v>
      </c>
      <c r="B26" s="182"/>
      <c r="C26" s="21"/>
      <c r="D26" s="21"/>
      <c r="E26" s="57"/>
      <c r="F26" s="95"/>
      <c r="G26" s="21"/>
      <c r="H26" s="23"/>
      <c r="I26" s="316"/>
      <c r="J26" s="316"/>
      <c r="K26" s="316">
        <f>I25</f>
        <v>0</v>
      </c>
      <c r="L26" s="23"/>
      <c r="M26" s="21"/>
    </row>
    <row r="27" customHeight="1" spans="1:14">
      <c r="A27" s="317" t="s">
        <v>730</v>
      </c>
      <c r="B27" s="206"/>
      <c r="C27" s="27"/>
      <c r="D27" s="27"/>
      <c r="E27" s="318"/>
      <c r="F27" s="27"/>
      <c r="G27" s="27"/>
      <c r="H27" s="27"/>
      <c r="I27" s="319">
        <f>I24-I25</f>
        <v>0</v>
      </c>
      <c r="J27" s="319"/>
      <c r="K27" s="319">
        <f>K24-K26</f>
        <v>0</v>
      </c>
      <c r="L27" s="23" t="str">
        <f t="shared" si="1"/>
        <v/>
      </c>
      <c r="M27" s="27"/>
    </row>
    <row r="28" customHeight="1" spans="1:14">
      <c r="A28" s="10" t="str">
        <f>基本信息输入表!$K$6&amp;"填表人："&amp;基本信息输入表!$M$41</f>
        <v>产权持有单位填表人：宁国胜</v>
      </c>
      <c r="K28" s="10" t="str">
        <f>"评估人员："&amp;基本信息输入表!$Q$41</f>
        <v>评估人员：王庆国</v>
      </c>
      <c r="N28" s="215" t="s">
        <v>837</v>
      </c>
    </row>
    <row r="29" customHeight="1" spans="1:14">
      <c r="A29" s="10" t="str">
        <f>"填表日期："&amp;YEAR(基本信息输入表!$O$41)&amp;"年"&amp;MONTH(基本信息输入表!$O$41)&amp;"月"&amp;DAY(基本信息输入表!$O$41)&amp;"日"</f>
        <v>填表日期：2025年2月22日</v>
      </c>
    </row>
  </sheetData>
  <mergeCells count="19">
    <mergeCell ref="A2:M2"/>
    <mergeCell ref="A3:M3"/>
    <mergeCell ref="A24:B24"/>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N29"/>
  <sheetViews>
    <sheetView topLeftCell="A3" workbookViewId="0">
      <selection activeCell="P16" sqref="P16"/>
    </sheetView>
  </sheetViews>
  <sheetFormatPr defaultColWidth="8.7" defaultRowHeight="15.75"/>
  <cols>
    <col min="1" max="1" width="6.2" style="304" customWidth="1"/>
    <col min="2" max="2" width="11.2" style="304" customWidth="1"/>
    <col min="3" max="5" width="8.2" style="304" customWidth="1"/>
    <col min="6" max="6" width="17.5" style="304" customWidth="1"/>
    <col min="7" max="7" width="8.2" style="304" customWidth="1"/>
    <col min="8" max="9" width="11.7" style="304" customWidth="1"/>
    <col min="10" max="10" width="14.7" style="304" customWidth="1"/>
    <col min="11" max="11" width="16.2" style="304" customWidth="1"/>
    <col min="12" max="12" width="13.2" style="304" customWidth="1"/>
    <col min="13" max="13" width="10.7" style="304" customWidth="1"/>
    <col min="14" max="14" width="9.7" style="304" customWidth="1"/>
    <col min="15" max="16384" width="8.7" style="304"/>
  </cols>
  <sheetData>
    <row r="1" spans="1:14">
      <c r="A1" s="11" t="s">
        <v>0</v>
      </c>
      <c r="B1" s="10"/>
      <c r="C1" s="10"/>
      <c r="D1" s="10"/>
      <c r="E1" s="10"/>
      <c r="F1" s="10"/>
      <c r="G1" s="10"/>
      <c r="H1" s="10"/>
      <c r="I1" s="10"/>
      <c r="J1" s="10"/>
      <c r="K1" s="10"/>
      <c r="L1" s="10"/>
      <c r="M1" s="10"/>
      <c r="N1" s="10"/>
    </row>
    <row r="2" ht="22.5" spans="1:14">
      <c r="A2" s="12" t="s">
        <v>1545</v>
      </c>
      <c r="B2" s="8"/>
      <c r="C2" s="8"/>
      <c r="D2" s="8"/>
      <c r="E2" s="8"/>
      <c r="F2" s="8"/>
      <c r="G2" s="8"/>
      <c r="H2" s="8"/>
      <c r="I2" s="8"/>
      <c r="J2" s="8"/>
      <c r="K2" s="8"/>
      <c r="L2" s="8"/>
      <c r="M2" s="8"/>
      <c r="N2" s="10"/>
    </row>
    <row r="3" s="165" customFormat="1" ht="12.75" spans="1:14">
      <c r="A3" s="9" t="str">
        <f>"评估基准日："&amp;TEXT(基本信息输入表!M7,"yyyy年mm月dd日")</f>
        <v>评估基准日：2025年02月20日</v>
      </c>
      <c r="B3" s="10"/>
      <c r="C3" s="10"/>
      <c r="D3" s="10"/>
      <c r="E3" s="10"/>
      <c r="F3" s="10"/>
      <c r="G3" s="10"/>
      <c r="H3" s="10"/>
      <c r="I3" s="10"/>
      <c r="J3" s="10"/>
      <c r="K3" s="10"/>
      <c r="L3" s="10"/>
      <c r="M3" s="10"/>
      <c r="N3" s="58"/>
    </row>
    <row r="4" s="165" customFormat="1" ht="12.75" spans="1:14">
      <c r="A4" s="9"/>
      <c r="B4" s="9"/>
      <c r="C4" s="9"/>
      <c r="D4" s="9"/>
      <c r="E4" s="9"/>
      <c r="F4" s="9"/>
      <c r="G4" s="9"/>
      <c r="H4" s="9"/>
      <c r="I4" s="9"/>
      <c r="J4" s="9"/>
      <c r="K4" s="9"/>
      <c r="L4" s="9"/>
      <c r="M4" s="14" t="s">
        <v>1546</v>
      </c>
      <c r="N4" s="10"/>
    </row>
    <row r="5" s="165" customFormat="1" ht="12.75" spans="1:14">
      <c r="A5" s="10" t="str">
        <f>基本信息输入表!K6&amp;"："&amp;基本信息输入表!M6</f>
        <v>产权持有单位：中国石油天然气股份有限公司塔里木油田分公司塔西南勘探开发公司</v>
      </c>
      <c r="B5" s="10"/>
      <c r="C5" s="10"/>
      <c r="D5" s="10"/>
      <c r="E5" s="10"/>
      <c r="F5" s="10"/>
      <c r="G5" s="10"/>
      <c r="H5" s="10"/>
      <c r="I5" s="10"/>
      <c r="J5" s="10"/>
      <c r="K5" s="10"/>
      <c r="L5" s="10"/>
      <c r="M5" s="212" t="s">
        <v>846</v>
      </c>
      <c r="N5" s="10"/>
    </row>
    <row r="6" s="165" customFormat="1" ht="12.75" customHeight="1" spans="1:14">
      <c r="A6" s="18" t="s">
        <v>4</v>
      </c>
      <c r="B6" s="308" t="s">
        <v>1547</v>
      </c>
      <c r="C6" s="308" t="s">
        <v>1548</v>
      </c>
      <c r="D6" s="308" t="s">
        <v>1147</v>
      </c>
      <c r="E6" s="308" t="s">
        <v>1092</v>
      </c>
      <c r="F6" s="84" t="s">
        <v>6</v>
      </c>
      <c r="G6" s="213" t="s">
        <v>769</v>
      </c>
      <c r="H6" s="213" t="s">
        <v>1549</v>
      </c>
      <c r="I6" s="213" t="s">
        <v>1550</v>
      </c>
      <c r="J6" s="213" t="s">
        <v>1551</v>
      </c>
      <c r="K6" s="18" t="s">
        <v>7</v>
      </c>
      <c r="L6" s="18" t="s">
        <v>686</v>
      </c>
      <c r="M6" s="18" t="s">
        <v>176</v>
      </c>
      <c r="N6" s="215" t="s">
        <v>851</v>
      </c>
    </row>
    <row r="7" s="165" customFormat="1" ht="12.75" customHeight="1" spans="1:14">
      <c r="A7" s="20" t="str">
        <f>IF(B7="","",ROW()-6)</f>
        <v/>
      </c>
      <c r="B7" s="21"/>
      <c r="C7" s="57"/>
      <c r="D7" s="22"/>
      <c r="E7" s="57"/>
      <c r="F7" s="23"/>
      <c r="G7" s="23"/>
      <c r="H7" s="23"/>
      <c r="I7" s="309"/>
      <c r="J7" s="309"/>
      <c r="K7" s="23"/>
      <c r="L7" s="23" t="str">
        <f>IF(F7=0,"",(K7-F7)/F7*100)</f>
        <v/>
      </c>
      <c r="M7" s="21"/>
      <c r="N7" s="9" t="s">
        <v>1552</v>
      </c>
    </row>
    <row r="8" s="165" customFormat="1" ht="12.75" customHeight="1" spans="1:14">
      <c r="A8" s="20" t="str">
        <f t="shared" ref="A8:A26" si="0">IF(B8="","",ROW()-6)</f>
        <v/>
      </c>
      <c r="B8" s="21"/>
      <c r="C8" s="57"/>
      <c r="D8" s="22"/>
      <c r="E8" s="57"/>
      <c r="F8" s="23"/>
      <c r="G8" s="23"/>
      <c r="H8" s="23"/>
      <c r="I8" s="309"/>
      <c r="J8" s="309"/>
      <c r="K8" s="23"/>
      <c r="L8" s="23" t="str">
        <f t="shared" ref="L8:L27" si="1">IF(F8=0,"",(K8-F8)/F8*100)</f>
        <v/>
      </c>
      <c r="M8" s="21"/>
      <c r="N8" s="9" t="s">
        <v>1553</v>
      </c>
    </row>
    <row r="9" s="165" customFormat="1" ht="12.75" customHeight="1" spans="1:14">
      <c r="A9" s="20" t="str">
        <f t="shared" si="0"/>
        <v/>
      </c>
      <c r="B9" s="21"/>
      <c r="C9" s="57"/>
      <c r="D9" s="22"/>
      <c r="E9" s="57"/>
      <c r="F9" s="23"/>
      <c r="G9" s="23"/>
      <c r="H9" s="23"/>
      <c r="I9" s="309"/>
      <c r="J9" s="309"/>
      <c r="K9" s="23"/>
      <c r="L9" s="23" t="str">
        <f t="shared" si="1"/>
        <v/>
      </c>
      <c r="M9" s="21"/>
      <c r="N9" s="9" t="s">
        <v>1554</v>
      </c>
    </row>
    <row r="10" s="165" customFormat="1" ht="12.75" customHeight="1" spans="1:14">
      <c r="A10" s="20" t="str">
        <f t="shared" si="0"/>
        <v/>
      </c>
      <c r="B10" s="21"/>
      <c r="C10" s="57"/>
      <c r="D10" s="22"/>
      <c r="E10" s="57"/>
      <c r="F10" s="23"/>
      <c r="G10" s="23"/>
      <c r="H10" s="23"/>
      <c r="I10" s="309"/>
      <c r="J10" s="309"/>
      <c r="K10" s="23"/>
      <c r="L10" s="23" t="str">
        <f t="shared" si="1"/>
        <v/>
      </c>
      <c r="M10" s="21"/>
      <c r="N10" s="9" t="s">
        <v>1555</v>
      </c>
    </row>
    <row r="11" s="165" customFormat="1" ht="12.75" customHeight="1" spans="1:14">
      <c r="A11" s="20" t="str">
        <f t="shared" si="0"/>
        <v/>
      </c>
      <c r="B11" s="21"/>
      <c r="C11" s="57"/>
      <c r="D11" s="22"/>
      <c r="E11" s="57"/>
      <c r="F11" s="23"/>
      <c r="G11" s="23"/>
      <c r="H11" s="23"/>
      <c r="I11" s="309"/>
      <c r="J11" s="309"/>
      <c r="K11" s="23"/>
      <c r="L11" s="23" t="str">
        <f t="shared" si="1"/>
        <v/>
      </c>
      <c r="M11" s="21"/>
      <c r="N11" s="9" t="s">
        <v>1556</v>
      </c>
    </row>
    <row r="12" s="165" customFormat="1" ht="12.75" customHeight="1" spans="1:14">
      <c r="A12" s="20" t="str">
        <f t="shared" si="0"/>
        <v/>
      </c>
      <c r="B12" s="21"/>
      <c r="C12" s="57"/>
      <c r="D12" s="22"/>
      <c r="E12" s="57"/>
      <c r="F12" s="23"/>
      <c r="G12" s="23"/>
      <c r="H12" s="23"/>
      <c r="I12" s="309"/>
      <c r="J12" s="309"/>
      <c r="K12" s="23"/>
      <c r="L12" s="23" t="str">
        <f t="shared" si="1"/>
        <v/>
      </c>
      <c r="M12" s="21"/>
      <c r="N12" s="9" t="s">
        <v>1557</v>
      </c>
    </row>
    <row r="13" s="165" customFormat="1" ht="12.75" customHeight="1" spans="1:14">
      <c r="A13" s="20" t="str">
        <f t="shared" si="0"/>
        <v/>
      </c>
      <c r="B13" s="21"/>
      <c r="C13" s="57"/>
      <c r="D13" s="22"/>
      <c r="E13" s="57"/>
      <c r="F13" s="23"/>
      <c r="G13" s="23"/>
      <c r="H13" s="23"/>
      <c r="I13" s="309"/>
      <c r="J13" s="309"/>
      <c r="K13" s="23"/>
      <c r="L13" s="23" t="str">
        <f t="shared" si="1"/>
        <v/>
      </c>
      <c r="M13" s="21"/>
      <c r="N13" s="9" t="s">
        <v>1558</v>
      </c>
    </row>
    <row r="14" s="165" customFormat="1" ht="12.75" customHeight="1" spans="1:14">
      <c r="A14" s="20" t="str">
        <f t="shared" si="0"/>
        <v/>
      </c>
      <c r="B14" s="21"/>
      <c r="C14" s="57"/>
      <c r="D14" s="22"/>
      <c r="E14" s="57"/>
      <c r="F14" s="23"/>
      <c r="G14" s="23"/>
      <c r="H14" s="23"/>
      <c r="I14" s="309"/>
      <c r="J14" s="309"/>
      <c r="K14" s="23"/>
      <c r="L14" s="23" t="str">
        <f t="shared" si="1"/>
        <v/>
      </c>
      <c r="M14" s="21"/>
      <c r="N14" s="9" t="s">
        <v>1559</v>
      </c>
    </row>
    <row r="15" s="165" customFormat="1" ht="12.75" customHeight="1" spans="1:14">
      <c r="A15" s="20" t="str">
        <f t="shared" si="0"/>
        <v/>
      </c>
      <c r="B15" s="21"/>
      <c r="C15" s="57"/>
      <c r="D15" s="22"/>
      <c r="E15" s="57"/>
      <c r="F15" s="23"/>
      <c r="G15" s="23"/>
      <c r="H15" s="23"/>
      <c r="I15" s="309"/>
      <c r="J15" s="309"/>
      <c r="K15" s="23"/>
      <c r="L15" s="23" t="str">
        <f t="shared" si="1"/>
        <v/>
      </c>
      <c r="M15" s="21"/>
      <c r="N15" s="9" t="s">
        <v>1560</v>
      </c>
    </row>
    <row r="16" s="165" customFormat="1" ht="12.75" customHeight="1" spans="1:14">
      <c r="A16" s="20" t="str">
        <f t="shared" si="0"/>
        <v/>
      </c>
      <c r="B16" s="21"/>
      <c r="C16" s="57"/>
      <c r="D16" s="22"/>
      <c r="E16" s="57"/>
      <c r="F16" s="23"/>
      <c r="G16" s="23"/>
      <c r="H16" s="23"/>
      <c r="I16" s="309"/>
      <c r="J16" s="309"/>
      <c r="K16" s="23"/>
      <c r="L16" s="23" t="str">
        <f t="shared" si="1"/>
        <v/>
      </c>
      <c r="M16" s="21"/>
      <c r="N16" s="9" t="s">
        <v>1561</v>
      </c>
    </row>
    <row r="17" s="165" customFormat="1" ht="12.75" customHeight="1" spans="1:14">
      <c r="A17" s="20" t="str">
        <f t="shared" si="0"/>
        <v/>
      </c>
      <c r="B17" s="21"/>
      <c r="C17" s="57"/>
      <c r="D17" s="22"/>
      <c r="E17" s="57"/>
      <c r="F17" s="23"/>
      <c r="G17" s="23"/>
      <c r="H17" s="23"/>
      <c r="I17" s="309"/>
      <c r="J17" s="309"/>
      <c r="K17" s="23"/>
      <c r="L17" s="23" t="str">
        <f t="shared" si="1"/>
        <v/>
      </c>
      <c r="M17" s="21"/>
      <c r="N17" s="9" t="s">
        <v>1562</v>
      </c>
    </row>
    <row r="18" s="165" customFormat="1" ht="12.75" customHeight="1" spans="1:14">
      <c r="A18" s="20" t="str">
        <f t="shared" si="0"/>
        <v/>
      </c>
      <c r="B18" s="21"/>
      <c r="C18" s="57"/>
      <c r="D18" s="22"/>
      <c r="E18" s="57"/>
      <c r="F18" s="23"/>
      <c r="G18" s="23"/>
      <c r="H18" s="23"/>
      <c r="I18" s="309"/>
      <c r="J18" s="309"/>
      <c r="K18" s="23"/>
      <c r="L18" s="23" t="str">
        <f t="shared" si="1"/>
        <v/>
      </c>
      <c r="M18" s="21"/>
      <c r="N18" s="9" t="s">
        <v>1563</v>
      </c>
    </row>
    <row r="19" s="165" customFormat="1" ht="12.75" customHeight="1" spans="1:14">
      <c r="A19" s="20" t="str">
        <f t="shared" si="0"/>
        <v/>
      </c>
      <c r="B19" s="21"/>
      <c r="C19" s="57"/>
      <c r="D19" s="22"/>
      <c r="E19" s="57"/>
      <c r="F19" s="23"/>
      <c r="G19" s="23"/>
      <c r="H19" s="23"/>
      <c r="I19" s="309"/>
      <c r="J19" s="309"/>
      <c r="K19" s="23"/>
      <c r="L19" s="23" t="str">
        <f t="shared" si="1"/>
        <v/>
      </c>
      <c r="M19" s="21"/>
      <c r="N19" s="9" t="s">
        <v>1564</v>
      </c>
    </row>
    <row r="20" s="165" customFormat="1" ht="12.75" customHeight="1" spans="1:14">
      <c r="A20" s="20" t="str">
        <f t="shared" si="0"/>
        <v/>
      </c>
      <c r="B20" s="21"/>
      <c r="C20" s="57"/>
      <c r="D20" s="22"/>
      <c r="E20" s="57"/>
      <c r="F20" s="23"/>
      <c r="G20" s="23"/>
      <c r="H20" s="23"/>
      <c r="I20" s="309"/>
      <c r="J20" s="309"/>
      <c r="K20" s="23"/>
      <c r="L20" s="23" t="str">
        <f t="shared" si="1"/>
        <v/>
      </c>
      <c r="M20" s="21"/>
      <c r="N20" s="9" t="s">
        <v>1565</v>
      </c>
    </row>
    <row r="21" s="165" customFormat="1" ht="12.75" customHeight="1" spans="1:14">
      <c r="A21" s="20" t="str">
        <f t="shared" si="0"/>
        <v/>
      </c>
      <c r="B21" s="21"/>
      <c r="C21" s="57"/>
      <c r="D21" s="22"/>
      <c r="E21" s="57"/>
      <c r="F21" s="23"/>
      <c r="G21" s="23"/>
      <c r="H21" s="23"/>
      <c r="I21" s="309"/>
      <c r="J21" s="309"/>
      <c r="K21" s="23"/>
      <c r="L21" s="23" t="str">
        <f t="shared" si="1"/>
        <v/>
      </c>
      <c r="M21" s="21"/>
      <c r="N21" s="9" t="s">
        <v>1566</v>
      </c>
    </row>
    <row r="22" s="165" customFormat="1" ht="12.75" customHeight="1" spans="1:14">
      <c r="A22" s="20" t="str">
        <f t="shared" si="0"/>
        <v/>
      </c>
      <c r="B22" s="21"/>
      <c r="C22" s="57"/>
      <c r="D22" s="22"/>
      <c r="E22" s="57"/>
      <c r="F22" s="23"/>
      <c r="G22" s="23"/>
      <c r="H22" s="23"/>
      <c r="I22" s="309"/>
      <c r="J22" s="309"/>
      <c r="K22" s="23"/>
      <c r="L22" s="23" t="str">
        <f t="shared" si="1"/>
        <v/>
      </c>
      <c r="M22" s="21"/>
      <c r="N22" s="9" t="s">
        <v>1567</v>
      </c>
    </row>
    <row r="23" s="165" customFormat="1" ht="12.75" customHeight="1" spans="1:14">
      <c r="A23" s="20" t="str">
        <f t="shared" si="0"/>
        <v/>
      </c>
      <c r="B23" s="21"/>
      <c r="C23" s="57"/>
      <c r="D23" s="22"/>
      <c r="E23" s="57"/>
      <c r="F23" s="23"/>
      <c r="G23" s="23"/>
      <c r="H23" s="23"/>
      <c r="I23" s="309"/>
      <c r="J23" s="309"/>
      <c r="K23" s="23"/>
      <c r="L23" s="23" t="str">
        <f t="shared" si="1"/>
        <v/>
      </c>
      <c r="M23" s="21"/>
      <c r="N23" s="9" t="s">
        <v>1568</v>
      </c>
    </row>
    <row r="24" s="165" customFormat="1" ht="12.75" customHeight="1" spans="1:14">
      <c r="A24" s="20" t="str">
        <f t="shared" si="0"/>
        <v/>
      </c>
      <c r="B24" s="21"/>
      <c r="C24" s="57"/>
      <c r="D24" s="22"/>
      <c r="E24" s="57"/>
      <c r="F24" s="23"/>
      <c r="G24" s="23"/>
      <c r="H24" s="23"/>
      <c r="I24" s="309"/>
      <c r="J24" s="309"/>
      <c r="K24" s="23"/>
      <c r="L24" s="23" t="str">
        <f t="shared" si="1"/>
        <v/>
      </c>
      <c r="M24" s="21"/>
      <c r="N24" s="9" t="s">
        <v>1569</v>
      </c>
    </row>
    <row r="25" s="165" customFormat="1" ht="12.75" customHeight="1" spans="1:14">
      <c r="A25" s="20" t="str">
        <f t="shared" si="0"/>
        <v/>
      </c>
      <c r="B25" s="21"/>
      <c r="C25" s="57"/>
      <c r="D25" s="22"/>
      <c r="E25" s="57"/>
      <c r="F25" s="23"/>
      <c r="G25" s="23"/>
      <c r="H25" s="23"/>
      <c r="I25" s="309"/>
      <c r="J25" s="309"/>
      <c r="K25" s="23"/>
      <c r="L25" s="23" t="str">
        <f t="shared" si="1"/>
        <v/>
      </c>
      <c r="M25" s="21"/>
      <c r="N25" s="9" t="s">
        <v>1570</v>
      </c>
    </row>
    <row r="26" s="165" customFormat="1" ht="12.75" customHeight="1" spans="1:14">
      <c r="A26" s="20" t="str">
        <f t="shared" si="0"/>
        <v/>
      </c>
      <c r="B26" s="21"/>
      <c r="C26" s="57"/>
      <c r="D26" s="22"/>
      <c r="E26" s="57"/>
      <c r="F26" s="23"/>
      <c r="G26" s="23"/>
      <c r="H26" s="23"/>
      <c r="I26" s="309"/>
      <c r="J26" s="309"/>
      <c r="K26" s="23"/>
      <c r="L26" s="23" t="str">
        <f t="shared" si="1"/>
        <v/>
      </c>
      <c r="M26" s="21"/>
      <c r="N26" s="9" t="s">
        <v>1571</v>
      </c>
    </row>
    <row r="27" s="165" customFormat="1" ht="12.75" customHeight="1" spans="1:14">
      <c r="A27" s="24" t="s">
        <v>1524</v>
      </c>
      <c r="B27" s="206"/>
      <c r="C27" s="24"/>
      <c r="D27" s="24"/>
      <c r="E27" s="24"/>
      <c r="F27" s="31">
        <f>SUM(F7:F26)</f>
        <v>0</v>
      </c>
      <c r="G27" s="31"/>
      <c r="H27" s="31"/>
      <c r="I27" s="310"/>
      <c r="J27" s="310"/>
      <c r="K27" s="31">
        <f>SUM(K7:K26)</f>
        <v>0</v>
      </c>
      <c r="L27" s="23" t="str">
        <f t="shared" si="1"/>
        <v/>
      </c>
      <c r="M27" s="27"/>
      <c r="N27" s="10"/>
    </row>
    <row r="28" s="165" customFormat="1" ht="12.75" spans="1:14">
      <c r="A28" s="10" t="str">
        <f>基本信息输入表!$K$6&amp;"填表人："&amp;基本信息输入表!$M$42</f>
        <v>产权持有单位填表人：宁国胜</v>
      </c>
      <c r="B28" s="10"/>
      <c r="C28" s="10"/>
      <c r="D28" s="10"/>
      <c r="E28" s="10"/>
      <c r="F28" s="10"/>
      <c r="G28" s="10"/>
      <c r="H28" s="10"/>
      <c r="I28" s="10"/>
      <c r="J28" s="10"/>
      <c r="K28" s="10" t="str">
        <f>"评估人员："&amp;基本信息输入表!$Q$42</f>
        <v>评估人员：王庆国</v>
      </c>
      <c r="L28" s="10"/>
      <c r="M28" s="10"/>
      <c r="N28" s="58" t="s">
        <v>837</v>
      </c>
    </row>
    <row r="29" s="165" customFormat="1" ht="12.75" spans="1:14">
      <c r="A29" s="10" t="str">
        <f>"填表日期："&amp;YEAR(基本信息输入表!$O$42)&amp;"年"&amp;MONTH(基本信息输入表!$O$42)&amp;"月"&amp;DAY(基本信息输入表!$O$42)&amp;"日"</f>
        <v>填表日期：2025年2月22日</v>
      </c>
      <c r="B29" s="10"/>
      <c r="C29" s="10"/>
      <c r="D29" s="10"/>
      <c r="E29" s="10"/>
      <c r="F29" s="10"/>
      <c r="G29" s="10"/>
      <c r="H29" s="10"/>
      <c r="I29" s="10"/>
      <c r="J29" s="10"/>
      <c r="K29" s="10"/>
      <c r="L29" s="10"/>
      <c r="M29" s="10"/>
      <c r="N29" s="10"/>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I29"/>
  <sheetViews>
    <sheetView showGridLines="0" zoomScale="96" zoomScaleNormal="96" workbookViewId="0">
      <selection activeCell="M19" sqref="M19"/>
    </sheetView>
  </sheetViews>
  <sheetFormatPr defaultColWidth="9" defaultRowHeight="15.75" customHeight="1"/>
  <cols>
    <col min="1" max="1" width="5.7" style="10" customWidth="1"/>
    <col min="2" max="2" width="17.7" style="10" customWidth="1"/>
    <col min="3" max="3" width="12.2" style="10" customWidth="1"/>
    <col min="4" max="4" width="15.5" style="10" customWidth="1"/>
    <col min="5" max="5" width="15.7" style="10" customWidth="1"/>
    <col min="6" max="7" width="12.7" style="10" customWidth="1"/>
    <col min="8" max="8" width="15.7" style="10" customWidth="1"/>
    <col min="9" max="10" width="9" style="10" customWidth="1"/>
    <col min="11" max="16384" width="9" style="10"/>
  </cols>
  <sheetData>
    <row r="1" customHeight="1" spans="1:9">
      <c r="A1" s="11" t="s">
        <v>0</v>
      </c>
    </row>
    <row r="2" s="8" customFormat="1" ht="30" customHeight="1" spans="1:9">
      <c r="A2" s="12" t="s">
        <v>1572</v>
      </c>
      <c r="I2" s="10"/>
    </row>
    <row r="3" customHeight="1" spans="1:9">
      <c r="A3" s="9" t="str">
        <f>"评估基准日："&amp;TEXT(基本信息输入表!M7,"yyyy年mm月dd日")</f>
        <v>评估基准日：2025年02月20日</v>
      </c>
      <c r="I3" s="58"/>
    </row>
    <row r="4" ht="14.25" customHeight="1" spans="1:9">
      <c r="A4" s="9"/>
      <c r="B4" s="9"/>
      <c r="C4" s="9"/>
      <c r="D4" s="9"/>
      <c r="E4" s="9"/>
      <c r="F4" s="9"/>
      <c r="G4" s="9"/>
      <c r="H4" s="14" t="s">
        <v>1573</v>
      </c>
    </row>
    <row r="5" customHeight="1" spans="1:9">
      <c r="A5" s="10" t="str">
        <f>基本信息输入表!K6&amp;"："&amp;基本信息输入表!M6</f>
        <v>产权持有单位：中国石油天然气股份有限公司塔里木油田分公司塔西南勘探开发公司</v>
      </c>
      <c r="H5" s="212" t="s">
        <v>846</v>
      </c>
    </row>
    <row r="6" s="9" customFormat="1" customHeight="1" spans="1:9">
      <c r="A6" s="18" t="s">
        <v>4</v>
      </c>
      <c r="B6" s="18" t="s">
        <v>1574</v>
      </c>
      <c r="C6" s="18" t="s">
        <v>1147</v>
      </c>
      <c r="D6" s="18" t="s">
        <v>1575</v>
      </c>
      <c r="E6" s="84" t="s">
        <v>6</v>
      </c>
      <c r="F6" s="18" t="s">
        <v>7</v>
      </c>
      <c r="G6" s="18" t="s">
        <v>686</v>
      </c>
      <c r="H6" s="18" t="s">
        <v>176</v>
      </c>
      <c r="I6" s="215" t="s">
        <v>851</v>
      </c>
    </row>
    <row r="7" ht="12.75" customHeight="1" spans="1:9">
      <c r="A7" s="20" t="str">
        <f>IF(B7="","",ROW()-6)</f>
        <v/>
      </c>
      <c r="B7" s="21"/>
      <c r="C7" s="22"/>
      <c r="D7" s="21"/>
      <c r="E7" s="23"/>
      <c r="F7" s="23"/>
      <c r="G7" s="23" t="str">
        <f>IF(E7=0,"",(F7-E7)/E7*100)</f>
        <v/>
      </c>
      <c r="H7" s="21"/>
      <c r="I7" s="9" t="s">
        <v>1576</v>
      </c>
    </row>
    <row r="8" ht="12.75" customHeight="1" spans="1:9">
      <c r="A8" s="20" t="str">
        <f t="shared" ref="A8:A26" si="0">IF(B8="","",ROW()-6)</f>
        <v/>
      </c>
      <c r="B8" s="21"/>
      <c r="C8" s="22"/>
      <c r="D8" s="21"/>
      <c r="E8" s="23"/>
      <c r="F8" s="23"/>
      <c r="G8" s="23" t="str">
        <f t="shared" ref="G8:G27" si="1">IF(E8=0,"",(F8-E8)/E8*100)</f>
        <v/>
      </c>
      <c r="H8" s="21"/>
      <c r="I8" s="9" t="s">
        <v>1577</v>
      </c>
    </row>
    <row r="9" ht="12.75" customHeight="1" spans="1:9">
      <c r="A9" s="20" t="str">
        <f t="shared" si="0"/>
        <v/>
      </c>
      <c r="B9" s="21"/>
      <c r="C9" s="22"/>
      <c r="D9" s="21"/>
      <c r="E9" s="23"/>
      <c r="F9" s="23"/>
      <c r="G9" s="23" t="str">
        <f t="shared" si="1"/>
        <v/>
      </c>
      <c r="H9" s="21"/>
      <c r="I9" s="9" t="s">
        <v>1578</v>
      </c>
    </row>
    <row r="10" ht="12.75" customHeight="1" spans="1:9">
      <c r="A10" s="20" t="str">
        <f t="shared" si="0"/>
        <v/>
      </c>
      <c r="B10" s="21"/>
      <c r="C10" s="22"/>
      <c r="D10" s="21"/>
      <c r="E10" s="23"/>
      <c r="F10" s="23"/>
      <c r="G10" s="23" t="str">
        <f t="shared" si="1"/>
        <v/>
      </c>
      <c r="H10" s="21"/>
      <c r="I10" s="9" t="s">
        <v>1579</v>
      </c>
    </row>
    <row r="11" ht="12.75" customHeight="1" spans="1:9">
      <c r="A11" s="20" t="str">
        <f t="shared" si="0"/>
        <v/>
      </c>
      <c r="B11" s="21"/>
      <c r="C11" s="22"/>
      <c r="D11" s="21"/>
      <c r="E11" s="23"/>
      <c r="F11" s="23"/>
      <c r="G11" s="23" t="str">
        <f t="shared" si="1"/>
        <v/>
      </c>
      <c r="H11" s="21"/>
      <c r="I11" s="9" t="s">
        <v>1580</v>
      </c>
    </row>
    <row r="12" ht="12.75" customHeight="1" spans="1:9">
      <c r="A12" s="20" t="str">
        <f t="shared" si="0"/>
        <v/>
      </c>
      <c r="B12" s="21"/>
      <c r="C12" s="22"/>
      <c r="D12" s="21"/>
      <c r="E12" s="23"/>
      <c r="F12" s="23"/>
      <c r="G12" s="23" t="str">
        <f t="shared" si="1"/>
        <v/>
      </c>
      <c r="H12" s="21"/>
      <c r="I12" s="9" t="s">
        <v>1581</v>
      </c>
    </row>
    <row r="13" ht="12.75" customHeight="1" spans="1:9">
      <c r="A13" s="20" t="str">
        <f t="shared" si="0"/>
        <v/>
      </c>
      <c r="B13" s="21"/>
      <c r="C13" s="22"/>
      <c r="D13" s="21"/>
      <c r="E13" s="23"/>
      <c r="F13" s="23"/>
      <c r="G13" s="23" t="str">
        <f t="shared" si="1"/>
        <v/>
      </c>
      <c r="H13" s="21"/>
      <c r="I13" s="9" t="s">
        <v>1582</v>
      </c>
    </row>
    <row r="14" ht="12.75" customHeight="1" spans="1:9">
      <c r="A14" s="20" t="str">
        <f t="shared" si="0"/>
        <v/>
      </c>
      <c r="B14" s="21"/>
      <c r="C14" s="22"/>
      <c r="D14" s="21"/>
      <c r="E14" s="23"/>
      <c r="F14" s="23"/>
      <c r="G14" s="23" t="str">
        <f t="shared" si="1"/>
        <v/>
      </c>
      <c r="H14" s="21"/>
      <c r="I14" s="9" t="s">
        <v>1583</v>
      </c>
    </row>
    <row r="15" ht="12.75" customHeight="1" spans="1:9">
      <c r="A15" s="20" t="str">
        <f t="shared" si="0"/>
        <v/>
      </c>
      <c r="B15" s="21"/>
      <c r="C15" s="22"/>
      <c r="D15" s="21"/>
      <c r="E15" s="23"/>
      <c r="F15" s="23"/>
      <c r="G15" s="23" t="str">
        <f t="shared" si="1"/>
        <v/>
      </c>
      <c r="H15" s="21"/>
      <c r="I15" s="9" t="s">
        <v>1584</v>
      </c>
    </row>
    <row r="16" ht="12.75" customHeight="1" spans="1:9">
      <c r="A16" s="20" t="str">
        <f t="shared" si="0"/>
        <v/>
      </c>
      <c r="B16" s="21"/>
      <c r="C16" s="22"/>
      <c r="D16" s="21"/>
      <c r="E16" s="23"/>
      <c r="F16" s="23"/>
      <c r="G16" s="23" t="str">
        <f t="shared" si="1"/>
        <v/>
      </c>
      <c r="H16" s="21"/>
      <c r="I16" s="9" t="s">
        <v>1585</v>
      </c>
    </row>
    <row r="17" ht="12.75" customHeight="1" spans="1:9">
      <c r="A17" s="20" t="str">
        <f t="shared" si="0"/>
        <v/>
      </c>
      <c r="B17" s="21"/>
      <c r="C17" s="22"/>
      <c r="D17" s="21"/>
      <c r="E17" s="23"/>
      <c r="F17" s="23"/>
      <c r="G17" s="23" t="str">
        <f t="shared" si="1"/>
        <v/>
      </c>
      <c r="H17" s="21"/>
      <c r="I17" s="9" t="s">
        <v>1586</v>
      </c>
    </row>
    <row r="18" ht="12.75" customHeight="1" spans="1:9">
      <c r="A18" s="20" t="str">
        <f t="shared" si="0"/>
        <v/>
      </c>
      <c r="B18" s="21"/>
      <c r="C18" s="22"/>
      <c r="D18" s="21"/>
      <c r="E18" s="23"/>
      <c r="F18" s="23"/>
      <c r="G18" s="23" t="str">
        <f t="shared" si="1"/>
        <v/>
      </c>
      <c r="H18" s="21"/>
      <c r="I18" s="9" t="s">
        <v>1587</v>
      </c>
    </row>
    <row r="19" ht="12.75" customHeight="1" spans="1:9">
      <c r="A19" s="20" t="str">
        <f t="shared" si="0"/>
        <v/>
      </c>
      <c r="B19" s="21"/>
      <c r="C19" s="22"/>
      <c r="D19" s="21"/>
      <c r="E19" s="23"/>
      <c r="F19" s="23"/>
      <c r="G19" s="23" t="str">
        <f t="shared" si="1"/>
        <v/>
      </c>
      <c r="H19" s="21"/>
      <c r="I19" s="9" t="s">
        <v>1588</v>
      </c>
    </row>
    <row r="20" ht="12.75" customHeight="1" spans="1:9">
      <c r="A20" s="20" t="str">
        <f t="shared" si="0"/>
        <v/>
      </c>
      <c r="B20" s="21"/>
      <c r="C20" s="22"/>
      <c r="D20" s="21"/>
      <c r="E20" s="23"/>
      <c r="F20" s="23"/>
      <c r="G20" s="23" t="str">
        <f t="shared" si="1"/>
        <v/>
      </c>
      <c r="H20" s="21"/>
      <c r="I20" s="9" t="s">
        <v>1589</v>
      </c>
    </row>
    <row r="21" ht="12.75" customHeight="1" spans="1:9">
      <c r="A21" s="20" t="str">
        <f t="shared" si="0"/>
        <v/>
      </c>
      <c r="B21" s="21"/>
      <c r="C21" s="22"/>
      <c r="D21" s="21"/>
      <c r="E21" s="23"/>
      <c r="F21" s="23"/>
      <c r="G21" s="23" t="str">
        <f t="shared" si="1"/>
        <v/>
      </c>
      <c r="H21" s="21"/>
      <c r="I21" s="9" t="s">
        <v>1590</v>
      </c>
    </row>
    <row r="22" ht="12.75" customHeight="1" spans="1:9">
      <c r="A22" s="20" t="str">
        <f t="shared" si="0"/>
        <v/>
      </c>
      <c r="B22" s="21"/>
      <c r="C22" s="22"/>
      <c r="D22" s="21"/>
      <c r="E22" s="23"/>
      <c r="F22" s="23"/>
      <c r="G22" s="23" t="str">
        <f t="shared" si="1"/>
        <v/>
      </c>
      <c r="H22" s="21"/>
      <c r="I22" s="9" t="s">
        <v>1591</v>
      </c>
    </row>
    <row r="23" ht="12.75" customHeight="1" spans="1:9">
      <c r="A23" s="20" t="str">
        <f t="shared" si="0"/>
        <v/>
      </c>
      <c r="B23" s="21"/>
      <c r="C23" s="22"/>
      <c r="D23" s="21"/>
      <c r="E23" s="23"/>
      <c r="F23" s="23"/>
      <c r="G23" s="23" t="str">
        <f t="shared" si="1"/>
        <v/>
      </c>
      <c r="H23" s="21"/>
      <c r="I23" s="9" t="s">
        <v>1592</v>
      </c>
    </row>
    <row r="24" ht="12.75" customHeight="1" spans="1:9">
      <c r="A24" s="20" t="str">
        <f t="shared" si="0"/>
        <v/>
      </c>
      <c r="B24" s="21"/>
      <c r="C24" s="22"/>
      <c r="D24" s="21"/>
      <c r="E24" s="23"/>
      <c r="F24" s="23"/>
      <c r="G24" s="23" t="str">
        <f t="shared" si="1"/>
        <v/>
      </c>
      <c r="H24" s="21"/>
      <c r="I24" s="9" t="s">
        <v>1593</v>
      </c>
    </row>
    <row r="25" ht="12.75" customHeight="1" spans="1:9">
      <c r="A25" s="20" t="str">
        <f t="shared" si="0"/>
        <v/>
      </c>
      <c r="B25" s="21"/>
      <c r="C25" s="22"/>
      <c r="D25" s="21"/>
      <c r="E25" s="23"/>
      <c r="F25" s="23"/>
      <c r="G25" s="23" t="str">
        <f t="shared" si="1"/>
        <v/>
      </c>
      <c r="H25" s="21"/>
      <c r="I25" s="9" t="s">
        <v>1594</v>
      </c>
    </row>
    <row r="26" ht="12.75" customHeight="1" spans="1:9">
      <c r="A26" s="20" t="str">
        <f t="shared" si="0"/>
        <v/>
      </c>
      <c r="B26" s="21"/>
      <c r="C26" s="22"/>
      <c r="D26" s="21"/>
      <c r="E26" s="23"/>
      <c r="F26" s="23"/>
      <c r="G26" s="23" t="str">
        <f t="shared" si="1"/>
        <v/>
      </c>
      <c r="H26" s="21"/>
      <c r="I26" s="9" t="s">
        <v>1595</v>
      </c>
    </row>
    <row r="27" customHeight="1" spans="1:9">
      <c r="A27" s="24" t="s">
        <v>1524</v>
      </c>
      <c r="B27" s="206"/>
      <c r="C27" s="24"/>
      <c r="D27" s="24"/>
      <c r="E27" s="31">
        <f>SUM(E7:E26)</f>
        <v>0</v>
      </c>
      <c r="F27" s="31">
        <f>SUM(F7:F26)</f>
        <v>0</v>
      </c>
      <c r="G27" s="23" t="str">
        <f t="shared" si="1"/>
        <v/>
      </c>
      <c r="H27" s="27"/>
    </row>
    <row r="28" customHeight="1" spans="1:9">
      <c r="A28" s="10" t="str">
        <f>基本信息输入表!$K$6&amp;"填表人："&amp;基本信息输入表!$M$43</f>
        <v>产权持有单位填表人：宁国胜</v>
      </c>
      <c r="F28" s="10" t="str">
        <f>"评估人员："&amp;基本信息输入表!$Q$43</f>
        <v>评估人员：王庆国</v>
      </c>
      <c r="I28" s="58" t="s">
        <v>837</v>
      </c>
    </row>
    <row r="29" customHeight="1" spans="1:9">
      <c r="A29" s="10" t="str">
        <f>"填表日期："&amp;YEAR(基本信息输入表!$O$43)&amp;"年"&amp;MONTH(基本信息输入表!$O$43)&amp;"月"&amp;DAY(基本信息输入表!$O$43)&amp;"日"</f>
        <v>填表日期：2025年2月22日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J30"/>
  <sheetViews>
    <sheetView showGridLines="0" zoomScale="96" zoomScaleNormal="96" topLeftCell="A4" workbookViewId="0">
      <selection activeCell="L28" sqref="L28"/>
    </sheetView>
  </sheetViews>
  <sheetFormatPr defaultColWidth="9" defaultRowHeight="15.75" customHeight="1"/>
  <cols>
    <col min="1" max="1" width="5.5" style="10" customWidth="1"/>
    <col min="2" max="2" width="18.2" style="10" customWidth="1"/>
    <col min="3" max="3" width="8.2" style="10" customWidth="1"/>
    <col min="4" max="7" width="12.7" style="10" customWidth="1"/>
    <col min="8" max="8" width="9.7" style="10" customWidth="1"/>
    <col min="9" max="9" width="13.2" style="10" customWidth="1"/>
    <col min="10" max="10" width="9" style="9" customWidth="1"/>
    <col min="11" max="12" width="9" style="10" customWidth="1"/>
    <col min="13" max="16384" width="9" style="10"/>
  </cols>
  <sheetData>
    <row r="1" customHeight="1" spans="1:10">
      <c r="A1" s="11" t="s">
        <v>0</v>
      </c>
    </row>
    <row r="2" s="8" customFormat="1" ht="30" customHeight="1" spans="1:10">
      <c r="A2" s="12" t="s">
        <v>1596</v>
      </c>
      <c r="J2" s="13"/>
    </row>
    <row r="3" customHeight="1" spans="1:10">
      <c r="A3" s="9" t="str">
        <f>"评估基准日："&amp;TEXT(基本信息输入表!M7,"yyyy年mm月dd日")</f>
        <v>评估基准日：2025年02月20日</v>
      </c>
    </row>
    <row r="4" ht="14.25" customHeight="1" spans="1:10">
      <c r="A4" s="9"/>
      <c r="B4" s="9"/>
      <c r="C4" s="9"/>
      <c r="D4" s="9"/>
      <c r="E4" s="9"/>
      <c r="F4" s="9"/>
      <c r="G4" s="9"/>
      <c r="H4" s="9"/>
      <c r="I4" s="14" t="s">
        <v>1597</v>
      </c>
    </row>
    <row r="5" customHeight="1" spans="1:10">
      <c r="A5" s="10" t="str">
        <f>基本信息输入表!K6&amp;"："&amp;基本信息输入表!M6</f>
        <v>产权持有单位：中国石油天然气股份有限公司塔里木油田分公司塔西南勘探开发公司</v>
      </c>
      <c r="I5" s="14" t="s">
        <v>1444</v>
      </c>
    </row>
    <row r="6" s="9" customFormat="1" customHeight="1" spans="1:10">
      <c r="A6" s="18" t="s">
        <v>4</v>
      </c>
      <c r="B6" s="18" t="s">
        <v>1574</v>
      </c>
      <c r="C6" s="18" t="s">
        <v>1147</v>
      </c>
      <c r="D6" s="18" t="s">
        <v>1575</v>
      </c>
      <c r="E6" s="18" t="s">
        <v>962</v>
      </c>
      <c r="F6" s="84" t="s">
        <v>6</v>
      </c>
      <c r="G6" s="18" t="s">
        <v>7</v>
      </c>
      <c r="H6" s="18" t="s">
        <v>686</v>
      </c>
      <c r="I6" s="18" t="s">
        <v>176</v>
      </c>
      <c r="J6" s="9" t="s">
        <v>1461</v>
      </c>
    </row>
    <row r="7" ht="12.75" customHeight="1" spans="1:10">
      <c r="A7" s="20" t="str">
        <f>IF(B7="","",ROW()-6)</f>
        <v/>
      </c>
      <c r="B7" s="21"/>
      <c r="C7" s="22"/>
      <c r="D7" s="21"/>
      <c r="E7" s="23"/>
      <c r="F7" s="23"/>
      <c r="G7" s="23"/>
      <c r="H7" s="23" t="str">
        <f>IF(F7=0,"",(G7-F7)/F7*100)</f>
        <v/>
      </c>
      <c r="I7" s="21"/>
      <c r="J7" s="9" t="s">
        <v>1598</v>
      </c>
    </row>
    <row r="8" ht="12.75" customHeight="1" spans="1:10">
      <c r="A8" s="20" t="str">
        <f t="shared" ref="A8:A27" si="0">IF(B8="","",ROW()-6)</f>
        <v/>
      </c>
      <c r="B8" s="21"/>
      <c r="C8" s="22"/>
      <c r="D8" s="21"/>
      <c r="E8" s="23"/>
      <c r="F8" s="23"/>
      <c r="G8" s="23"/>
      <c r="H8" s="23" t="str">
        <f t="shared" ref="H8:H28" si="1">IF(F8=0,"",(G8-F8)/F8*100)</f>
        <v/>
      </c>
      <c r="I8" s="21"/>
      <c r="J8" s="9" t="s">
        <v>1599</v>
      </c>
    </row>
    <row r="9" ht="12.75" customHeight="1" spans="1:10">
      <c r="A9" s="20" t="str">
        <f t="shared" si="0"/>
        <v/>
      </c>
      <c r="B9" s="21"/>
      <c r="C9" s="22"/>
      <c r="D9" s="21"/>
      <c r="E9" s="23"/>
      <c r="F9" s="23"/>
      <c r="G9" s="23"/>
      <c r="H9" s="23" t="str">
        <f t="shared" si="1"/>
        <v/>
      </c>
      <c r="I9" s="21"/>
      <c r="J9" s="9" t="s">
        <v>1600</v>
      </c>
    </row>
    <row r="10" ht="12.75" customHeight="1" spans="1:10">
      <c r="A10" s="20" t="str">
        <f t="shared" si="0"/>
        <v/>
      </c>
      <c r="B10" s="21"/>
      <c r="C10" s="22"/>
      <c r="D10" s="21"/>
      <c r="E10" s="23"/>
      <c r="F10" s="23"/>
      <c r="G10" s="23"/>
      <c r="H10" s="23" t="str">
        <f t="shared" si="1"/>
        <v/>
      </c>
      <c r="I10" s="21"/>
      <c r="J10" s="9" t="s">
        <v>1601</v>
      </c>
    </row>
    <row r="11" ht="12.75" customHeight="1" spans="1:10">
      <c r="A11" s="20" t="str">
        <f t="shared" si="0"/>
        <v/>
      </c>
      <c r="B11" s="21"/>
      <c r="C11" s="22"/>
      <c r="D11" s="21"/>
      <c r="E11" s="23"/>
      <c r="F11" s="23"/>
      <c r="G11" s="23"/>
      <c r="H11" s="23" t="str">
        <f t="shared" si="1"/>
        <v/>
      </c>
      <c r="I11" s="21"/>
      <c r="J11" s="9" t="s">
        <v>1602</v>
      </c>
    </row>
    <row r="12" ht="12.75" customHeight="1" spans="1:10">
      <c r="A12" s="20" t="str">
        <f t="shared" si="0"/>
        <v/>
      </c>
      <c r="B12" s="21"/>
      <c r="C12" s="22"/>
      <c r="D12" s="21"/>
      <c r="E12" s="23"/>
      <c r="F12" s="23"/>
      <c r="G12" s="23"/>
      <c r="H12" s="23" t="str">
        <f t="shared" si="1"/>
        <v/>
      </c>
      <c r="I12" s="21"/>
      <c r="J12" s="9" t="s">
        <v>1603</v>
      </c>
    </row>
    <row r="13" ht="12.75" customHeight="1" spans="1:10">
      <c r="A13" s="20" t="str">
        <f t="shared" si="0"/>
        <v/>
      </c>
      <c r="B13" s="21"/>
      <c r="C13" s="22"/>
      <c r="D13" s="21"/>
      <c r="E13" s="23"/>
      <c r="F13" s="23"/>
      <c r="G13" s="23"/>
      <c r="H13" s="23" t="str">
        <f t="shared" si="1"/>
        <v/>
      </c>
      <c r="I13" s="21"/>
      <c r="J13" s="9" t="s">
        <v>1604</v>
      </c>
    </row>
    <row r="14" ht="12.75" customHeight="1" spans="1:10">
      <c r="A14" s="20" t="str">
        <f t="shared" si="0"/>
        <v/>
      </c>
      <c r="B14" s="21"/>
      <c r="C14" s="22"/>
      <c r="D14" s="21"/>
      <c r="E14" s="23"/>
      <c r="F14" s="23"/>
      <c r="G14" s="23"/>
      <c r="H14" s="23" t="str">
        <f t="shared" si="1"/>
        <v/>
      </c>
      <c r="I14" s="21"/>
      <c r="J14" s="9" t="s">
        <v>1605</v>
      </c>
    </row>
    <row r="15" ht="12.75" customHeight="1" spans="1:10">
      <c r="A15" s="20" t="str">
        <f t="shared" si="0"/>
        <v/>
      </c>
      <c r="B15" s="21"/>
      <c r="C15" s="22"/>
      <c r="D15" s="21"/>
      <c r="E15" s="23"/>
      <c r="F15" s="23"/>
      <c r="G15" s="23"/>
      <c r="H15" s="23" t="str">
        <f t="shared" si="1"/>
        <v/>
      </c>
      <c r="I15" s="21"/>
      <c r="J15" s="9" t="s">
        <v>1606</v>
      </c>
    </row>
    <row r="16" ht="12.75" customHeight="1" spans="1:10">
      <c r="A16" s="20" t="str">
        <f t="shared" si="0"/>
        <v/>
      </c>
      <c r="B16" s="21"/>
      <c r="C16" s="22"/>
      <c r="D16" s="21"/>
      <c r="E16" s="23"/>
      <c r="F16" s="23"/>
      <c r="G16" s="23"/>
      <c r="H16" s="23" t="str">
        <f t="shared" si="1"/>
        <v/>
      </c>
      <c r="I16" s="21"/>
      <c r="J16" s="9" t="s">
        <v>1607</v>
      </c>
    </row>
    <row r="17" ht="12.75" customHeight="1" spans="1:10">
      <c r="A17" s="20" t="str">
        <f t="shared" si="0"/>
        <v/>
      </c>
      <c r="B17" s="21"/>
      <c r="C17" s="22"/>
      <c r="D17" s="21"/>
      <c r="E17" s="23"/>
      <c r="F17" s="23"/>
      <c r="G17" s="23"/>
      <c r="H17" s="23" t="str">
        <f t="shared" si="1"/>
        <v/>
      </c>
      <c r="I17" s="21"/>
      <c r="J17" s="9" t="s">
        <v>1608</v>
      </c>
    </row>
    <row r="18" ht="12.75" customHeight="1" spans="1:10">
      <c r="A18" s="20" t="str">
        <f t="shared" si="0"/>
        <v/>
      </c>
      <c r="B18" s="21"/>
      <c r="C18" s="22"/>
      <c r="D18" s="21"/>
      <c r="E18" s="23"/>
      <c r="F18" s="23"/>
      <c r="G18" s="23"/>
      <c r="H18" s="23" t="str">
        <f t="shared" si="1"/>
        <v/>
      </c>
      <c r="I18" s="21"/>
      <c r="J18" s="9" t="s">
        <v>1609</v>
      </c>
    </row>
    <row r="19" ht="12.75" customHeight="1" spans="1:10">
      <c r="A19" s="20" t="str">
        <f t="shared" si="0"/>
        <v/>
      </c>
      <c r="B19" s="21"/>
      <c r="C19" s="22"/>
      <c r="D19" s="21"/>
      <c r="E19" s="23"/>
      <c r="F19" s="23"/>
      <c r="G19" s="23"/>
      <c r="H19" s="23" t="str">
        <f t="shared" si="1"/>
        <v/>
      </c>
      <c r="I19" s="21"/>
      <c r="J19" s="9" t="s">
        <v>1610</v>
      </c>
    </row>
    <row r="20" ht="12.75" customHeight="1" spans="1:10">
      <c r="A20" s="20" t="str">
        <f t="shared" si="0"/>
        <v/>
      </c>
      <c r="B20" s="21"/>
      <c r="C20" s="22"/>
      <c r="D20" s="21"/>
      <c r="E20" s="23"/>
      <c r="F20" s="23"/>
      <c r="G20" s="23"/>
      <c r="H20" s="23" t="str">
        <f t="shared" si="1"/>
        <v/>
      </c>
      <c r="I20" s="21"/>
      <c r="J20" s="9" t="s">
        <v>1611</v>
      </c>
    </row>
    <row r="21" ht="12.75" customHeight="1" spans="1:10">
      <c r="A21" s="20" t="str">
        <f t="shared" si="0"/>
        <v/>
      </c>
      <c r="B21" s="21"/>
      <c r="C21" s="22"/>
      <c r="D21" s="21"/>
      <c r="E21" s="23"/>
      <c r="F21" s="23"/>
      <c r="G21" s="23"/>
      <c r="H21" s="23" t="str">
        <f t="shared" si="1"/>
        <v/>
      </c>
      <c r="I21" s="21"/>
      <c r="J21" s="9" t="s">
        <v>1612</v>
      </c>
    </row>
    <row r="22" ht="12.75" customHeight="1" spans="1:10">
      <c r="A22" s="20" t="str">
        <f t="shared" si="0"/>
        <v/>
      </c>
      <c r="B22" s="21"/>
      <c r="C22" s="22"/>
      <c r="D22" s="21"/>
      <c r="E22" s="23"/>
      <c r="F22" s="23"/>
      <c r="G22" s="23"/>
      <c r="H22" s="23" t="str">
        <f t="shared" si="1"/>
        <v/>
      </c>
      <c r="I22" s="21"/>
      <c r="J22" s="9" t="s">
        <v>1613</v>
      </c>
    </row>
    <row r="23" ht="12.75" customHeight="1" spans="1:10">
      <c r="A23" s="20" t="str">
        <f t="shared" si="0"/>
        <v/>
      </c>
      <c r="B23" s="21"/>
      <c r="C23" s="22"/>
      <c r="D23" s="21"/>
      <c r="E23" s="23"/>
      <c r="F23" s="23"/>
      <c r="G23" s="23"/>
      <c r="H23" s="23" t="str">
        <f t="shared" si="1"/>
        <v/>
      </c>
      <c r="I23" s="21"/>
      <c r="J23" s="9" t="s">
        <v>1614</v>
      </c>
    </row>
    <row r="24" ht="12.75" customHeight="1" spans="1:10">
      <c r="A24" s="20" t="str">
        <f t="shared" si="0"/>
        <v/>
      </c>
      <c r="B24" s="21"/>
      <c r="C24" s="22"/>
      <c r="D24" s="21"/>
      <c r="E24" s="23"/>
      <c r="F24" s="23"/>
      <c r="G24" s="23"/>
      <c r="H24" s="23" t="str">
        <f t="shared" si="1"/>
        <v/>
      </c>
      <c r="I24" s="21"/>
      <c r="J24" s="9" t="s">
        <v>1615</v>
      </c>
    </row>
    <row r="25" ht="12.75" customHeight="1" spans="1:10">
      <c r="A25" s="20" t="str">
        <f t="shared" si="0"/>
        <v/>
      </c>
      <c r="B25" s="21"/>
      <c r="C25" s="22"/>
      <c r="D25" s="21"/>
      <c r="E25" s="23"/>
      <c r="F25" s="23"/>
      <c r="G25" s="23"/>
      <c r="H25" s="23" t="str">
        <f t="shared" si="1"/>
        <v/>
      </c>
      <c r="I25" s="21"/>
      <c r="J25" s="9" t="s">
        <v>1616</v>
      </c>
    </row>
    <row r="26" ht="12.75" customHeight="1" spans="1:10">
      <c r="A26" s="20" t="str">
        <f t="shared" si="0"/>
        <v/>
      </c>
      <c r="B26" s="21"/>
      <c r="C26" s="22"/>
      <c r="D26" s="21"/>
      <c r="E26" s="23"/>
      <c r="F26" s="23"/>
      <c r="G26" s="23"/>
      <c r="H26" s="23" t="str">
        <f t="shared" si="1"/>
        <v/>
      </c>
      <c r="I26" s="21"/>
      <c r="J26" s="9" t="s">
        <v>1617</v>
      </c>
    </row>
    <row r="27" ht="12.75" customHeight="1" spans="1:10">
      <c r="A27" s="20" t="str">
        <f t="shared" si="0"/>
        <v/>
      </c>
      <c r="B27" s="21"/>
      <c r="C27" s="22"/>
      <c r="D27" s="21"/>
      <c r="E27" s="23"/>
      <c r="F27" s="23"/>
      <c r="G27" s="23"/>
      <c r="H27" s="23" t="str">
        <f t="shared" si="1"/>
        <v/>
      </c>
      <c r="I27" s="21"/>
      <c r="J27" s="9" t="s">
        <v>1618</v>
      </c>
    </row>
    <row r="28" customHeight="1" spans="1:10">
      <c r="A28" s="24" t="s">
        <v>1524</v>
      </c>
      <c r="B28" s="25"/>
      <c r="C28" s="24"/>
      <c r="D28" s="24"/>
      <c r="E28" s="31">
        <f>SUM(E7:E27)</f>
        <v>0</v>
      </c>
      <c r="F28" s="31">
        <f>SUM(F7:F27)</f>
        <v>0</v>
      </c>
      <c r="G28" s="31">
        <f>SUM(G7:G27)</f>
        <v>0</v>
      </c>
      <c r="H28" s="23" t="str">
        <f t="shared" si="1"/>
        <v/>
      </c>
      <c r="I28" s="27"/>
    </row>
    <row r="29" customHeight="1" spans="1:10">
      <c r="A29" s="10" t="str">
        <f>基本信息输入表!$K$6&amp;"填表人："&amp;基本信息输入表!$M$44</f>
        <v>产权持有单位填表人：宁国胜</v>
      </c>
      <c r="G29" s="10" t="str">
        <f>"评估人员："&amp;基本信息输入表!$Q$44</f>
        <v>评估人员：王庆国</v>
      </c>
      <c r="J29" s="9" t="s">
        <v>1483</v>
      </c>
    </row>
    <row r="30" customHeight="1" spans="1:10">
      <c r="A30" s="10" t="str">
        <f>"填表日期："&amp;YEAR(基本信息输入表!$O$44)&amp;"年"&amp;MONTH(基本信息输入表!$O$44)&amp;"月"&amp;DAY(基本信息输入表!$O$44)&amp;"日"</f>
        <v>填表日期：2025年2月22日</v>
      </c>
    </row>
  </sheetData>
  <mergeCells count="3">
    <mergeCell ref="A2:I2"/>
    <mergeCell ref="A3:I3"/>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9"/>
  <sheetViews>
    <sheetView showGridLines="0" zoomScale="96" zoomScaleNormal="96" topLeftCell="A9" workbookViewId="0">
      <selection activeCell="N33" sqref="N33"/>
    </sheetView>
  </sheetViews>
  <sheetFormatPr defaultColWidth="9" defaultRowHeight="15.75" customHeight="1"/>
  <cols>
    <col min="1" max="1" width="4.2" style="10" customWidth="1"/>
    <col min="2" max="2" width="17.2" style="10" customWidth="1"/>
    <col min="3" max="3" width="8.2" style="10" customWidth="1"/>
    <col min="4" max="4" width="9.2" style="10" customWidth="1"/>
    <col min="5" max="5" width="11.2" style="10" customWidth="1"/>
    <col min="6" max="6" width="11.5" style="10" customWidth="1"/>
    <col min="7" max="7" width="15" style="10" customWidth="1"/>
    <col min="8" max="8" width="11.2" style="10" customWidth="1"/>
    <col min="9" max="9" width="7.7" style="10" customWidth="1"/>
    <col min="10" max="10" width="9.7" style="10" customWidth="1"/>
    <col min="11" max="11" width="9" style="9" customWidth="1"/>
    <col min="12" max="13" width="9" style="10" customWidth="1"/>
    <col min="14" max="16384" width="9" style="10"/>
  </cols>
  <sheetData>
    <row r="1" customHeight="1" spans="1:11">
      <c r="A1" s="11" t="s">
        <v>0</v>
      </c>
    </row>
    <row r="2" s="8" customFormat="1" ht="30" customHeight="1" spans="1:11">
      <c r="A2" s="12" t="s">
        <v>1619</v>
      </c>
      <c r="K2" s="13"/>
    </row>
    <row r="3" customHeight="1" spans="1:11">
      <c r="A3" s="9" t="str">
        <f>"评估基准日："&amp;TEXT(基本信息输入表!M7,"yyyy年mm月dd日")</f>
        <v>评估基准日：2025年02月20日</v>
      </c>
    </row>
    <row r="4" ht="14.25" customHeight="1" spans="1:11">
      <c r="A4" s="9"/>
      <c r="B4" s="9"/>
      <c r="C4" s="9"/>
      <c r="D4" s="9"/>
      <c r="E4" s="9"/>
      <c r="F4" s="9"/>
      <c r="G4" s="9"/>
      <c r="H4" s="9"/>
      <c r="I4" s="9"/>
      <c r="J4" s="14" t="s">
        <v>1620</v>
      </c>
    </row>
    <row r="5" customHeight="1" spans="1:11">
      <c r="A5" s="10" t="str">
        <f>基本信息输入表!K6&amp;"："&amp;基本信息输入表!M6</f>
        <v>产权持有单位：中国石油天然气股份有限公司塔里木油田分公司塔西南勘探开发公司</v>
      </c>
      <c r="J5" s="14" t="s">
        <v>1444</v>
      </c>
    </row>
    <row r="6" s="9" customFormat="1" customHeight="1" spans="1:11">
      <c r="A6" s="18" t="s">
        <v>4</v>
      </c>
      <c r="B6" s="18" t="s">
        <v>1621</v>
      </c>
      <c r="C6" s="18" t="s">
        <v>1622</v>
      </c>
      <c r="D6" s="18" t="s">
        <v>1623</v>
      </c>
      <c r="E6" s="18" t="s">
        <v>1624</v>
      </c>
      <c r="F6" s="84" t="s">
        <v>6</v>
      </c>
      <c r="G6" s="84" t="s">
        <v>1192</v>
      </c>
      <c r="H6" s="18" t="s">
        <v>7</v>
      </c>
      <c r="I6" s="18" t="s">
        <v>686</v>
      </c>
      <c r="J6" s="18" t="s">
        <v>176</v>
      </c>
    </row>
    <row r="7" ht="12.75" customHeight="1" spans="1:11">
      <c r="A7" s="101"/>
      <c r="B7" s="101"/>
      <c r="C7" s="101"/>
      <c r="D7" s="101"/>
      <c r="E7" s="101"/>
      <c r="F7" s="101"/>
      <c r="G7" s="101"/>
      <c r="H7" s="101"/>
      <c r="I7" s="101"/>
      <c r="J7" s="101"/>
      <c r="K7" s="9" t="s">
        <v>1461</v>
      </c>
    </row>
    <row r="8" ht="12.75" customHeight="1" spans="1:11">
      <c r="A8" s="20" t="str">
        <f>IF(B8="","",ROW()-7)</f>
        <v/>
      </c>
      <c r="B8" s="21"/>
      <c r="C8" s="22"/>
      <c r="D8" s="301"/>
      <c r="E8" s="23"/>
      <c r="F8" s="23"/>
      <c r="G8" s="23"/>
      <c r="H8" s="23"/>
      <c r="I8" s="23" t="str">
        <f>IF(F8-G8=0,"",(H8-F8+G8)/(F8-G8)*100)</f>
        <v/>
      </c>
      <c r="J8" s="21"/>
      <c r="K8" s="9" t="s">
        <v>1625</v>
      </c>
    </row>
    <row r="9" ht="12.75" customHeight="1" spans="1:11">
      <c r="A9" s="20" t="str">
        <f t="shared" ref="A9:A24" si="0">IF(B9="","",ROW()-7)</f>
        <v/>
      </c>
      <c r="B9" s="21"/>
      <c r="C9" s="22"/>
      <c r="D9" s="301"/>
      <c r="E9" s="23"/>
      <c r="F9" s="23"/>
      <c r="G9" s="23"/>
      <c r="H9" s="23"/>
      <c r="I9" s="23" t="str">
        <f t="shared" ref="I9:I27" si="1">IF(F9-G9=0,"",(H9-F9+G9)/(F9-G9)*100)</f>
        <v/>
      </c>
      <c r="J9" s="21"/>
      <c r="K9" s="9" t="s">
        <v>1626</v>
      </c>
    </row>
    <row r="10" ht="12.75" customHeight="1" spans="1:11">
      <c r="A10" s="20" t="str">
        <f t="shared" si="0"/>
        <v/>
      </c>
      <c r="B10" s="21"/>
      <c r="C10" s="22"/>
      <c r="D10" s="301"/>
      <c r="E10" s="23"/>
      <c r="F10" s="23"/>
      <c r="G10" s="23"/>
      <c r="H10" s="23"/>
      <c r="I10" s="23" t="str">
        <f t="shared" si="1"/>
        <v/>
      </c>
      <c r="J10" s="21"/>
      <c r="K10" s="9" t="s">
        <v>1627</v>
      </c>
    </row>
    <row r="11" ht="12.75" customHeight="1" spans="1:11">
      <c r="A11" s="20" t="str">
        <f t="shared" si="0"/>
        <v/>
      </c>
      <c r="B11" s="21"/>
      <c r="C11" s="22"/>
      <c r="D11" s="301"/>
      <c r="E11" s="23"/>
      <c r="F11" s="23"/>
      <c r="G11" s="23"/>
      <c r="H11" s="23"/>
      <c r="I11" s="23" t="str">
        <f t="shared" si="1"/>
        <v/>
      </c>
      <c r="J11" s="21"/>
      <c r="K11" s="9" t="s">
        <v>1628</v>
      </c>
    </row>
    <row r="12" ht="12.75" customHeight="1" spans="1:11">
      <c r="A12" s="20" t="str">
        <f t="shared" si="0"/>
        <v/>
      </c>
      <c r="B12" s="21"/>
      <c r="C12" s="22"/>
      <c r="D12" s="301"/>
      <c r="E12" s="23"/>
      <c r="F12" s="23"/>
      <c r="G12" s="23"/>
      <c r="H12" s="23"/>
      <c r="I12" s="23" t="str">
        <f t="shared" si="1"/>
        <v/>
      </c>
      <c r="J12" s="21"/>
      <c r="K12" s="9" t="s">
        <v>1629</v>
      </c>
    </row>
    <row r="13" ht="12.75" customHeight="1" spans="1:11">
      <c r="A13" s="20" t="str">
        <f t="shared" si="0"/>
        <v/>
      </c>
      <c r="B13" s="21"/>
      <c r="C13" s="22"/>
      <c r="D13" s="301"/>
      <c r="E13" s="23"/>
      <c r="F13" s="23"/>
      <c r="G13" s="23"/>
      <c r="H13" s="23"/>
      <c r="I13" s="23" t="str">
        <f t="shared" si="1"/>
        <v/>
      </c>
      <c r="J13" s="21"/>
      <c r="K13" s="9" t="s">
        <v>1630</v>
      </c>
    </row>
    <row r="14" ht="12.75" customHeight="1" spans="1:11">
      <c r="A14" s="20" t="str">
        <f t="shared" si="0"/>
        <v/>
      </c>
      <c r="B14" s="21"/>
      <c r="C14" s="22"/>
      <c r="D14" s="301"/>
      <c r="E14" s="23"/>
      <c r="F14" s="23"/>
      <c r="G14" s="23"/>
      <c r="H14" s="23"/>
      <c r="I14" s="23" t="str">
        <f t="shared" si="1"/>
        <v/>
      </c>
      <c r="J14" s="21"/>
      <c r="K14" s="9" t="s">
        <v>1631</v>
      </c>
    </row>
    <row r="15" ht="12.75" customHeight="1" spans="1:11">
      <c r="A15" s="20" t="str">
        <f t="shared" si="0"/>
        <v/>
      </c>
      <c r="B15" s="21"/>
      <c r="C15" s="22"/>
      <c r="D15" s="301"/>
      <c r="E15" s="23"/>
      <c r="F15" s="23"/>
      <c r="G15" s="23"/>
      <c r="H15" s="23"/>
      <c r="I15" s="23" t="str">
        <f t="shared" si="1"/>
        <v/>
      </c>
      <c r="J15" s="21"/>
      <c r="K15" s="9" t="s">
        <v>1632</v>
      </c>
    </row>
    <row r="16" ht="12.75" customHeight="1" spans="1:11">
      <c r="A16" s="20" t="str">
        <f t="shared" si="0"/>
        <v/>
      </c>
      <c r="B16" s="21"/>
      <c r="C16" s="22"/>
      <c r="D16" s="301"/>
      <c r="E16" s="23"/>
      <c r="F16" s="23"/>
      <c r="G16" s="23"/>
      <c r="H16" s="23"/>
      <c r="I16" s="23" t="str">
        <f t="shared" si="1"/>
        <v/>
      </c>
      <c r="J16" s="21"/>
      <c r="K16" s="9" t="s">
        <v>1633</v>
      </c>
    </row>
    <row r="17" ht="12.75" customHeight="1" spans="1:11">
      <c r="A17" s="20" t="str">
        <f t="shared" si="0"/>
        <v/>
      </c>
      <c r="B17" s="21"/>
      <c r="C17" s="22"/>
      <c r="D17" s="301"/>
      <c r="E17" s="23"/>
      <c r="F17" s="23"/>
      <c r="G17" s="23"/>
      <c r="H17" s="23"/>
      <c r="I17" s="23" t="str">
        <f t="shared" si="1"/>
        <v/>
      </c>
      <c r="J17" s="21"/>
      <c r="K17" s="9" t="s">
        <v>1634</v>
      </c>
    </row>
    <row r="18" ht="12.75" customHeight="1" spans="1:11">
      <c r="A18" s="20" t="str">
        <f t="shared" si="0"/>
        <v/>
      </c>
      <c r="B18" s="21"/>
      <c r="C18" s="22"/>
      <c r="D18" s="301"/>
      <c r="E18" s="23"/>
      <c r="F18" s="23"/>
      <c r="G18" s="23"/>
      <c r="H18" s="23"/>
      <c r="I18" s="23" t="str">
        <f t="shared" si="1"/>
        <v/>
      </c>
      <c r="J18" s="21"/>
      <c r="K18" s="9" t="s">
        <v>1635</v>
      </c>
    </row>
    <row r="19" ht="12.75" customHeight="1" spans="1:11">
      <c r="A19" s="20" t="str">
        <f t="shared" si="0"/>
        <v/>
      </c>
      <c r="B19" s="21"/>
      <c r="C19" s="22"/>
      <c r="D19" s="301"/>
      <c r="E19" s="23"/>
      <c r="F19" s="23"/>
      <c r="G19" s="23"/>
      <c r="H19" s="23"/>
      <c r="I19" s="23" t="str">
        <f t="shared" si="1"/>
        <v/>
      </c>
      <c r="J19" s="21"/>
      <c r="K19" s="9" t="s">
        <v>1636</v>
      </c>
    </row>
    <row r="20" ht="12.75" customHeight="1" spans="1:11">
      <c r="A20" s="20" t="str">
        <f t="shared" si="0"/>
        <v/>
      </c>
      <c r="B20" s="21"/>
      <c r="C20" s="22"/>
      <c r="D20" s="301"/>
      <c r="E20" s="23"/>
      <c r="F20" s="23"/>
      <c r="G20" s="23"/>
      <c r="H20" s="23"/>
      <c r="I20" s="23" t="str">
        <f t="shared" si="1"/>
        <v/>
      </c>
      <c r="J20" s="21"/>
      <c r="K20" s="9" t="s">
        <v>1637</v>
      </c>
    </row>
    <row r="21" ht="12.75" customHeight="1" spans="1:11">
      <c r="A21" s="20" t="str">
        <f t="shared" si="0"/>
        <v/>
      </c>
      <c r="B21" s="21"/>
      <c r="C21" s="22"/>
      <c r="D21" s="301"/>
      <c r="E21" s="23"/>
      <c r="F21" s="23"/>
      <c r="G21" s="23"/>
      <c r="H21" s="23"/>
      <c r="I21" s="23" t="str">
        <f t="shared" si="1"/>
        <v/>
      </c>
      <c r="J21" s="21"/>
      <c r="K21" s="9" t="s">
        <v>1638</v>
      </c>
    </row>
    <row r="22" ht="12.75" customHeight="1" spans="1:11">
      <c r="A22" s="20" t="str">
        <f t="shared" si="0"/>
        <v/>
      </c>
      <c r="B22" s="21"/>
      <c r="C22" s="22"/>
      <c r="D22" s="301"/>
      <c r="E22" s="23"/>
      <c r="F22" s="23"/>
      <c r="G22" s="23"/>
      <c r="H22" s="23"/>
      <c r="I22" s="23" t="str">
        <f t="shared" si="1"/>
        <v/>
      </c>
      <c r="J22" s="21"/>
      <c r="K22" s="9" t="s">
        <v>1639</v>
      </c>
    </row>
    <row r="23" ht="12.75" customHeight="1" spans="1:11">
      <c r="A23" s="20" t="str">
        <f t="shared" si="0"/>
        <v/>
      </c>
      <c r="B23" s="21"/>
      <c r="C23" s="22"/>
      <c r="D23" s="301"/>
      <c r="E23" s="23"/>
      <c r="F23" s="23"/>
      <c r="G23" s="23"/>
      <c r="H23" s="23"/>
      <c r="I23" s="23" t="str">
        <f t="shared" si="1"/>
        <v/>
      </c>
      <c r="J23" s="21"/>
      <c r="K23" s="9" t="s">
        <v>1640</v>
      </c>
    </row>
    <row r="24" ht="12.75" customHeight="1" spans="1:11">
      <c r="A24" s="20" t="str">
        <f t="shared" si="0"/>
        <v/>
      </c>
      <c r="B24" s="21"/>
      <c r="C24" s="22"/>
      <c r="D24" s="301"/>
      <c r="E24" s="23"/>
      <c r="F24" s="23"/>
      <c r="G24" s="23"/>
      <c r="H24" s="23"/>
      <c r="I24" s="23" t="str">
        <f t="shared" si="1"/>
        <v/>
      </c>
      <c r="J24" s="21"/>
      <c r="K24" s="9" t="s">
        <v>1641</v>
      </c>
    </row>
    <row r="25" ht="12.75" customHeight="1" spans="1:11">
      <c r="A25" s="20" t="s">
        <v>1642</v>
      </c>
      <c r="B25" s="86"/>
      <c r="C25" s="57"/>
      <c r="D25" s="59"/>
      <c r="E25" s="23"/>
      <c r="F25" s="23">
        <f>SUM(F8:F24)</f>
        <v>0</v>
      </c>
      <c r="G25" s="23">
        <f>SUM(G8:G24)</f>
        <v>0</v>
      </c>
      <c r="H25" s="23">
        <f>SUM(H8:H24)</f>
        <v>0</v>
      </c>
      <c r="I25" s="23" t="str">
        <f t="shared" si="1"/>
        <v/>
      </c>
      <c r="J25" s="21"/>
    </row>
    <row r="26" ht="12.75" customHeight="1" spans="1:11">
      <c r="A26" s="20" t="s">
        <v>1643</v>
      </c>
      <c r="B26" s="86"/>
      <c r="C26" s="57"/>
      <c r="D26" s="59"/>
      <c r="E26" s="23"/>
      <c r="F26" s="23">
        <f>G25</f>
        <v>0</v>
      </c>
      <c r="G26" s="23"/>
      <c r="H26" s="23"/>
      <c r="I26" s="23"/>
      <c r="J26" s="21"/>
    </row>
    <row r="27" customHeight="1" spans="1:11">
      <c r="A27" s="24" t="s">
        <v>1644</v>
      </c>
      <c r="B27" s="25"/>
      <c r="C27" s="31"/>
      <c r="D27" s="31"/>
      <c r="E27" s="27"/>
      <c r="F27" s="26">
        <f>F25-F26</f>
        <v>0</v>
      </c>
      <c r="G27" s="26"/>
      <c r="H27" s="31">
        <f>H25</f>
        <v>0</v>
      </c>
      <c r="I27" s="23" t="str">
        <f t="shared" si="1"/>
        <v/>
      </c>
      <c r="J27" s="27"/>
    </row>
    <row r="28" customHeight="1" spans="1:11">
      <c r="A28" s="10" t="str">
        <f>基本信息输入表!$K$6&amp;"填表人："&amp;基本信息输入表!$M$45</f>
        <v>产权持有单位填表人：宁国胜</v>
      </c>
      <c r="H28" s="10" t="str">
        <f>"评估人员："&amp;基本信息输入表!$Q$45</f>
        <v>评估人员：王庆国</v>
      </c>
      <c r="K28" s="9" t="s">
        <v>1483</v>
      </c>
    </row>
    <row r="29" customHeight="1" spans="1:11">
      <c r="A29" s="10" t="str">
        <f>"填表日期："&amp;YEAR(基本信息输入表!$O$45)&amp;"年"&amp;MONTH(基本信息输入表!$O$45)&amp;"月"&amp;DAY(基本信息输入表!$O$45)&amp;"日"</f>
        <v>填表日期：2025年2月22日</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J31"/>
  <sheetViews>
    <sheetView workbookViewId="0">
      <selection activeCell="M22" sqref="M22"/>
    </sheetView>
  </sheetViews>
  <sheetFormatPr defaultColWidth="8.7" defaultRowHeight="15.75"/>
  <cols>
    <col min="1" max="1" width="8.7" style="304"/>
    <col min="2" max="2" width="18.5" style="304" customWidth="1"/>
    <col min="3" max="3" width="14.7" style="304" customWidth="1"/>
    <col min="4" max="4" width="10.7" style="304" customWidth="1"/>
    <col min="5" max="5" width="8.7" style="304"/>
    <col min="6" max="6" width="11.4" style="304" customWidth="1"/>
    <col min="7" max="7" width="13.7" style="304" customWidth="1"/>
    <col min="8" max="8" width="7.6" style="304" customWidth="1"/>
    <col min="9" max="16384" width="8.7" style="304"/>
  </cols>
  <sheetData>
    <row r="1" spans="1:10">
      <c r="A1" s="11" t="s">
        <v>0</v>
      </c>
      <c r="B1" s="10"/>
      <c r="C1" s="10"/>
      <c r="D1" s="10"/>
      <c r="E1" s="10"/>
      <c r="F1" s="10"/>
      <c r="G1" s="10"/>
      <c r="H1" s="10"/>
      <c r="I1" s="10"/>
      <c r="J1" s="9"/>
    </row>
    <row r="2" ht="22.5" spans="1:10">
      <c r="A2" s="12" t="s">
        <v>1645</v>
      </c>
      <c r="B2" s="8"/>
      <c r="C2" s="8"/>
      <c r="D2" s="8"/>
      <c r="E2" s="8"/>
      <c r="F2" s="8"/>
      <c r="G2" s="8"/>
      <c r="H2" s="8"/>
      <c r="I2" s="8"/>
      <c r="J2" s="13"/>
    </row>
    <row r="3" s="303" customFormat="1" spans="1:10">
      <c r="A3" s="9" t="str">
        <f>"评估基准日："&amp;TEXT(基本信息输入表!M7,"yyyy年mm月dd日")</f>
        <v>评估基准日：2025年02月20日</v>
      </c>
      <c r="B3" s="10"/>
      <c r="C3" s="10"/>
      <c r="D3" s="10"/>
      <c r="E3" s="10"/>
      <c r="F3" s="10"/>
      <c r="G3" s="10"/>
      <c r="H3" s="10"/>
      <c r="I3" s="10"/>
      <c r="J3" s="9"/>
    </row>
    <row r="4" s="303" customFormat="1" spans="1:10">
      <c r="A4" s="9"/>
      <c r="B4" s="9"/>
      <c r="C4" s="9"/>
      <c r="D4" s="9"/>
      <c r="E4" s="9"/>
      <c r="F4" s="9"/>
      <c r="G4" s="9"/>
      <c r="H4" s="14" t="s">
        <v>1646</v>
      </c>
      <c r="I4" s="10"/>
      <c r="J4" s="9"/>
    </row>
    <row r="5" s="303" customFormat="1" spans="1:10">
      <c r="A5" s="10" t="str">
        <f>基本信息输入表!K6&amp;"："&amp;基本信息输入表!M6</f>
        <v>产权持有单位：中国石油天然气股份有限公司塔里木油田分公司塔西南勘探开发公司</v>
      </c>
      <c r="B5" s="10"/>
      <c r="C5" s="10"/>
      <c r="D5" s="10"/>
      <c r="E5" s="10"/>
      <c r="F5" s="10"/>
      <c r="G5" s="10"/>
      <c r="H5" s="94" t="s">
        <v>846</v>
      </c>
      <c r="I5" s="16"/>
      <c r="J5" s="9"/>
    </row>
    <row r="6" s="303" customFormat="1" ht="12.75" customHeight="1" spans="1:10">
      <c r="A6" s="18" t="s">
        <v>4</v>
      </c>
      <c r="B6" s="18" t="s">
        <v>1647</v>
      </c>
      <c r="C6" s="18" t="s">
        <v>1648</v>
      </c>
      <c r="D6" s="18" t="s">
        <v>1649</v>
      </c>
      <c r="E6" s="305" t="s">
        <v>1650</v>
      </c>
      <c r="F6" s="18" t="s">
        <v>6</v>
      </c>
      <c r="G6" s="18" t="s">
        <v>7</v>
      </c>
      <c r="H6" s="18" t="s">
        <v>686</v>
      </c>
      <c r="I6" s="18" t="s">
        <v>176</v>
      </c>
      <c r="J6" s="9" t="s">
        <v>1461</v>
      </c>
    </row>
    <row r="7" s="303" customFormat="1" ht="12.75" customHeight="1" spans="1:10">
      <c r="A7" s="18" t="str">
        <f>IF(C7="","",ROW()-6)</f>
        <v/>
      </c>
      <c r="B7" s="18"/>
      <c r="C7" s="22"/>
      <c r="D7" s="306"/>
      <c r="E7" s="18"/>
      <c r="F7" s="18"/>
      <c r="G7" s="23"/>
      <c r="H7" s="18" t="str">
        <f>IF(F7=0,"",(G7-F7)/F7*100)</f>
        <v/>
      </c>
      <c r="I7" s="18"/>
      <c r="J7" s="9" t="s">
        <v>1651</v>
      </c>
    </row>
    <row r="8" s="303" customFormat="1" ht="12.75" customHeight="1" spans="1:10">
      <c r="A8" s="18" t="str">
        <f t="shared" ref="A8:A26" si="0">IF(C8="","",ROW()-6)</f>
        <v/>
      </c>
      <c r="B8" s="18"/>
      <c r="C8" s="22"/>
      <c r="D8" s="306"/>
      <c r="E8" s="18"/>
      <c r="F8" s="18"/>
      <c r="G8" s="23"/>
      <c r="H8" s="18" t="str">
        <f t="shared" ref="H8:H27" si="1">IF(F8=0,"",(G8-F8)/F8*100)</f>
        <v/>
      </c>
      <c r="I8" s="18"/>
      <c r="J8" s="9" t="s">
        <v>1652</v>
      </c>
    </row>
    <row r="9" s="303" customFormat="1" ht="12.75" customHeight="1" spans="1:10">
      <c r="A9" s="18" t="str">
        <f t="shared" si="0"/>
        <v/>
      </c>
      <c r="B9" s="18"/>
      <c r="C9" s="22"/>
      <c r="D9" s="306"/>
      <c r="E9" s="18"/>
      <c r="F9" s="18"/>
      <c r="G9" s="23"/>
      <c r="H9" s="18" t="str">
        <f t="shared" si="1"/>
        <v/>
      </c>
      <c r="I9" s="18"/>
      <c r="J9" s="9" t="s">
        <v>1653</v>
      </c>
    </row>
    <row r="10" s="303" customFormat="1" ht="12.75" customHeight="1" spans="1:10">
      <c r="A10" s="18" t="str">
        <f t="shared" si="0"/>
        <v/>
      </c>
      <c r="B10" s="18"/>
      <c r="C10" s="22"/>
      <c r="D10" s="306"/>
      <c r="E10" s="18"/>
      <c r="F10" s="18"/>
      <c r="G10" s="23"/>
      <c r="H10" s="18" t="str">
        <f t="shared" si="1"/>
        <v/>
      </c>
      <c r="I10" s="18"/>
      <c r="J10" s="9" t="s">
        <v>1654</v>
      </c>
    </row>
    <row r="11" s="303" customFormat="1" ht="12.75" customHeight="1" spans="1:10">
      <c r="A11" s="18" t="str">
        <f t="shared" si="0"/>
        <v/>
      </c>
      <c r="B11" s="18"/>
      <c r="C11" s="22"/>
      <c r="D11" s="306"/>
      <c r="E11" s="18"/>
      <c r="F11" s="18"/>
      <c r="G11" s="23"/>
      <c r="H11" s="18" t="str">
        <f t="shared" si="1"/>
        <v/>
      </c>
      <c r="I11" s="18"/>
      <c r="J11" s="9" t="s">
        <v>1655</v>
      </c>
    </row>
    <row r="12" s="303" customFormat="1" ht="12.75" customHeight="1" spans="1:10">
      <c r="A12" s="18" t="str">
        <f t="shared" si="0"/>
        <v/>
      </c>
      <c r="B12" s="18"/>
      <c r="C12" s="22"/>
      <c r="D12" s="306"/>
      <c r="E12" s="18"/>
      <c r="F12" s="18"/>
      <c r="G12" s="23"/>
      <c r="H12" s="18" t="str">
        <f t="shared" si="1"/>
        <v/>
      </c>
      <c r="I12" s="18"/>
      <c r="J12" s="9" t="s">
        <v>1656</v>
      </c>
    </row>
    <row r="13" s="303" customFormat="1" ht="12.75" customHeight="1" spans="1:10">
      <c r="A13" s="18" t="str">
        <f t="shared" si="0"/>
        <v/>
      </c>
      <c r="B13" s="18"/>
      <c r="C13" s="22"/>
      <c r="D13" s="306"/>
      <c r="E13" s="18"/>
      <c r="F13" s="18"/>
      <c r="G13" s="23"/>
      <c r="H13" s="18" t="str">
        <f t="shared" si="1"/>
        <v/>
      </c>
      <c r="I13" s="18"/>
      <c r="J13" s="9" t="s">
        <v>1657</v>
      </c>
    </row>
    <row r="14" s="303" customFormat="1" ht="12.75" customHeight="1" spans="1:10">
      <c r="A14" s="18" t="str">
        <f t="shared" si="0"/>
        <v/>
      </c>
      <c r="B14" s="18"/>
      <c r="C14" s="22"/>
      <c r="D14" s="306"/>
      <c r="E14" s="18"/>
      <c r="F14" s="18"/>
      <c r="G14" s="23"/>
      <c r="H14" s="18" t="str">
        <f t="shared" si="1"/>
        <v/>
      </c>
      <c r="I14" s="18"/>
      <c r="J14" s="9" t="s">
        <v>1658</v>
      </c>
    </row>
    <row r="15" s="303" customFormat="1" ht="12.75" customHeight="1" spans="1:10">
      <c r="A15" s="18" t="str">
        <f t="shared" si="0"/>
        <v/>
      </c>
      <c r="B15" s="18"/>
      <c r="C15" s="22"/>
      <c r="D15" s="306"/>
      <c r="E15" s="18"/>
      <c r="F15" s="18"/>
      <c r="G15" s="23"/>
      <c r="H15" s="18" t="str">
        <f t="shared" si="1"/>
        <v/>
      </c>
      <c r="I15" s="18"/>
      <c r="J15" s="9" t="s">
        <v>1659</v>
      </c>
    </row>
    <row r="16" s="303" customFormat="1" ht="12.75" customHeight="1" spans="1:10">
      <c r="A16" s="18" t="str">
        <f t="shared" si="0"/>
        <v/>
      </c>
      <c r="B16" s="18"/>
      <c r="C16" s="22"/>
      <c r="D16" s="306"/>
      <c r="E16" s="18"/>
      <c r="F16" s="18"/>
      <c r="G16" s="23"/>
      <c r="H16" s="18" t="str">
        <f t="shared" si="1"/>
        <v/>
      </c>
      <c r="I16" s="18"/>
      <c r="J16" s="9" t="s">
        <v>1660</v>
      </c>
    </row>
    <row r="17" s="303" customFormat="1" ht="12.75" customHeight="1" spans="1:10">
      <c r="A17" s="18" t="str">
        <f t="shared" si="0"/>
        <v/>
      </c>
      <c r="B17" s="18"/>
      <c r="C17" s="22"/>
      <c r="D17" s="306"/>
      <c r="E17" s="18"/>
      <c r="F17" s="18"/>
      <c r="G17" s="23"/>
      <c r="H17" s="18" t="str">
        <f t="shared" si="1"/>
        <v/>
      </c>
      <c r="I17" s="18"/>
      <c r="J17" s="9" t="s">
        <v>1661</v>
      </c>
    </row>
    <row r="18" s="303" customFormat="1" ht="12.75" customHeight="1" spans="1:10">
      <c r="A18" s="18" t="str">
        <f t="shared" si="0"/>
        <v/>
      </c>
      <c r="B18" s="18"/>
      <c r="C18" s="22"/>
      <c r="D18" s="306"/>
      <c r="E18" s="18"/>
      <c r="F18" s="18"/>
      <c r="G18" s="23"/>
      <c r="H18" s="18" t="str">
        <f t="shared" si="1"/>
        <v/>
      </c>
      <c r="I18" s="18"/>
      <c r="J18" s="9" t="s">
        <v>1662</v>
      </c>
    </row>
    <row r="19" s="303" customFormat="1" ht="12.75" customHeight="1" spans="1:10">
      <c r="A19" s="18" t="str">
        <f t="shared" si="0"/>
        <v/>
      </c>
      <c r="B19" s="18"/>
      <c r="C19" s="22"/>
      <c r="D19" s="306"/>
      <c r="E19" s="18"/>
      <c r="F19" s="18"/>
      <c r="G19" s="23"/>
      <c r="H19" s="18" t="str">
        <f t="shared" si="1"/>
        <v/>
      </c>
      <c r="I19" s="18"/>
      <c r="J19" s="9" t="s">
        <v>1663</v>
      </c>
    </row>
    <row r="20" s="303" customFormat="1" ht="12.75" customHeight="1" spans="1:10">
      <c r="A20" s="18" t="str">
        <f t="shared" si="0"/>
        <v/>
      </c>
      <c r="B20" s="18"/>
      <c r="C20" s="22"/>
      <c r="D20" s="306"/>
      <c r="E20" s="18"/>
      <c r="F20" s="18"/>
      <c r="G20" s="23"/>
      <c r="H20" s="18" t="str">
        <f t="shared" si="1"/>
        <v/>
      </c>
      <c r="I20" s="18"/>
      <c r="J20" s="9" t="s">
        <v>1664</v>
      </c>
    </row>
    <row r="21" s="303" customFormat="1" ht="12.75" customHeight="1" spans="1:10">
      <c r="A21" s="18" t="str">
        <f t="shared" si="0"/>
        <v/>
      </c>
      <c r="B21" s="18"/>
      <c r="C21" s="22"/>
      <c r="D21" s="306"/>
      <c r="E21" s="18"/>
      <c r="F21" s="18"/>
      <c r="G21" s="23"/>
      <c r="H21" s="18" t="str">
        <f t="shared" si="1"/>
        <v/>
      </c>
      <c r="I21" s="18"/>
      <c r="J21" s="9" t="s">
        <v>1665</v>
      </c>
    </row>
    <row r="22" s="303" customFormat="1" ht="12.75" customHeight="1" spans="1:10">
      <c r="A22" s="18" t="str">
        <f t="shared" si="0"/>
        <v/>
      </c>
      <c r="B22" s="18"/>
      <c r="C22" s="22"/>
      <c r="D22" s="306"/>
      <c r="E22" s="18"/>
      <c r="F22" s="18"/>
      <c r="G22" s="23"/>
      <c r="H22" s="18" t="str">
        <f t="shared" si="1"/>
        <v/>
      </c>
      <c r="I22" s="18"/>
      <c r="J22" s="9" t="s">
        <v>1666</v>
      </c>
    </row>
    <row r="23" s="303" customFormat="1" ht="12.75" customHeight="1" spans="1:10">
      <c r="A23" s="18" t="str">
        <f t="shared" si="0"/>
        <v/>
      </c>
      <c r="B23" s="18"/>
      <c r="C23" s="22"/>
      <c r="D23" s="306"/>
      <c r="E23" s="18"/>
      <c r="F23" s="18"/>
      <c r="G23" s="23"/>
      <c r="H23" s="18" t="str">
        <f t="shared" si="1"/>
        <v/>
      </c>
      <c r="I23" s="18"/>
      <c r="J23" s="9" t="s">
        <v>1667</v>
      </c>
    </row>
    <row r="24" s="303" customFormat="1" ht="12.75" customHeight="1" spans="1:10">
      <c r="A24" s="18" t="str">
        <f t="shared" si="0"/>
        <v/>
      </c>
      <c r="B24" s="18"/>
      <c r="C24" s="307"/>
      <c r="D24" s="306"/>
      <c r="E24" s="18"/>
      <c r="F24" s="18"/>
      <c r="G24" s="23"/>
      <c r="H24" s="18" t="str">
        <f t="shared" si="1"/>
        <v/>
      </c>
      <c r="I24" s="18"/>
      <c r="J24" s="9" t="s">
        <v>1668</v>
      </c>
    </row>
    <row r="25" s="303" customFormat="1" ht="12.75" customHeight="1" spans="1:10">
      <c r="A25" s="18" t="str">
        <f t="shared" si="0"/>
        <v/>
      </c>
      <c r="B25" s="18"/>
      <c r="C25" s="307"/>
      <c r="D25" s="306"/>
      <c r="E25" s="18"/>
      <c r="F25" s="18"/>
      <c r="G25" s="23"/>
      <c r="H25" s="18" t="str">
        <f t="shared" si="1"/>
        <v/>
      </c>
      <c r="I25" s="18"/>
      <c r="J25" s="9" t="s">
        <v>1669</v>
      </c>
    </row>
    <row r="26" s="303" customFormat="1" ht="12.75" customHeight="1" spans="1:10">
      <c r="A26" s="18" t="str">
        <f t="shared" si="0"/>
        <v/>
      </c>
      <c r="B26" s="18"/>
      <c r="C26" s="307"/>
      <c r="D26" s="306"/>
      <c r="E26" s="18"/>
      <c r="F26" s="18"/>
      <c r="G26" s="23"/>
      <c r="H26" s="18" t="str">
        <f t="shared" si="1"/>
        <v/>
      </c>
      <c r="I26" s="18"/>
      <c r="J26" s="9" t="s">
        <v>1670</v>
      </c>
    </row>
    <row r="27" s="303" customFormat="1" ht="12.75" customHeight="1" spans="1:10">
      <c r="A27" s="36" t="s">
        <v>955</v>
      </c>
      <c r="B27" s="86"/>
      <c r="C27" s="21"/>
      <c r="D27" s="301"/>
      <c r="E27" s="23"/>
      <c r="F27" s="23">
        <f>SUM(F7:F26)</f>
        <v>0</v>
      </c>
      <c r="G27" s="23">
        <f>SUM(G7:G26)</f>
        <v>0</v>
      </c>
      <c r="H27" s="36" t="str">
        <f t="shared" si="1"/>
        <v/>
      </c>
      <c r="I27" s="21"/>
      <c r="J27" s="9"/>
    </row>
    <row r="28" s="303" customFormat="1" spans="1:10">
      <c r="A28" s="10" t="str">
        <f>基本信息输入表!$K$6&amp;"填表人："&amp;基本信息输入表!$M$46</f>
        <v>产权持有单位填表人：宁国胜</v>
      </c>
      <c r="B28" s="10"/>
      <c r="C28" s="10"/>
      <c r="E28" s="10"/>
      <c r="F28" s="10"/>
      <c r="G28" s="10" t="str">
        <f>"评估人员："&amp;基本信息输入表!$Q$46</f>
        <v>评估人员：王庆国</v>
      </c>
      <c r="H28" s="10"/>
      <c r="J28" s="9" t="s">
        <v>1483</v>
      </c>
    </row>
    <row r="29" s="303" customFormat="1" spans="1:10">
      <c r="A29" s="10" t="str">
        <f>"填表日期："&amp;YEAR(基本信息输入表!$O$46)&amp;"年"&amp;MONTH(基本信息输入表!$O$46)&amp;"月"&amp;DAY(基本信息输入表!$O$46)&amp;"日"</f>
        <v>填表日期：2025年2月22日</v>
      </c>
      <c r="B29" s="10"/>
      <c r="C29" s="10"/>
      <c r="D29" s="10"/>
      <c r="E29" s="10"/>
      <c r="F29" s="10"/>
      <c r="G29" s="9"/>
      <c r="H29" s="10"/>
    </row>
    <row r="30" spans="1:10">
      <c r="A30" s="10"/>
      <c r="B30" s="10"/>
      <c r="C30" s="10"/>
      <c r="D30" s="10"/>
      <c r="E30" s="10"/>
      <c r="F30" s="10"/>
      <c r="G30" s="9"/>
      <c r="H30" s="10"/>
    </row>
    <row r="31" spans="1:10">
      <c r="A31" s="10"/>
      <c r="B31" s="10"/>
      <c r="C31" s="10"/>
      <c r="D31" s="10"/>
      <c r="E31" s="10"/>
      <c r="F31" s="10"/>
      <c r="G31" s="9"/>
      <c r="H31" s="10"/>
    </row>
  </sheetData>
  <mergeCells count="5">
    <mergeCell ref="A2:H2"/>
    <mergeCell ref="A3:H3"/>
    <mergeCell ref="H4:I4"/>
    <mergeCell ref="H5:I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L29"/>
  <sheetViews>
    <sheetView showGridLines="0" zoomScale="96" zoomScaleNormal="96" workbookViewId="0">
      <selection activeCell="M20" sqref="M20"/>
    </sheetView>
  </sheetViews>
  <sheetFormatPr defaultColWidth="9" defaultRowHeight="15.75" customHeight="1"/>
  <cols>
    <col min="1" max="1" width="5.2" style="10" customWidth="1"/>
    <col min="2" max="2" width="23.2" style="10" customWidth="1"/>
    <col min="3" max="4" width="8" style="10" customWidth="1"/>
    <col min="5" max="5" width="11.2" style="10" customWidth="1"/>
    <col min="6" max="6" width="15" style="10" customWidth="1"/>
    <col min="7" max="7" width="9.7" style="10" customWidth="1"/>
    <col min="8" max="8" width="7.7" style="10" customWidth="1"/>
    <col min="9" max="9" width="11.7" style="10" customWidth="1"/>
    <col min="10" max="10" width="9" style="9" customWidth="1"/>
    <col min="11" max="12" width="9" style="10" customWidth="1"/>
    <col min="13" max="16384" width="9" style="10"/>
  </cols>
  <sheetData>
    <row r="1" customHeight="1" spans="1:12">
      <c r="A1" s="11" t="s">
        <v>0</v>
      </c>
    </row>
    <row r="2" s="8" customFormat="1" ht="30" customHeight="1" spans="1:12">
      <c r="A2" s="12" t="s">
        <v>66</v>
      </c>
      <c r="J2" s="215"/>
      <c r="K2" s="10"/>
      <c r="L2" s="10"/>
    </row>
    <row r="3" customHeight="1" spans="1:12">
      <c r="A3" s="9" t="str">
        <f>"评估基准日："&amp;TEXT(基本信息输入表!M7,"yyyy年mm月dd日")</f>
        <v>评估基准日：2025年02月20日</v>
      </c>
    </row>
    <row r="4" ht="13.5" customHeight="1" spans="1:12">
      <c r="A4" s="9"/>
      <c r="B4" s="9"/>
      <c r="C4" s="9"/>
      <c r="D4" s="9"/>
      <c r="E4" s="9"/>
      <c r="F4" s="9"/>
      <c r="G4" s="9"/>
      <c r="H4" s="14" t="s">
        <v>1671</v>
      </c>
    </row>
    <row r="5" customHeight="1" spans="1:12">
      <c r="A5" s="10" t="str">
        <f>基本信息输入表!K6&amp;"："&amp;基本信息输入表!M6</f>
        <v>产权持有单位：中国石油天然气股份有限公司塔里木油田分公司塔西南勘探开发公司</v>
      </c>
      <c r="E5" s="85"/>
      <c r="F5" s="85"/>
      <c r="H5" s="94" t="s">
        <v>846</v>
      </c>
      <c r="I5" s="16"/>
    </row>
    <row r="6" s="9" customFormat="1" ht="12.75" customHeight="1" spans="1:12">
      <c r="A6" s="18" t="s">
        <v>4</v>
      </c>
      <c r="B6" s="18" t="s">
        <v>1091</v>
      </c>
      <c r="C6" s="18" t="s">
        <v>1092</v>
      </c>
      <c r="D6" s="18" t="s">
        <v>1147</v>
      </c>
      <c r="E6" s="84" t="s">
        <v>6</v>
      </c>
      <c r="F6" s="84" t="s">
        <v>1192</v>
      </c>
      <c r="G6" s="18" t="s">
        <v>7</v>
      </c>
      <c r="H6" s="18" t="s">
        <v>686</v>
      </c>
      <c r="I6" s="18" t="s">
        <v>176</v>
      </c>
      <c r="K6" s="10"/>
      <c r="L6" s="10"/>
    </row>
    <row r="7" ht="12.75" customHeight="1" spans="1:12">
      <c r="A7" s="101"/>
      <c r="B7" s="101"/>
      <c r="C7" s="101"/>
      <c r="D7" s="101"/>
      <c r="E7" s="101"/>
      <c r="F7" s="101"/>
      <c r="G7" s="101"/>
      <c r="H7" s="101"/>
      <c r="I7" s="101"/>
      <c r="J7" s="9" t="s">
        <v>1461</v>
      </c>
    </row>
    <row r="8" ht="12.75" customHeight="1" spans="1:12">
      <c r="A8" s="20" t="str">
        <f>IF(B8="","",ROW()-7)</f>
        <v/>
      </c>
      <c r="B8" s="21"/>
      <c r="C8" s="21"/>
      <c r="D8" s="22"/>
      <c r="E8" s="23"/>
      <c r="F8" s="23"/>
      <c r="G8" s="23"/>
      <c r="H8" s="23" t="str">
        <f>IF(E8-F8=0,"",(G8-E8+F8)/(E8-F8)*100)</f>
        <v/>
      </c>
      <c r="I8" s="21"/>
      <c r="J8" s="9" t="s">
        <v>1672</v>
      </c>
    </row>
    <row r="9" ht="12.75" customHeight="1" spans="1:12">
      <c r="A9" s="20" t="str">
        <f t="shared" ref="A9:A24" si="0">IF(B9="","",ROW()-7)</f>
        <v/>
      </c>
      <c r="B9" s="21"/>
      <c r="C9" s="21"/>
      <c r="D9" s="22"/>
      <c r="E9" s="23"/>
      <c r="F9" s="23"/>
      <c r="G9" s="23"/>
      <c r="H9" s="23" t="str">
        <f t="shared" ref="H9:H27" si="1">IF(E9-F9=0,"",(G9-E9+F9)/(E9-F9)*100)</f>
        <v/>
      </c>
      <c r="I9" s="21"/>
      <c r="J9" s="9" t="s">
        <v>1673</v>
      </c>
    </row>
    <row r="10" ht="12.75" customHeight="1" spans="1:12">
      <c r="A10" s="20" t="str">
        <f t="shared" si="0"/>
        <v/>
      </c>
      <c r="B10" s="21"/>
      <c r="C10" s="21"/>
      <c r="D10" s="22"/>
      <c r="E10" s="23"/>
      <c r="F10" s="23"/>
      <c r="G10" s="23"/>
      <c r="H10" s="23" t="str">
        <f t="shared" si="1"/>
        <v/>
      </c>
      <c r="I10" s="21"/>
      <c r="J10" s="9" t="s">
        <v>1674</v>
      </c>
    </row>
    <row r="11" ht="12.75" customHeight="1" spans="1:12">
      <c r="A11" s="20" t="str">
        <f t="shared" si="0"/>
        <v/>
      </c>
      <c r="B11" s="21"/>
      <c r="C11" s="21"/>
      <c r="D11" s="22"/>
      <c r="E11" s="23"/>
      <c r="F11" s="23"/>
      <c r="G11" s="23"/>
      <c r="H11" s="23" t="str">
        <f t="shared" si="1"/>
        <v/>
      </c>
      <c r="I11" s="21"/>
      <c r="J11" s="9" t="s">
        <v>1675</v>
      </c>
    </row>
    <row r="12" ht="12.75" customHeight="1" spans="1:12">
      <c r="A12" s="20" t="str">
        <f t="shared" si="0"/>
        <v/>
      </c>
      <c r="B12" s="21"/>
      <c r="C12" s="21"/>
      <c r="D12" s="22"/>
      <c r="E12" s="23"/>
      <c r="F12" s="23"/>
      <c r="G12" s="23"/>
      <c r="H12" s="23" t="str">
        <f t="shared" si="1"/>
        <v/>
      </c>
      <c r="I12" s="21"/>
      <c r="J12" s="9" t="s">
        <v>1676</v>
      </c>
    </row>
    <row r="13" ht="12.75" customHeight="1" spans="1:12">
      <c r="A13" s="20" t="str">
        <f t="shared" si="0"/>
        <v/>
      </c>
      <c r="B13" s="21"/>
      <c r="C13" s="21"/>
      <c r="D13" s="22"/>
      <c r="E13" s="23"/>
      <c r="F13" s="23"/>
      <c r="G13" s="23"/>
      <c r="H13" s="23" t="str">
        <f t="shared" si="1"/>
        <v/>
      </c>
      <c r="I13" s="21"/>
      <c r="J13" s="9" t="s">
        <v>1677</v>
      </c>
    </row>
    <row r="14" ht="12.75" customHeight="1" spans="1:12">
      <c r="A14" s="20" t="str">
        <f t="shared" si="0"/>
        <v/>
      </c>
      <c r="B14" s="21"/>
      <c r="C14" s="21"/>
      <c r="D14" s="22"/>
      <c r="E14" s="23"/>
      <c r="F14" s="23"/>
      <c r="G14" s="23"/>
      <c r="H14" s="23" t="str">
        <f t="shared" si="1"/>
        <v/>
      </c>
      <c r="I14" s="21"/>
      <c r="J14" s="9" t="s">
        <v>1678</v>
      </c>
    </row>
    <row r="15" ht="12.75" customHeight="1" spans="1:12">
      <c r="A15" s="20" t="str">
        <f t="shared" si="0"/>
        <v/>
      </c>
      <c r="B15" s="21"/>
      <c r="C15" s="21"/>
      <c r="D15" s="22"/>
      <c r="E15" s="23"/>
      <c r="F15" s="23"/>
      <c r="G15" s="23"/>
      <c r="H15" s="23" t="str">
        <f t="shared" si="1"/>
        <v/>
      </c>
      <c r="I15" s="21"/>
      <c r="J15" s="9" t="s">
        <v>1679</v>
      </c>
    </row>
    <row r="16" ht="12.75" customHeight="1" spans="1:12">
      <c r="A16" s="20" t="str">
        <f t="shared" si="0"/>
        <v/>
      </c>
      <c r="B16" s="21"/>
      <c r="C16" s="21"/>
      <c r="D16" s="22"/>
      <c r="E16" s="23"/>
      <c r="F16" s="23"/>
      <c r="G16" s="23"/>
      <c r="H16" s="23" t="str">
        <f t="shared" si="1"/>
        <v/>
      </c>
      <c r="I16" s="21"/>
      <c r="J16" s="9" t="s">
        <v>1680</v>
      </c>
    </row>
    <row r="17" ht="12.75" customHeight="1" spans="1:10">
      <c r="A17" s="20" t="str">
        <f t="shared" si="0"/>
        <v/>
      </c>
      <c r="B17" s="21"/>
      <c r="C17" s="21"/>
      <c r="D17" s="22"/>
      <c r="E17" s="23"/>
      <c r="F17" s="23"/>
      <c r="G17" s="23"/>
      <c r="H17" s="23" t="str">
        <f t="shared" si="1"/>
        <v/>
      </c>
      <c r="I17" s="21"/>
      <c r="J17" s="9" t="s">
        <v>1681</v>
      </c>
    </row>
    <row r="18" ht="12.75" customHeight="1" spans="1:10">
      <c r="A18" s="20" t="str">
        <f t="shared" si="0"/>
        <v/>
      </c>
      <c r="B18" s="21"/>
      <c r="C18" s="21"/>
      <c r="D18" s="22"/>
      <c r="E18" s="23"/>
      <c r="F18" s="23"/>
      <c r="G18" s="23"/>
      <c r="H18" s="23" t="str">
        <f t="shared" si="1"/>
        <v/>
      </c>
      <c r="I18" s="21"/>
      <c r="J18" s="9" t="s">
        <v>1682</v>
      </c>
    </row>
    <row r="19" ht="12.75" customHeight="1" spans="1:10">
      <c r="A19" s="20" t="str">
        <f t="shared" si="0"/>
        <v/>
      </c>
      <c r="B19" s="21"/>
      <c r="C19" s="21"/>
      <c r="D19" s="22"/>
      <c r="E19" s="23"/>
      <c r="F19" s="23"/>
      <c r="G19" s="23"/>
      <c r="H19" s="23" t="str">
        <f t="shared" si="1"/>
        <v/>
      </c>
      <c r="I19" s="21"/>
      <c r="J19" s="9" t="s">
        <v>1683</v>
      </c>
    </row>
    <row r="20" ht="12.75" customHeight="1" spans="1:10">
      <c r="A20" s="20" t="str">
        <f t="shared" si="0"/>
        <v/>
      </c>
      <c r="B20" s="21"/>
      <c r="C20" s="21"/>
      <c r="D20" s="22"/>
      <c r="E20" s="23"/>
      <c r="F20" s="23"/>
      <c r="G20" s="23"/>
      <c r="H20" s="23" t="str">
        <f t="shared" si="1"/>
        <v/>
      </c>
      <c r="I20" s="21"/>
      <c r="J20" s="9" t="s">
        <v>1684</v>
      </c>
    </row>
    <row r="21" ht="12.75" customHeight="1" spans="1:10">
      <c r="A21" s="20" t="str">
        <f t="shared" si="0"/>
        <v/>
      </c>
      <c r="B21" s="21"/>
      <c r="C21" s="21"/>
      <c r="D21" s="22"/>
      <c r="E21" s="23"/>
      <c r="F21" s="23"/>
      <c r="G21" s="23"/>
      <c r="H21" s="23" t="str">
        <f t="shared" si="1"/>
        <v/>
      </c>
      <c r="I21" s="21"/>
      <c r="J21" s="9" t="s">
        <v>1685</v>
      </c>
    </row>
    <row r="22" ht="12.75" customHeight="1" spans="1:10">
      <c r="A22" s="20" t="str">
        <f t="shared" si="0"/>
        <v/>
      </c>
      <c r="B22" s="21"/>
      <c r="C22" s="21"/>
      <c r="D22" s="22"/>
      <c r="E22" s="23"/>
      <c r="F22" s="23"/>
      <c r="G22" s="23"/>
      <c r="H22" s="23" t="str">
        <f t="shared" si="1"/>
        <v/>
      </c>
      <c r="I22" s="21"/>
      <c r="J22" s="9" t="s">
        <v>1686</v>
      </c>
    </row>
    <row r="23" ht="12.75" customHeight="1" spans="1:10">
      <c r="A23" s="20" t="str">
        <f t="shared" si="0"/>
        <v/>
      </c>
      <c r="B23" s="21"/>
      <c r="C23" s="21"/>
      <c r="D23" s="22"/>
      <c r="E23" s="23"/>
      <c r="F23" s="23"/>
      <c r="G23" s="23"/>
      <c r="H23" s="23" t="str">
        <f t="shared" si="1"/>
        <v/>
      </c>
      <c r="I23" s="21"/>
      <c r="J23" s="9" t="s">
        <v>1687</v>
      </c>
    </row>
    <row r="24" ht="12.75" customHeight="1" spans="1:10">
      <c r="A24" s="20" t="str">
        <f t="shared" si="0"/>
        <v/>
      </c>
      <c r="B24" s="21"/>
      <c r="C24" s="21"/>
      <c r="D24" s="22"/>
      <c r="E24" s="23"/>
      <c r="F24" s="23"/>
      <c r="G24" s="23"/>
      <c r="H24" s="23" t="str">
        <f t="shared" si="1"/>
        <v/>
      </c>
      <c r="I24" s="21"/>
      <c r="J24" s="9" t="s">
        <v>1688</v>
      </c>
    </row>
    <row r="25" ht="12.75" customHeight="1" spans="1:10">
      <c r="A25" s="20" t="s">
        <v>1689</v>
      </c>
      <c r="B25" s="86"/>
      <c r="C25" s="21"/>
      <c r="D25" s="57"/>
      <c r="E25" s="23">
        <f>SUM(E8:E24)</f>
        <v>0</v>
      </c>
      <c r="F25" s="23">
        <f>SUM(F8:F24)</f>
        <v>0</v>
      </c>
      <c r="G25" s="23">
        <f>SUM(G8:G24)</f>
        <v>0</v>
      </c>
      <c r="H25" s="23" t="str">
        <f t="shared" si="1"/>
        <v/>
      </c>
      <c r="I25" s="21"/>
    </row>
    <row r="26" ht="12.75" customHeight="1" spans="1:10">
      <c r="A26" s="20" t="s">
        <v>1690</v>
      </c>
      <c r="B26" s="86"/>
      <c r="C26" s="21"/>
      <c r="D26" s="57"/>
      <c r="E26" s="23">
        <f>F25</f>
        <v>0</v>
      </c>
      <c r="F26" s="23"/>
      <c r="G26" s="23"/>
      <c r="H26" s="23"/>
      <c r="I26" s="21"/>
    </row>
    <row r="27" customHeight="1" spans="1:10">
      <c r="A27" s="24" t="s">
        <v>1691</v>
      </c>
      <c r="B27" s="25"/>
      <c r="C27" s="27"/>
      <c r="D27" s="24"/>
      <c r="E27" s="26">
        <f>E25-E26</f>
        <v>0</v>
      </c>
      <c r="F27" s="26"/>
      <c r="G27" s="31">
        <f>G25</f>
        <v>0</v>
      </c>
      <c r="H27" s="23" t="str">
        <f t="shared" si="1"/>
        <v/>
      </c>
      <c r="I27" s="27"/>
    </row>
    <row r="28" customHeight="1" spans="1:10">
      <c r="A28" s="10" t="str">
        <f>基本信息输入表!$K$6&amp;"填表人："&amp;基本信息输入表!$M$47</f>
        <v>产权持有单位填表人：宁国胜</v>
      </c>
      <c r="G28" s="10" t="str">
        <f>"评估人员："&amp;基本信息输入表!$Q$47</f>
        <v>评估人员：王庆国</v>
      </c>
      <c r="J28" s="9" t="s">
        <v>1483</v>
      </c>
    </row>
    <row r="29" customHeight="1" spans="1:10">
      <c r="A29" s="10" t="str">
        <f>"填表日期："&amp;YEAR(基本信息输入表!$O$47)&amp;"年"&amp;MONTH(基本信息输入表!$O$47)&amp;"月"&amp;DAY(基本信息输入表!$O$47)&amp;"日"</f>
        <v>填表日期：2025年2月22日</v>
      </c>
    </row>
  </sheetData>
  <mergeCells count="16">
    <mergeCell ref="A2:I2"/>
    <mergeCell ref="A3:I3"/>
    <mergeCell ref="H4:I4"/>
    <mergeCell ref="H5:I5"/>
    <mergeCell ref="A25:B25"/>
    <mergeCell ref="A26:B26"/>
    <mergeCell ref="A27:B27"/>
    <mergeCell ref="A6:A7"/>
    <mergeCell ref="B6:B7"/>
    <mergeCell ref="C6:C7"/>
    <mergeCell ref="D6:D7"/>
    <mergeCell ref="E6:E7"/>
    <mergeCell ref="F6:F7"/>
    <mergeCell ref="G6:G7"/>
    <mergeCell ref="H6:H7"/>
    <mergeCell ref="I6:I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R30"/>
  <sheetViews>
    <sheetView showGridLines="0" zoomScale="96" zoomScaleNormal="96" workbookViewId="0">
      <selection activeCell="N22" sqref="N22"/>
    </sheetView>
  </sheetViews>
  <sheetFormatPr defaultColWidth="9" defaultRowHeight="15.75" customHeight="1"/>
  <cols>
    <col min="1" max="1" width="4.7" style="10" customWidth="1"/>
    <col min="2" max="2" width="18.7" style="10" customWidth="1"/>
    <col min="3" max="3" width="8.2" style="10" customWidth="1"/>
    <col min="4" max="4" width="11.2" style="10" customWidth="1"/>
    <col min="5" max="5" width="12.7" style="10" customWidth="1"/>
    <col min="6" max="8" width="8" style="10" customWidth="1"/>
    <col min="9" max="9" width="10.2" style="10" customWidth="1"/>
    <col min="10" max="10" width="15" style="10" customWidth="1"/>
    <col min="11" max="11" width="9.7" style="10" customWidth="1"/>
    <col min="12" max="12" width="7.7" style="10" customWidth="1"/>
    <col min="13" max="13" width="10.2" style="10" customWidth="1"/>
    <col min="14" max="14" width="24.2" style="10" customWidth="1"/>
    <col min="15" max="16" width="9" style="9" customWidth="1"/>
    <col min="17" max="18" width="9" style="10" customWidth="1"/>
    <col min="19" max="16384" width="9" style="10"/>
  </cols>
  <sheetData>
    <row r="1" customHeight="1" spans="1:17">
      <c r="A1" s="11" t="s">
        <v>0</v>
      </c>
    </row>
    <row r="2" s="8" customFormat="1" ht="30" customHeight="1" spans="1:17">
      <c r="A2" s="12" t="s">
        <v>70</v>
      </c>
      <c r="O2" s="13"/>
      <c r="P2" s="13"/>
    </row>
    <row r="3" customHeight="1" spans="1:17">
      <c r="A3" s="9" t="str">
        <f>"评估基准日："&amp;TEXT(基本信息输入表!M7,"yyyy年mm月dd日")</f>
        <v>评估基准日：2025年02月20日</v>
      </c>
    </row>
    <row r="4" ht="14.25" customHeight="1" spans="1:17">
      <c r="A4" s="9"/>
      <c r="B4" s="9"/>
      <c r="C4" s="9"/>
      <c r="D4" s="9"/>
      <c r="E4" s="9"/>
      <c r="F4" s="9"/>
      <c r="G4" s="9"/>
      <c r="H4" s="9"/>
      <c r="I4" s="9"/>
      <c r="J4" s="9"/>
      <c r="K4" s="9"/>
      <c r="L4" s="14" t="s">
        <v>1692</v>
      </c>
    </row>
    <row r="5" customHeight="1" spans="1:17">
      <c r="A5" s="10" t="str">
        <f>基本信息输入表!K6&amp;"："&amp;基本信息输入表!M6</f>
        <v>产权持有单位：中国石油天然气股份有限公司塔里木油田分公司塔西南勘探开发公司</v>
      </c>
      <c r="L5" s="94" t="s">
        <v>846</v>
      </c>
      <c r="M5" s="16"/>
    </row>
    <row r="6" s="9" customFormat="1" customHeight="1" spans="1:17">
      <c r="A6" s="36" t="s">
        <v>4</v>
      </c>
      <c r="B6" s="36" t="s">
        <v>739</v>
      </c>
      <c r="C6" s="36" t="s">
        <v>740</v>
      </c>
      <c r="D6" s="36" t="s">
        <v>741</v>
      </c>
      <c r="E6" s="36" t="s">
        <v>1693</v>
      </c>
      <c r="F6" s="36" t="s">
        <v>1694</v>
      </c>
      <c r="G6" s="36" t="s">
        <v>1695</v>
      </c>
      <c r="H6" s="36" t="s">
        <v>1696</v>
      </c>
      <c r="I6" s="105" t="s">
        <v>6</v>
      </c>
      <c r="J6" s="105" t="s">
        <v>1192</v>
      </c>
      <c r="K6" s="36" t="s">
        <v>7</v>
      </c>
      <c r="L6" s="36" t="s">
        <v>686</v>
      </c>
      <c r="M6" s="36" t="s">
        <v>176</v>
      </c>
      <c r="N6" s="36" t="s">
        <v>1697</v>
      </c>
      <c r="O6" s="36" t="s">
        <v>1461</v>
      </c>
      <c r="P6" s="105" t="s">
        <v>1698</v>
      </c>
      <c r="Q6" s="105" t="s">
        <v>1699</v>
      </c>
    </row>
    <row r="7" ht="12.75" customHeight="1" spans="1:17">
      <c r="A7" s="106"/>
      <c r="B7" s="106"/>
      <c r="C7" s="106"/>
      <c r="D7" s="106"/>
      <c r="E7" s="106"/>
      <c r="F7" s="106"/>
      <c r="G7" s="106"/>
      <c r="H7" s="106"/>
      <c r="I7" s="106"/>
      <c r="J7" s="106"/>
      <c r="K7" s="106"/>
      <c r="L7" s="106"/>
      <c r="M7" s="106"/>
      <c r="N7" s="106"/>
      <c r="O7" s="106"/>
      <c r="P7" s="106"/>
      <c r="Q7" s="106"/>
    </row>
    <row r="8" ht="12.75" customHeight="1" spans="1:17">
      <c r="A8" s="219" t="str">
        <f>IF(B8="","",ROW()-7)</f>
        <v/>
      </c>
      <c r="B8" s="21"/>
      <c r="C8" s="22"/>
      <c r="D8" s="20"/>
      <c r="E8" s="39"/>
      <c r="F8" s="21"/>
      <c r="G8" s="21"/>
      <c r="H8" s="23"/>
      <c r="I8" s="23"/>
      <c r="J8" s="23"/>
      <c r="K8" s="23"/>
      <c r="L8" s="23" t="str">
        <f>IF(I8-J8=0,"",(K8-I8+J8)/(I8-J8)*100)</f>
        <v/>
      </c>
      <c r="M8" s="21"/>
      <c r="N8" s="113"/>
      <c r="O8" s="36" t="s">
        <v>1651</v>
      </c>
      <c r="P8" s="36"/>
      <c r="Q8" s="72"/>
    </row>
    <row r="9" ht="12.75" customHeight="1" spans="1:17">
      <c r="A9" s="219" t="str">
        <f t="shared" ref="A9:A24" si="0">IF(B9="","",ROW()-7)</f>
        <v/>
      </c>
      <c r="B9" s="21"/>
      <c r="C9" s="22"/>
      <c r="D9" s="20"/>
      <c r="E9" s="39"/>
      <c r="F9" s="21"/>
      <c r="G9" s="21"/>
      <c r="H9" s="23"/>
      <c r="I9" s="23"/>
      <c r="J9" s="23"/>
      <c r="K9" s="23"/>
      <c r="L9" s="23" t="str">
        <f t="shared" ref="L9:L27" si="1">IF(I9-J9=0,"",(K9-I9+J9)/(I9-J9)*100)</f>
        <v/>
      </c>
      <c r="M9" s="21"/>
      <c r="N9" s="113"/>
      <c r="O9" s="36" t="s">
        <v>1652</v>
      </c>
      <c r="P9" s="36"/>
      <c r="Q9" s="72"/>
    </row>
    <row r="10" ht="12.75" customHeight="1" spans="1:17">
      <c r="A10" s="219" t="str">
        <f t="shared" si="0"/>
        <v/>
      </c>
      <c r="B10" s="21"/>
      <c r="C10" s="22"/>
      <c r="D10" s="20"/>
      <c r="E10" s="39"/>
      <c r="F10" s="21"/>
      <c r="G10" s="21"/>
      <c r="H10" s="23"/>
      <c r="I10" s="23"/>
      <c r="J10" s="23"/>
      <c r="K10" s="23"/>
      <c r="L10" s="23" t="str">
        <f t="shared" si="1"/>
        <v/>
      </c>
      <c r="M10" s="21"/>
      <c r="N10" s="113"/>
      <c r="O10" s="36" t="s">
        <v>1653</v>
      </c>
      <c r="P10" s="36"/>
      <c r="Q10" s="72"/>
    </row>
    <row r="11" ht="12.75" customHeight="1" spans="1:17">
      <c r="A11" s="219" t="str">
        <f t="shared" si="0"/>
        <v/>
      </c>
      <c r="B11" s="21"/>
      <c r="C11" s="22"/>
      <c r="D11" s="20"/>
      <c r="E11" s="39"/>
      <c r="F11" s="21"/>
      <c r="G11" s="21"/>
      <c r="H11" s="23"/>
      <c r="I11" s="23"/>
      <c r="J11" s="23"/>
      <c r="K11" s="23"/>
      <c r="L11" s="23" t="str">
        <f t="shared" si="1"/>
        <v/>
      </c>
      <c r="M11" s="21"/>
      <c r="N11" s="113"/>
      <c r="O11" s="36" t="s">
        <v>1654</v>
      </c>
      <c r="P11" s="36"/>
      <c r="Q11" s="72"/>
    </row>
    <row r="12" ht="12.75" customHeight="1" spans="1:17">
      <c r="A12" s="219" t="str">
        <f t="shared" si="0"/>
        <v/>
      </c>
      <c r="B12" s="21"/>
      <c r="C12" s="22"/>
      <c r="D12" s="20"/>
      <c r="E12" s="39"/>
      <c r="F12" s="21"/>
      <c r="G12" s="21"/>
      <c r="H12" s="23"/>
      <c r="I12" s="23"/>
      <c r="J12" s="23"/>
      <c r="K12" s="23"/>
      <c r="L12" s="23" t="str">
        <f t="shared" si="1"/>
        <v/>
      </c>
      <c r="M12" s="21"/>
      <c r="N12" s="113"/>
      <c r="O12" s="36" t="s">
        <v>1655</v>
      </c>
      <c r="P12" s="36"/>
      <c r="Q12" s="72"/>
    </row>
    <row r="13" ht="12.75" customHeight="1" spans="1:17">
      <c r="A13" s="219" t="str">
        <f t="shared" si="0"/>
        <v/>
      </c>
      <c r="B13" s="21"/>
      <c r="C13" s="22"/>
      <c r="D13" s="20"/>
      <c r="E13" s="39"/>
      <c r="F13" s="21"/>
      <c r="G13" s="21"/>
      <c r="H13" s="23"/>
      <c r="I13" s="23"/>
      <c r="J13" s="23"/>
      <c r="K13" s="23"/>
      <c r="L13" s="23" t="str">
        <f t="shared" si="1"/>
        <v/>
      </c>
      <c r="M13" s="21"/>
      <c r="N13" s="113"/>
      <c r="O13" s="36" t="s">
        <v>1656</v>
      </c>
      <c r="P13" s="36"/>
      <c r="Q13" s="72"/>
    </row>
    <row r="14" ht="12.75" customHeight="1" spans="1:17">
      <c r="A14" s="219" t="str">
        <f t="shared" si="0"/>
        <v/>
      </c>
      <c r="B14" s="21"/>
      <c r="C14" s="22"/>
      <c r="D14" s="20"/>
      <c r="E14" s="39"/>
      <c r="F14" s="21"/>
      <c r="G14" s="21"/>
      <c r="H14" s="23"/>
      <c r="I14" s="23"/>
      <c r="J14" s="23"/>
      <c r="K14" s="23"/>
      <c r="L14" s="23" t="str">
        <f t="shared" si="1"/>
        <v/>
      </c>
      <c r="M14" s="21"/>
      <c r="N14" s="113"/>
      <c r="O14" s="36" t="s">
        <v>1657</v>
      </c>
      <c r="P14" s="36"/>
      <c r="Q14" s="72"/>
    </row>
    <row r="15" ht="12.75" customHeight="1" spans="1:17">
      <c r="A15" s="219" t="str">
        <f t="shared" si="0"/>
        <v/>
      </c>
      <c r="B15" s="21"/>
      <c r="C15" s="22"/>
      <c r="D15" s="20"/>
      <c r="E15" s="39"/>
      <c r="F15" s="21"/>
      <c r="G15" s="21"/>
      <c r="H15" s="23"/>
      <c r="I15" s="23"/>
      <c r="J15" s="23"/>
      <c r="K15" s="23"/>
      <c r="L15" s="23" t="str">
        <f t="shared" si="1"/>
        <v/>
      </c>
      <c r="M15" s="21"/>
      <c r="N15" s="113"/>
      <c r="O15" s="36" t="s">
        <v>1658</v>
      </c>
      <c r="P15" s="36"/>
      <c r="Q15" s="72"/>
    </row>
    <row r="16" ht="12.75" customHeight="1" spans="1:17">
      <c r="A16" s="219" t="str">
        <f t="shared" si="0"/>
        <v/>
      </c>
      <c r="B16" s="21"/>
      <c r="C16" s="22"/>
      <c r="D16" s="20"/>
      <c r="E16" s="39"/>
      <c r="F16" s="21"/>
      <c r="G16" s="21"/>
      <c r="H16" s="23"/>
      <c r="I16" s="23"/>
      <c r="J16" s="23"/>
      <c r="K16" s="23"/>
      <c r="L16" s="23" t="str">
        <f t="shared" si="1"/>
        <v/>
      </c>
      <c r="M16" s="21"/>
      <c r="N16" s="113"/>
      <c r="O16" s="36" t="s">
        <v>1659</v>
      </c>
      <c r="P16" s="36"/>
      <c r="Q16" s="72"/>
    </row>
    <row r="17" ht="12.75" customHeight="1" spans="1:18">
      <c r="A17" s="219" t="str">
        <f t="shared" si="0"/>
        <v/>
      </c>
      <c r="B17" s="21"/>
      <c r="C17" s="22"/>
      <c r="D17" s="20"/>
      <c r="E17" s="39"/>
      <c r="F17" s="21"/>
      <c r="G17" s="21"/>
      <c r="H17" s="23"/>
      <c r="I17" s="23"/>
      <c r="J17" s="23"/>
      <c r="K17" s="23"/>
      <c r="L17" s="23" t="str">
        <f t="shared" si="1"/>
        <v/>
      </c>
      <c r="M17" s="21"/>
      <c r="N17" s="113"/>
      <c r="O17" s="36" t="s">
        <v>1660</v>
      </c>
      <c r="P17" s="36"/>
      <c r="Q17" s="72"/>
    </row>
    <row r="18" ht="12.75" customHeight="1" spans="1:18">
      <c r="A18" s="219" t="str">
        <f t="shared" si="0"/>
        <v/>
      </c>
      <c r="B18" s="21"/>
      <c r="C18" s="22"/>
      <c r="D18" s="20"/>
      <c r="E18" s="39"/>
      <c r="F18" s="21"/>
      <c r="G18" s="21"/>
      <c r="H18" s="23"/>
      <c r="I18" s="23"/>
      <c r="J18" s="23"/>
      <c r="K18" s="23"/>
      <c r="L18" s="23" t="str">
        <f t="shared" si="1"/>
        <v/>
      </c>
      <c r="M18" s="21"/>
      <c r="N18" s="113"/>
      <c r="O18" s="36" t="s">
        <v>1661</v>
      </c>
      <c r="P18" s="36"/>
      <c r="Q18" s="72"/>
    </row>
    <row r="19" ht="12.75" customHeight="1" spans="1:18">
      <c r="A19" s="219" t="str">
        <f t="shared" si="0"/>
        <v/>
      </c>
      <c r="B19" s="21"/>
      <c r="C19" s="22"/>
      <c r="D19" s="20"/>
      <c r="E19" s="39"/>
      <c r="F19" s="21"/>
      <c r="G19" s="21"/>
      <c r="H19" s="23"/>
      <c r="I19" s="23"/>
      <c r="J19" s="23"/>
      <c r="K19" s="23"/>
      <c r="L19" s="23" t="str">
        <f t="shared" si="1"/>
        <v/>
      </c>
      <c r="M19" s="21"/>
      <c r="N19" s="113"/>
      <c r="O19" s="36" t="s">
        <v>1662</v>
      </c>
      <c r="P19" s="36"/>
      <c r="Q19" s="72"/>
    </row>
    <row r="20" ht="12.75" customHeight="1" spans="1:18">
      <c r="A20" s="219" t="str">
        <f t="shared" si="0"/>
        <v/>
      </c>
      <c r="B20" s="21"/>
      <c r="C20" s="22"/>
      <c r="D20" s="20"/>
      <c r="E20" s="39"/>
      <c r="F20" s="21"/>
      <c r="G20" s="21"/>
      <c r="H20" s="23"/>
      <c r="I20" s="23"/>
      <c r="J20" s="23"/>
      <c r="K20" s="23"/>
      <c r="L20" s="23" t="str">
        <f t="shared" si="1"/>
        <v/>
      </c>
      <c r="M20" s="21"/>
      <c r="N20" s="113"/>
      <c r="O20" s="36" t="s">
        <v>1663</v>
      </c>
      <c r="P20" s="36"/>
      <c r="Q20" s="72"/>
    </row>
    <row r="21" ht="12.75" customHeight="1" spans="1:18">
      <c r="A21" s="219" t="str">
        <f t="shared" si="0"/>
        <v/>
      </c>
      <c r="B21" s="21"/>
      <c r="C21" s="22"/>
      <c r="D21" s="20"/>
      <c r="E21" s="39"/>
      <c r="F21" s="21"/>
      <c r="G21" s="21"/>
      <c r="H21" s="23"/>
      <c r="I21" s="23"/>
      <c r="J21" s="23"/>
      <c r="K21" s="23"/>
      <c r="L21" s="23" t="str">
        <f t="shared" si="1"/>
        <v/>
      </c>
      <c r="M21" s="21"/>
      <c r="N21" s="113"/>
      <c r="O21" s="36" t="s">
        <v>1664</v>
      </c>
      <c r="P21" s="36"/>
      <c r="Q21" s="72"/>
    </row>
    <row r="22" ht="12.75" customHeight="1" spans="1:18">
      <c r="A22" s="219" t="str">
        <f t="shared" si="0"/>
        <v/>
      </c>
      <c r="B22" s="21"/>
      <c r="C22" s="22"/>
      <c r="D22" s="20"/>
      <c r="E22" s="39"/>
      <c r="F22" s="21"/>
      <c r="G22" s="21"/>
      <c r="H22" s="23"/>
      <c r="I22" s="23"/>
      <c r="J22" s="23"/>
      <c r="K22" s="23"/>
      <c r="L22" s="23" t="str">
        <f t="shared" si="1"/>
        <v/>
      </c>
      <c r="M22" s="21"/>
      <c r="N22" s="113"/>
      <c r="O22" s="36" t="s">
        <v>1665</v>
      </c>
      <c r="P22" s="36"/>
      <c r="Q22" s="72"/>
    </row>
    <row r="23" ht="12.75" customHeight="1" spans="1:18">
      <c r="A23" s="219" t="str">
        <f t="shared" si="0"/>
        <v/>
      </c>
      <c r="B23" s="21"/>
      <c r="C23" s="22"/>
      <c r="D23" s="20"/>
      <c r="E23" s="39"/>
      <c r="F23" s="21"/>
      <c r="G23" s="21"/>
      <c r="H23" s="23"/>
      <c r="I23" s="23"/>
      <c r="J23" s="23"/>
      <c r="K23" s="23"/>
      <c r="L23" s="23" t="str">
        <f t="shared" si="1"/>
        <v/>
      </c>
      <c r="M23" s="21"/>
      <c r="N23" s="113"/>
      <c r="O23" s="36" t="s">
        <v>1666</v>
      </c>
      <c r="P23" s="36"/>
      <c r="Q23" s="72"/>
    </row>
    <row r="24" ht="12.75" customHeight="1" spans="1:18">
      <c r="A24" s="219" t="str">
        <f t="shared" si="0"/>
        <v/>
      </c>
      <c r="B24" s="21"/>
      <c r="C24" s="22"/>
      <c r="D24" s="20"/>
      <c r="E24" s="39"/>
      <c r="F24" s="21"/>
      <c r="G24" s="21"/>
      <c r="H24" s="23"/>
      <c r="I24" s="23"/>
      <c r="J24" s="23"/>
      <c r="K24" s="23"/>
      <c r="L24" s="23" t="str">
        <f t="shared" si="1"/>
        <v/>
      </c>
      <c r="M24" s="21"/>
      <c r="N24" s="113"/>
      <c r="O24" s="36" t="s">
        <v>1667</v>
      </c>
      <c r="P24" s="36"/>
      <c r="Q24" s="72"/>
    </row>
    <row r="25" ht="12.75" customHeight="1" spans="1:18">
      <c r="A25" s="59" t="s">
        <v>1700</v>
      </c>
      <c r="B25" s="86"/>
      <c r="C25" s="57"/>
      <c r="D25" s="20"/>
      <c r="E25" s="39"/>
      <c r="F25" s="21"/>
      <c r="G25" s="21"/>
      <c r="H25" s="23"/>
      <c r="I25" s="23">
        <f>SUM(I7:I24)</f>
        <v>0</v>
      </c>
      <c r="J25" s="23">
        <f>SUM(J8:J24)</f>
        <v>0</v>
      </c>
      <c r="K25" s="23">
        <f>SUM(K7:K24)</f>
        <v>0</v>
      </c>
      <c r="L25" s="23" t="str">
        <f t="shared" si="1"/>
        <v/>
      </c>
      <c r="M25" s="21"/>
      <c r="N25" s="23"/>
      <c r="O25" s="36"/>
      <c r="P25" s="36"/>
      <c r="Q25" s="72"/>
    </row>
    <row r="26" ht="12.75" customHeight="1" spans="1:18">
      <c r="A26" s="59" t="s">
        <v>72</v>
      </c>
      <c r="B26" s="86"/>
      <c r="C26" s="57"/>
      <c r="D26" s="20"/>
      <c r="E26" s="39"/>
      <c r="F26" s="21"/>
      <c r="G26" s="21"/>
      <c r="H26" s="23"/>
      <c r="I26" s="23">
        <f>J25</f>
        <v>0</v>
      </c>
      <c r="J26" s="23"/>
      <c r="K26" s="23"/>
      <c r="L26" s="23"/>
      <c r="M26" s="21"/>
      <c r="N26" s="23"/>
      <c r="O26" s="36"/>
      <c r="P26" s="36"/>
      <c r="Q26" s="72"/>
    </row>
    <row r="27" customHeight="1" spans="1:18">
      <c r="A27" s="24" t="s">
        <v>737</v>
      </c>
      <c r="B27" s="25"/>
      <c r="C27" s="24"/>
      <c r="D27" s="24"/>
      <c r="E27" s="24"/>
      <c r="F27" s="24"/>
      <c r="G27" s="24"/>
      <c r="H27" s="24"/>
      <c r="I27" s="31">
        <f>I25-I26</f>
        <v>0</v>
      </c>
      <c r="J27" s="31"/>
      <c r="K27" s="31">
        <f>K25</f>
        <v>0</v>
      </c>
      <c r="L27" s="23" t="str">
        <f t="shared" si="1"/>
        <v/>
      </c>
      <c r="M27" s="27"/>
      <c r="N27" s="72"/>
      <c r="O27" s="36"/>
      <c r="P27" s="36"/>
      <c r="Q27" s="72"/>
    </row>
    <row r="28" customHeight="1" spans="1:18">
      <c r="A28" s="10" t="str">
        <f>基本信息输入表!$K$6&amp;"填表人："&amp;基本信息输入表!$M$48</f>
        <v>产权持有单位填表人：宁国胜</v>
      </c>
      <c r="K28" s="10" t="str">
        <f>"评估人员："&amp;基本信息输入表!$Q$48</f>
        <v>评估人员：王庆国</v>
      </c>
      <c r="R28" s="10" t="s">
        <v>159</v>
      </c>
    </row>
    <row r="29" customHeight="1" spans="1:18">
      <c r="A29" s="10" t="str">
        <f>"填表日期："&amp;YEAR(基本信息输入表!$O$48)&amp;"年"&amp;MONTH(基本信息输入表!$O$48)&amp;"月"&amp;DAY(基本信息输入表!$O$48)&amp;"日"</f>
        <v>填表日期：2025年2月22日</v>
      </c>
      <c r="R29" s="10" t="s">
        <v>1483</v>
      </c>
    </row>
    <row r="30" customHeight="1" spans="1:18">
      <c r="N30" s="58"/>
    </row>
  </sheetData>
  <mergeCells count="24">
    <mergeCell ref="A2:M2"/>
    <mergeCell ref="A3:M3"/>
    <mergeCell ref="L4:M4"/>
    <mergeCell ref="L5:M5"/>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O29"/>
  <sheetViews>
    <sheetView showGridLines="0" zoomScale="96" zoomScaleNormal="96" topLeftCell="A5" workbookViewId="0">
      <selection activeCell="Q23" sqref="Q23"/>
    </sheetView>
  </sheetViews>
  <sheetFormatPr defaultColWidth="9" defaultRowHeight="15.75" customHeight="1"/>
  <cols>
    <col min="1" max="1" width="5.7" style="10" customWidth="1"/>
    <col min="2" max="2" width="15.2" style="10" customWidth="1"/>
    <col min="3" max="4" width="11.2" style="10" customWidth="1"/>
    <col min="5" max="7" width="8" style="10" customWidth="1"/>
    <col min="8" max="8" width="9.7" style="10" customWidth="1"/>
    <col min="9" max="9" width="6.7" style="10" customWidth="1"/>
    <col min="10" max="10" width="10.5" style="10" customWidth="1"/>
    <col min="11" max="11" width="15" style="10" customWidth="1"/>
    <col min="12" max="12" width="9.7" style="10" customWidth="1"/>
    <col min="13" max="13" width="7.7" style="10" customWidth="1"/>
    <col min="14" max="14" width="9" style="10" customWidth="1"/>
    <col min="15" max="15" width="9" style="9" customWidth="1"/>
    <col min="16" max="17" width="9" style="10" customWidth="1"/>
    <col min="18" max="16384" width="9" style="10"/>
  </cols>
  <sheetData>
    <row r="1" customHeight="1" spans="1:15">
      <c r="A1" s="11" t="s">
        <v>0</v>
      </c>
    </row>
    <row r="2" s="8" customFormat="1" ht="30" customHeight="1" spans="1:15">
      <c r="A2" s="12" t="s">
        <v>74</v>
      </c>
      <c r="O2" s="13"/>
    </row>
    <row r="3" customHeight="1" spans="1:15">
      <c r="A3" s="9" t="str">
        <f>"评估基准日："&amp;TEXT(基本信息输入表!M7,"yyyy年mm月dd日")</f>
        <v>评估基准日：2025年02月20日</v>
      </c>
    </row>
    <row r="4" ht="14.25" customHeight="1" spans="1:15">
      <c r="A4" s="9"/>
      <c r="B4" s="9"/>
      <c r="C4" s="9"/>
      <c r="D4" s="9"/>
      <c r="E4" s="9"/>
      <c r="F4" s="9"/>
      <c r="G4" s="9"/>
      <c r="H4" s="9"/>
      <c r="I4" s="9"/>
      <c r="J4" s="9"/>
      <c r="K4" s="9"/>
      <c r="L4" s="9"/>
      <c r="M4" s="9"/>
      <c r="N4" s="14" t="s">
        <v>1701</v>
      </c>
    </row>
    <row r="5" customHeight="1" spans="1:15">
      <c r="A5" s="10" t="str">
        <f>基本信息输入表!K6&amp;"："&amp;基本信息输入表!M6</f>
        <v>产权持有单位：中国石油天然气股份有限公司塔里木油田分公司塔西南勘探开发公司</v>
      </c>
      <c r="N5" s="14" t="s">
        <v>1444</v>
      </c>
    </row>
    <row r="6" s="9" customFormat="1" customHeight="1" spans="1:15">
      <c r="A6" s="84" t="s">
        <v>4</v>
      </c>
      <c r="B6" s="84" t="s">
        <v>739</v>
      </c>
      <c r="C6" s="84" t="s">
        <v>1702</v>
      </c>
      <c r="D6" s="84" t="s">
        <v>1703</v>
      </c>
      <c r="E6" s="84" t="s">
        <v>740</v>
      </c>
      <c r="F6" s="84" t="s">
        <v>1704</v>
      </c>
      <c r="G6" s="84" t="s">
        <v>1041</v>
      </c>
      <c r="H6" s="84" t="s">
        <v>1705</v>
      </c>
      <c r="I6" s="84" t="s">
        <v>1706</v>
      </c>
      <c r="J6" s="84" t="s">
        <v>6</v>
      </c>
      <c r="K6" s="84" t="s">
        <v>1192</v>
      </c>
      <c r="L6" s="18" t="s">
        <v>7</v>
      </c>
      <c r="M6" s="18" t="s">
        <v>686</v>
      </c>
      <c r="N6" s="18" t="s">
        <v>176</v>
      </c>
    </row>
    <row r="7" ht="12.75" customHeight="1" spans="1:15">
      <c r="A7" s="101"/>
      <c r="B7" s="101"/>
      <c r="C7" s="101"/>
      <c r="D7" s="101"/>
      <c r="E7" s="101"/>
      <c r="F7" s="102"/>
      <c r="G7" s="101"/>
      <c r="H7" s="101"/>
      <c r="I7" s="101"/>
      <c r="J7" s="101"/>
      <c r="K7" s="102"/>
      <c r="L7" s="101"/>
      <c r="M7" s="101"/>
      <c r="N7" s="101"/>
      <c r="O7" s="9" t="s">
        <v>1461</v>
      </c>
    </row>
    <row r="8" ht="12.75" customHeight="1" spans="1:15">
      <c r="A8" s="20" t="str">
        <f>IF(B8="","",ROW()-7)</f>
        <v/>
      </c>
      <c r="B8" s="21"/>
      <c r="C8" s="21"/>
      <c r="D8" s="20"/>
      <c r="E8" s="22"/>
      <c r="F8" s="301"/>
      <c r="G8" s="59"/>
      <c r="H8" s="23"/>
      <c r="I8" s="23"/>
      <c r="J8" s="23"/>
      <c r="K8" s="23"/>
      <c r="L8" s="23"/>
      <c r="M8" s="23" t="str">
        <f>IF(J8-K8=0,"",(L8-J8+K8)/(J8-K8)*100)</f>
        <v/>
      </c>
      <c r="N8" s="21"/>
      <c r="O8" s="9" t="s">
        <v>1707</v>
      </c>
    </row>
    <row r="9" ht="12.75" customHeight="1" spans="1:15">
      <c r="A9" s="20" t="str">
        <f t="shared" ref="A9:A24" si="0">IF(B9="","",ROW()-7)</f>
        <v/>
      </c>
      <c r="B9" s="21"/>
      <c r="C9" s="21"/>
      <c r="D9" s="20"/>
      <c r="E9" s="22"/>
      <c r="F9" s="301"/>
      <c r="G9" s="59"/>
      <c r="H9" s="23"/>
      <c r="I9" s="23"/>
      <c r="J9" s="23"/>
      <c r="K9" s="23"/>
      <c r="L9" s="23"/>
      <c r="M9" s="23" t="str">
        <f t="shared" ref="M9:M27" si="1">IF(J9-K9=0,"",(L9-J9+K9)/(J9-K9)*100)</f>
        <v/>
      </c>
      <c r="N9" s="21"/>
      <c r="O9" s="9" t="s">
        <v>1708</v>
      </c>
    </row>
    <row r="10" ht="12.75" customHeight="1" spans="1:15">
      <c r="A10" s="20" t="str">
        <f t="shared" si="0"/>
        <v/>
      </c>
      <c r="B10" s="21"/>
      <c r="C10" s="21"/>
      <c r="D10" s="20"/>
      <c r="E10" s="22"/>
      <c r="F10" s="301"/>
      <c r="G10" s="59"/>
      <c r="H10" s="23"/>
      <c r="I10" s="23"/>
      <c r="J10" s="23"/>
      <c r="K10" s="23"/>
      <c r="L10" s="23"/>
      <c r="M10" s="23" t="str">
        <f t="shared" si="1"/>
        <v/>
      </c>
      <c r="N10" s="21"/>
      <c r="O10" s="9" t="s">
        <v>1709</v>
      </c>
    </row>
    <row r="11" ht="12.75" customHeight="1" spans="1:15">
      <c r="A11" s="20" t="str">
        <f t="shared" si="0"/>
        <v/>
      </c>
      <c r="B11" s="21"/>
      <c r="C11" s="21"/>
      <c r="D11" s="20"/>
      <c r="E11" s="22"/>
      <c r="F11" s="301"/>
      <c r="G11" s="59"/>
      <c r="H11" s="23"/>
      <c r="I11" s="23"/>
      <c r="J11" s="23"/>
      <c r="K11" s="23"/>
      <c r="L11" s="23"/>
      <c r="M11" s="23" t="str">
        <f t="shared" si="1"/>
        <v/>
      </c>
      <c r="N11" s="21"/>
      <c r="O11" s="9" t="s">
        <v>1710</v>
      </c>
    </row>
    <row r="12" ht="12.75" customHeight="1" spans="1:15">
      <c r="A12" s="20" t="str">
        <f t="shared" si="0"/>
        <v/>
      </c>
      <c r="B12" s="21"/>
      <c r="C12" s="21"/>
      <c r="D12" s="20"/>
      <c r="E12" s="22"/>
      <c r="F12" s="301"/>
      <c r="G12" s="59"/>
      <c r="H12" s="23"/>
      <c r="I12" s="23"/>
      <c r="J12" s="23"/>
      <c r="K12" s="23"/>
      <c r="L12" s="23"/>
      <c r="M12" s="23" t="str">
        <f t="shared" si="1"/>
        <v/>
      </c>
      <c r="N12" s="21"/>
      <c r="O12" s="9" t="s">
        <v>1711</v>
      </c>
    </row>
    <row r="13" ht="12.75" customHeight="1" spans="1:15">
      <c r="A13" s="20" t="str">
        <f t="shared" si="0"/>
        <v/>
      </c>
      <c r="B13" s="21"/>
      <c r="C13" s="21"/>
      <c r="D13" s="20"/>
      <c r="E13" s="22"/>
      <c r="F13" s="301"/>
      <c r="G13" s="59"/>
      <c r="H13" s="23"/>
      <c r="I13" s="23"/>
      <c r="J13" s="23"/>
      <c r="K13" s="23"/>
      <c r="L13" s="23"/>
      <c r="M13" s="23" t="str">
        <f t="shared" si="1"/>
        <v/>
      </c>
      <c r="N13" s="21"/>
      <c r="O13" s="9" t="s">
        <v>1712</v>
      </c>
    </row>
    <row r="14" ht="12.75" customHeight="1" spans="1:15">
      <c r="A14" s="20" t="str">
        <f t="shared" si="0"/>
        <v/>
      </c>
      <c r="B14" s="21"/>
      <c r="C14" s="21"/>
      <c r="D14" s="20"/>
      <c r="E14" s="22"/>
      <c r="F14" s="301"/>
      <c r="G14" s="59"/>
      <c r="H14" s="23"/>
      <c r="I14" s="23"/>
      <c r="J14" s="23"/>
      <c r="K14" s="23"/>
      <c r="L14" s="23"/>
      <c r="M14" s="23" t="str">
        <f t="shared" si="1"/>
        <v/>
      </c>
      <c r="N14" s="21"/>
      <c r="O14" s="9" t="s">
        <v>1713</v>
      </c>
    </row>
    <row r="15" ht="12.75" customHeight="1" spans="1:15">
      <c r="A15" s="20" t="str">
        <f t="shared" si="0"/>
        <v/>
      </c>
      <c r="B15" s="21"/>
      <c r="C15" s="21"/>
      <c r="D15" s="20"/>
      <c r="E15" s="22"/>
      <c r="F15" s="301"/>
      <c r="G15" s="59"/>
      <c r="H15" s="23"/>
      <c r="I15" s="23"/>
      <c r="J15" s="23"/>
      <c r="K15" s="23"/>
      <c r="L15" s="23"/>
      <c r="M15" s="23" t="str">
        <f t="shared" si="1"/>
        <v/>
      </c>
      <c r="N15" s="21"/>
      <c r="O15" s="9" t="s">
        <v>1714</v>
      </c>
    </row>
    <row r="16" ht="12.75" customHeight="1" spans="1:15">
      <c r="A16" s="20" t="str">
        <f t="shared" si="0"/>
        <v/>
      </c>
      <c r="B16" s="21"/>
      <c r="C16" s="21"/>
      <c r="D16" s="20"/>
      <c r="E16" s="22"/>
      <c r="F16" s="301"/>
      <c r="G16" s="59"/>
      <c r="H16" s="23"/>
      <c r="I16" s="23"/>
      <c r="J16" s="23"/>
      <c r="K16" s="23"/>
      <c r="L16" s="23"/>
      <c r="M16" s="23" t="str">
        <f t="shared" si="1"/>
        <v/>
      </c>
      <c r="N16" s="21"/>
      <c r="O16" s="9" t="s">
        <v>1715</v>
      </c>
    </row>
    <row r="17" ht="12.75" customHeight="1" spans="1:15">
      <c r="A17" s="20" t="str">
        <f t="shared" si="0"/>
        <v/>
      </c>
      <c r="B17" s="21"/>
      <c r="C17" s="21"/>
      <c r="D17" s="20"/>
      <c r="E17" s="22"/>
      <c r="F17" s="301"/>
      <c r="G17" s="59"/>
      <c r="H17" s="23"/>
      <c r="I17" s="23"/>
      <c r="J17" s="23"/>
      <c r="K17" s="23"/>
      <c r="L17" s="23"/>
      <c r="M17" s="23" t="str">
        <f t="shared" si="1"/>
        <v/>
      </c>
      <c r="N17" s="21"/>
      <c r="O17" s="9" t="s">
        <v>1716</v>
      </c>
    </row>
    <row r="18" ht="12.75" customHeight="1" spans="1:15">
      <c r="A18" s="20" t="str">
        <f t="shared" si="0"/>
        <v/>
      </c>
      <c r="B18" s="21"/>
      <c r="C18" s="21"/>
      <c r="D18" s="20"/>
      <c r="E18" s="22"/>
      <c r="F18" s="301"/>
      <c r="G18" s="59"/>
      <c r="H18" s="23"/>
      <c r="I18" s="23"/>
      <c r="J18" s="23"/>
      <c r="K18" s="23"/>
      <c r="L18" s="23"/>
      <c r="M18" s="23" t="str">
        <f t="shared" si="1"/>
        <v/>
      </c>
      <c r="N18" s="21"/>
      <c r="O18" s="9" t="s">
        <v>1717</v>
      </c>
    </row>
    <row r="19" ht="12.75" customHeight="1" spans="1:15">
      <c r="A19" s="20" t="str">
        <f t="shared" si="0"/>
        <v/>
      </c>
      <c r="B19" s="21"/>
      <c r="C19" s="21"/>
      <c r="D19" s="20"/>
      <c r="E19" s="22"/>
      <c r="F19" s="301"/>
      <c r="G19" s="59"/>
      <c r="H19" s="23"/>
      <c r="I19" s="23"/>
      <c r="J19" s="23"/>
      <c r="K19" s="23"/>
      <c r="L19" s="23"/>
      <c r="M19" s="23" t="str">
        <f t="shared" si="1"/>
        <v/>
      </c>
      <c r="N19" s="21"/>
      <c r="O19" s="9" t="s">
        <v>1718</v>
      </c>
    </row>
    <row r="20" ht="12.75" customHeight="1" spans="1:15">
      <c r="A20" s="20" t="str">
        <f t="shared" si="0"/>
        <v/>
      </c>
      <c r="B20" s="21"/>
      <c r="C20" s="21"/>
      <c r="D20" s="20"/>
      <c r="E20" s="22"/>
      <c r="F20" s="301"/>
      <c r="G20" s="59"/>
      <c r="H20" s="23"/>
      <c r="I20" s="23"/>
      <c r="J20" s="23"/>
      <c r="K20" s="23"/>
      <c r="L20" s="23"/>
      <c r="M20" s="23" t="str">
        <f t="shared" si="1"/>
        <v/>
      </c>
      <c r="N20" s="21"/>
      <c r="O20" s="9" t="s">
        <v>1719</v>
      </c>
    </row>
    <row r="21" ht="12.75" customHeight="1" spans="1:15">
      <c r="A21" s="20" t="str">
        <f t="shared" si="0"/>
        <v/>
      </c>
      <c r="B21" s="21"/>
      <c r="C21" s="21"/>
      <c r="D21" s="20"/>
      <c r="E21" s="22"/>
      <c r="F21" s="301"/>
      <c r="G21" s="59"/>
      <c r="H21" s="23"/>
      <c r="I21" s="23"/>
      <c r="J21" s="23"/>
      <c r="K21" s="23"/>
      <c r="L21" s="23"/>
      <c r="M21" s="23" t="str">
        <f t="shared" si="1"/>
        <v/>
      </c>
      <c r="N21" s="21"/>
      <c r="O21" s="9" t="s">
        <v>1720</v>
      </c>
    </row>
    <row r="22" ht="12.75" customHeight="1" spans="1:15">
      <c r="A22" s="20" t="str">
        <f t="shared" si="0"/>
        <v/>
      </c>
      <c r="B22" s="21"/>
      <c r="C22" s="21"/>
      <c r="D22" s="20"/>
      <c r="E22" s="22"/>
      <c r="F22" s="301"/>
      <c r="G22" s="59"/>
      <c r="H22" s="23"/>
      <c r="I22" s="23"/>
      <c r="J22" s="23"/>
      <c r="K22" s="23"/>
      <c r="L22" s="23"/>
      <c r="M22" s="23" t="str">
        <f t="shared" si="1"/>
        <v/>
      </c>
      <c r="N22" s="21"/>
      <c r="O22" s="9" t="s">
        <v>1721</v>
      </c>
    </row>
    <row r="23" ht="12.75" customHeight="1" spans="1:15">
      <c r="A23" s="20" t="str">
        <f t="shared" si="0"/>
        <v/>
      </c>
      <c r="B23" s="21"/>
      <c r="C23" s="21"/>
      <c r="D23" s="20"/>
      <c r="E23" s="22"/>
      <c r="F23" s="301"/>
      <c r="G23" s="59"/>
      <c r="H23" s="23"/>
      <c r="I23" s="23"/>
      <c r="J23" s="23"/>
      <c r="K23" s="23"/>
      <c r="L23" s="23"/>
      <c r="M23" s="23" t="str">
        <f t="shared" si="1"/>
        <v/>
      </c>
      <c r="N23" s="21"/>
      <c r="O23" s="9" t="s">
        <v>1722</v>
      </c>
    </row>
    <row r="24" ht="12.75" customHeight="1" spans="1:15">
      <c r="A24" s="20" t="str">
        <f t="shared" si="0"/>
        <v/>
      </c>
      <c r="B24" s="21"/>
      <c r="C24" s="21"/>
      <c r="D24" s="20"/>
      <c r="E24" s="22"/>
      <c r="F24" s="301"/>
      <c r="G24" s="59"/>
      <c r="H24" s="23"/>
      <c r="I24" s="23"/>
      <c r="J24" s="23"/>
      <c r="K24" s="23"/>
      <c r="L24" s="23"/>
      <c r="M24" s="23" t="str">
        <f t="shared" si="1"/>
        <v/>
      </c>
      <c r="N24" s="21"/>
      <c r="O24" s="9" t="s">
        <v>1723</v>
      </c>
    </row>
    <row r="25" ht="12.75" customHeight="1" spans="1:15">
      <c r="A25" s="118" t="s">
        <v>1724</v>
      </c>
      <c r="B25" s="120"/>
      <c r="C25" s="21"/>
      <c r="D25" s="20"/>
      <c r="E25" s="57"/>
      <c r="F25" s="301"/>
      <c r="G25" s="59"/>
      <c r="H25" s="23"/>
      <c r="I25" s="23"/>
      <c r="J25" s="23">
        <f>SUM(J8:J24)</f>
        <v>0</v>
      </c>
      <c r="K25" s="23">
        <f>SUM(K8:K24)</f>
        <v>0</v>
      </c>
      <c r="L25" s="23">
        <f>SUM(L8:L24)</f>
        <v>0</v>
      </c>
      <c r="M25" s="23" t="str">
        <f t="shared" si="1"/>
        <v/>
      </c>
      <c r="N25" s="21"/>
    </row>
    <row r="26" ht="12.75" customHeight="1" spans="1:15">
      <c r="A26" s="118" t="s">
        <v>76</v>
      </c>
      <c r="B26" s="120"/>
      <c r="C26" s="21"/>
      <c r="D26" s="20"/>
      <c r="E26" s="57"/>
      <c r="F26" s="301"/>
      <c r="G26" s="59"/>
      <c r="H26" s="23"/>
      <c r="I26" s="23"/>
      <c r="J26" s="23">
        <f>K25</f>
        <v>0</v>
      </c>
      <c r="K26" s="23"/>
      <c r="L26" s="23"/>
      <c r="M26" s="23"/>
      <c r="N26" s="21"/>
    </row>
    <row r="27" customHeight="1" spans="1:15">
      <c r="A27" s="24" t="s">
        <v>77</v>
      </c>
      <c r="B27" s="25"/>
      <c r="C27" s="26"/>
      <c r="D27" s="26"/>
      <c r="E27" s="31"/>
      <c r="F27" s="302"/>
      <c r="G27" s="31"/>
      <c r="H27" s="31"/>
      <c r="I27" s="27"/>
      <c r="J27" s="26">
        <f>J25-J26</f>
        <v>0</v>
      </c>
      <c r="K27" s="26"/>
      <c r="L27" s="31">
        <f>L25</f>
        <v>0</v>
      </c>
      <c r="M27" s="23" t="str">
        <f t="shared" si="1"/>
        <v/>
      </c>
      <c r="N27" s="27"/>
    </row>
    <row r="28" customHeight="1" spans="1:15">
      <c r="A28" s="10" t="str">
        <f>基本信息输入表!$K$6&amp;"填表人："&amp;基本信息输入表!$M$49</f>
        <v>产权持有单位填表人：宁国胜</v>
      </c>
      <c r="L28" s="10" t="str">
        <f>"评估人员："&amp;基本信息输入表!$Q$49</f>
        <v>评估人员：王庆国</v>
      </c>
      <c r="O28" s="9" t="s">
        <v>1483</v>
      </c>
    </row>
    <row r="29" customHeight="1" spans="1:15">
      <c r="A29" s="10" t="str">
        <f>"填表日期："&amp;YEAR(基本信息输入表!$O$49)&amp;"年"&amp;MONTH(基本信息输入表!$O$49)&amp;"月"&amp;DAY(基本信息输入表!$O$49)&amp;"日"</f>
        <v>填表日期：2025年2月22日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O29"/>
  <sheetViews>
    <sheetView showGridLines="0" zoomScale="96" zoomScaleNormal="96" topLeftCell="A3" workbookViewId="0">
      <selection activeCell="Q25" sqref="Q25"/>
    </sheetView>
  </sheetViews>
  <sheetFormatPr defaultColWidth="9" defaultRowHeight="15.75" customHeight="1"/>
  <cols>
    <col min="1" max="1" width="9.7" style="10" customWidth="1"/>
    <col min="2" max="2" width="18" style="10" customWidth="1"/>
    <col min="3" max="7" width="8" style="10" customWidth="1"/>
    <col min="8" max="8" width="6.2" style="10" customWidth="1"/>
    <col min="9" max="9" width="8" style="10" customWidth="1"/>
    <col min="10" max="10" width="11.2" style="10" customWidth="1"/>
    <col min="11" max="11" width="8.2" style="10" customWidth="1"/>
    <col min="12" max="12" width="9.7" style="10" customWidth="1"/>
    <col min="13" max="13" width="7.7" style="10" customWidth="1"/>
    <col min="14" max="14" width="17" style="10" customWidth="1"/>
    <col min="15" max="15" width="9" style="9" customWidth="1"/>
    <col min="16" max="17" width="9" style="10" customWidth="1"/>
    <col min="18" max="16384" width="9" style="10"/>
  </cols>
  <sheetData>
    <row r="1" customHeight="1" spans="1:15">
      <c r="A1" s="11" t="s">
        <v>0</v>
      </c>
    </row>
    <row r="2" s="8" customFormat="1" ht="30" customHeight="1" spans="1:15">
      <c r="A2" s="12" t="s">
        <v>78</v>
      </c>
      <c r="O2" s="13"/>
    </row>
    <row r="3" customHeight="1" spans="1:15">
      <c r="A3" s="9" t="str">
        <f>"评估基准日："&amp;TEXT(基本信息输入表!M7,"yyyy年mm月dd日")</f>
        <v>评估基准日：2025年02月20日</v>
      </c>
    </row>
    <row r="4" ht="14.25" customHeight="1" spans="1:15">
      <c r="A4" s="9"/>
      <c r="B4" s="9"/>
      <c r="C4" s="9"/>
      <c r="D4" s="9"/>
      <c r="E4" s="9"/>
      <c r="F4" s="9"/>
      <c r="G4" s="9"/>
      <c r="H4" s="9"/>
      <c r="I4" s="9"/>
      <c r="J4" s="9"/>
      <c r="K4" s="9"/>
      <c r="L4" s="9"/>
      <c r="M4" s="9"/>
      <c r="N4" s="14" t="s">
        <v>1725</v>
      </c>
    </row>
    <row r="5" customHeight="1" spans="1:15">
      <c r="A5" s="10" t="str">
        <f>基本信息输入表!K6&amp;"："&amp;基本信息输入表!M6</f>
        <v>产权持有单位：中国石油天然气股份有限公司塔里木油田分公司塔西南勘探开发公司</v>
      </c>
      <c r="N5" s="14" t="s">
        <v>1444</v>
      </c>
    </row>
    <row r="6" s="9" customFormat="1" ht="12.75" customHeight="1" spans="1:15">
      <c r="A6" s="84" t="s">
        <v>4</v>
      </c>
      <c r="B6" s="84" t="s">
        <v>739</v>
      </c>
      <c r="C6" s="84" t="s">
        <v>1726</v>
      </c>
      <c r="D6" s="84" t="s">
        <v>1727</v>
      </c>
      <c r="E6" s="84" t="s">
        <v>740</v>
      </c>
      <c r="F6" s="84" t="s">
        <v>1704</v>
      </c>
      <c r="G6" s="84" t="s">
        <v>1456</v>
      </c>
      <c r="H6" s="84" t="s">
        <v>1705</v>
      </c>
      <c r="I6" s="84" t="s">
        <v>1728</v>
      </c>
      <c r="J6" s="84" t="s">
        <v>6</v>
      </c>
      <c r="K6" s="84" t="s">
        <v>1192</v>
      </c>
      <c r="L6" s="84" t="s">
        <v>7</v>
      </c>
      <c r="M6" s="84" t="s">
        <v>686</v>
      </c>
      <c r="N6" s="84" t="s">
        <v>176</v>
      </c>
    </row>
    <row r="7" ht="12.75" customHeight="1" spans="1:15">
      <c r="A7" s="101"/>
      <c r="B7" s="101"/>
      <c r="C7" s="101"/>
      <c r="D7" s="101"/>
      <c r="E7" s="101"/>
      <c r="F7" s="102"/>
      <c r="G7" s="101"/>
      <c r="H7" s="101"/>
      <c r="I7" s="101"/>
      <c r="J7" s="101"/>
      <c r="K7" s="101"/>
      <c r="L7" s="101"/>
      <c r="M7" s="101"/>
      <c r="N7" s="101"/>
      <c r="O7" s="9" t="s">
        <v>1461</v>
      </c>
    </row>
    <row r="8" ht="12.75" customHeight="1" spans="1:15">
      <c r="A8" s="20" t="str">
        <f>IF(B8="","",ROW()-7)</f>
        <v/>
      </c>
      <c r="B8" s="21"/>
      <c r="C8" s="21"/>
      <c r="D8" s="20"/>
      <c r="E8" s="22"/>
      <c r="F8" s="301"/>
      <c r="G8" s="59"/>
      <c r="H8" s="23"/>
      <c r="I8" s="23"/>
      <c r="J8" s="23"/>
      <c r="K8" s="23"/>
      <c r="L8" s="23"/>
      <c r="M8" s="23" t="str">
        <f>IF(J8-K8=0,"",(L8-J8+K8)/(J8-K8)*100)</f>
        <v/>
      </c>
      <c r="N8" s="21"/>
      <c r="O8" s="9" t="s">
        <v>1729</v>
      </c>
    </row>
    <row r="9" ht="12.75" customHeight="1" spans="1:15">
      <c r="A9" s="20" t="str">
        <f t="shared" ref="A9:A24" si="0">IF(B9="","",ROW()-7)</f>
        <v/>
      </c>
      <c r="B9" s="21"/>
      <c r="C9" s="21"/>
      <c r="D9" s="20"/>
      <c r="E9" s="22"/>
      <c r="F9" s="301"/>
      <c r="G9" s="59"/>
      <c r="H9" s="23"/>
      <c r="I9" s="23"/>
      <c r="J9" s="23"/>
      <c r="K9" s="23"/>
      <c r="L9" s="23"/>
      <c r="M9" s="23" t="str">
        <f t="shared" ref="M9:M27" si="1">IF(J9-K9=0,"",(L9-J9+K9)/(J9-K9)*100)</f>
        <v/>
      </c>
      <c r="N9" s="21"/>
      <c r="O9" s="9" t="s">
        <v>1730</v>
      </c>
    </row>
    <row r="10" ht="12.75" customHeight="1" spans="1:15">
      <c r="A10" s="20" t="str">
        <f t="shared" si="0"/>
        <v/>
      </c>
      <c r="B10" s="21"/>
      <c r="C10" s="21"/>
      <c r="D10" s="20"/>
      <c r="E10" s="22"/>
      <c r="F10" s="301"/>
      <c r="G10" s="59"/>
      <c r="H10" s="23"/>
      <c r="I10" s="23"/>
      <c r="J10" s="23"/>
      <c r="K10" s="23"/>
      <c r="L10" s="23"/>
      <c r="M10" s="23" t="str">
        <f t="shared" si="1"/>
        <v/>
      </c>
      <c r="N10" s="21"/>
      <c r="O10" s="9" t="s">
        <v>1731</v>
      </c>
    </row>
    <row r="11" ht="12.75" customHeight="1" spans="1:15">
      <c r="A11" s="20" t="str">
        <f t="shared" si="0"/>
        <v/>
      </c>
      <c r="B11" s="21"/>
      <c r="C11" s="21"/>
      <c r="D11" s="20"/>
      <c r="E11" s="22"/>
      <c r="F11" s="301"/>
      <c r="G11" s="59"/>
      <c r="H11" s="23"/>
      <c r="I11" s="23"/>
      <c r="J11" s="23"/>
      <c r="K11" s="23"/>
      <c r="L11" s="23"/>
      <c r="M11" s="23" t="str">
        <f t="shared" si="1"/>
        <v/>
      </c>
      <c r="N11" s="21"/>
      <c r="O11" s="9" t="s">
        <v>1732</v>
      </c>
    </row>
    <row r="12" ht="12.75" customHeight="1" spans="1:15">
      <c r="A12" s="20" t="str">
        <f t="shared" si="0"/>
        <v/>
      </c>
      <c r="B12" s="21"/>
      <c r="C12" s="21"/>
      <c r="D12" s="20"/>
      <c r="E12" s="22"/>
      <c r="F12" s="301"/>
      <c r="G12" s="59"/>
      <c r="H12" s="23"/>
      <c r="I12" s="23"/>
      <c r="J12" s="23"/>
      <c r="K12" s="23"/>
      <c r="L12" s="23"/>
      <c r="M12" s="23" t="str">
        <f t="shared" si="1"/>
        <v/>
      </c>
      <c r="N12" s="21"/>
      <c r="O12" s="9" t="s">
        <v>1733</v>
      </c>
    </row>
    <row r="13" ht="12.75" customHeight="1" spans="1:15">
      <c r="A13" s="20" t="str">
        <f t="shared" si="0"/>
        <v/>
      </c>
      <c r="B13" s="21"/>
      <c r="C13" s="21"/>
      <c r="D13" s="20"/>
      <c r="E13" s="22"/>
      <c r="F13" s="301"/>
      <c r="G13" s="59"/>
      <c r="H13" s="23"/>
      <c r="I13" s="23"/>
      <c r="J13" s="23"/>
      <c r="K13" s="23"/>
      <c r="L13" s="23"/>
      <c r="M13" s="23" t="str">
        <f t="shared" si="1"/>
        <v/>
      </c>
      <c r="N13" s="21"/>
      <c r="O13" s="9" t="s">
        <v>1734</v>
      </c>
    </row>
    <row r="14" ht="12.75" customHeight="1" spans="1:15">
      <c r="A14" s="20" t="str">
        <f t="shared" si="0"/>
        <v/>
      </c>
      <c r="B14" s="21"/>
      <c r="C14" s="21"/>
      <c r="D14" s="20"/>
      <c r="E14" s="22"/>
      <c r="F14" s="301"/>
      <c r="G14" s="59"/>
      <c r="H14" s="23"/>
      <c r="I14" s="23"/>
      <c r="J14" s="23"/>
      <c r="K14" s="23"/>
      <c r="L14" s="23"/>
      <c r="M14" s="23" t="str">
        <f t="shared" si="1"/>
        <v/>
      </c>
      <c r="N14" s="21"/>
      <c r="O14" s="9" t="s">
        <v>1735</v>
      </c>
    </row>
    <row r="15" ht="12.75" customHeight="1" spans="1:15">
      <c r="A15" s="20" t="str">
        <f t="shared" si="0"/>
        <v/>
      </c>
      <c r="B15" s="21"/>
      <c r="C15" s="21"/>
      <c r="D15" s="20"/>
      <c r="E15" s="22"/>
      <c r="F15" s="301"/>
      <c r="G15" s="59"/>
      <c r="H15" s="23"/>
      <c r="I15" s="23"/>
      <c r="J15" s="23"/>
      <c r="K15" s="23"/>
      <c r="L15" s="23"/>
      <c r="M15" s="23" t="str">
        <f t="shared" si="1"/>
        <v/>
      </c>
      <c r="N15" s="21"/>
      <c r="O15" s="9" t="s">
        <v>1736</v>
      </c>
    </row>
    <row r="16" ht="12.75" customHeight="1" spans="1:15">
      <c r="A16" s="20" t="str">
        <f t="shared" si="0"/>
        <v/>
      </c>
      <c r="B16" s="21"/>
      <c r="C16" s="21"/>
      <c r="D16" s="20"/>
      <c r="E16" s="22"/>
      <c r="F16" s="301"/>
      <c r="G16" s="59"/>
      <c r="H16" s="23"/>
      <c r="I16" s="23"/>
      <c r="J16" s="23"/>
      <c r="K16" s="23"/>
      <c r="L16" s="23"/>
      <c r="M16" s="23" t="str">
        <f t="shared" si="1"/>
        <v/>
      </c>
      <c r="N16" s="21"/>
      <c r="O16" s="9" t="s">
        <v>1737</v>
      </c>
    </row>
    <row r="17" ht="12.75" customHeight="1" spans="1:15">
      <c r="A17" s="20" t="str">
        <f t="shared" si="0"/>
        <v/>
      </c>
      <c r="B17" s="21"/>
      <c r="C17" s="21"/>
      <c r="D17" s="20"/>
      <c r="E17" s="22"/>
      <c r="F17" s="301"/>
      <c r="G17" s="59"/>
      <c r="H17" s="23"/>
      <c r="I17" s="23"/>
      <c r="J17" s="23"/>
      <c r="K17" s="23"/>
      <c r="L17" s="23"/>
      <c r="M17" s="23" t="str">
        <f t="shared" si="1"/>
        <v/>
      </c>
      <c r="N17" s="21"/>
      <c r="O17" s="9" t="s">
        <v>1738</v>
      </c>
    </row>
    <row r="18" ht="12.75" customHeight="1" spans="1:15">
      <c r="A18" s="20" t="str">
        <f t="shared" si="0"/>
        <v/>
      </c>
      <c r="B18" s="21"/>
      <c r="C18" s="21"/>
      <c r="D18" s="20"/>
      <c r="E18" s="22"/>
      <c r="F18" s="301"/>
      <c r="G18" s="59"/>
      <c r="H18" s="23"/>
      <c r="I18" s="23"/>
      <c r="J18" s="23"/>
      <c r="K18" s="23"/>
      <c r="L18" s="23"/>
      <c r="M18" s="23" t="str">
        <f t="shared" si="1"/>
        <v/>
      </c>
      <c r="N18" s="21"/>
      <c r="O18" s="9" t="s">
        <v>1739</v>
      </c>
    </row>
    <row r="19" ht="12.75" customHeight="1" spans="1:15">
      <c r="A19" s="20" t="str">
        <f t="shared" si="0"/>
        <v/>
      </c>
      <c r="B19" s="21"/>
      <c r="C19" s="21"/>
      <c r="D19" s="20"/>
      <c r="E19" s="22"/>
      <c r="F19" s="301"/>
      <c r="G19" s="59"/>
      <c r="H19" s="23"/>
      <c r="I19" s="23"/>
      <c r="J19" s="23"/>
      <c r="K19" s="23"/>
      <c r="L19" s="23"/>
      <c r="M19" s="23" t="str">
        <f t="shared" si="1"/>
        <v/>
      </c>
      <c r="N19" s="21"/>
      <c r="O19" s="9" t="s">
        <v>1740</v>
      </c>
    </row>
    <row r="20" ht="12.75" customHeight="1" spans="1:15">
      <c r="A20" s="20" t="str">
        <f t="shared" si="0"/>
        <v/>
      </c>
      <c r="B20" s="21"/>
      <c r="C20" s="21"/>
      <c r="D20" s="20"/>
      <c r="E20" s="22"/>
      <c r="F20" s="301"/>
      <c r="G20" s="59"/>
      <c r="H20" s="23"/>
      <c r="I20" s="23"/>
      <c r="J20" s="23"/>
      <c r="K20" s="23"/>
      <c r="L20" s="23"/>
      <c r="M20" s="23" t="str">
        <f t="shared" si="1"/>
        <v/>
      </c>
      <c r="N20" s="21"/>
      <c r="O20" s="9" t="s">
        <v>1741</v>
      </c>
    </row>
    <row r="21" ht="12.75" customHeight="1" spans="1:15">
      <c r="A21" s="20" t="str">
        <f t="shared" si="0"/>
        <v/>
      </c>
      <c r="B21" s="21"/>
      <c r="C21" s="21"/>
      <c r="D21" s="20"/>
      <c r="E21" s="22"/>
      <c r="F21" s="301"/>
      <c r="G21" s="59"/>
      <c r="H21" s="23"/>
      <c r="I21" s="23"/>
      <c r="J21" s="23"/>
      <c r="K21" s="23"/>
      <c r="L21" s="23"/>
      <c r="M21" s="23" t="str">
        <f t="shared" si="1"/>
        <v/>
      </c>
      <c r="N21" s="21"/>
      <c r="O21" s="9" t="s">
        <v>1742</v>
      </c>
    </row>
    <row r="22" ht="12.75" customHeight="1" spans="1:15">
      <c r="A22" s="20" t="str">
        <f t="shared" si="0"/>
        <v/>
      </c>
      <c r="B22" s="21"/>
      <c r="C22" s="21"/>
      <c r="D22" s="20"/>
      <c r="E22" s="22"/>
      <c r="F22" s="301"/>
      <c r="G22" s="59"/>
      <c r="H22" s="23"/>
      <c r="I22" s="23"/>
      <c r="J22" s="23"/>
      <c r="K22" s="23"/>
      <c r="L22" s="23"/>
      <c r="M22" s="23" t="str">
        <f t="shared" si="1"/>
        <v/>
      </c>
      <c r="N22" s="21"/>
      <c r="O22" s="9" t="s">
        <v>1743</v>
      </c>
    </row>
    <row r="23" ht="12.75" customHeight="1" spans="1:15">
      <c r="A23" s="20" t="str">
        <f t="shared" si="0"/>
        <v/>
      </c>
      <c r="B23" s="21"/>
      <c r="C23" s="21"/>
      <c r="D23" s="20"/>
      <c r="E23" s="22"/>
      <c r="F23" s="301"/>
      <c r="G23" s="59"/>
      <c r="H23" s="23"/>
      <c r="I23" s="23"/>
      <c r="J23" s="23"/>
      <c r="K23" s="23"/>
      <c r="L23" s="23"/>
      <c r="M23" s="23" t="str">
        <f t="shared" si="1"/>
        <v/>
      </c>
      <c r="N23" s="21"/>
      <c r="O23" s="9" t="s">
        <v>1744</v>
      </c>
    </row>
    <row r="24" ht="12.75" customHeight="1" spans="1:15">
      <c r="A24" s="20" t="str">
        <f t="shared" si="0"/>
        <v/>
      </c>
      <c r="B24" s="21"/>
      <c r="C24" s="21"/>
      <c r="D24" s="20"/>
      <c r="E24" s="22"/>
      <c r="F24" s="301"/>
      <c r="G24" s="59"/>
      <c r="H24" s="23"/>
      <c r="I24" s="23"/>
      <c r="J24" s="23"/>
      <c r="K24" s="23"/>
      <c r="L24" s="23"/>
      <c r="M24" s="23" t="str">
        <f t="shared" si="1"/>
        <v/>
      </c>
      <c r="N24" s="21"/>
      <c r="O24" s="9" t="s">
        <v>1745</v>
      </c>
    </row>
    <row r="25" ht="12.75" customHeight="1" spans="1:15">
      <c r="A25" s="20" t="s">
        <v>1746</v>
      </c>
      <c r="B25" s="86"/>
      <c r="C25" s="21"/>
      <c r="D25" s="20"/>
      <c r="E25" s="57"/>
      <c r="F25" s="301"/>
      <c r="G25" s="59"/>
      <c r="H25" s="23"/>
      <c r="I25" s="23"/>
      <c r="J25" s="23">
        <f>SUM(J8:J24)</f>
        <v>0</v>
      </c>
      <c r="K25" s="23">
        <f>SUM(K8:K24)</f>
        <v>0</v>
      </c>
      <c r="L25" s="23">
        <f>SUM(L8:L24)</f>
        <v>0</v>
      </c>
      <c r="M25" s="23" t="str">
        <f t="shared" si="1"/>
        <v/>
      </c>
      <c r="N25" s="21"/>
    </row>
    <row r="26" ht="12.75" customHeight="1" spans="1:15">
      <c r="A26" s="20" t="s">
        <v>80</v>
      </c>
      <c r="B26" s="86"/>
      <c r="C26" s="21"/>
      <c r="D26" s="20"/>
      <c r="E26" s="57"/>
      <c r="F26" s="301"/>
      <c r="G26" s="59"/>
      <c r="H26" s="23"/>
      <c r="I26" s="23"/>
      <c r="J26" s="23">
        <f>K25</f>
        <v>0</v>
      </c>
      <c r="K26" s="23"/>
      <c r="L26" s="23"/>
      <c r="M26" s="23"/>
      <c r="N26" s="21"/>
    </row>
    <row r="27" customHeight="1" spans="1:15">
      <c r="A27" s="24" t="s">
        <v>81</v>
      </c>
      <c r="B27" s="25"/>
      <c r="C27" s="27"/>
      <c r="D27" s="27"/>
      <c r="E27" s="27"/>
      <c r="F27" s="301"/>
      <c r="G27" s="31"/>
      <c r="H27" s="31"/>
      <c r="I27" s="27"/>
      <c r="J27" s="26">
        <f>J25-J26</f>
        <v>0</v>
      </c>
      <c r="K27" s="26"/>
      <c r="L27" s="31">
        <f>L25</f>
        <v>0</v>
      </c>
      <c r="M27" s="23" t="str">
        <f t="shared" si="1"/>
        <v/>
      </c>
      <c r="N27" s="27"/>
    </row>
    <row r="28" customHeight="1" spans="1:15">
      <c r="A28" s="10" t="str">
        <f>基本信息输入表!$K$6&amp;"填表人："&amp;基本信息输入表!$M$50</f>
        <v>产权持有单位填表人：宁国胜</v>
      </c>
      <c r="L28" s="10" t="str">
        <f>"评估人员："&amp;基本信息输入表!$Q$50</f>
        <v>评估人员：王庆国</v>
      </c>
      <c r="O28" s="9" t="s">
        <v>1483</v>
      </c>
    </row>
    <row r="29" customHeight="1" spans="1:15">
      <c r="A29" s="10" t="str">
        <f>"填表日期："&amp;YEAR(基本信息输入表!$O$50)&amp;"年"&amp;MONTH(基本信息输入表!$O$50)&amp;"月"&amp;DAY(基本信息输入表!$O$50)&amp;"日"</f>
        <v>填表日期：2025年2月22日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W19"/>
  <sheetViews>
    <sheetView showGridLines="0" zoomScale="96" zoomScaleNormal="96" topLeftCell="A2" workbookViewId="0">
      <selection activeCell="B2" sqref="B2:V2"/>
    </sheetView>
  </sheetViews>
  <sheetFormatPr defaultColWidth="9" defaultRowHeight="15.75"/>
  <cols>
    <col min="1" max="1" width="1.7" style="734" customWidth="1"/>
    <col min="2" max="2" width="4.5" style="734" customWidth="1"/>
    <col min="3" max="3" width="2.7" style="734" customWidth="1"/>
    <col min="4" max="4" width="21.7" style="734" customWidth="1"/>
    <col min="5" max="5" width="2.7" style="734" customWidth="1"/>
    <col min="6" max="6" width="4.5" style="734" customWidth="1"/>
    <col min="7" max="7" width="2.7" style="734" customWidth="1"/>
    <col min="8" max="8" width="21.7" style="734" customWidth="1"/>
    <col min="9" max="9" width="2.7" style="734" customWidth="1"/>
    <col min="10" max="10" width="4.5" style="734" customWidth="1"/>
    <col min="11" max="11" width="2.7" style="734" customWidth="1"/>
    <col min="12" max="12" width="21.7" style="734" customWidth="1"/>
    <col min="13" max="13" width="2.7" style="734" customWidth="1"/>
    <col min="14" max="14" width="4.5" style="734" customWidth="1"/>
    <col min="15" max="15" width="2.7" style="734" customWidth="1"/>
    <col min="16" max="16" width="21.7" style="734" customWidth="1"/>
    <col min="17" max="17" width="2.7" style="734" customWidth="1"/>
    <col min="18" max="18" width="4.5" style="734" customWidth="1"/>
    <col min="19" max="19" width="2.7" style="734" customWidth="1"/>
    <col min="20" max="20" width="21.7" style="734" customWidth="1"/>
    <col min="21" max="21" width="2.7" style="734" customWidth="1"/>
    <col min="22" max="22" width="4.5" style="734" customWidth="1"/>
    <col min="23" max="23" width="1.5" style="734" customWidth="1"/>
    <col min="24" max="25" width="9" style="734" customWidth="1"/>
    <col min="26" max="16384" width="9" style="734"/>
  </cols>
  <sheetData>
    <row r="2" s="732" customFormat="1" ht="37.95" customHeight="1" spans="1:23">
      <c r="A2" s="735"/>
      <c r="B2" s="736" t="s">
        <v>299</v>
      </c>
      <c r="C2" s="737"/>
      <c r="D2" s="737"/>
      <c r="E2" s="737"/>
      <c r="F2" s="737"/>
      <c r="G2" s="737"/>
      <c r="H2" s="737"/>
      <c r="I2" s="737"/>
      <c r="J2" s="737"/>
      <c r="K2" s="737"/>
      <c r="L2" s="737"/>
      <c r="M2" s="737"/>
      <c r="N2" s="737"/>
      <c r="O2" s="737"/>
      <c r="P2" s="737"/>
      <c r="Q2" s="737"/>
      <c r="R2" s="737"/>
      <c r="S2" s="737"/>
      <c r="T2" s="737"/>
      <c r="U2" s="737"/>
      <c r="V2" s="737"/>
      <c r="W2" s="738"/>
    </row>
    <row r="3" ht="18.75" customHeight="1" spans="1:23">
      <c r="A3" s="739"/>
      <c r="B3" s="740"/>
      <c r="C3" s="740"/>
      <c r="D3" s="741" t="s">
        <v>300</v>
      </c>
      <c r="E3" s="742"/>
      <c r="F3" s="742"/>
      <c r="G3" s="742"/>
      <c r="H3" s="741" t="s">
        <v>301</v>
      </c>
      <c r="I3" s="742"/>
      <c r="J3" s="742"/>
      <c r="K3" s="742"/>
      <c r="L3" s="741" t="s">
        <v>302</v>
      </c>
      <c r="M3" s="742"/>
      <c r="N3" s="742"/>
      <c r="O3" s="742"/>
      <c r="P3" s="741" t="s">
        <v>303</v>
      </c>
      <c r="Q3" s="742"/>
      <c r="R3" s="742"/>
      <c r="S3" s="742"/>
      <c r="T3" s="741" t="s">
        <v>304</v>
      </c>
      <c r="U3" s="740"/>
      <c r="V3" s="742"/>
      <c r="W3" s="743"/>
    </row>
    <row r="4" spans="1:23">
      <c r="A4" s="739"/>
      <c r="B4" s="740"/>
      <c r="C4" s="744"/>
      <c r="D4" s="745"/>
      <c r="E4" s="746"/>
      <c r="F4" s="740"/>
      <c r="G4" s="744"/>
      <c r="H4" s="745"/>
      <c r="I4" s="746"/>
      <c r="J4" s="740"/>
      <c r="K4" s="744"/>
      <c r="L4" s="745"/>
      <c r="M4" s="746"/>
      <c r="N4" s="740"/>
      <c r="O4" s="744"/>
      <c r="P4" s="745"/>
      <c r="Q4" s="746"/>
      <c r="R4" s="740"/>
      <c r="S4" s="744"/>
      <c r="T4" s="745"/>
      <c r="U4" s="746"/>
      <c r="V4" s="740"/>
      <c r="W4" s="743"/>
    </row>
    <row r="5" ht="18.75" customHeight="1" spans="1:23">
      <c r="A5" s="739"/>
      <c r="B5" s="742"/>
      <c r="C5" s="747"/>
      <c r="D5" s="748"/>
      <c r="E5" s="749"/>
      <c r="F5" s="740"/>
      <c r="G5" s="750"/>
      <c r="H5" s="748"/>
      <c r="I5" s="749"/>
      <c r="J5" s="740"/>
      <c r="K5" s="750"/>
      <c r="L5" s="748"/>
      <c r="M5" s="749"/>
      <c r="N5" s="740"/>
      <c r="O5" s="750"/>
      <c r="P5" s="748"/>
      <c r="Q5" s="749"/>
      <c r="R5" s="740"/>
      <c r="S5" s="750"/>
      <c r="T5" s="748"/>
      <c r="U5" s="749"/>
      <c r="V5" s="740"/>
      <c r="W5" s="743"/>
    </row>
    <row r="6" ht="18.75" customHeight="1" spans="1:23">
      <c r="A6" s="739"/>
      <c r="B6" s="741"/>
      <c r="C6" s="747"/>
      <c r="D6" s="748"/>
      <c r="E6" s="749"/>
      <c r="F6" s="751"/>
      <c r="G6" s="750"/>
      <c r="H6" s="748"/>
      <c r="I6" s="749"/>
      <c r="J6" s="751"/>
      <c r="K6" s="750"/>
      <c r="L6" s="748"/>
      <c r="M6" s="749"/>
      <c r="N6" s="751"/>
      <c r="O6" s="750"/>
      <c r="P6" s="748"/>
      <c r="Q6" s="749"/>
      <c r="R6" s="751"/>
      <c r="S6" s="750"/>
      <c r="T6" s="748"/>
      <c r="U6" s="749"/>
      <c r="V6" s="751"/>
      <c r="W6" s="743"/>
    </row>
    <row r="7" s="733" customFormat="1" ht="19.5" customHeight="1" spans="1:23">
      <c r="A7" s="752"/>
      <c r="B7" s="753"/>
      <c r="C7" s="754"/>
      <c r="D7" s="755"/>
      <c r="E7" s="756"/>
      <c r="F7" s="757"/>
      <c r="G7" s="758"/>
      <c r="H7" s="755"/>
      <c r="I7" s="756"/>
      <c r="J7" s="757"/>
      <c r="K7" s="758"/>
      <c r="L7" s="755"/>
      <c r="M7" s="756"/>
      <c r="N7" s="757"/>
      <c r="O7" s="758"/>
      <c r="P7" s="755"/>
      <c r="Q7" s="756"/>
      <c r="R7" s="757"/>
      <c r="S7" s="758"/>
      <c r="T7" s="755"/>
      <c r="U7" s="756"/>
      <c r="V7" s="757"/>
      <c r="W7" s="759"/>
    </row>
    <row r="8" s="733" customFormat="1" ht="19.5" customHeight="1" spans="1:23">
      <c r="A8" s="752"/>
      <c r="B8" s="741" t="s">
        <v>300</v>
      </c>
      <c r="C8" s="754"/>
      <c r="D8" s="760" t="s">
        <v>305</v>
      </c>
      <c r="E8" s="756"/>
      <c r="F8" s="751"/>
      <c r="G8" s="758"/>
      <c r="H8" s="761" t="s">
        <v>306</v>
      </c>
      <c r="I8" s="756"/>
      <c r="J8" s="751"/>
      <c r="K8" s="758"/>
      <c r="L8" s="760" t="s">
        <v>307</v>
      </c>
      <c r="M8" s="756"/>
      <c r="N8" s="751"/>
      <c r="O8" s="758"/>
      <c r="P8" s="761" t="s">
        <v>308</v>
      </c>
      <c r="Q8" s="756"/>
      <c r="R8" s="751"/>
      <c r="S8" s="758"/>
      <c r="T8" s="760" t="s">
        <v>309</v>
      </c>
      <c r="U8" s="756"/>
      <c r="V8" s="751"/>
      <c r="W8" s="759"/>
    </row>
    <row r="9" s="733" customFormat="1" ht="19.5" customHeight="1" spans="1:23">
      <c r="A9" s="752"/>
      <c r="B9" s="753"/>
      <c r="C9" s="754"/>
      <c r="D9" s="762"/>
      <c r="E9" s="756"/>
      <c r="F9" s="757"/>
      <c r="G9" s="758"/>
      <c r="H9" s="755"/>
      <c r="I9" s="756"/>
      <c r="J9" s="757"/>
      <c r="K9" s="758"/>
      <c r="L9" s="762"/>
      <c r="M9" s="756"/>
      <c r="N9" s="757"/>
      <c r="O9" s="758"/>
      <c r="P9" s="762"/>
      <c r="Q9" s="756"/>
      <c r="R9" s="757"/>
      <c r="S9" s="758"/>
      <c r="T9" s="762"/>
      <c r="U9" s="756"/>
      <c r="V9" s="757"/>
      <c r="W9" s="759"/>
    </row>
    <row r="10" s="733" customFormat="1" ht="19.5" customHeight="1" spans="1:23">
      <c r="A10" s="752"/>
      <c r="B10" s="741" t="s">
        <v>302</v>
      </c>
      <c r="C10" s="754"/>
      <c r="D10" s="760" t="s">
        <v>310</v>
      </c>
      <c r="E10" s="756"/>
      <c r="F10" s="751"/>
      <c r="G10" s="758"/>
      <c r="H10" s="761" t="s">
        <v>311</v>
      </c>
      <c r="I10" s="756"/>
      <c r="J10" s="751"/>
      <c r="K10" s="758"/>
      <c r="L10" s="760" t="s">
        <v>312</v>
      </c>
      <c r="M10" s="756"/>
      <c r="N10" s="751"/>
      <c r="O10" s="758"/>
      <c r="P10" s="761" t="s">
        <v>313</v>
      </c>
      <c r="Q10" s="756"/>
      <c r="R10" s="751"/>
      <c r="S10" s="758"/>
      <c r="T10" s="760" t="s">
        <v>314</v>
      </c>
      <c r="U10" s="756"/>
      <c r="V10" s="751"/>
      <c r="W10" s="759"/>
    </row>
    <row r="11" s="733" customFormat="1" ht="19.5" customHeight="1" spans="1:23">
      <c r="A11" s="752"/>
      <c r="B11" s="753"/>
      <c r="C11" s="754"/>
      <c r="D11" s="762"/>
      <c r="E11" s="756"/>
      <c r="F11" s="757"/>
      <c r="G11" s="758"/>
      <c r="H11" s="762"/>
      <c r="I11" s="756"/>
      <c r="J11" s="757"/>
      <c r="K11" s="758"/>
      <c r="L11" s="762"/>
      <c r="M11" s="756"/>
      <c r="N11" s="757"/>
      <c r="O11" s="758"/>
      <c r="P11" s="762"/>
      <c r="Q11" s="756"/>
      <c r="R11" s="757"/>
      <c r="S11" s="758"/>
      <c r="T11" s="762"/>
      <c r="U11" s="756"/>
      <c r="V11" s="757"/>
      <c r="W11" s="759"/>
    </row>
    <row r="12" s="733" customFormat="1" ht="19.5" customHeight="1" spans="1:23">
      <c r="A12" s="752"/>
      <c r="B12" s="741" t="s">
        <v>303</v>
      </c>
      <c r="C12" s="754"/>
      <c r="D12" s="760" t="s">
        <v>315</v>
      </c>
      <c r="E12" s="756"/>
      <c r="F12" s="751"/>
      <c r="G12" s="758"/>
      <c r="H12" s="762"/>
      <c r="I12" s="756"/>
      <c r="J12" s="751"/>
      <c r="K12" s="758"/>
      <c r="L12" s="760" t="s">
        <v>316</v>
      </c>
      <c r="M12" s="756"/>
      <c r="N12" s="751"/>
      <c r="O12" s="758"/>
      <c r="P12" s="761" t="s">
        <v>317</v>
      </c>
      <c r="Q12" s="756"/>
      <c r="R12" s="751"/>
      <c r="S12" s="758"/>
      <c r="T12" s="760" t="s">
        <v>318</v>
      </c>
      <c r="U12" s="756"/>
      <c r="V12" s="751"/>
      <c r="W12" s="759"/>
    </row>
    <row r="13" s="733" customFormat="1" ht="19.5" customHeight="1" spans="1:23">
      <c r="A13" s="752"/>
      <c r="B13" s="753"/>
      <c r="C13" s="754"/>
      <c r="D13" s="762"/>
      <c r="E13" s="756"/>
      <c r="F13" s="757"/>
      <c r="G13" s="758"/>
      <c r="H13" s="762"/>
      <c r="I13" s="756"/>
      <c r="J13" s="757"/>
      <c r="K13" s="758"/>
      <c r="L13" s="762"/>
      <c r="M13" s="756"/>
      <c r="N13" s="757"/>
      <c r="O13" s="758"/>
      <c r="P13" s="762"/>
      <c r="Q13" s="756"/>
      <c r="R13" s="757"/>
      <c r="S13" s="758"/>
      <c r="T13" s="762"/>
      <c r="U13" s="756"/>
      <c r="V13" s="757"/>
      <c r="W13" s="759"/>
    </row>
    <row r="14" s="733" customFormat="1" ht="19.5" customHeight="1" spans="1:23">
      <c r="A14" s="752"/>
      <c r="B14" s="741" t="s">
        <v>304</v>
      </c>
      <c r="C14" s="754"/>
      <c r="D14" s="762"/>
      <c r="E14" s="756"/>
      <c r="F14" s="751"/>
      <c r="G14" s="758"/>
      <c r="H14" s="762"/>
      <c r="I14" s="756"/>
      <c r="J14" s="751"/>
      <c r="K14" s="758"/>
      <c r="L14" s="760" t="s">
        <v>319</v>
      </c>
      <c r="M14" s="756"/>
      <c r="N14" s="751"/>
      <c r="O14" s="758"/>
      <c r="P14" s="761" t="s">
        <v>320</v>
      </c>
      <c r="Q14" s="756"/>
      <c r="R14" s="751"/>
      <c r="S14" s="758"/>
      <c r="T14" s="762"/>
      <c r="U14" s="756"/>
      <c r="V14" s="751"/>
      <c r="W14" s="759"/>
    </row>
    <row r="15" s="733" customFormat="1" ht="18.75" customHeight="1" spans="1:23">
      <c r="A15" s="752"/>
      <c r="B15" s="753"/>
      <c r="C15" s="763"/>
      <c r="D15" s="764"/>
      <c r="E15" s="765"/>
      <c r="F15" s="757"/>
      <c r="G15" s="766"/>
      <c r="H15" s="764"/>
      <c r="I15" s="765"/>
      <c r="J15" s="757"/>
      <c r="K15" s="766"/>
      <c r="L15" s="764"/>
      <c r="M15" s="765"/>
      <c r="N15" s="757"/>
      <c r="O15" s="766"/>
      <c r="P15" s="764"/>
      <c r="Q15" s="765"/>
      <c r="R15" s="757"/>
      <c r="S15" s="766"/>
      <c r="T15" s="764"/>
      <c r="U15" s="765"/>
      <c r="V15" s="757"/>
      <c r="W15" s="759"/>
    </row>
    <row r="16" spans="1:23">
      <c r="A16" s="767"/>
      <c r="B16" s="768"/>
      <c r="C16" s="768"/>
      <c r="D16" s="768"/>
      <c r="E16" s="768"/>
      <c r="F16" s="768"/>
      <c r="G16" s="768"/>
      <c r="H16" s="768"/>
      <c r="I16" s="768"/>
      <c r="J16" s="768"/>
      <c r="K16" s="768"/>
      <c r="L16" s="768"/>
      <c r="M16" s="768"/>
      <c r="N16" s="768"/>
      <c r="O16" s="768"/>
      <c r="P16" s="768"/>
      <c r="Q16" s="768"/>
      <c r="R16" s="768"/>
      <c r="S16" s="768"/>
      <c r="T16" s="768"/>
      <c r="U16" s="768"/>
      <c r="V16" s="768"/>
      <c r="W16" s="769"/>
    </row>
    <row r="17" ht="9.75" customHeight="1" spans="1:23">
      <c r="A17" s="770"/>
      <c r="B17" s="771"/>
      <c r="C17" s="771"/>
      <c r="D17" s="771"/>
      <c r="E17" s="771"/>
      <c r="F17" s="771"/>
      <c r="G17" s="771"/>
      <c r="H17" s="771"/>
      <c r="I17" s="771"/>
      <c r="J17" s="771"/>
      <c r="K17" s="771"/>
      <c r="L17" s="771"/>
      <c r="M17" s="771"/>
      <c r="N17" s="771"/>
      <c r="O17" s="771"/>
      <c r="P17" s="771"/>
      <c r="Q17" s="771"/>
      <c r="R17" s="771"/>
      <c r="S17" s="771"/>
      <c r="T17" s="771"/>
      <c r="U17" s="771"/>
      <c r="V17" s="771"/>
      <c r="W17" s="772"/>
    </row>
    <row r="18" spans="1:23">
      <c r="B18" s="773" t="s">
        <v>321</v>
      </c>
    </row>
    <row r="19" spans="1:23">
      <c r="C19" s="773"/>
      <c r="D19" s="768"/>
    </row>
  </sheetData>
  <mergeCells count="1">
    <mergeCell ref="B2:V2"/>
  </mergeCells>
  <hyperlinks>
    <hyperlink ref="D8" location="填表说明!A1" display="阅读填表说明"/>
    <hyperlink ref="D10" location="索引目录!A1" display="数据输入★"/>
  </hyperlinks>
  <printOptions horizontalCentered="1"/>
  <pageMargins left="0.984027777777778" right="0.707638888888889" top="0.984027777777778" bottom="0.984027777777778" header="0.471527777777778" footer="0.354166666666667"/>
  <pageSetup paperSize="9" scale="7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H29"/>
  <sheetViews>
    <sheetView zoomScale="96" zoomScaleNormal="96" topLeftCell="A4" workbookViewId="0">
      <selection activeCell="J23" sqref="J23"/>
    </sheetView>
  </sheetViews>
  <sheetFormatPr defaultColWidth="9" defaultRowHeight="12.75" outlineLevelCol="7"/>
  <cols>
    <col min="1" max="1" width="8.7" style="44" customWidth="1"/>
    <col min="2" max="2" width="30.7" style="44" customWidth="1"/>
    <col min="3" max="6" width="18.7" style="44" customWidth="1"/>
    <col min="7" max="7" width="13" style="44" customWidth="1"/>
    <col min="8" max="9" width="9" style="44" customWidth="1"/>
    <col min="10" max="16384" width="9" style="44"/>
  </cols>
  <sheetData>
    <row r="1" ht="15.75" customHeight="1" spans="1:7">
      <c r="A1" s="45" t="s">
        <v>0</v>
      </c>
    </row>
    <row r="2" s="42" customFormat="1" ht="30" customHeight="1" spans="1:7">
      <c r="A2" s="46" t="s">
        <v>1747</v>
      </c>
    </row>
    <row r="3" ht="15.75" customHeight="1" spans="1:7">
      <c r="A3" s="43" t="str">
        <f>"评估基准日："&amp;TEXT(基本信息输入表!M7,"yyyy年mm月dd日")</f>
        <v>评估基准日：2025年02月20日</v>
      </c>
    </row>
    <row r="4" ht="14.25" customHeight="1" spans="1:7">
      <c r="A4" s="43"/>
      <c r="B4" s="43"/>
      <c r="C4" s="43"/>
      <c r="D4" s="43"/>
      <c r="E4" s="43"/>
      <c r="F4" s="43"/>
      <c r="G4" s="47" t="s">
        <v>1748</v>
      </c>
    </row>
    <row r="5" ht="15.75" customHeight="1" spans="1:7">
      <c r="A5" s="44" t="str">
        <f>基本信息输入表!K6&amp;"："&amp;基本信息输入表!M6</f>
        <v>产权持有单位：中国石油天然气股份有限公司塔里木油田分公司塔西南勘探开发公司</v>
      </c>
      <c r="G5" s="96" t="s">
        <v>821</v>
      </c>
    </row>
    <row r="6" s="43" customFormat="1" ht="15.75" customHeight="1" spans="1:7">
      <c r="A6" s="49" t="s">
        <v>822</v>
      </c>
      <c r="B6" s="49" t="s">
        <v>5</v>
      </c>
      <c r="C6" s="49" t="s">
        <v>6</v>
      </c>
      <c r="D6" s="296" t="s">
        <v>1192</v>
      </c>
      <c r="E6" s="49" t="s">
        <v>7</v>
      </c>
      <c r="F6" s="79" t="s">
        <v>823</v>
      </c>
      <c r="G6" s="49" t="s">
        <v>686</v>
      </c>
    </row>
    <row r="7" ht="15.75" customHeight="1" spans="1:7">
      <c r="A7" s="297" t="s">
        <v>1749</v>
      </c>
      <c r="B7" s="298" t="s">
        <v>393</v>
      </c>
      <c r="C7" s="81">
        <f>'4-7-1投资性房地产（成本计量）'!S25</f>
        <v>0</v>
      </c>
      <c r="D7" s="81">
        <f>'4-7-1投资性房地产（成本计量）'!T25</f>
        <v>0</v>
      </c>
      <c r="E7" s="81">
        <f>'4-7-1投资性房地产（成本计量）'!W25</f>
        <v>0</v>
      </c>
      <c r="F7" s="51">
        <f>E7-C7</f>
        <v>0</v>
      </c>
      <c r="G7" s="299" t="str">
        <f>IF(C7=0,"",F7/C7*100)</f>
        <v/>
      </c>
    </row>
    <row r="8" ht="15.75" customHeight="1" spans="1:7">
      <c r="A8" s="297" t="s">
        <v>1750</v>
      </c>
      <c r="B8" s="298" t="s">
        <v>394</v>
      </c>
      <c r="C8" s="81">
        <f>'4-7-2投资性房地产（公允计量）'!S27</f>
        <v>0</v>
      </c>
      <c r="D8" s="81"/>
      <c r="E8" s="81">
        <f>'4-7-2投资性房地产（公允计量）'!T27</f>
        <v>0</v>
      </c>
      <c r="F8" s="51">
        <f>E8-C8</f>
        <v>0</v>
      </c>
      <c r="G8" s="299" t="str">
        <f>IF(C8=0,"",F8/C8*100)</f>
        <v/>
      </c>
    </row>
    <row r="9" ht="15.75" customHeight="1" spans="1:7">
      <c r="A9" s="297" t="s">
        <v>1751</v>
      </c>
      <c r="B9" s="298" t="s">
        <v>395</v>
      </c>
      <c r="C9" s="81">
        <f>'4-7-3投资性地产（成本计量）'!N31</f>
        <v>0</v>
      </c>
      <c r="D9" s="81">
        <f>'4-7-3投资性地产（成本计量）'!O31</f>
        <v>0</v>
      </c>
      <c r="E9" s="81">
        <f>'4-7-3投资性地产（成本计量）'!P31</f>
        <v>0</v>
      </c>
      <c r="F9" s="51">
        <f>E9-C9</f>
        <v>0</v>
      </c>
      <c r="G9" s="299" t="str">
        <f>IF(C9=0,"",F9/C9*100)</f>
        <v/>
      </c>
    </row>
    <row r="10" ht="15.75" customHeight="1" spans="1:7">
      <c r="A10" s="297" t="s">
        <v>1752</v>
      </c>
      <c r="B10" s="298" t="s">
        <v>1753</v>
      </c>
      <c r="C10" s="81">
        <f>'4-7-4投资性地产（公允计量）'!N27</f>
        <v>0</v>
      </c>
      <c r="D10" s="81"/>
      <c r="E10" s="51">
        <f>'4-7-4投资性地产（公允计量）'!O27</f>
        <v>0</v>
      </c>
      <c r="F10" s="51">
        <f>E10-C10</f>
        <v>0</v>
      </c>
      <c r="G10" s="299" t="str">
        <f>IF(C10=0,"",F10/C10*100)</f>
        <v/>
      </c>
    </row>
    <row r="11" ht="15.75" customHeight="1" spans="1:7">
      <c r="A11" s="297"/>
      <c r="B11" s="98"/>
      <c r="C11" s="81"/>
      <c r="D11" s="81"/>
      <c r="E11" s="51"/>
      <c r="F11" s="51"/>
      <c r="G11" s="300"/>
    </row>
    <row r="12" ht="15.75" customHeight="1" spans="1:7">
      <c r="A12" s="297"/>
      <c r="B12" s="98"/>
      <c r="C12" s="81"/>
      <c r="D12" s="81"/>
      <c r="E12" s="51"/>
      <c r="F12" s="51"/>
      <c r="G12" s="300"/>
    </row>
    <row r="13" ht="15.75" customHeight="1" spans="1:7">
      <c r="A13" s="49"/>
      <c r="B13" s="98"/>
      <c r="C13" s="81"/>
      <c r="D13" s="81"/>
      <c r="E13" s="51"/>
      <c r="F13" s="51"/>
      <c r="G13" s="300"/>
    </row>
    <row r="14" ht="15.75" customHeight="1" spans="1:7">
      <c r="A14" s="49"/>
      <c r="B14" s="98"/>
      <c r="C14" s="81"/>
      <c r="D14" s="81"/>
      <c r="E14" s="51"/>
      <c r="F14" s="51"/>
      <c r="G14" s="300"/>
    </row>
    <row r="15" ht="15.75" customHeight="1" spans="1:7">
      <c r="A15" s="49"/>
      <c r="B15" s="98"/>
      <c r="C15" s="81"/>
      <c r="D15" s="81"/>
      <c r="E15" s="51"/>
      <c r="F15" s="51"/>
      <c r="G15" s="300"/>
    </row>
    <row r="16" ht="15.75" customHeight="1" spans="1:7">
      <c r="A16" s="49"/>
      <c r="B16" s="98"/>
      <c r="C16" s="81"/>
      <c r="D16" s="81"/>
      <c r="E16" s="51"/>
      <c r="F16" s="51"/>
      <c r="G16" s="300"/>
    </row>
    <row r="17" ht="15.75" customHeight="1" spans="1:8">
      <c r="A17" s="49"/>
      <c r="B17" s="98"/>
      <c r="C17" s="81"/>
      <c r="D17" s="81"/>
      <c r="E17" s="51"/>
      <c r="F17" s="51"/>
      <c r="G17" s="300"/>
    </row>
    <row r="18" ht="15.75" customHeight="1" spans="1:8">
      <c r="A18" s="49"/>
      <c r="B18" s="98"/>
      <c r="C18" s="81"/>
      <c r="D18" s="81"/>
      <c r="E18" s="51"/>
      <c r="F18" s="51"/>
      <c r="G18" s="300"/>
    </row>
    <row r="19" ht="15.75" customHeight="1" spans="1:8">
      <c r="A19" s="49"/>
      <c r="B19" s="98"/>
      <c r="C19" s="81"/>
      <c r="D19" s="81"/>
      <c r="E19" s="51"/>
      <c r="F19" s="51"/>
      <c r="G19" s="300"/>
    </row>
    <row r="20" ht="15.75" customHeight="1" spans="1:8">
      <c r="A20" s="49"/>
      <c r="B20" s="98"/>
      <c r="C20" s="81"/>
      <c r="D20" s="81"/>
      <c r="E20" s="51"/>
      <c r="F20" s="51"/>
      <c r="G20" s="300"/>
    </row>
    <row r="21" ht="15.75" customHeight="1" spans="1:8">
      <c r="A21" s="49"/>
      <c r="B21" s="98"/>
      <c r="C21" s="81"/>
      <c r="D21" s="81"/>
      <c r="E21" s="51"/>
      <c r="F21" s="51"/>
      <c r="G21" s="300"/>
    </row>
    <row r="22" ht="15.75" customHeight="1" spans="1:8">
      <c r="A22" s="49"/>
      <c r="B22" s="98"/>
      <c r="C22" s="81"/>
      <c r="D22" s="81"/>
      <c r="E22" s="51"/>
      <c r="F22" s="51"/>
      <c r="G22" s="300"/>
    </row>
    <row r="23" ht="15.75" customHeight="1" spans="1:8">
      <c r="A23" s="49"/>
      <c r="B23" s="98"/>
      <c r="C23" s="81"/>
      <c r="D23" s="81"/>
      <c r="E23" s="51"/>
      <c r="F23" s="51"/>
      <c r="G23" s="300"/>
    </row>
    <row r="24" ht="15.75" customHeight="1" spans="1:8">
      <c r="A24" s="49"/>
      <c r="B24" s="98"/>
      <c r="C24" s="81"/>
      <c r="D24" s="81"/>
      <c r="E24" s="51"/>
      <c r="F24" s="51"/>
      <c r="G24" s="300"/>
    </row>
    <row r="25" ht="15.75" customHeight="1" spans="1:8">
      <c r="A25" s="97" t="s">
        <v>1754</v>
      </c>
      <c r="B25" s="54"/>
      <c r="C25" s="81">
        <f>SUM(C7:C24)</f>
        <v>0</v>
      </c>
      <c r="D25" s="81">
        <f>SUM(D7:D24)</f>
        <v>0</v>
      </c>
      <c r="E25" s="81">
        <f>SUM(E7:E24)</f>
        <v>0</v>
      </c>
      <c r="F25" s="51">
        <f>E25-C25</f>
        <v>0</v>
      </c>
      <c r="G25" s="300" t="str">
        <f>IF(C25=0,"",F25/C25*100)</f>
        <v/>
      </c>
    </row>
    <row r="26" ht="15.75" customHeight="1" spans="1:8">
      <c r="A26" s="97" t="s">
        <v>1755</v>
      </c>
      <c r="B26" s="54"/>
      <c r="C26" s="100">
        <f>D25</f>
        <v>0</v>
      </c>
      <c r="D26" s="100"/>
      <c r="E26" s="51"/>
      <c r="F26" s="51"/>
      <c r="G26" s="300"/>
    </row>
    <row r="27" ht="15.75" customHeight="1" spans="1:8">
      <c r="A27" s="97" t="s">
        <v>1756</v>
      </c>
      <c r="B27" s="54"/>
      <c r="C27" s="81">
        <f>C25-C26</f>
        <v>0</v>
      </c>
      <c r="D27" s="81"/>
      <c r="E27" s="81">
        <f>E25-E26</f>
        <v>0</v>
      </c>
      <c r="F27" s="51">
        <f>E27-C27</f>
        <v>0</v>
      </c>
      <c r="G27" s="300" t="str">
        <f>IF(C27=0,"",F27/C27*100)</f>
        <v/>
      </c>
    </row>
    <row r="28" ht="15.75" customHeight="1" spans="1:8">
      <c r="E28" s="44" t="str">
        <f>"评估人员："&amp;基本信息输入表!$Q$51</f>
        <v>评估人员：王庆国</v>
      </c>
      <c r="H28" s="52" t="s">
        <v>837</v>
      </c>
    </row>
    <row r="29" ht="15.75" customHeight="1"/>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AG29"/>
  <sheetViews>
    <sheetView showGridLines="0" topLeftCell="K8" workbookViewId="0">
      <selection activeCell="AE26" sqref="AE26"/>
    </sheetView>
  </sheetViews>
  <sheetFormatPr defaultColWidth="9" defaultRowHeight="15.75" customHeight="1"/>
  <cols>
    <col min="1" max="1" width="5.5" style="10" customWidth="1"/>
    <col min="2" max="4" width="11.2" style="10" customWidth="1" outlineLevel="1"/>
    <col min="5" max="7" width="8" style="10" customWidth="1" outlineLevel="1"/>
    <col min="8" max="8" width="7.2" style="10" customWidth="1"/>
    <col min="9" max="9" width="13" style="10" customWidth="1"/>
    <col min="10" max="10" width="9.2" style="10" customWidth="1"/>
    <col min="11" max="11" width="18.2" style="10" customWidth="1"/>
    <col min="12" max="12" width="7.7" style="10" customWidth="1"/>
    <col min="13" max="13" width="5.2" style="10" customWidth="1"/>
    <col min="14" max="14" width="4.7" style="10" customWidth="1"/>
    <col min="15" max="16" width="8" style="10" customWidth="1"/>
    <col min="17" max="17" width="7.7" style="10" customWidth="1"/>
    <col min="18" max="18" width="9.7" style="10" customWidth="1"/>
    <col min="19" max="19" width="10.2" style="10" customWidth="1"/>
    <col min="20" max="20" width="15" style="10" customWidth="1"/>
    <col min="21" max="21" width="9.7" style="10" customWidth="1"/>
    <col min="22" max="22" width="7.7" style="10" customWidth="1"/>
    <col min="23" max="23" width="10" style="10" customWidth="1"/>
    <col min="24" max="24" width="7.2" style="10" customWidth="1"/>
    <col min="25" max="25" width="7.7" style="10" customWidth="1"/>
    <col min="26" max="26" width="6" style="10" customWidth="1"/>
    <col min="27" max="27" width="9" style="9" customWidth="1"/>
    <col min="28" max="29" width="8.7" style="10" hidden="1" customWidth="1" outlineLevel="1"/>
    <col min="30" max="30" width="14.7" style="10" hidden="1" customWidth="1" outlineLevel="1"/>
    <col min="31" max="31" width="9" style="10" customWidth="1" collapsed="1"/>
    <col min="32" max="33" width="9" style="10" customWidth="1"/>
    <col min="34" max="16384" width="9" style="10"/>
  </cols>
  <sheetData>
    <row r="1" customHeight="1" spans="1:33">
      <c r="A1" s="11" t="s">
        <v>0</v>
      </c>
    </row>
    <row r="2" s="8" customFormat="1" ht="30" customHeight="1" spans="1:33">
      <c r="A2" s="12" t="s">
        <v>82</v>
      </c>
      <c r="AA2" s="13"/>
    </row>
    <row r="3" customHeight="1" spans="1:33">
      <c r="A3" s="9" t="str">
        <f>"评估基准日："&amp;TEXT(基本信息输入表!M7,"yyyy年mm月dd日")</f>
        <v>评估基准日：2025年02月20日</v>
      </c>
    </row>
    <row r="4" ht="14.25" customHeight="1" spans="1:33">
      <c r="O4" s="9"/>
      <c r="P4" s="9"/>
      <c r="Q4" s="9"/>
      <c r="R4" s="9"/>
      <c r="S4" s="9"/>
      <c r="T4" s="9"/>
      <c r="U4" s="9"/>
      <c r="V4" s="9"/>
      <c r="W4" s="9"/>
      <c r="X4" s="14" t="s">
        <v>1757</v>
      </c>
    </row>
    <row r="5" customHeight="1" spans="1:33">
      <c r="A5" s="17" t="str">
        <f>基本信息输入表!K6&amp;"："&amp;基本信息输入表!M6</f>
        <v>产权持有单位：中国石油天然气股份有限公司塔里木油田分公司塔西南勘探开发公司</v>
      </c>
      <c r="X5" s="94" t="s">
        <v>846</v>
      </c>
      <c r="Y5" s="16"/>
      <c r="Z5" s="16"/>
    </row>
    <row r="6" s="9" customFormat="1" ht="12.75" customHeight="1" spans="1:33">
      <c r="A6" s="36" t="s">
        <v>1445</v>
      </c>
      <c r="B6" s="36" t="s">
        <v>1758</v>
      </c>
      <c r="C6" s="89"/>
      <c r="D6" s="89"/>
      <c r="E6" s="89"/>
      <c r="F6" s="89"/>
      <c r="G6" s="86"/>
      <c r="H6" s="36" t="s">
        <v>1759</v>
      </c>
      <c r="I6" s="84" t="s">
        <v>1760</v>
      </c>
      <c r="J6" s="84" t="s">
        <v>1761</v>
      </c>
      <c r="K6" s="84" t="s">
        <v>1762</v>
      </c>
      <c r="L6" s="84" t="s">
        <v>1763</v>
      </c>
      <c r="M6" s="36" t="s">
        <v>1764</v>
      </c>
      <c r="N6" s="105" t="s">
        <v>1765</v>
      </c>
      <c r="O6" s="289" t="s">
        <v>1448</v>
      </c>
      <c r="P6" s="289" t="s">
        <v>1766</v>
      </c>
      <c r="Q6" s="105" t="s">
        <v>1767</v>
      </c>
      <c r="R6" s="36" t="s">
        <v>1451</v>
      </c>
      <c r="S6" s="86"/>
      <c r="T6" s="84" t="s">
        <v>1452</v>
      </c>
      <c r="U6" s="36" t="s">
        <v>1453</v>
      </c>
      <c r="V6" s="89"/>
      <c r="W6" s="86"/>
      <c r="X6" s="105" t="s">
        <v>1454</v>
      </c>
      <c r="Y6" s="84" t="s">
        <v>1768</v>
      </c>
      <c r="Z6" s="105" t="s">
        <v>1455</v>
      </c>
      <c r="AB6" s="10"/>
      <c r="AC6" s="10"/>
      <c r="AD6" s="10"/>
      <c r="AE6" s="10"/>
      <c r="AF6" s="10"/>
      <c r="AG6" s="10"/>
    </row>
    <row r="7" s="85" customFormat="1" ht="12.75" customHeight="1" spans="1:33">
      <c r="A7" s="106"/>
      <c r="B7" s="294" t="s">
        <v>1769</v>
      </c>
      <c r="C7" s="295" t="s">
        <v>1770</v>
      </c>
      <c r="D7" s="295" t="s">
        <v>1771</v>
      </c>
      <c r="E7" s="295" t="s">
        <v>1772</v>
      </c>
      <c r="F7" s="295" t="s">
        <v>1773</v>
      </c>
      <c r="G7" s="295" t="s">
        <v>1774</v>
      </c>
      <c r="H7" s="106"/>
      <c r="I7" s="101"/>
      <c r="J7" s="101"/>
      <c r="K7" s="101"/>
      <c r="L7" s="101"/>
      <c r="M7" s="106"/>
      <c r="N7" s="106"/>
      <c r="O7" s="101"/>
      <c r="P7" s="101"/>
      <c r="Q7" s="106"/>
      <c r="R7" s="114" t="s">
        <v>1775</v>
      </c>
      <c r="S7" s="115" t="s">
        <v>1776</v>
      </c>
      <c r="T7" s="101"/>
      <c r="U7" s="115" t="s">
        <v>1775</v>
      </c>
      <c r="V7" s="116" t="s">
        <v>1777</v>
      </c>
      <c r="W7" s="115" t="s">
        <v>1776</v>
      </c>
      <c r="X7" s="106"/>
      <c r="Y7" s="101"/>
      <c r="Z7" s="106"/>
      <c r="AA7" s="9" t="s">
        <v>1461</v>
      </c>
      <c r="AB7" s="10"/>
      <c r="AC7" s="10"/>
      <c r="AD7" s="10"/>
      <c r="AE7" s="10"/>
      <c r="AF7" s="10"/>
      <c r="AG7" s="10"/>
    </row>
    <row r="8" ht="15.45" customHeight="1" spans="1:33">
      <c r="A8" s="20" t="str">
        <f>IF(J8="","",ROW()-7)</f>
        <v/>
      </c>
      <c r="B8" s="20"/>
      <c r="C8" s="21"/>
      <c r="D8" s="21"/>
      <c r="E8" s="21"/>
      <c r="F8" s="21"/>
      <c r="G8" s="21"/>
      <c r="H8" s="20"/>
      <c r="I8" s="21"/>
      <c r="J8" s="21"/>
      <c r="K8" s="21"/>
      <c r="L8" s="21"/>
      <c r="M8" s="21"/>
      <c r="N8" s="22"/>
      <c r="O8" s="21"/>
      <c r="P8" s="59"/>
      <c r="Q8" s="23"/>
      <c r="R8" s="23"/>
      <c r="S8" s="23"/>
      <c r="T8" s="23"/>
      <c r="U8" s="23"/>
      <c r="V8" s="59"/>
      <c r="W8" s="23"/>
      <c r="X8" s="31" t="str">
        <f>IF(S8-T8=0,"",(W8-S8+T8)/(S8-T8)*100)</f>
        <v/>
      </c>
      <c r="Y8" s="23" t="str">
        <f>IF(P8=0,"",U8/P8)</f>
        <v/>
      </c>
      <c r="Z8" s="57"/>
      <c r="AA8" s="9" t="s">
        <v>1778</v>
      </c>
    </row>
    <row r="9" ht="15.45" customHeight="1" spans="1:33">
      <c r="A9" s="20" t="str">
        <f t="shared" ref="A9:A24" si="0">IF(J9="","",ROW()-7)</f>
        <v/>
      </c>
      <c r="B9" s="20"/>
      <c r="C9" s="21"/>
      <c r="D9" s="21"/>
      <c r="E9" s="21"/>
      <c r="F9" s="21"/>
      <c r="G9" s="21"/>
      <c r="H9" s="20"/>
      <c r="I9" s="21"/>
      <c r="J9" s="21"/>
      <c r="K9" s="21"/>
      <c r="L9" s="21"/>
      <c r="M9" s="21"/>
      <c r="N9" s="22"/>
      <c r="O9" s="21"/>
      <c r="P9" s="59"/>
      <c r="Q9" s="23"/>
      <c r="R9" s="23"/>
      <c r="S9" s="23"/>
      <c r="T9" s="23"/>
      <c r="U9" s="23"/>
      <c r="V9" s="59"/>
      <c r="W9" s="23"/>
      <c r="X9" s="31" t="str">
        <f t="shared" ref="X9:X27" si="1">IF(S9-T9=0,"",(W9-S9+T9)/(S9-T9)*100)</f>
        <v/>
      </c>
      <c r="Y9" s="23" t="str">
        <f t="shared" ref="Y9:Y24" si="2">IF(P9=0,"",U9/P9)</f>
        <v/>
      </c>
      <c r="Z9" s="57"/>
      <c r="AA9" s="9" t="s">
        <v>1779</v>
      </c>
    </row>
    <row r="10" ht="15.45" customHeight="1" spans="1:33">
      <c r="A10" s="20" t="str">
        <f t="shared" si="0"/>
        <v/>
      </c>
      <c r="B10" s="20"/>
      <c r="C10" s="21"/>
      <c r="D10" s="21"/>
      <c r="E10" s="21"/>
      <c r="F10" s="21"/>
      <c r="G10" s="21"/>
      <c r="H10" s="20"/>
      <c r="I10" s="21"/>
      <c r="J10" s="21"/>
      <c r="K10" s="21"/>
      <c r="L10" s="21"/>
      <c r="M10" s="21"/>
      <c r="N10" s="22"/>
      <c r="O10" s="21"/>
      <c r="P10" s="59"/>
      <c r="Q10" s="23"/>
      <c r="R10" s="23"/>
      <c r="S10" s="23"/>
      <c r="T10" s="23"/>
      <c r="U10" s="23"/>
      <c r="V10" s="59"/>
      <c r="W10" s="23"/>
      <c r="X10" s="31" t="str">
        <f t="shared" si="1"/>
        <v/>
      </c>
      <c r="Y10" s="23" t="str">
        <f t="shared" si="2"/>
        <v/>
      </c>
      <c r="Z10" s="57"/>
      <c r="AA10" s="9" t="s">
        <v>1780</v>
      </c>
    </row>
    <row r="11" ht="15.45" customHeight="1" spans="1:33">
      <c r="A11" s="20" t="str">
        <f t="shared" si="0"/>
        <v/>
      </c>
      <c r="B11" s="20"/>
      <c r="C11" s="21"/>
      <c r="D11" s="21"/>
      <c r="E11" s="21"/>
      <c r="F11" s="21"/>
      <c r="G11" s="21"/>
      <c r="H11" s="20"/>
      <c r="I11" s="21"/>
      <c r="J11" s="21"/>
      <c r="K11" s="21"/>
      <c r="L11" s="21"/>
      <c r="M11" s="21"/>
      <c r="N11" s="22"/>
      <c r="O11" s="21"/>
      <c r="P11" s="59"/>
      <c r="Q11" s="23"/>
      <c r="R11" s="23"/>
      <c r="S11" s="23"/>
      <c r="T11" s="23"/>
      <c r="U11" s="23"/>
      <c r="V11" s="59"/>
      <c r="W11" s="23"/>
      <c r="X11" s="31" t="str">
        <f t="shared" si="1"/>
        <v/>
      </c>
      <c r="Y11" s="23" t="str">
        <f t="shared" si="2"/>
        <v/>
      </c>
      <c r="Z11" s="57"/>
      <c r="AA11" s="9" t="s">
        <v>1781</v>
      </c>
    </row>
    <row r="12" ht="15.45" customHeight="1" spans="1:33">
      <c r="A12" s="20" t="str">
        <f t="shared" si="0"/>
        <v/>
      </c>
      <c r="B12" s="20"/>
      <c r="C12" s="21"/>
      <c r="D12" s="21"/>
      <c r="E12" s="21"/>
      <c r="F12" s="21"/>
      <c r="G12" s="21"/>
      <c r="H12" s="20"/>
      <c r="I12" s="21"/>
      <c r="J12" s="21"/>
      <c r="K12" s="21"/>
      <c r="L12" s="21"/>
      <c r="M12" s="21"/>
      <c r="N12" s="22"/>
      <c r="O12" s="21"/>
      <c r="P12" s="59"/>
      <c r="Q12" s="23"/>
      <c r="R12" s="23"/>
      <c r="S12" s="23"/>
      <c r="T12" s="23"/>
      <c r="U12" s="23"/>
      <c r="V12" s="59"/>
      <c r="W12" s="23"/>
      <c r="X12" s="31" t="str">
        <f t="shared" si="1"/>
        <v/>
      </c>
      <c r="Y12" s="23" t="str">
        <f t="shared" si="2"/>
        <v/>
      </c>
      <c r="Z12" s="57"/>
      <c r="AA12" s="9" t="s">
        <v>1782</v>
      </c>
    </row>
    <row r="13" ht="15.45" customHeight="1" spans="1:33">
      <c r="A13" s="20" t="str">
        <f t="shared" si="0"/>
        <v/>
      </c>
      <c r="B13" s="20"/>
      <c r="C13" s="21"/>
      <c r="D13" s="21"/>
      <c r="E13" s="21"/>
      <c r="F13" s="21"/>
      <c r="G13" s="21"/>
      <c r="H13" s="20"/>
      <c r="I13" s="21"/>
      <c r="J13" s="21"/>
      <c r="K13" s="21"/>
      <c r="L13" s="21"/>
      <c r="M13" s="21"/>
      <c r="N13" s="22"/>
      <c r="O13" s="21"/>
      <c r="P13" s="59"/>
      <c r="Q13" s="23"/>
      <c r="R13" s="23"/>
      <c r="S13" s="23"/>
      <c r="T13" s="23"/>
      <c r="U13" s="23"/>
      <c r="V13" s="59"/>
      <c r="W13" s="23"/>
      <c r="X13" s="31" t="str">
        <f t="shared" si="1"/>
        <v/>
      </c>
      <c r="Y13" s="23" t="str">
        <f t="shared" si="2"/>
        <v/>
      </c>
      <c r="Z13" s="57"/>
      <c r="AA13" s="9" t="s">
        <v>1783</v>
      </c>
    </row>
    <row r="14" ht="15.45" customHeight="1" spans="1:33">
      <c r="A14" s="20" t="str">
        <f t="shared" si="0"/>
        <v/>
      </c>
      <c r="B14" s="20"/>
      <c r="C14" s="21"/>
      <c r="D14" s="21"/>
      <c r="E14" s="21"/>
      <c r="F14" s="21"/>
      <c r="G14" s="21"/>
      <c r="H14" s="20"/>
      <c r="I14" s="21"/>
      <c r="J14" s="21"/>
      <c r="K14" s="21"/>
      <c r="L14" s="21"/>
      <c r="M14" s="21"/>
      <c r="N14" s="22"/>
      <c r="O14" s="21"/>
      <c r="P14" s="59"/>
      <c r="Q14" s="23"/>
      <c r="R14" s="23"/>
      <c r="S14" s="23"/>
      <c r="T14" s="23"/>
      <c r="U14" s="23"/>
      <c r="V14" s="59"/>
      <c r="W14" s="23"/>
      <c r="X14" s="31" t="str">
        <f t="shared" si="1"/>
        <v/>
      </c>
      <c r="Y14" s="23" t="str">
        <f t="shared" si="2"/>
        <v/>
      </c>
      <c r="Z14" s="57"/>
      <c r="AA14" s="9" t="s">
        <v>1784</v>
      </c>
    </row>
    <row r="15" ht="15.45" customHeight="1" spans="1:33">
      <c r="A15" s="20" t="str">
        <f t="shared" si="0"/>
        <v/>
      </c>
      <c r="B15" s="20"/>
      <c r="C15" s="21"/>
      <c r="D15" s="21"/>
      <c r="E15" s="21"/>
      <c r="F15" s="21"/>
      <c r="G15" s="21"/>
      <c r="H15" s="20"/>
      <c r="I15" s="21"/>
      <c r="J15" s="21"/>
      <c r="K15" s="21"/>
      <c r="L15" s="21"/>
      <c r="M15" s="21"/>
      <c r="N15" s="22"/>
      <c r="O15" s="21"/>
      <c r="P15" s="59"/>
      <c r="Q15" s="23"/>
      <c r="R15" s="23"/>
      <c r="S15" s="23"/>
      <c r="T15" s="23"/>
      <c r="U15" s="23"/>
      <c r="V15" s="59"/>
      <c r="W15" s="23"/>
      <c r="X15" s="31" t="str">
        <f t="shared" si="1"/>
        <v/>
      </c>
      <c r="Y15" s="23" t="str">
        <f t="shared" si="2"/>
        <v/>
      </c>
      <c r="Z15" s="57"/>
      <c r="AA15" s="9" t="s">
        <v>1785</v>
      </c>
    </row>
    <row r="16" ht="15.45" customHeight="1" spans="1:33">
      <c r="A16" s="20" t="str">
        <f t="shared" si="0"/>
        <v/>
      </c>
      <c r="B16" s="20"/>
      <c r="C16" s="21"/>
      <c r="D16" s="21"/>
      <c r="E16" s="21"/>
      <c r="F16" s="21"/>
      <c r="G16" s="21"/>
      <c r="H16" s="20"/>
      <c r="I16" s="21"/>
      <c r="J16" s="21"/>
      <c r="K16" s="21"/>
      <c r="L16" s="21"/>
      <c r="M16" s="21"/>
      <c r="N16" s="22"/>
      <c r="O16" s="21"/>
      <c r="P16" s="59"/>
      <c r="Q16" s="23"/>
      <c r="R16" s="23"/>
      <c r="S16" s="23"/>
      <c r="T16" s="23"/>
      <c r="U16" s="23"/>
      <c r="V16" s="59"/>
      <c r="W16" s="23"/>
      <c r="X16" s="31" t="str">
        <f t="shared" si="1"/>
        <v/>
      </c>
      <c r="Y16" s="23" t="str">
        <f t="shared" si="2"/>
        <v/>
      </c>
      <c r="Z16" s="57"/>
      <c r="AA16" s="9" t="s">
        <v>1786</v>
      </c>
    </row>
    <row r="17" ht="15.45" customHeight="1" spans="1:27">
      <c r="A17" s="20" t="str">
        <f t="shared" si="0"/>
        <v/>
      </c>
      <c r="B17" s="20"/>
      <c r="C17" s="21"/>
      <c r="D17" s="21"/>
      <c r="E17" s="21"/>
      <c r="F17" s="21"/>
      <c r="G17" s="21"/>
      <c r="H17" s="20"/>
      <c r="I17" s="21"/>
      <c r="J17" s="21"/>
      <c r="K17" s="21"/>
      <c r="L17" s="21"/>
      <c r="M17" s="21"/>
      <c r="N17" s="22"/>
      <c r="O17" s="21"/>
      <c r="P17" s="59"/>
      <c r="Q17" s="23"/>
      <c r="R17" s="23"/>
      <c r="S17" s="23"/>
      <c r="T17" s="23"/>
      <c r="U17" s="23"/>
      <c r="V17" s="59"/>
      <c r="W17" s="23"/>
      <c r="X17" s="31" t="str">
        <f t="shared" si="1"/>
        <v/>
      </c>
      <c r="Y17" s="23" t="str">
        <f t="shared" si="2"/>
        <v/>
      </c>
      <c r="Z17" s="57"/>
      <c r="AA17" s="9" t="s">
        <v>1787</v>
      </c>
    </row>
    <row r="18" ht="15.45" customHeight="1" spans="1:27">
      <c r="A18" s="20" t="str">
        <f t="shared" si="0"/>
        <v/>
      </c>
      <c r="B18" s="20"/>
      <c r="C18" s="21"/>
      <c r="D18" s="21"/>
      <c r="E18" s="21"/>
      <c r="F18" s="21"/>
      <c r="G18" s="21"/>
      <c r="H18" s="20"/>
      <c r="I18" s="21"/>
      <c r="J18" s="21"/>
      <c r="K18" s="21"/>
      <c r="L18" s="21"/>
      <c r="M18" s="21"/>
      <c r="N18" s="22"/>
      <c r="O18" s="21"/>
      <c r="P18" s="59"/>
      <c r="Q18" s="23"/>
      <c r="R18" s="23"/>
      <c r="S18" s="23"/>
      <c r="T18" s="23"/>
      <c r="U18" s="23"/>
      <c r="V18" s="59"/>
      <c r="W18" s="23"/>
      <c r="X18" s="31" t="str">
        <f t="shared" si="1"/>
        <v/>
      </c>
      <c r="Y18" s="23" t="str">
        <f t="shared" si="2"/>
        <v/>
      </c>
      <c r="Z18" s="57"/>
      <c r="AA18" s="9" t="s">
        <v>1788</v>
      </c>
    </row>
    <row r="19" ht="15.45" customHeight="1" spans="1:27">
      <c r="A19" s="20" t="str">
        <f t="shared" si="0"/>
        <v/>
      </c>
      <c r="B19" s="20"/>
      <c r="C19" s="21"/>
      <c r="D19" s="21"/>
      <c r="E19" s="21"/>
      <c r="F19" s="21"/>
      <c r="G19" s="21"/>
      <c r="H19" s="20"/>
      <c r="I19" s="21"/>
      <c r="J19" s="21"/>
      <c r="K19" s="21"/>
      <c r="L19" s="21"/>
      <c r="M19" s="21"/>
      <c r="N19" s="22"/>
      <c r="O19" s="21"/>
      <c r="P19" s="59"/>
      <c r="Q19" s="23"/>
      <c r="R19" s="23"/>
      <c r="S19" s="23"/>
      <c r="T19" s="23"/>
      <c r="U19" s="23"/>
      <c r="V19" s="59"/>
      <c r="W19" s="23"/>
      <c r="X19" s="31" t="str">
        <f t="shared" si="1"/>
        <v/>
      </c>
      <c r="Y19" s="23" t="str">
        <f t="shared" si="2"/>
        <v/>
      </c>
      <c r="Z19" s="57"/>
      <c r="AA19" s="9" t="s">
        <v>1789</v>
      </c>
    </row>
    <row r="20" ht="15.45" customHeight="1" spans="1:27">
      <c r="A20" s="20" t="str">
        <f t="shared" si="0"/>
        <v/>
      </c>
      <c r="B20" s="20"/>
      <c r="C20" s="21"/>
      <c r="D20" s="21"/>
      <c r="E20" s="21"/>
      <c r="F20" s="21"/>
      <c r="G20" s="21"/>
      <c r="H20" s="20"/>
      <c r="I20" s="21"/>
      <c r="J20" s="21"/>
      <c r="K20" s="21"/>
      <c r="L20" s="21"/>
      <c r="M20" s="21"/>
      <c r="N20" s="22"/>
      <c r="O20" s="21"/>
      <c r="P20" s="59"/>
      <c r="Q20" s="23"/>
      <c r="R20" s="23"/>
      <c r="S20" s="23"/>
      <c r="T20" s="23"/>
      <c r="U20" s="23"/>
      <c r="V20" s="59"/>
      <c r="W20" s="23"/>
      <c r="X20" s="31" t="str">
        <f t="shared" si="1"/>
        <v/>
      </c>
      <c r="Y20" s="23" t="str">
        <f t="shared" si="2"/>
        <v/>
      </c>
      <c r="Z20" s="57"/>
      <c r="AA20" s="9" t="s">
        <v>1790</v>
      </c>
    </row>
    <row r="21" ht="15.45" customHeight="1" spans="1:27">
      <c r="A21" s="20" t="str">
        <f t="shared" si="0"/>
        <v/>
      </c>
      <c r="B21" s="20"/>
      <c r="C21" s="21"/>
      <c r="D21" s="21"/>
      <c r="E21" s="21"/>
      <c r="F21" s="21"/>
      <c r="G21" s="21"/>
      <c r="H21" s="20"/>
      <c r="I21" s="21"/>
      <c r="J21" s="21"/>
      <c r="K21" s="21"/>
      <c r="L21" s="21"/>
      <c r="M21" s="21"/>
      <c r="N21" s="22"/>
      <c r="O21" s="21"/>
      <c r="P21" s="59"/>
      <c r="Q21" s="23"/>
      <c r="R21" s="23"/>
      <c r="S21" s="23"/>
      <c r="T21" s="23"/>
      <c r="U21" s="23"/>
      <c r="V21" s="59"/>
      <c r="W21" s="23"/>
      <c r="X21" s="31" t="str">
        <f t="shared" si="1"/>
        <v/>
      </c>
      <c r="Y21" s="23" t="str">
        <f t="shared" si="2"/>
        <v/>
      </c>
      <c r="Z21" s="57"/>
      <c r="AA21" s="9" t="s">
        <v>1791</v>
      </c>
    </row>
    <row r="22" ht="15.45" customHeight="1" spans="1:27">
      <c r="A22" s="20" t="str">
        <f t="shared" si="0"/>
        <v/>
      </c>
      <c r="B22" s="20"/>
      <c r="C22" s="21"/>
      <c r="D22" s="21"/>
      <c r="E22" s="21"/>
      <c r="F22" s="21"/>
      <c r="G22" s="21"/>
      <c r="H22" s="20"/>
      <c r="I22" s="21"/>
      <c r="J22" s="21"/>
      <c r="K22" s="21"/>
      <c r="L22" s="21"/>
      <c r="M22" s="21"/>
      <c r="N22" s="22"/>
      <c r="O22" s="21"/>
      <c r="P22" s="59"/>
      <c r="Q22" s="23"/>
      <c r="R22" s="23"/>
      <c r="S22" s="23"/>
      <c r="T22" s="23"/>
      <c r="U22" s="23"/>
      <c r="V22" s="59"/>
      <c r="W22" s="23"/>
      <c r="X22" s="31" t="str">
        <f t="shared" si="1"/>
        <v/>
      </c>
      <c r="Y22" s="23" t="str">
        <f t="shared" si="2"/>
        <v/>
      </c>
      <c r="Z22" s="57"/>
      <c r="AA22" s="9" t="s">
        <v>1792</v>
      </c>
    </row>
    <row r="23" ht="15.45" customHeight="1" spans="1:27">
      <c r="A23" s="20" t="str">
        <f t="shared" si="0"/>
        <v/>
      </c>
      <c r="B23" s="20"/>
      <c r="C23" s="21"/>
      <c r="D23" s="21"/>
      <c r="E23" s="21"/>
      <c r="F23" s="21"/>
      <c r="G23" s="21"/>
      <c r="H23" s="20"/>
      <c r="I23" s="21"/>
      <c r="J23" s="21"/>
      <c r="K23" s="21"/>
      <c r="L23" s="21"/>
      <c r="M23" s="21"/>
      <c r="N23" s="22"/>
      <c r="O23" s="21"/>
      <c r="P23" s="59"/>
      <c r="Q23" s="23"/>
      <c r="R23" s="23"/>
      <c r="S23" s="23"/>
      <c r="T23" s="23"/>
      <c r="U23" s="23"/>
      <c r="V23" s="59"/>
      <c r="W23" s="23"/>
      <c r="X23" s="31" t="str">
        <f t="shared" si="1"/>
        <v/>
      </c>
      <c r="Y23" s="23" t="str">
        <f t="shared" si="2"/>
        <v/>
      </c>
      <c r="Z23" s="57"/>
      <c r="AA23" s="9" t="s">
        <v>1793</v>
      </c>
    </row>
    <row r="24" ht="12.75" customHeight="1" spans="1:27">
      <c r="A24" s="20" t="str">
        <f t="shared" si="0"/>
        <v/>
      </c>
      <c r="B24" s="20"/>
      <c r="C24" s="21"/>
      <c r="D24" s="21"/>
      <c r="E24" s="21"/>
      <c r="F24" s="21"/>
      <c r="G24" s="21"/>
      <c r="H24" s="20"/>
      <c r="I24" s="21"/>
      <c r="J24" s="21"/>
      <c r="K24" s="21"/>
      <c r="L24" s="21"/>
      <c r="M24" s="21"/>
      <c r="N24" s="22"/>
      <c r="O24" s="21"/>
      <c r="P24" s="59"/>
      <c r="Q24" s="23"/>
      <c r="R24" s="23"/>
      <c r="S24" s="23"/>
      <c r="T24" s="23"/>
      <c r="U24" s="23"/>
      <c r="V24" s="59"/>
      <c r="W24" s="23"/>
      <c r="X24" s="31" t="str">
        <f t="shared" si="1"/>
        <v/>
      </c>
      <c r="Y24" s="23" t="str">
        <f t="shared" si="2"/>
        <v/>
      </c>
      <c r="Z24" s="57"/>
      <c r="AA24" s="9" t="s">
        <v>1794</v>
      </c>
    </row>
    <row r="25" ht="12.75" customHeight="1" spans="1:27">
      <c r="A25" s="20" t="s">
        <v>1795</v>
      </c>
      <c r="B25" s="89"/>
      <c r="C25" s="89"/>
      <c r="D25" s="89"/>
      <c r="E25" s="89"/>
      <c r="F25" s="89"/>
      <c r="G25" s="89"/>
      <c r="H25" s="89"/>
      <c r="I25" s="89"/>
      <c r="J25" s="86"/>
      <c r="K25" s="21"/>
      <c r="L25" s="21"/>
      <c r="M25" s="21"/>
      <c r="N25" s="57"/>
      <c r="O25" s="21"/>
      <c r="P25" s="59"/>
      <c r="Q25" s="23"/>
      <c r="R25" s="23">
        <f>SUM(R8:R24)</f>
        <v>0</v>
      </c>
      <c r="S25" s="23">
        <f>SUM(S8:S24)</f>
        <v>0</v>
      </c>
      <c r="T25" s="23">
        <f>SUM(T8:T24)</f>
        <v>0</v>
      </c>
      <c r="U25" s="23">
        <f>SUM(U8:U24)</f>
        <v>0</v>
      </c>
      <c r="V25" s="23"/>
      <c r="W25" s="23">
        <f>SUM(W8:W24)</f>
        <v>0</v>
      </c>
      <c r="X25" s="31" t="str">
        <f t="shared" si="1"/>
        <v/>
      </c>
      <c r="Y25" s="23"/>
      <c r="Z25" s="21"/>
    </row>
    <row r="26" ht="12.75" customHeight="1" spans="1:27">
      <c r="A26" s="20" t="s">
        <v>1755</v>
      </c>
      <c r="B26" s="89"/>
      <c r="C26" s="89"/>
      <c r="D26" s="89"/>
      <c r="E26" s="89"/>
      <c r="F26" s="89"/>
      <c r="G26" s="89"/>
      <c r="H26" s="89"/>
      <c r="I26" s="89"/>
      <c r="J26" s="86"/>
      <c r="K26" s="21"/>
      <c r="L26" s="21"/>
      <c r="M26" s="21"/>
      <c r="N26" s="57"/>
      <c r="O26" s="21"/>
      <c r="P26" s="59"/>
      <c r="Q26" s="23"/>
      <c r="R26" s="23"/>
      <c r="S26" s="23">
        <f>T25</f>
        <v>0</v>
      </c>
      <c r="T26" s="23"/>
      <c r="U26" s="23"/>
      <c r="V26" s="23"/>
      <c r="W26" s="23"/>
      <c r="X26" s="31"/>
      <c r="Y26" s="23"/>
      <c r="Z26" s="21"/>
    </row>
    <row r="27" customHeight="1" spans="1:27">
      <c r="A27" s="24" t="s">
        <v>1796</v>
      </c>
      <c r="B27" s="16"/>
      <c r="C27" s="16"/>
      <c r="D27" s="16"/>
      <c r="E27" s="16"/>
      <c r="F27" s="16"/>
      <c r="G27" s="16"/>
      <c r="H27" s="16"/>
      <c r="I27" s="16"/>
      <c r="J27" s="25"/>
      <c r="K27" s="41"/>
      <c r="L27" s="41"/>
      <c r="M27" s="24"/>
      <c r="N27" s="24"/>
      <c r="O27" s="24"/>
      <c r="P27" s="27"/>
      <c r="Q27" s="31"/>
      <c r="R27" s="26">
        <f>R25-R26</f>
        <v>0</v>
      </c>
      <c r="S27" s="26">
        <f>S25-S26</f>
        <v>0</v>
      </c>
      <c r="T27" s="31"/>
      <c r="U27" s="31">
        <f>U25</f>
        <v>0</v>
      </c>
      <c r="V27" s="24"/>
      <c r="W27" s="31">
        <f>W25</f>
        <v>0</v>
      </c>
      <c r="X27" s="31" t="str">
        <f t="shared" si="1"/>
        <v/>
      </c>
      <c r="Y27" s="23"/>
      <c r="Z27" s="216"/>
    </row>
    <row r="28" customHeight="1" spans="1:27">
      <c r="A28" s="10" t="str">
        <f>基本信息输入表!$K$6&amp;"填表人："&amp;基本信息输入表!$M$52</f>
        <v>产权持有单位填表人：宁国胜</v>
      </c>
      <c r="X28" s="10" t="str">
        <f>"评估人员："&amp;基本信息输入表!$Q$52</f>
        <v>评估人员：王庆国</v>
      </c>
      <c r="AA28" s="9" t="s">
        <v>1483</v>
      </c>
    </row>
    <row r="29" customHeight="1" spans="1:27">
      <c r="A29" s="10" t="str">
        <f>"填表日期："&amp;YEAR(基本信息输入表!$O$52)&amp;"年"&amp;MONTH(基本信息输入表!$O$52)&amp;"月"&amp;DAY(基本信息输入表!$O$52)&amp;"日"</f>
        <v>填表日期：2025年2月22日</v>
      </c>
    </row>
  </sheetData>
  <mergeCells count="26">
    <mergeCell ref="A2:Z2"/>
    <mergeCell ref="A3:Z3"/>
    <mergeCell ref="X4:Z4"/>
    <mergeCell ref="A5:N5"/>
    <mergeCell ref="X5:Z5"/>
    <mergeCell ref="B6:G6"/>
    <mergeCell ref="R6:S6"/>
    <mergeCell ref="U6:W6"/>
    <mergeCell ref="A25:J25"/>
    <mergeCell ref="A26:J26"/>
    <mergeCell ref="A27:J27"/>
    <mergeCell ref="A6:A7"/>
    <mergeCell ref="H6:H7"/>
    <mergeCell ref="I6:I7"/>
    <mergeCell ref="J6:J7"/>
    <mergeCell ref="K6:K7"/>
    <mergeCell ref="L6:L7"/>
    <mergeCell ref="M6:M7"/>
    <mergeCell ref="N6:N7"/>
    <mergeCell ref="O6:O7"/>
    <mergeCell ref="P6:P7"/>
    <mergeCell ref="Q6:Q7"/>
    <mergeCell ref="T6:T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W29"/>
  <sheetViews>
    <sheetView showGridLines="0" zoomScale="89" zoomScaleNormal="89" topLeftCell="D4" workbookViewId="0">
      <selection activeCell="V26" sqref="V26"/>
    </sheetView>
  </sheetViews>
  <sheetFormatPr defaultColWidth="9" defaultRowHeight="12.75"/>
  <cols>
    <col min="1" max="1" width="5" style="10" customWidth="1"/>
    <col min="2" max="4" width="11.2" style="10" customWidth="1" outlineLevel="1"/>
    <col min="5" max="7" width="8" style="10" customWidth="1" outlineLevel="1"/>
    <col min="8" max="9" width="8.2" style="10" customWidth="1"/>
    <col min="10" max="10" width="9.5" style="10" customWidth="1"/>
    <col min="11" max="11" width="18" style="10" customWidth="1"/>
    <col min="12" max="12" width="8" style="10" customWidth="1"/>
    <col min="13" max="13" width="5.2" style="10" customWidth="1"/>
    <col min="14" max="14" width="4.7" style="10" customWidth="1"/>
    <col min="15" max="15" width="8" style="10" customWidth="1"/>
    <col min="16" max="17" width="7.7" style="10" customWidth="1"/>
    <col min="18" max="18" width="16.7" style="10" customWidth="1"/>
    <col min="19" max="19" width="10.2" style="10" customWidth="1"/>
    <col min="20" max="20" width="11.2" style="10" customWidth="1"/>
    <col min="21" max="21" width="7.2" style="10" customWidth="1"/>
    <col min="22" max="22" width="7.5" style="10" customWidth="1"/>
    <col min="23" max="23" width="9" style="9" customWidth="1"/>
    <col min="24" max="25" width="9" style="10" customWidth="1"/>
    <col min="26" max="16384" width="9" style="10"/>
  </cols>
  <sheetData>
    <row r="1" spans="1:23">
      <c r="A1" s="11" t="s">
        <v>0</v>
      </c>
    </row>
    <row r="2" s="8" customFormat="1" ht="30" customHeight="1" spans="1:23">
      <c r="A2" s="12" t="s">
        <v>1797</v>
      </c>
      <c r="W2" s="13"/>
    </row>
    <row r="3" ht="15.75" customHeight="1" spans="1:23">
      <c r="A3" s="9" t="str">
        <f>"评估基准日："&amp;TEXT(基本信息输入表!M7,"yyyy年mm月dd日")</f>
        <v>评估基准日：2025年02月20日</v>
      </c>
    </row>
    <row r="4" ht="14.25" customHeight="1" spans="1:23">
      <c r="H4" s="9"/>
      <c r="I4" s="9"/>
      <c r="J4" s="9"/>
      <c r="K4" s="9"/>
      <c r="L4" s="9"/>
      <c r="M4" s="9"/>
      <c r="N4" s="9"/>
      <c r="O4" s="9"/>
      <c r="P4" s="9"/>
      <c r="Q4" s="9"/>
      <c r="R4" s="9"/>
      <c r="S4" s="9"/>
      <c r="T4" s="9"/>
      <c r="U4" s="9"/>
      <c r="V4" s="14" t="s">
        <v>1798</v>
      </c>
    </row>
    <row r="5" ht="15.75" customHeight="1" spans="1:23">
      <c r="A5" s="15" t="str">
        <f>基本信息输入表!K6&amp;"："&amp;基本信息输入表!M6</f>
        <v>产权持有单位：中国石油天然气股份有限公司塔里木油田分公司塔西南勘探开发公司</v>
      </c>
      <c r="B5" s="16"/>
      <c r="C5" s="16"/>
      <c r="D5" s="16"/>
      <c r="E5" s="16"/>
      <c r="F5" s="16"/>
      <c r="G5" s="16"/>
      <c r="H5" s="16"/>
      <c r="I5" s="16"/>
      <c r="J5" s="16"/>
      <c r="K5" s="16"/>
      <c r="L5" s="16"/>
      <c r="M5" s="16"/>
      <c r="N5" s="16"/>
      <c r="O5" s="16"/>
      <c r="V5" s="14" t="s">
        <v>1444</v>
      </c>
    </row>
    <row r="6" s="9" customFormat="1" ht="15.75" customHeight="1" spans="1:23">
      <c r="A6" s="36" t="s">
        <v>1445</v>
      </c>
      <c r="B6" s="36" t="s">
        <v>1758</v>
      </c>
      <c r="C6" s="89"/>
      <c r="D6" s="89"/>
      <c r="E6" s="89"/>
      <c r="F6" s="89"/>
      <c r="G6" s="86"/>
      <c r="H6" s="36" t="s">
        <v>1759</v>
      </c>
      <c r="I6" s="84" t="s">
        <v>1760</v>
      </c>
      <c r="J6" s="84" t="s">
        <v>1761</v>
      </c>
      <c r="K6" s="84" t="s">
        <v>1762</v>
      </c>
      <c r="L6" s="84" t="s">
        <v>1763</v>
      </c>
      <c r="M6" s="36" t="s">
        <v>1764</v>
      </c>
      <c r="N6" s="105" t="s">
        <v>1765</v>
      </c>
      <c r="O6" s="289" t="s">
        <v>1448</v>
      </c>
      <c r="P6" s="289" t="s">
        <v>1766</v>
      </c>
      <c r="Q6" s="105" t="s">
        <v>1767</v>
      </c>
      <c r="R6" s="290" t="s">
        <v>1799</v>
      </c>
      <c r="S6" s="84" t="s">
        <v>1451</v>
      </c>
      <c r="T6" s="18" t="s">
        <v>1453</v>
      </c>
      <c r="U6" s="105" t="s">
        <v>1454</v>
      </c>
      <c r="V6" s="105" t="s">
        <v>1455</v>
      </c>
    </row>
    <row r="7" s="9" customFormat="1" spans="1:23">
      <c r="A7" s="106"/>
      <c r="B7" s="291" t="s">
        <v>1769</v>
      </c>
      <c r="C7" s="287" t="s">
        <v>1770</v>
      </c>
      <c r="D7" s="287" t="s">
        <v>1771</v>
      </c>
      <c r="E7" s="287" t="s">
        <v>1772</v>
      </c>
      <c r="F7" s="287" t="s">
        <v>1773</v>
      </c>
      <c r="G7" s="287" t="s">
        <v>1774</v>
      </c>
      <c r="H7" s="106"/>
      <c r="I7" s="101"/>
      <c r="J7" s="101"/>
      <c r="K7" s="101"/>
      <c r="L7" s="101"/>
      <c r="M7" s="106"/>
      <c r="N7" s="106"/>
      <c r="O7" s="101"/>
      <c r="P7" s="101"/>
      <c r="Q7" s="106"/>
      <c r="R7" s="292"/>
      <c r="S7" s="101"/>
      <c r="T7" s="101"/>
      <c r="U7" s="106"/>
      <c r="V7" s="106"/>
      <c r="W7" s="9" t="s">
        <v>1461</v>
      </c>
    </row>
    <row r="8" ht="15.45" customHeight="1" spans="1:23">
      <c r="A8" s="20" t="str">
        <f>IF(J8="","",ROW()-7)</f>
        <v/>
      </c>
      <c r="B8" s="20"/>
      <c r="C8" s="21"/>
      <c r="D8" s="21"/>
      <c r="E8" s="21"/>
      <c r="F8" s="21"/>
      <c r="G8" s="21"/>
      <c r="H8" s="20"/>
      <c r="I8" s="21"/>
      <c r="J8" s="21"/>
      <c r="K8" s="21"/>
      <c r="L8" s="21"/>
      <c r="M8" s="21"/>
      <c r="N8" s="22"/>
      <c r="O8" s="21"/>
      <c r="P8" s="59"/>
      <c r="Q8" s="23"/>
      <c r="R8" s="23"/>
      <c r="S8" s="23"/>
      <c r="T8" s="23"/>
      <c r="U8" s="31" t="str">
        <f>IF(S8=0,"",(T8-S8)/S8*100)</f>
        <v/>
      </c>
      <c r="V8" s="21"/>
      <c r="W8" s="9" t="s">
        <v>1800</v>
      </c>
    </row>
    <row r="9" ht="15.45" customHeight="1" spans="1:23">
      <c r="A9" s="20" t="str">
        <f t="shared" ref="A9:A26" si="0">IF(J9="","",ROW()-7)</f>
        <v/>
      </c>
      <c r="B9" s="20"/>
      <c r="C9" s="21"/>
      <c r="D9" s="21"/>
      <c r="E9" s="21"/>
      <c r="F9" s="21"/>
      <c r="G9" s="21"/>
      <c r="H9" s="20"/>
      <c r="I9" s="21"/>
      <c r="J9" s="21"/>
      <c r="K9" s="21"/>
      <c r="L9" s="21"/>
      <c r="M9" s="21"/>
      <c r="N9" s="22"/>
      <c r="O9" s="21"/>
      <c r="P9" s="59"/>
      <c r="Q9" s="23"/>
      <c r="R9" s="23"/>
      <c r="S9" s="23"/>
      <c r="T9" s="23"/>
      <c r="U9" s="31" t="str">
        <f t="shared" ref="U9:U27" si="1">IF(S9=0,"",(T9-S9)/S9*100)</f>
        <v/>
      </c>
      <c r="V9" s="21"/>
      <c r="W9" s="9" t="s">
        <v>1801</v>
      </c>
    </row>
    <row r="10" ht="15.45" customHeight="1" spans="1:23">
      <c r="A10" s="20" t="str">
        <f t="shared" si="0"/>
        <v/>
      </c>
      <c r="B10" s="20"/>
      <c r="C10" s="21"/>
      <c r="D10" s="21"/>
      <c r="E10" s="21"/>
      <c r="F10" s="21"/>
      <c r="G10" s="21"/>
      <c r="H10" s="20"/>
      <c r="I10" s="21"/>
      <c r="J10" s="21"/>
      <c r="K10" s="21"/>
      <c r="L10" s="21"/>
      <c r="M10" s="21"/>
      <c r="N10" s="22"/>
      <c r="O10" s="21"/>
      <c r="P10" s="59"/>
      <c r="Q10" s="23"/>
      <c r="R10" s="23"/>
      <c r="S10" s="23"/>
      <c r="T10" s="23"/>
      <c r="U10" s="31" t="str">
        <f t="shared" si="1"/>
        <v/>
      </c>
      <c r="V10" s="21"/>
      <c r="W10" s="9" t="s">
        <v>1802</v>
      </c>
    </row>
    <row r="11" ht="15.45" customHeight="1" spans="1:23">
      <c r="A11" s="20" t="str">
        <f t="shared" si="0"/>
        <v/>
      </c>
      <c r="B11" s="20"/>
      <c r="C11" s="21"/>
      <c r="D11" s="21"/>
      <c r="E11" s="21"/>
      <c r="F11" s="21"/>
      <c r="G11" s="21"/>
      <c r="H11" s="20"/>
      <c r="I11" s="21"/>
      <c r="J11" s="21"/>
      <c r="K11" s="21"/>
      <c r="L11" s="21"/>
      <c r="M11" s="21"/>
      <c r="N11" s="22"/>
      <c r="O11" s="21"/>
      <c r="P11" s="59"/>
      <c r="Q11" s="23"/>
      <c r="R11" s="23"/>
      <c r="S11" s="23"/>
      <c r="T11" s="23"/>
      <c r="U11" s="31" t="str">
        <f t="shared" si="1"/>
        <v/>
      </c>
      <c r="V11" s="21"/>
      <c r="W11" s="9" t="s">
        <v>1803</v>
      </c>
    </row>
    <row r="12" ht="15.45" customHeight="1" spans="1:23">
      <c r="A12" s="20" t="str">
        <f t="shared" si="0"/>
        <v/>
      </c>
      <c r="B12" s="20"/>
      <c r="C12" s="21"/>
      <c r="D12" s="21"/>
      <c r="E12" s="21"/>
      <c r="F12" s="21"/>
      <c r="G12" s="21"/>
      <c r="H12" s="20"/>
      <c r="I12" s="21"/>
      <c r="J12" s="21"/>
      <c r="K12" s="21"/>
      <c r="L12" s="21"/>
      <c r="M12" s="21"/>
      <c r="N12" s="22"/>
      <c r="O12" s="21"/>
      <c r="P12" s="59"/>
      <c r="Q12" s="23"/>
      <c r="R12" s="23"/>
      <c r="S12" s="23"/>
      <c r="T12" s="23"/>
      <c r="U12" s="31" t="str">
        <f t="shared" si="1"/>
        <v/>
      </c>
      <c r="V12" s="21"/>
      <c r="W12" s="9" t="s">
        <v>1804</v>
      </c>
    </row>
    <row r="13" ht="15.45" customHeight="1" spans="1:23">
      <c r="A13" s="20" t="str">
        <f t="shared" si="0"/>
        <v/>
      </c>
      <c r="B13" s="20"/>
      <c r="C13" s="21"/>
      <c r="D13" s="21"/>
      <c r="E13" s="21"/>
      <c r="F13" s="21"/>
      <c r="G13" s="21"/>
      <c r="H13" s="20"/>
      <c r="I13" s="21"/>
      <c r="J13" s="21"/>
      <c r="K13" s="21"/>
      <c r="L13" s="21"/>
      <c r="M13" s="21"/>
      <c r="N13" s="22"/>
      <c r="O13" s="21"/>
      <c r="P13" s="59"/>
      <c r="Q13" s="23"/>
      <c r="R13" s="23"/>
      <c r="S13" s="23"/>
      <c r="T13" s="23"/>
      <c r="U13" s="31" t="str">
        <f t="shared" si="1"/>
        <v/>
      </c>
      <c r="V13" s="21"/>
      <c r="W13" s="9" t="s">
        <v>1805</v>
      </c>
    </row>
    <row r="14" ht="15.45" customHeight="1" spans="1:23">
      <c r="A14" s="20" t="str">
        <f t="shared" si="0"/>
        <v/>
      </c>
      <c r="B14" s="20"/>
      <c r="C14" s="21"/>
      <c r="D14" s="21"/>
      <c r="E14" s="21"/>
      <c r="F14" s="21"/>
      <c r="G14" s="21"/>
      <c r="H14" s="20"/>
      <c r="I14" s="21"/>
      <c r="J14" s="21"/>
      <c r="K14" s="21"/>
      <c r="L14" s="21"/>
      <c r="M14" s="21"/>
      <c r="N14" s="22"/>
      <c r="O14" s="21"/>
      <c r="P14" s="59"/>
      <c r="Q14" s="23"/>
      <c r="R14" s="23"/>
      <c r="S14" s="23"/>
      <c r="T14" s="23"/>
      <c r="U14" s="31" t="str">
        <f t="shared" si="1"/>
        <v/>
      </c>
      <c r="V14" s="21"/>
      <c r="W14" s="9" t="s">
        <v>1806</v>
      </c>
    </row>
    <row r="15" ht="15.45" customHeight="1" spans="1:23">
      <c r="A15" s="20" t="str">
        <f t="shared" si="0"/>
        <v/>
      </c>
      <c r="B15" s="20"/>
      <c r="C15" s="21"/>
      <c r="D15" s="21"/>
      <c r="E15" s="21"/>
      <c r="F15" s="21"/>
      <c r="G15" s="21"/>
      <c r="H15" s="20"/>
      <c r="I15" s="21"/>
      <c r="J15" s="21"/>
      <c r="K15" s="21"/>
      <c r="L15" s="21"/>
      <c r="M15" s="21"/>
      <c r="N15" s="22"/>
      <c r="O15" s="21"/>
      <c r="P15" s="59"/>
      <c r="Q15" s="23"/>
      <c r="R15" s="23"/>
      <c r="S15" s="23"/>
      <c r="T15" s="23"/>
      <c r="U15" s="31" t="str">
        <f t="shared" si="1"/>
        <v/>
      </c>
      <c r="V15" s="21"/>
      <c r="W15" s="9" t="s">
        <v>1807</v>
      </c>
    </row>
    <row r="16" ht="15.45" customHeight="1" spans="1:23">
      <c r="A16" s="20" t="str">
        <f t="shared" si="0"/>
        <v/>
      </c>
      <c r="B16" s="20"/>
      <c r="C16" s="21"/>
      <c r="D16" s="21"/>
      <c r="E16" s="21"/>
      <c r="F16" s="21"/>
      <c r="G16" s="21"/>
      <c r="H16" s="20"/>
      <c r="I16" s="21"/>
      <c r="J16" s="21"/>
      <c r="K16" s="21"/>
      <c r="L16" s="21"/>
      <c r="M16" s="21"/>
      <c r="N16" s="22"/>
      <c r="O16" s="21"/>
      <c r="P16" s="59"/>
      <c r="Q16" s="23"/>
      <c r="R16" s="23"/>
      <c r="S16" s="23"/>
      <c r="T16" s="23"/>
      <c r="U16" s="31" t="str">
        <f t="shared" si="1"/>
        <v/>
      </c>
      <c r="V16" s="21"/>
      <c r="W16" s="9" t="s">
        <v>1808</v>
      </c>
    </row>
    <row r="17" ht="15.45" customHeight="1" spans="1:23">
      <c r="A17" s="20" t="str">
        <f t="shared" si="0"/>
        <v/>
      </c>
      <c r="B17" s="20"/>
      <c r="C17" s="21"/>
      <c r="D17" s="21"/>
      <c r="E17" s="21"/>
      <c r="F17" s="21"/>
      <c r="G17" s="21"/>
      <c r="H17" s="20"/>
      <c r="I17" s="21"/>
      <c r="J17" s="21"/>
      <c r="K17" s="21"/>
      <c r="L17" s="21"/>
      <c r="M17" s="21"/>
      <c r="N17" s="22"/>
      <c r="O17" s="21"/>
      <c r="P17" s="59"/>
      <c r="Q17" s="23"/>
      <c r="R17" s="23"/>
      <c r="S17" s="23"/>
      <c r="T17" s="23"/>
      <c r="U17" s="31" t="str">
        <f t="shared" si="1"/>
        <v/>
      </c>
      <c r="V17" s="21"/>
      <c r="W17" s="9" t="s">
        <v>1809</v>
      </c>
    </row>
    <row r="18" ht="15.45" customHeight="1" spans="1:23">
      <c r="A18" s="20" t="str">
        <f t="shared" si="0"/>
        <v/>
      </c>
      <c r="B18" s="20"/>
      <c r="C18" s="21"/>
      <c r="D18" s="21"/>
      <c r="E18" s="21"/>
      <c r="F18" s="21"/>
      <c r="G18" s="21"/>
      <c r="H18" s="20"/>
      <c r="I18" s="21"/>
      <c r="J18" s="21"/>
      <c r="K18" s="21"/>
      <c r="L18" s="21"/>
      <c r="M18" s="21"/>
      <c r="N18" s="22"/>
      <c r="O18" s="21"/>
      <c r="P18" s="59"/>
      <c r="Q18" s="23"/>
      <c r="R18" s="23"/>
      <c r="S18" s="23"/>
      <c r="T18" s="23"/>
      <c r="U18" s="31" t="str">
        <f t="shared" si="1"/>
        <v/>
      </c>
      <c r="V18" s="21"/>
      <c r="W18" s="9" t="s">
        <v>1810</v>
      </c>
    </row>
    <row r="19" ht="15.45" customHeight="1" spans="1:23">
      <c r="A19" s="20" t="str">
        <f t="shared" si="0"/>
        <v/>
      </c>
      <c r="B19" s="20"/>
      <c r="C19" s="21"/>
      <c r="D19" s="21"/>
      <c r="E19" s="21"/>
      <c r="F19" s="21"/>
      <c r="G19" s="21"/>
      <c r="H19" s="20"/>
      <c r="I19" s="21"/>
      <c r="J19" s="21"/>
      <c r="K19" s="21"/>
      <c r="L19" s="21"/>
      <c r="M19" s="21"/>
      <c r="N19" s="22"/>
      <c r="O19" s="21"/>
      <c r="P19" s="59"/>
      <c r="Q19" s="23"/>
      <c r="R19" s="23"/>
      <c r="S19" s="23"/>
      <c r="T19" s="23"/>
      <c r="U19" s="31" t="str">
        <f t="shared" si="1"/>
        <v/>
      </c>
      <c r="V19" s="21"/>
      <c r="W19" s="9" t="s">
        <v>1811</v>
      </c>
    </row>
    <row r="20" ht="15.45" customHeight="1" spans="1:23">
      <c r="A20" s="20" t="str">
        <f t="shared" si="0"/>
        <v/>
      </c>
      <c r="B20" s="20"/>
      <c r="C20" s="21"/>
      <c r="D20" s="21"/>
      <c r="E20" s="21"/>
      <c r="F20" s="21"/>
      <c r="G20" s="21"/>
      <c r="H20" s="20"/>
      <c r="I20" s="21"/>
      <c r="J20" s="21"/>
      <c r="K20" s="21"/>
      <c r="L20" s="21"/>
      <c r="M20" s="21"/>
      <c r="N20" s="22"/>
      <c r="O20" s="21"/>
      <c r="P20" s="59"/>
      <c r="Q20" s="23"/>
      <c r="R20" s="23"/>
      <c r="S20" s="23"/>
      <c r="T20" s="23"/>
      <c r="U20" s="31" t="str">
        <f t="shared" si="1"/>
        <v/>
      </c>
      <c r="V20" s="21"/>
      <c r="W20" s="9" t="s">
        <v>1812</v>
      </c>
    </row>
    <row r="21" ht="15.45" customHeight="1" spans="1:23">
      <c r="A21" s="20" t="str">
        <f t="shared" si="0"/>
        <v/>
      </c>
      <c r="B21" s="20"/>
      <c r="C21" s="21"/>
      <c r="D21" s="21"/>
      <c r="E21" s="21"/>
      <c r="F21" s="21"/>
      <c r="G21" s="21"/>
      <c r="H21" s="20"/>
      <c r="I21" s="21"/>
      <c r="J21" s="21"/>
      <c r="K21" s="21"/>
      <c r="L21" s="21"/>
      <c r="M21" s="21"/>
      <c r="N21" s="22"/>
      <c r="O21" s="21"/>
      <c r="P21" s="59"/>
      <c r="Q21" s="23"/>
      <c r="R21" s="23"/>
      <c r="S21" s="23"/>
      <c r="T21" s="23"/>
      <c r="U21" s="31" t="str">
        <f t="shared" si="1"/>
        <v/>
      </c>
      <c r="V21" s="21"/>
      <c r="W21" s="9" t="s">
        <v>1813</v>
      </c>
    </row>
    <row r="22" ht="15.45" customHeight="1" spans="1:23">
      <c r="A22" s="20" t="str">
        <f t="shared" si="0"/>
        <v/>
      </c>
      <c r="B22" s="20"/>
      <c r="C22" s="21"/>
      <c r="D22" s="21"/>
      <c r="E22" s="21"/>
      <c r="F22" s="21"/>
      <c r="G22" s="21"/>
      <c r="H22" s="20"/>
      <c r="I22" s="21"/>
      <c r="J22" s="21"/>
      <c r="K22" s="21"/>
      <c r="L22" s="21"/>
      <c r="M22" s="21"/>
      <c r="N22" s="22"/>
      <c r="O22" s="21"/>
      <c r="P22" s="59"/>
      <c r="Q22" s="23"/>
      <c r="R22" s="23"/>
      <c r="S22" s="23"/>
      <c r="T22" s="23"/>
      <c r="U22" s="31" t="str">
        <f t="shared" si="1"/>
        <v/>
      </c>
      <c r="V22" s="21"/>
      <c r="W22" s="9" t="s">
        <v>1814</v>
      </c>
    </row>
    <row r="23" ht="15.45" customHeight="1" spans="1:23">
      <c r="A23" s="20" t="str">
        <f t="shared" si="0"/>
        <v/>
      </c>
      <c r="B23" s="20"/>
      <c r="C23" s="21"/>
      <c r="D23" s="21"/>
      <c r="E23" s="21"/>
      <c r="F23" s="21"/>
      <c r="G23" s="21"/>
      <c r="H23" s="20"/>
      <c r="I23" s="21"/>
      <c r="J23" s="21"/>
      <c r="K23" s="21"/>
      <c r="L23" s="21"/>
      <c r="M23" s="21"/>
      <c r="N23" s="22"/>
      <c r="O23" s="21"/>
      <c r="P23" s="59"/>
      <c r="Q23" s="23"/>
      <c r="R23" s="23"/>
      <c r="S23" s="23"/>
      <c r="T23" s="23"/>
      <c r="U23" s="31" t="str">
        <f t="shared" si="1"/>
        <v/>
      </c>
      <c r="V23" s="21"/>
      <c r="W23" s="9" t="s">
        <v>1815</v>
      </c>
    </row>
    <row r="24" ht="15.45" customHeight="1" spans="1:23">
      <c r="A24" s="20" t="str">
        <f t="shared" si="0"/>
        <v/>
      </c>
      <c r="B24" s="20"/>
      <c r="C24" s="21"/>
      <c r="D24" s="21"/>
      <c r="E24" s="21"/>
      <c r="F24" s="21"/>
      <c r="G24" s="21"/>
      <c r="H24" s="20"/>
      <c r="I24" s="21"/>
      <c r="J24" s="21"/>
      <c r="K24" s="21"/>
      <c r="L24" s="21"/>
      <c r="M24" s="21"/>
      <c r="N24" s="22"/>
      <c r="O24" s="21"/>
      <c r="P24" s="59"/>
      <c r="Q24" s="23"/>
      <c r="R24" s="23"/>
      <c r="S24" s="23"/>
      <c r="T24" s="23"/>
      <c r="U24" s="31" t="str">
        <f t="shared" si="1"/>
        <v/>
      </c>
      <c r="V24" s="21"/>
      <c r="W24" s="9" t="s">
        <v>1816</v>
      </c>
    </row>
    <row r="25" ht="15.45" customHeight="1" spans="1:23">
      <c r="A25" s="20" t="str">
        <f t="shared" si="0"/>
        <v/>
      </c>
      <c r="B25" s="20"/>
      <c r="C25" s="21"/>
      <c r="D25" s="21"/>
      <c r="E25" s="21"/>
      <c r="F25" s="21"/>
      <c r="G25" s="21"/>
      <c r="H25" s="20"/>
      <c r="I25" s="21"/>
      <c r="J25" s="21"/>
      <c r="K25" s="21"/>
      <c r="L25" s="21"/>
      <c r="M25" s="21"/>
      <c r="N25" s="22"/>
      <c r="O25" s="21"/>
      <c r="P25" s="59"/>
      <c r="Q25" s="23"/>
      <c r="R25" s="23"/>
      <c r="S25" s="23"/>
      <c r="T25" s="23"/>
      <c r="U25" s="31" t="str">
        <f t="shared" si="1"/>
        <v/>
      </c>
      <c r="V25" s="21"/>
      <c r="W25" s="9" t="s">
        <v>1817</v>
      </c>
    </row>
    <row r="26" spans="1:23">
      <c r="A26" s="20" t="str">
        <f t="shared" si="0"/>
        <v/>
      </c>
      <c r="B26" s="20"/>
      <c r="C26" s="21"/>
      <c r="D26" s="21"/>
      <c r="E26" s="21"/>
      <c r="F26" s="21"/>
      <c r="G26" s="21"/>
      <c r="H26" s="20"/>
      <c r="I26" s="21"/>
      <c r="J26" s="21"/>
      <c r="K26" s="21"/>
      <c r="L26" s="21"/>
      <c r="M26" s="21"/>
      <c r="N26" s="22"/>
      <c r="O26" s="21"/>
      <c r="P26" s="59"/>
      <c r="Q26" s="23"/>
      <c r="R26" s="23"/>
      <c r="S26" s="23"/>
      <c r="T26" s="23"/>
      <c r="U26" s="31" t="str">
        <f t="shared" si="1"/>
        <v/>
      </c>
      <c r="V26" s="21"/>
      <c r="W26" s="9" t="s">
        <v>1818</v>
      </c>
    </row>
    <row r="27" ht="15.75" customHeight="1" spans="1:23">
      <c r="A27" s="24" t="s">
        <v>1524</v>
      </c>
      <c r="B27" s="16"/>
      <c r="C27" s="16"/>
      <c r="D27" s="16"/>
      <c r="E27" s="16"/>
      <c r="F27" s="16"/>
      <c r="G27" s="16"/>
      <c r="H27" s="16"/>
      <c r="I27" s="16"/>
      <c r="J27" s="25"/>
      <c r="K27" s="293"/>
      <c r="L27" s="293"/>
      <c r="M27" s="24"/>
      <c r="N27" s="24"/>
      <c r="O27" s="24"/>
      <c r="P27" s="31"/>
      <c r="Q27" s="31"/>
      <c r="R27" s="31"/>
      <c r="S27" s="31">
        <f>SUM(S8:S26)</f>
        <v>0</v>
      </c>
      <c r="T27" s="31">
        <f>SUM(T8:T26)</f>
        <v>0</v>
      </c>
      <c r="U27" s="31" t="str">
        <f t="shared" si="1"/>
        <v/>
      </c>
      <c r="V27" s="216"/>
    </row>
    <row r="28" ht="15.75" customHeight="1" spans="1:23">
      <c r="A28" s="10" t="str">
        <f>基本信息输入表!$K$6&amp;"填表人："&amp;基本信息输入表!$M$53</f>
        <v>产权持有单位填表人：宁国胜</v>
      </c>
      <c r="T28" s="10" t="str">
        <f>"评估人员："&amp;基本信息输入表!$Q$53</f>
        <v>评估人员：王庆国</v>
      </c>
      <c r="W28" s="9" t="s">
        <v>1483</v>
      </c>
    </row>
    <row r="29" ht="15.75" customHeight="1" spans="1:23">
      <c r="A29" s="10" t="str">
        <f>"填表日期："&amp;YEAR(基本信息输入表!$O$53)&amp;"年"&amp;MONTH(基本信息输入表!$O$53)&amp;"月"&amp;DAY(基本信息输入表!$O$53)&amp;"日"</f>
        <v>填表日期：2025年2月22日</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S35"/>
  <sheetViews>
    <sheetView showGridLines="0" zoomScale="64" zoomScaleNormal="64" topLeftCell="A6" workbookViewId="0">
      <selection activeCell="AT36" sqref="AT36"/>
    </sheetView>
  </sheetViews>
  <sheetFormatPr defaultColWidth="9" defaultRowHeight="12.75"/>
  <cols>
    <col min="1" max="1" width="7.7" style="10" customWidth="1"/>
    <col min="2" max="2" width="11.2" style="10" customWidth="1"/>
    <col min="3" max="3" width="7.7" style="10" customWidth="1"/>
    <col min="4" max="4" width="17.7" style="10" customWidth="1"/>
    <col min="5" max="10" width="7.7" style="10" customWidth="1"/>
    <col min="11" max="11" width="8" style="10" customWidth="1"/>
    <col min="12" max="12" width="7.5" style="10" customWidth="1"/>
    <col min="13" max="13" width="11.2" style="10" customWidth="1"/>
    <col min="14" max="14" width="11.7" style="10" customWidth="1"/>
    <col min="15" max="15" width="15" style="10" customWidth="1"/>
    <col min="16" max="16" width="10.7" style="10" customWidth="1"/>
    <col min="17" max="17" width="7.7" style="10" customWidth="1"/>
    <col min="18" max="18" width="8.2" style="10" customWidth="1"/>
    <col min="19" max="19" width="9" style="9" customWidth="1"/>
    <col min="20" max="25" width="5.7" style="10" hidden="1" customWidth="1" outlineLevel="1"/>
    <col min="26" max="26" width="14.7" style="10" hidden="1" customWidth="1" outlineLevel="1"/>
    <col min="27" max="27" width="11.2" style="10" hidden="1" customWidth="1" outlineLevel="1"/>
    <col min="28" max="30" width="8.7" style="10" hidden="1" customWidth="1" outlineLevel="2"/>
    <col min="31" max="31" width="11.2" style="10" hidden="1" customWidth="1" outlineLevel="2"/>
    <col min="32" max="32" width="8.7" style="10" hidden="1" customWidth="1" outlineLevel="2"/>
    <col min="33" max="33" width="10.5" style="10" hidden="1" customWidth="1" outlineLevel="2"/>
    <col min="34" max="34" width="8.7" style="10" hidden="1" customWidth="1" outlineLevel="2"/>
    <col min="35" max="35" width="11.2" style="10" hidden="1" customWidth="1" outlineLevel="2"/>
    <col min="36" max="36" width="11" style="10" hidden="1" customWidth="1" outlineLevel="2"/>
    <col min="37" max="37" width="8.7" style="10" hidden="1" customWidth="1" outlineLevel="1"/>
    <col min="38" max="38" width="8.7" style="10" hidden="1" customWidth="1" outlineLevel="1" collapsed="1"/>
    <col min="39" max="39" width="8.7" style="10" hidden="1" customWidth="1" outlineLevel="1"/>
    <col min="40" max="40" width="9" style="10" customWidth="1" collapsed="1"/>
    <col min="41" max="42" width="9" style="10" customWidth="1"/>
    <col min="43" max="16384" width="9" style="10"/>
  </cols>
  <sheetData>
    <row r="1" spans="1:19">
      <c r="A1" s="11" t="s">
        <v>0</v>
      </c>
    </row>
    <row r="2" s="8" customFormat="1" ht="30" customHeight="1" spans="1:19">
      <c r="A2" s="12" t="s">
        <v>83</v>
      </c>
      <c r="S2" s="13"/>
    </row>
    <row r="3" spans="1:19">
      <c r="A3" s="9" t="str">
        <f>"评估基准日："&amp;TEXT(基本信息输入表!M7,"yyyy年mm月dd日")</f>
        <v>评估基准日：2025年02月20日</v>
      </c>
    </row>
    <row r="4" spans="1:19">
      <c r="B4" s="9"/>
      <c r="C4" s="9"/>
      <c r="D4" s="9"/>
      <c r="E4" s="9"/>
      <c r="F4" s="9"/>
      <c r="G4" s="9"/>
      <c r="H4" s="9"/>
      <c r="I4" s="9"/>
      <c r="J4" s="9"/>
      <c r="K4" s="9"/>
      <c r="L4" s="9"/>
      <c r="M4" s="9"/>
      <c r="N4" s="9"/>
      <c r="O4" s="9"/>
      <c r="P4" s="9"/>
      <c r="Q4" s="14" t="s">
        <v>1819</v>
      </c>
    </row>
    <row r="5" ht="15.75" customHeight="1" spans="1:19">
      <c r="A5" s="15" t="str">
        <f>基本信息输入表!K6&amp;"："&amp;基本信息输入表!M6</f>
        <v>产权持有单位：中国石油天然气股份有限公司塔里木油田分公司塔西南勘探开发公司</v>
      </c>
      <c r="B5" s="16"/>
      <c r="C5" s="16"/>
      <c r="D5" s="16"/>
      <c r="E5" s="16"/>
      <c r="F5" s="16"/>
      <c r="R5" s="14" t="s">
        <v>1444</v>
      </c>
    </row>
    <row r="6" s="85" customFormat="1" ht="24" customHeight="1" spans="1:19">
      <c r="A6" s="84" t="s">
        <v>4</v>
      </c>
      <c r="B6" s="84" t="s">
        <v>1820</v>
      </c>
      <c r="C6" s="84" t="s">
        <v>1821</v>
      </c>
      <c r="D6" s="84" t="s">
        <v>1822</v>
      </c>
      <c r="E6" s="84" t="s">
        <v>1823</v>
      </c>
      <c r="F6" s="84" t="s">
        <v>1824</v>
      </c>
      <c r="G6" s="84" t="s">
        <v>1648</v>
      </c>
      <c r="H6" s="84" t="s">
        <v>1825</v>
      </c>
      <c r="I6" s="84" t="s">
        <v>1378</v>
      </c>
      <c r="J6" s="84" t="s">
        <v>1826</v>
      </c>
      <c r="K6" s="84" t="s">
        <v>1827</v>
      </c>
      <c r="L6" s="84" t="s">
        <v>1828</v>
      </c>
      <c r="M6" s="84" t="s">
        <v>1351</v>
      </c>
      <c r="N6" s="18" t="s">
        <v>6</v>
      </c>
      <c r="O6" s="84" t="s">
        <v>1192</v>
      </c>
      <c r="P6" s="18" t="s">
        <v>1453</v>
      </c>
      <c r="Q6" s="84" t="s">
        <v>686</v>
      </c>
      <c r="R6" s="84" t="s">
        <v>176</v>
      </c>
    </row>
    <row r="7" s="85" customFormat="1" ht="15.45" customHeight="1" spans="1:19">
      <c r="A7" s="101"/>
      <c r="B7" s="101"/>
      <c r="C7" s="101"/>
      <c r="D7" s="101"/>
      <c r="E7" s="101"/>
      <c r="F7" s="101"/>
      <c r="G7" s="101"/>
      <c r="H7" s="101"/>
      <c r="I7" s="101"/>
      <c r="J7" s="101"/>
      <c r="K7" s="101"/>
      <c r="L7" s="101"/>
      <c r="M7" s="101"/>
      <c r="N7" s="101"/>
      <c r="O7" s="101"/>
      <c r="P7" s="101"/>
      <c r="Q7" s="101"/>
      <c r="R7" s="101"/>
      <c r="S7" s="9" t="s">
        <v>1461</v>
      </c>
    </row>
    <row r="8" ht="15.75" customHeight="1" spans="1:19">
      <c r="A8" s="20" t="str">
        <f>IF(C8="","",ROW()-7)</f>
        <v/>
      </c>
      <c r="B8" s="20"/>
      <c r="C8" s="21"/>
      <c r="D8" s="21"/>
      <c r="E8" s="21"/>
      <c r="F8" s="21"/>
      <c r="G8" s="22"/>
      <c r="H8" s="21"/>
      <c r="I8" s="21"/>
      <c r="J8" s="22"/>
      <c r="K8" s="21"/>
      <c r="L8" s="59"/>
      <c r="M8" s="23"/>
      <c r="N8" s="23"/>
      <c r="O8" s="23"/>
      <c r="P8" s="23"/>
      <c r="Q8" s="74" t="str">
        <f>IF(N8-O8=0,"",(P8-N8+O8)/(N8-O8)*100)</f>
        <v/>
      </c>
      <c r="R8" s="21"/>
      <c r="S8" s="9" t="s">
        <v>1829</v>
      </c>
    </row>
    <row r="9" ht="15.75" customHeight="1" spans="1:19">
      <c r="A9" s="20" t="str">
        <f t="shared" ref="A9:A30" si="0">IF(C9="","",ROW()-7)</f>
        <v/>
      </c>
      <c r="B9" s="20"/>
      <c r="C9" s="21"/>
      <c r="D9" s="21"/>
      <c r="E9" s="21"/>
      <c r="F9" s="21"/>
      <c r="G9" s="22"/>
      <c r="H9" s="21"/>
      <c r="I9" s="21"/>
      <c r="J9" s="22"/>
      <c r="K9" s="21"/>
      <c r="L9" s="59"/>
      <c r="M9" s="23"/>
      <c r="N9" s="23"/>
      <c r="O9" s="23"/>
      <c r="P9" s="23"/>
      <c r="Q9" s="74" t="str">
        <f t="shared" ref="Q9:Q33" si="1">IF(N9-O9=0,"",(P9-N9+O9)/(N9-O9)*100)</f>
        <v/>
      </c>
      <c r="R9" s="21"/>
      <c r="S9" s="9" t="s">
        <v>1830</v>
      </c>
    </row>
    <row r="10" ht="15.75" customHeight="1" spans="1:19">
      <c r="A10" s="20" t="str">
        <f t="shared" si="0"/>
        <v/>
      </c>
      <c r="B10" s="20"/>
      <c r="C10" s="21"/>
      <c r="D10" s="21"/>
      <c r="E10" s="21"/>
      <c r="F10" s="21"/>
      <c r="G10" s="22"/>
      <c r="H10" s="21"/>
      <c r="I10" s="21"/>
      <c r="J10" s="22"/>
      <c r="K10" s="21"/>
      <c r="L10" s="59"/>
      <c r="M10" s="23"/>
      <c r="N10" s="23"/>
      <c r="O10" s="23"/>
      <c r="P10" s="23"/>
      <c r="Q10" s="74" t="str">
        <f t="shared" si="1"/>
        <v/>
      </c>
      <c r="R10" s="21"/>
      <c r="S10" s="9" t="s">
        <v>1831</v>
      </c>
    </row>
    <row r="11" ht="15.75" customHeight="1" spans="1:19">
      <c r="A11" s="20" t="str">
        <f t="shared" si="0"/>
        <v/>
      </c>
      <c r="B11" s="20"/>
      <c r="C11" s="21"/>
      <c r="D11" s="21"/>
      <c r="E11" s="21"/>
      <c r="F11" s="21"/>
      <c r="G11" s="22"/>
      <c r="H11" s="21"/>
      <c r="I11" s="21"/>
      <c r="J11" s="22"/>
      <c r="K11" s="21"/>
      <c r="L11" s="59"/>
      <c r="M11" s="23"/>
      <c r="N11" s="23"/>
      <c r="O11" s="23"/>
      <c r="P11" s="23"/>
      <c r="Q11" s="74" t="str">
        <f t="shared" si="1"/>
        <v/>
      </c>
      <c r="R11" s="21"/>
      <c r="S11" s="9" t="s">
        <v>1832</v>
      </c>
    </row>
    <row r="12" ht="15.75" customHeight="1" spans="1:19">
      <c r="A12" s="20" t="str">
        <f t="shared" si="0"/>
        <v/>
      </c>
      <c r="B12" s="20"/>
      <c r="C12" s="21"/>
      <c r="D12" s="21"/>
      <c r="E12" s="21"/>
      <c r="F12" s="21"/>
      <c r="G12" s="22"/>
      <c r="H12" s="21"/>
      <c r="I12" s="21"/>
      <c r="J12" s="22"/>
      <c r="K12" s="21"/>
      <c r="L12" s="59"/>
      <c r="M12" s="23"/>
      <c r="N12" s="23"/>
      <c r="O12" s="23"/>
      <c r="P12" s="23"/>
      <c r="Q12" s="74" t="str">
        <f t="shared" si="1"/>
        <v/>
      </c>
      <c r="R12" s="21"/>
      <c r="S12" s="9" t="s">
        <v>1833</v>
      </c>
    </row>
    <row r="13" ht="15.75" customHeight="1" spans="1:19">
      <c r="A13" s="20" t="str">
        <f t="shared" si="0"/>
        <v/>
      </c>
      <c r="B13" s="20"/>
      <c r="C13" s="21"/>
      <c r="D13" s="21"/>
      <c r="E13" s="21"/>
      <c r="F13" s="21"/>
      <c r="G13" s="22"/>
      <c r="H13" s="21"/>
      <c r="I13" s="21"/>
      <c r="J13" s="22"/>
      <c r="K13" s="21"/>
      <c r="L13" s="59"/>
      <c r="M13" s="23"/>
      <c r="N13" s="23"/>
      <c r="O13" s="23"/>
      <c r="P13" s="23"/>
      <c r="Q13" s="74" t="str">
        <f t="shared" si="1"/>
        <v/>
      </c>
      <c r="R13" s="21"/>
      <c r="S13" s="9" t="s">
        <v>1834</v>
      </c>
    </row>
    <row r="14" ht="15.75" customHeight="1" spans="1:19">
      <c r="A14" s="20" t="str">
        <f t="shared" si="0"/>
        <v/>
      </c>
      <c r="B14" s="20"/>
      <c r="C14" s="21"/>
      <c r="D14" s="21"/>
      <c r="E14" s="21"/>
      <c r="F14" s="21"/>
      <c r="G14" s="22"/>
      <c r="H14" s="21"/>
      <c r="I14" s="21"/>
      <c r="J14" s="22"/>
      <c r="K14" s="21"/>
      <c r="L14" s="59"/>
      <c r="M14" s="23"/>
      <c r="N14" s="23"/>
      <c r="O14" s="23"/>
      <c r="P14" s="23"/>
      <c r="Q14" s="74" t="str">
        <f t="shared" si="1"/>
        <v/>
      </c>
      <c r="R14" s="21"/>
      <c r="S14" s="9" t="s">
        <v>1835</v>
      </c>
    </row>
    <row r="15" ht="15.75" customHeight="1" spans="1:19">
      <c r="A15" s="20" t="str">
        <f t="shared" si="0"/>
        <v/>
      </c>
      <c r="B15" s="20"/>
      <c r="C15" s="21"/>
      <c r="D15" s="21"/>
      <c r="E15" s="21"/>
      <c r="F15" s="21"/>
      <c r="G15" s="22"/>
      <c r="H15" s="21"/>
      <c r="I15" s="21"/>
      <c r="J15" s="22"/>
      <c r="K15" s="21"/>
      <c r="L15" s="59"/>
      <c r="M15" s="23"/>
      <c r="N15" s="23"/>
      <c r="O15" s="23"/>
      <c r="P15" s="23"/>
      <c r="Q15" s="74" t="str">
        <f t="shared" si="1"/>
        <v/>
      </c>
      <c r="R15" s="21"/>
      <c r="S15" s="9" t="s">
        <v>1836</v>
      </c>
    </row>
    <row r="16" ht="15.75" customHeight="1" spans="1:19">
      <c r="A16" s="20" t="str">
        <f t="shared" si="0"/>
        <v/>
      </c>
      <c r="B16" s="20"/>
      <c r="C16" s="21"/>
      <c r="D16" s="21"/>
      <c r="E16" s="21"/>
      <c r="F16" s="21"/>
      <c r="G16" s="22"/>
      <c r="H16" s="21"/>
      <c r="I16" s="21"/>
      <c r="J16" s="22"/>
      <c r="K16" s="21"/>
      <c r="L16" s="59"/>
      <c r="M16" s="23"/>
      <c r="N16" s="23"/>
      <c r="O16" s="23"/>
      <c r="P16" s="23"/>
      <c r="Q16" s="74" t="str">
        <f t="shared" si="1"/>
        <v/>
      </c>
      <c r="R16" s="21"/>
      <c r="S16" s="9" t="s">
        <v>1837</v>
      </c>
    </row>
    <row r="17" ht="15.75" customHeight="1" spans="1:19">
      <c r="A17" s="20" t="str">
        <f t="shared" si="0"/>
        <v/>
      </c>
      <c r="B17" s="20"/>
      <c r="C17" s="21"/>
      <c r="D17" s="21"/>
      <c r="E17" s="21"/>
      <c r="F17" s="21"/>
      <c r="G17" s="22"/>
      <c r="H17" s="21"/>
      <c r="I17" s="21"/>
      <c r="J17" s="22"/>
      <c r="K17" s="21"/>
      <c r="L17" s="59"/>
      <c r="M17" s="23"/>
      <c r="N17" s="23"/>
      <c r="O17" s="23"/>
      <c r="P17" s="23"/>
      <c r="Q17" s="74" t="str">
        <f t="shared" si="1"/>
        <v/>
      </c>
      <c r="R17" s="21"/>
      <c r="S17" s="9" t="s">
        <v>1838</v>
      </c>
    </row>
    <row r="18" ht="15.75" customHeight="1" spans="1:19">
      <c r="A18" s="20" t="str">
        <f t="shared" si="0"/>
        <v/>
      </c>
      <c r="B18" s="20"/>
      <c r="C18" s="21"/>
      <c r="D18" s="21"/>
      <c r="E18" s="21"/>
      <c r="F18" s="21"/>
      <c r="G18" s="22"/>
      <c r="H18" s="21"/>
      <c r="I18" s="21"/>
      <c r="J18" s="22"/>
      <c r="K18" s="21"/>
      <c r="L18" s="59"/>
      <c r="M18" s="23"/>
      <c r="N18" s="23"/>
      <c r="O18" s="23"/>
      <c r="P18" s="23"/>
      <c r="Q18" s="74" t="str">
        <f t="shared" si="1"/>
        <v/>
      </c>
      <c r="R18" s="21"/>
      <c r="S18" s="9" t="s">
        <v>1839</v>
      </c>
    </row>
    <row r="19" ht="15.75" customHeight="1" spans="1:19">
      <c r="A19" s="20" t="str">
        <f t="shared" si="0"/>
        <v/>
      </c>
      <c r="B19" s="20"/>
      <c r="C19" s="21"/>
      <c r="D19" s="21"/>
      <c r="E19" s="21"/>
      <c r="F19" s="21"/>
      <c r="G19" s="22"/>
      <c r="H19" s="21"/>
      <c r="I19" s="21"/>
      <c r="J19" s="22"/>
      <c r="K19" s="21"/>
      <c r="L19" s="59"/>
      <c r="M19" s="23"/>
      <c r="N19" s="23"/>
      <c r="O19" s="23"/>
      <c r="P19" s="23"/>
      <c r="Q19" s="74" t="str">
        <f t="shared" si="1"/>
        <v/>
      </c>
      <c r="R19" s="21"/>
      <c r="S19" s="9" t="s">
        <v>1840</v>
      </c>
    </row>
    <row r="20" ht="15.75" customHeight="1" spans="1:19">
      <c r="A20" s="20" t="str">
        <f t="shared" si="0"/>
        <v/>
      </c>
      <c r="B20" s="20"/>
      <c r="C20" s="21"/>
      <c r="D20" s="21"/>
      <c r="E20" s="21"/>
      <c r="F20" s="21"/>
      <c r="G20" s="22"/>
      <c r="H20" s="21"/>
      <c r="I20" s="21"/>
      <c r="J20" s="22"/>
      <c r="K20" s="21"/>
      <c r="L20" s="59"/>
      <c r="M20" s="23"/>
      <c r="N20" s="23"/>
      <c r="O20" s="23"/>
      <c r="P20" s="23"/>
      <c r="Q20" s="74" t="str">
        <f t="shared" si="1"/>
        <v/>
      </c>
      <c r="R20" s="21"/>
      <c r="S20" s="9" t="s">
        <v>1841</v>
      </c>
    </row>
    <row r="21" ht="15.75" customHeight="1" spans="1:19">
      <c r="A21" s="20" t="str">
        <f t="shared" si="0"/>
        <v/>
      </c>
      <c r="B21" s="20"/>
      <c r="C21" s="21"/>
      <c r="D21" s="21"/>
      <c r="E21" s="21"/>
      <c r="F21" s="21"/>
      <c r="G21" s="22"/>
      <c r="H21" s="21"/>
      <c r="I21" s="21"/>
      <c r="J21" s="22"/>
      <c r="K21" s="21"/>
      <c r="L21" s="59"/>
      <c r="M21" s="23"/>
      <c r="N21" s="23"/>
      <c r="O21" s="23"/>
      <c r="P21" s="23"/>
      <c r="Q21" s="74" t="str">
        <f t="shared" si="1"/>
        <v/>
      </c>
      <c r="R21" s="21"/>
      <c r="S21" s="9" t="s">
        <v>1842</v>
      </c>
    </row>
    <row r="22" ht="15.75" customHeight="1" spans="1:19">
      <c r="A22" s="20" t="str">
        <f t="shared" si="0"/>
        <v/>
      </c>
      <c r="B22" s="20"/>
      <c r="C22" s="21"/>
      <c r="D22" s="21"/>
      <c r="E22" s="21"/>
      <c r="F22" s="21"/>
      <c r="G22" s="22"/>
      <c r="H22" s="21"/>
      <c r="I22" s="21"/>
      <c r="J22" s="22"/>
      <c r="K22" s="21"/>
      <c r="L22" s="59"/>
      <c r="M22" s="23"/>
      <c r="N22" s="23"/>
      <c r="O22" s="23"/>
      <c r="P22" s="23"/>
      <c r="Q22" s="74" t="str">
        <f t="shared" si="1"/>
        <v/>
      </c>
      <c r="R22" s="21"/>
      <c r="S22" s="9" t="s">
        <v>1843</v>
      </c>
    </row>
    <row r="23" ht="15.75" customHeight="1" spans="1:19">
      <c r="A23" s="20" t="str">
        <f t="shared" si="0"/>
        <v/>
      </c>
      <c r="B23" s="20"/>
      <c r="C23" s="21"/>
      <c r="D23" s="21"/>
      <c r="E23" s="21"/>
      <c r="F23" s="21"/>
      <c r="G23" s="22"/>
      <c r="H23" s="21"/>
      <c r="I23" s="21"/>
      <c r="J23" s="22"/>
      <c r="K23" s="21"/>
      <c r="L23" s="59"/>
      <c r="M23" s="23"/>
      <c r="N23" s="23"/>
      <c r="O23" s="23"/>
      <c r="P23" s="23"/>
      <c r="Q23" s="74" t="str">
        <f t="shared" si="1"/>
        <v/>
      </c>
      <c r="R23" s="21"/>
      <c r="S23" s="9" t="s">
        <v>1844</v>
      </c>
    </row>
    <row r="24" ht="15.75" customHeight="1" spans="1:19">
      <c r="A24" s="20" t="str">
        <f t="shared" si="0"/>
        <v/>
      </c>
      <c r="B24" s="20"/>
      <c r="C24" s="21"/>
      <c r="D24" s="21"/>
      <c r="E24" s="21"/>
      <c r="F24" s="21"/>
      <c r="G24" s="22"/>
      <c r="H24" s="21"/>
      <c r="I24" s="21"/>
      <c r="J24" s="22"/>
      <c r="K24" s="21"/>
      <c r="L24" s="59"/>
      <c r="M24" s="23"/>
      <c r="N24" s="23"/>
      <c r="O24" s="23"/>
      <c r="P24" s="23"/>
      <c r="Q24" s="74" t="str">
        <f t="shared" si="1"/>
        <v/>
      </c>
      <c r="R24" s="21"/>
      <c r="S24" s="9" t="s">
        <v>1845</v>
      </c>
    </row>
    <row r="25" ht="15.75" customHeight="1" spans="1:19">
      <c r="A25" s="20" t="str">
        <f t="shared" si="0"/>
        <v/>
      </c>
      <c r="B25" s="20"/>
      <c r="C25" s="21"/>
      <c r="D25" s="21"/>
      <c r="E25" s="21"/>
      <c r="F25" s="21"/>
      <c r="G25" s="22"/>
      <c r="H25" s="21"/>
      <c r="I25" s="21"/>
      <c r="J25" s="22"/>
      <c r="K25" s="21"/>
      <c r="L25" s="59"/>
      <c r="M25" s="23"/>
      <c r="N25" s="23"/>
      <c r="O25" s="23"/>
      <c r="P25" s="23"/>
      <c r="Q25" s="74" t="str">
        <f t="shared" si="1"/>
        <v/>
      </c>
      <c r="R25" s="21"/>
      <c r="S25" s="9" t="s">
        <v>1846</v>
      </c>
    </row>
    <row r="26" ht="15.75" customHeight="1" spans="1:19">
      <c r="A26" s="20" t="str">
        <f t="shared" si="0"/>
        <v/>
      </c>
      <c r="B26" s="20"/>
      <c r="C26" s="21"/>
      <c r="D26" s="21"/>
      <c r="E26" s="21"/>
      <c r="F26" s="21"/>
      <c r="G26" s="22"/>
      <c r="H26" s="21"/>
      <c r="I26" s="21"/>
      <c r="J26" s="22"/>
      <c r="K26" s="21"/>
      <c r="L26" s="59"/>
      <c r="M26" s="23"/>
      <c r="N26" s="23"/>
      <c r="O26" s="23"/>
      <c r="P26" s="23"/>
      <c r="Q26" s="74" t="str">
        <f t="shared" si="1"/>
        <v/>
      </c>
      <c r="R26" s="21"/>
      <c r="S26" s="9" t="s">
        <v>1847</v>
      </c>
    </row>
    <row r="27" ht="15.75" customHeight="1" spans="1:19">
      <c r="A27" s="20" t="str">
        <f t="shared" si="0"/>
        <v/>
      </c>
      <c r="B27" s="20"/>
      <c r="C27" s="21"/>
      <c r="D27" s="21"/>
      <c r="E27" s="21"/>
      <c r="F27" s="21"/>
      <c r="G27" s="22"/>
      <c r="H27" s="21"/>
      <c r="I27" s="21"/>
      <c r="J27" s="22"/>
      <c r="K27" s="21"/>
      <c r="L27" s="59"/>
      <c r="M27" s="23"/>
      <c r="N27" s="23"/>
      <c r="O27" s="23"/>
      <c r="P27" s="23"/>
      <c r="Q27" s="74" t="str">
        <f t="shared" si="1"/>
        <v/>
      </c>
      <c r="R27" s="21"/>
      <c r="S27" s="9" t="s">
        <v>1848</v>
      </c>
    </row>
    <row r="28" ht="15.75" customHeight="1" spans="1:19">
      <c r="A28" s="20" t="str">
        <f t="shared" si="0"/>
        <v/>
      </c>
      <c r="B28" s="20"/>
      <c r="C28" s="21"/>
      <c r="D28" s="21"/>
      <c r="E28" s="21"/>
      <c r="F28" s="21"/>
      <c r="G28" s="22"/>
      <c r="H28" s="21"/>
      <c r="I28" s="21"/>
      <c r="J28" s="22"/>
      <c r="K28" s="21"/>
      <c r="L28" s="59"/>
      <c r="M28" s="23"/>
      <c r="N28" s="23"/>
      <c r="O28" s="23"/>
      <c r="P28" s="23"/>
      <c r="Q28" s="74" t="str">
        <f t="shared" si="1"/>
        <v/>
      </c>
      <c r="R28" s="21"/>
      <c r="S28" s="9" t="s">
        <v>1849</v>
      </c>
    </row>
    <row r="29" ht="15.75" customHeight="1" spans="1:19">
      <c r="A29" s="20" t="str">
        <f t="shared" si="0"/>
        <v/>
      </c>
      <c r="B29" s="20"/>
      <c r="C29" s="21"/>
      <c r="D29" s="21"/>
      <c r="E29" s="21"/>
      <c r="F29" s="21"/>
      <c r="G29" s="22"/>
      <c r="H29" s="21"/>
      <c r="I29" s="21"/>
      <c r="J29" s="22"/>
      <c r="K29" s="21"/>
      <c r="L29" s="59"/>
      <c r="M29" s="23"/>
      <c r="N29" s="23"/>
      <c r="O29" s="23"/>
      <c r="P29" s="23"/>
      <c r="Q29" s="74" t="str">
        <f t="shared" si="1"/>
        <v/>
      </c>
      <c r="R29" s="21"/>
      <c r="S29" s="9" t="s">
        <v>1850</v>
      </c>
    </row>
    <row r="30" spans="1:19">
      <c r="A30" s="20" t="str">
        <f t="shared" si="0"/>
        <v/>
      </c>
      <c r="B30" s="20"/>
      <c r="C30" s="21"/>
      <c r="D30" s="21"/>
      <c r="E30" s="21"/>
      <c r="F30" s="21"/>
      <c r="G30" s="22"/>
      <c r="H30" s="21"/>
      <c r="I30" s="21"/>
      <c r="J30" s="22"/>
      <c r="K30" s="21"/>
      <c r="L30" s="59"/>
      <c r="M30" s="23"/>
      <c r="N30" s="23"/>
      <c r="O30" s="23"/>
      <c r="P30" s="23"/>
      <c r="Q30" s="74" t="str">
        <f t="shared" si="1"/>
        <v/>
      </c>
      <c r="R30" s="21"/>
      <c r="S30" s="9" t="s">
        <v>1851</v>
      </c>
    </row>
    <row r="31" ht="15.75" customHeight="1" spans="1:19">
      <c r="A31" s="20" t="s">
        <v>1852</v>
      </c>
      <c r="B31" s="89"/>
      <c r="C31" s="86"/>
      <c r="D31" s="21"/>
      <c r="E31" s="21"/>
      <c r="F31" s="21"/>
      <c r="G31" s="57"/>
      <c r="H31" s="21"/>
      <c r="I31" s="21"/>
      <c r="J31" s="20"/>
      <c r="K31" s="21"/>
      <c r="L31" s="59"/>
      <c r="M31" s="23"/>
      <c r="N31" s="23">
        <f>SUM(N8:N30)</f>
        <v>0</v>
      </c>
      <c r="O31" s="23">
        <f>SUM(O8:O30)</f>
        <v>0</v>
      </c>
      <c r="P31" s="23">
        <f>SUM(P8:P30)</f>
        <v>0</v>
      </c>
      <c r="Q31" s="74" t="str">
        <f t="shared" si="1"/>
        <v/>
      </c>
      <c r="R31" s="21"/>
    </row>
    <row r="32" ht="15.75" customHeight="1" spans="1:19">
      <c r="A32" s="20" t="s">
        <v>1755</v>
      </c>
      <c r="B32" s="89"/>
      <c r="C32" s="86"/>
      <c r="D32" s="21"/>
      <c r="E32" s="21"/>
      <c r="F32" s="21"/>
      <c r="G32" s="57"/>
      <c r="H32" s="21"/>
      <c r="I32" s="21"/>
      <c r="J32" s="20"/>
      <c r="K32" s="21"/>
      <c r="L32" s="59"/>
      <c r="M32" s="23"/>
      <c r="N32" s="23">
        <f>O31</f>
        <v>0</v>
      </c>
      <c r="O32" s="23"/>
      <c r="P32" s="23"/>
      <c r="Q32" s="74"/>
      <c r="R32" s="21"/>
    </row>
    <row r="33" ht="13.5" customHeight="1" spans="1:19">
      <c r="A33" s="24" t="s">
        <v>1853</v>
      </c>
      <c r="B33" s="16"/>
      <c r="C33" s="25"/>
      <c r="D33" s="41"/>
      <c r="E33" s="41"/>
      <c r="F33" s="24"/>
      <c r="G33" s="24"/>
      <c r="H33" s="24"/>
      <c r="I33" s="24"/>
      <c r="J33" s="27"/>
      <c r="K33" s="31"/>
      <c r="L33" s="26"/>
      <c r="M33" s="31"/>
      <c r="N33" s="26">
        <f>N31-N32</f>
        <v>0</v>
      </c>
      <c r="O33" s="31"/>
      <c r="P33" s="26">
        <f>P31</f>
        <v>0</v>
      </c>
      <c r="Q33" s="74" t="str">
        <f t="shared" si="1"/>
        <v/>
      </c>
      <c r="R33" s="31"/>
    </row>
    <row r="34" ht="15.75" customHeight="1" spans="1:19">
      <c r="A34" s="10" t="str">
        <f>基本信息输入表!$K$6&amp;"填表人："&amp;基本信息输入表!$M$54</f>
        <v>产权持有单位填表人：宁国胜</v>
      </c>
      <c r="P34" s="10" t="str">
        <f>"评估人员："&amp;基本信息输入表!$Q$54</f>
        <v>评估人员：王庆国</v>
      </c>
      <c r="S34" s="9" t="s">
        <v>1483</v>
      </c>
    </row>
    <row r="35" ht="15.75" customHeight="1" spans="1:19">
      <c r="A35" s="10" t="str">
        <f>"填表日期："&amp;YEAR(基本信息输入表!$O$54)&amp;"年"&amp;MONTH(基本信息输入表!$O$54)&amp;"月"&amp;DAY(基本信息输入表!$O$54)&amp;"日"</f>
        <v>填表日期：2025年2月22日</v>
      </c>
    </row>
  </sheetData>
  <mergeCells count="25">
    <mergeCell ref="A2:R2"/>
    <mergeCell ref="A3:R3"/>
    <mergeCell ref="Q4:R4"/>
    <mergeCell ref="A5:F5"/>
    <mergeCell ref="A31:C31"/>
    <mergeCell ref="A32:C32"/>
    <mergeCell ref="A33:C3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Y29"/>
  <sheetViews>
    <sheetView showGridLines="0" zoomScale="79" zoomScaleNormal="79" workbookViewId="0">
      <selection activeCell="T25" sqref="T25"/>
    </sheetView>
  </sheetViews>
  <sheetFormatPr defaultColWidth="9" defaultRowHeight="12.75"/>
  <cols>
    <col min="1" max="1" width="6.2" style="10" customWidth="1"/>
    <col min="2" max="2" width="10.7" style="10" customWidth="1"/>
    <col min="3" max="3" width="7.7" style="10" customWidth="1"/>
    <col min="4" max="4" width="19.2" style="10" customWidth="1"/>
    <col min="5" max="5" width="9.7" style="10" customWidth="1"/>
    <col min="6" max="6" width="7.5" style="10" customWidth="1"/>
    <col min="7" max="8" width="7.7" style="10" customWidth="1"/>
    <col min="9" max="9" width="7.2" style="10" customWidth="1"/>
    <col min="10" max="12" width="8.2" style="10" customWidth="1"/>
    <col min="13" max="13" width="16.5" style="10" customWidth="1"/>
    <col min="14" max="14" width="11.2" style="10" customWidth="1"/>
    <col min="15" max="15" width="12.7" style="10" customWidth="1"/>
    <col min="16" max="16" width="7.5" style="10" customWidth="1"/>
    <col min="17" max="17" width="18.2" style="10" customWidth="1"/>
    <col min="18" max="18" width="9" style="9" customWidth="1"/>
    <col min="19" max="20" width="9" style="10" customWidth="1"/>
    <col min="21" max="16384" width="9" style="10"/>
  </cols>
  <sheetData>
    <row r="1" spans="1:25">
      <c r="A1" s="11" t="s">
        <v>0</v>
      </c>
    </row>
    <row r="2" s="8" customFormat="1" ht="25.95" customHeight="1" spans="1:25">
      <c r="A2" s="12" t="s">
        <v>1854</v>
      </c>
      <c r="R2" s="215"/>
      <c r="S2" s="10"/>
      <c r="T2" s="10"/>
      <c r="U2" s="10"/>
      <c r="V2" s="10"/>
      <c r="W2" s="10"/>
      <c r="X2" s="10"/>
      <c r="Y2" s="10"/>
    </row>
    <row r="3" ht="15.75" customHeight="1" spans="1:25">
      <c r="A3" s="9" t="str">
        <f>"评估基准日："&amp;TEXT(基本信息输入表!M7,"yyyy年mm月dd日")</f>
        <v>评估基准日：2025年02月20日</v>
      </c>
    </row>
    <row r="4" ht="12" customHeight="1" spans="1:25">
      <c r="B4" s="9"/>
      <c r="C4" s="9"/>
      <c r="D4" s="9"/>
      <c r="E4" s="9"/>
      <c r="F4" s="9"/>
      <c r="G4" s="9"/>
      <c r="H4" s="9"/>
      <c r="I4" s="9"/>
      <c r="J4" s="9"/>
      <c r="K4" s="9"/>
      <c r="L4" s="9"/>
      <c r="M4" s="9"/>
      <c r="N4" s="9"/>
      <c r="O4" s="9"/>
      <c r="P4" s="9"/>
      <c r="Q4" s="14" t="s">
        <v>1855</v>
      </c>
    </row>
    <row r="5" ht="13.5" customHeight="1" spans="1:25">
      <c r="A5" s="15" t="str">
        <f>基本信息输入表!K6&amp;"："&amp;基本信息输入表!M6</f>
        <v>产权持有单位：中国石油天然气股份有限公司塔里木油田分公司塔西南勘探开发公司</v>
      </c>
      <c r="B5" s="16"/>
      <c r="C5" s="16"/>
      <c r="D5" s="16"/>
      <c r="E5" s="16"/>
      <c r="F5" s="16"/>
      <c r="Q5" s="14" t="s">
        <v>1444</v>
      </c>
    </row>
    <row r="6" s="85" customFormat="1" ht="27.75" customHeight="1" spans="1:25">
      <c r="A6" s="84" t="s">
        <v>4</v>
      </c>
      <c r="B6" s="84" t="s">
        <v>1820</v>
      </c>
      <c r="C6" s="84" t="s">
        <v>1821</v>
      </c>
      <c r="D6" s="84" t="s">
        <v>1822</v>
      </c>
      <c r="E6" s="84" t="s">
        <v>1823</v>
      </c>
      <c r="F6" s="84" t="s">
        <v>1824</v>
      </c>
      <c r="G6" s="84" t="s">
        <v>1648</v>
      </c>
      <c r="H6" s="84" t="s">
        <v>1825</v>
      </c>
      <c r="I6" s="84" t="s">
        <v>1378</v>
      </c>
      <c r="J6" s="84" t="s">
        <v>1826</v>
      </c>
      <c r="K6" s="84" t="s">
        <v>1827</v>
      </c>
      <c r="L6" s="84" t="s">
        <v>1856</v>
      </c>
      <c r="M6" s="84" t="s">
        <v>1857</v>
      </c>
      <c r="N6" s="84" t="s">
        <v>6</v>
      </c>
      <c r="O6" s="84" t="s">
        <v>7</v>
      </c>
      <c r="P6" s="84" t="s">
        <v>686</v>
      </c>
      <c r="Q6" s="84" t="s">
        <v>176</v>
      </c>
      <c r="R6" s="9" t="s">
        <v>1461</v>
      </c>
      <c r="S6" s="10"/>
      <c r="T6" s="10"/>
      <c r="U6" s="10"/>
      <c r="V6" s="10"/>
      <c r="W6" s="10"/>
      <c r="X6" s="10"/>
      <c r="Y6" s="10"/>
    </row>
    <row r="7" ht="15.75" customHeight="1" spans="1:25">
      <c r="A7" s="20" t="str">
        <f>IF(C7="","",ROW()-7)</f>
        <v/>
      </c>
      <c r="B7" s="20"/>
      <c r="C7" s="21"/>
      <c r="D7" s="21"/>
      <c r="E7" s="21"/>
      <c r="F7" s="21"/>
      <c r="G7" s="22"/>
      <c r="H7" s="21"/>
      <c r="I7" s="21"/>
      <c r="J7" s="22"/>
      <c r="K7" s="21"/>
      <c r="L7" s="59"/>
      <c r="M7" s="23"/>
      <c r="N7" s="23"/>
      <c r="O7" s="23"/>
      <c r="P7" s="74" t="str">
        <f>IF(N7=0,"",(O7-N7)/N7*100)</f>
        <v/>
      </c>
      <c r="Q7" s="21"/>
      <c r="R7" s="9" t="s">
        <v>1858</v>
      </c>
    </row>
    <row r="8" ht="15.75" customHeight="1" spans="1:25">
      <c r="A8" s="20" t="str">
        <f t="shared" ref="A8:A26" si="0">IF(C8="","",ROW()-7)</f>
        <v/>
      </c>
      <c r="B8" s="20"/>
      <c r="C8" s="21"/>
      <c r="D8" s="21"/>
      <c r="E8" s="21"/>
      <c r="F8" s="21"/>
      <c r="G8" s="22"/>
      <c r="H8" s="21"/>
      <c r="I8" s="21"/>
      <c r="J8" s="22"/>
      <c r="K8" s="21"/>
      <c r="L8" s="59"/>
      <c r="M8" s="23"/>
      <c r="N8" s="23"/>
      <c r="O8" s="23"/>
      <c r="P8" s="74" t="str">
        <f t="shared" ref="P8:P27" si="1">IF(N8=0,"",(O8-N8)/N8*100)</f>
        <v/>
      </c>
      <c r="Q8" s="21"/>
      <c r="R8" s="9" t="s">
        <v>1859</v>
      </c>
    </row>
    <row r="9" ht="15.75" customHeight="1" spans="1:25">
      <c r="A9" s="20" t="str">
        <f t="shared" si="0"/>
        <v/>
      </c>
      <c r="B9" s="20"/>
      <c r="C9" s="21"/>
      <c r="D9" s="21"/>
      <c r="E9" s="21"/>
      <c r="F9" s="21"/>
      <c r="G9" s="22"/>
      <c r="H9" s="21"/>
      <c r="I9" s="21"/>
      <c r="J9" s="22"/>
      <c r="K9" s="21"/>
      <c r="L9" s="59"/>
      <c r="M9" s="23"/>
      <c r="N9" s="23"/>
      <c r="O9" s="23"/>
      <c r="P9" s="74" t="str">
        <f t="shared" si="1"/>
        <v/>
      </c>
      <c r="Q9" s="21"/>
      <c r="R9" s="9" t="s">
        <v>1860</v>
      </c>
    </row>
    <row r="10" ht="15.75" customHeight="1" spans="1:25">
      <c r="A10" s="20" t="str">
        <f t="shared" si="0"/>
        <v/>
      </c>
      <c r="B10" s="20"/>
      <c r="C10" s="21"/>
      <c r="D10" s="21"/>
      <c r="E10" s="21"/>
      <c r="F10" s="21"/>
      <c r="G10" s="22"/>
      <c r="H10" s="21"/>
      <c r="I10" s="21"/>
      <c r="J10" s="22"/>
      <c r="K10" s="21"/>
      <c r="L10" s="59"/>
      <c r="M10" s="23"/>
      <c r="N10" s="23"/>
      <c r="O10" s="23"/>
      <c r="P10" s="74" t="str">
        <f t="shared" si="1"/>
        <v/>
      </c>
      <c r="Q10" s="21"/>
      <c r="R10" s="9" t="s">
        <v>1861</v>
      </c>
    </row>
    <row r="11" ht="15.75" customHeight="1" spans="1:25">
      <c r="A11" s="20" t="str">
        <f t="shared" si="0"/>
        <v/>
      </c>
      <c r="B11" s="20"/>
      <c r="C11" s="21"/>
      <c r="D11" s="21"/>
      <c r="E11" s="21"/>
      <c r="F11" s="21"/>
      <c r="G11" s="22"/>
      <c r="H11" s="21"/>
      <c r="I11" s="21"/>
      <c r="J11" s="22"/>
      <c r="K11" s="21"/>
      <c r="L11" s="59"/>
      <c r="M11" s="23"/>
      <c r="N11" s="23"/>
      <c r="O11" s="23"/>
      <c r="P11" s="74" t="str">
        <f t="shared" si="1"/>
        <v/>
      </c>
      <c r="Q11" s="21"/>
      <c r="R11" s="9" t="s">
        <v>1862</v>
      </c>
    </row>
    <row r="12" ht="15.75" customHeight="1" spans="1:25">
      <c r="A12" s="20" t="str">
        <f t="shared" si="0"/>
        <v/>
      </c>
      <c r="B12" s="20"/>
      <c r="C12" s="21"/>
      <c r="D12" s="21"/>
      <c r="E12" s="21"/>
      <c r="F12" s="21"/>
      <c r="G12" s="22"/>
      <c r="H12" s="21"/>
      <c r="I12" s="21"/>
      <c r="J12" s="22"/>
      <c r="K12" s="21"/>
      <c r="L12" s="59"/>
      <c r="M12" s="23"/>
      <c r="N12" s="23"/>
      <c r="O12" s="23"/>
      <c r="P12" s="74" t="str">
        <f t="shared" si="1"/>
        <v/>
      </c>
      <c r="Q12" s="21"/>
      <c r="R12" s="9" t="s">
        <v>1863</v>
      </c>
    </row>
    <row r="13" ht="15.75" customHeight="1" spans="1:25">
      <c r="A13" s="20" t="str">
        <f t="shared" si="0"/>
        <v/>
      </c>
      <c r="B13" s="20"/>
      <c r="C13" s="21"/>
      <c r="D13" s="21"/>
      <c r="E13" s="21"/>
      <c r="F13" s="21"/>
      <c r="G13" s="22"/>
      <c r="H13" s="21"/>
      <c r="I13" s="21"/>
      <c r="J13" s="22"/>
      <c r="K13" s="21"/>
      <c r="L13" s="59"/>
      <c r="M13" s="23"/>
      <c r="N13" s="23"/>
      <c r="O13" s="23"/>
      <c r="P13" s="74" t="str">
        <f t="shared" si="1"/>
        <v/>
      </c>
      <c r="Q13" s="21"/>
      <c r="R13" s="9" t="s">
        <v>1864</v>
      </c>
    </row>
    <row r="14" ht="15.75" customHeight="1" spans="1:25">
      <c r="A14" s="20" t="str">
        <f t="shared" si="0"/>
        <v/>
      </c>
      <c r="B14" s="20"/>
      <c r="C14" s="21"/>
      <c r="D14" s="21"/>
      <c r="E14" s="21"/>
      <c r="F14" s="21"/>
      <c r="G14" s="22"/>
      <c r="H14" s="21"/>
      <c r="I14" s="21"/>
      <c r="J14" s="22"/>
      <c r="K14" s="21"/>
      <c r="L14" s="59"/>
      <c r="M14" s="23"/>
      <c r="N14" s="23"/>
      <c r="O14" s="23"/>
      <c r="P14" s="74" t="str">
        <f t="shared" si="1"/>
        <v/>
      </c>
      <c r="Q14" s="21"/>
      <c r="R14" s="9" t="s">
        <v>1865</v>
      </c>
    </row>
    <row r="15" ht="15.75" customHeight="1" spans="1:25">
      <c r="A15" s="20" t="str">
        <f t="shared" si="0"/>
        <v/>
      </c>
      <c r="B15" s="20"/>
      <c r="C15" s="21"/>
      <c r="D15" s="21"/>
      <c r="E15" s="21"/>
      <c r="F15" s="21"/>
      <c r="G15" s="22"/>
      <c r="H15" s="21"/>
      <c r="I15" s="21"/>
      <c r="J15" s="22"/>
      <c r="K15" s="21"/>
      <c r="L15" s="59"/>
      <c r="M15" s="23"/>
      <c r="N15" s="23"/>
      <c r="O15" s="23"/>
      <c r="P15" s="74" t="str">
        <f t="shared" si="1"/>
        <v/>
      </c>
      <c r="Q15" s="21"/>
      <c r="R15" s="9" t="s">
        <v>1866</v>
      </c>
    </row>
    <row r="16" ht="15.75" customHeight="1" spans="1:25">
      <c r="A16" s="20" t="str">
        <f t="shared" si="0"/>
        <v/>
      </c>
      <c r="B16" s="20"/>
      <c r="C16" s="21"/>
      <c r="D16" s="21"/>
      <c r="E16" s="21"/>
      <c r="F16" s="21"/>
      <c r="G16" s="22"/>
      <c r="H16" s="21"/>
      <c r="I16" s="21"/>
      <c r="J16" s="22"/>
      <c r="K16" s="21"/>
      <c r="L16" s="59"/>
      <c r="M16" s="23"/>
      <c r="N16" s="23"/>
      <c r="O16" s="23"/>
      <c r="P16" s="74" t="str">
        <f t="shared" si="1"/>
        <v/>
      </c>
      <c r="Q16" s="21"/>
      <c r="R16" s="9" t="s">
        <v>1867</v>
      </c>
    </row>
    <row r="17" ht="15.75" customHeight="1" spans="1:18">
      <c r="A17" s="20" t="str">
        <f t="shared" si="0"/>
        <v/>
      </c>
      <c r="B17" s="20"/>
      <c r="C17" s="21"/>
      <c r="D17" s="21"/>
      <c r="E17" s="21"/>
      <c r="F17" s="21"/>
      <c r="G17" s="22"/>
      <c r="H17" s="21"/>
      <c r="I17" s="21"/>
      <c r="J17" s="22"/>
      <c r="K17" s="21"/>
      <c r="L17" s="59"/>
      <c r="M17" s="23"/>
      <c r="N17" s="23"/>
      <c r="O17" s="23"/>
      <c r="P17" s="74" t="str">
        <f t="shared" si="1"/>
        <v/>
      </c>
      <c r="Q17" s="21"/>
      <c r="R17" s="9" t="s">
        <v>1868</v>
      </c>
    </row>
    <row r="18" ht="15.75" customHeight="1" spans="1:18">
      <c r="A18" s="20" t="str">
        <f t="shared" si="0"/>
        <v/>
      </c>
      <c r="B18" s="20"/>
      <c r="C18" s="21"/>
      <c r="D18" s="21"/>
      <c r="E18" s="21"/>
      <c r="F18" s="21"/>
      <c r="G18" s="22"/>
      <c r="H18" s="21"/>
      <c r="I18" s="21"/>
      <c r="J18" s="22"/>
      <c r="K18" s="21"/>
      <c r="L18" s="59"/>
      <c r="M18" s="23"/>
      <c r="N18" s="23"/>
      <c r="O18" s="23"/>
      <c r="P18" s="74" t="str">
        <f t="shared" si="1"/>
        <v/>
      </c>
      <c r="Q18" s="21"/>
      <c r="R18" s="9" t="s">
        <v>1869</v>
      </c>
    </row>
    <row r="19" ht="15.75" customHeight="1" spans="1:18">
      <c r="A19" s="20" t="str">
        <f t="shared" si="0"/>
        <v/>
      </c>
      <c r="B19" s="20"/>
      <c r="C19" s="21"/>
      <c r="D19" s="21"/>
      <c r="E19" s="21"/>
      <c r="F19" s="21"/>
      <c r="G19" s="22"/>
      <c r="H19" s="21"/>
      <c r="I19" s="21"/>
      <c r="J19" s="22"/>
      <c r="K19" s="21"/>
      <c r="L19" s="59"/>
      <c r="M19" s="23"/>
      <c r="N19" s="23"/>
      <c r="O19" s="23"/>
      <c r="P19" s="74" t="str">
        <f t="shared" si="1"/>
        <v/>
      </c>
      <c r="Q19" s="21"/>
      <c r="R19" s="9" t="s">
        <v>1870</v>
      </c>
    </row>
    <row r="20" ht="15.75" customHeight="1" spans="1:18">
      <c r="A20" s="20" t="str">
        <f t="shared" si="0"/>
        <v/>
      </c>
      <c r="B20" s="20"/>
      <c r="C20" s="21"/>
      <c r="D20" s="21"/>
      <c r="E20" s="21"/>
      <c r="F20" s="21"/>
      <c r="G20" s="22"/>
      <c r="H20" s="21"/>
      <c r="I20" s="21"/>
      <c r="J20" s="22"/>
      <c r="K20" s="21"/>
      <c r="L20" s="59"/>
      <c r="M20" s="23"/>
      <c r="N20" s="23"/>
      <c r="O20" s="23"/>
      <c r="P20" s="74" t="str">
        <f t="shared" si="1"/>
        <v/>
      </c>
      <c r="Q20" s="21"/>
      <c r="R20" s="9" t="s">
        <v>1871</v>
      </c>
    </row>
    <row r="21" ht="15.75" customHeight="1" spans="1:18">
      <c r="A21" s="20" t="str">
        <f t="shared" si="0"/>
        <v/>
      </c>
      <c r="B21" s="20"/>
      <c r="C21" s="21"/>
      <c r="D21" s="21"/>
      <c r="E21" s="21"/>
      <c r="F21" s="21"/>
      <c r="G21" s="22"/>
      <c r="H21" s="21"/>
      <c r="I21" s="21"/>
      <c r="J21" s="22"/>
      <c r="K21" s="21"/>
      <c r="L21" s="59"/>
      <c r="M21" s="23"/>
      <c r="N21" s="23"/>
      <c r="O21" s="23"/>
      <c r="P21" s="74" t="str">
        <f t="shared" si="1"/>
        <v/>
      </c>
      <c r="Q21" s="21"/>
      <c r="R21" s="9" t="s">
        <v>1872</v>
      </c>
    </row>
    <row r="22" ht="15.75" customHeight="1" spans="1:18">
      <c r="A22" s="20" t="str">
        <f t="shared" si="0"/>
        <v/>
      </c>
      <c r="B22" s="20"/>
      <c r="C22" s="21"/>
      <c r="D22" s="21"/>
      <c r="E22" s="21"/>
      <c r="F22" s="21"/>
      <c r="G22" s="22"/>
      <c r="H22" s="21"/>
      <c r="I22" s="21"/>
      <c r="J22" s="22"/>
      <c r="K22" s="21"/>
      <c r="L22" s="59"/>
      <c r="M22" s="23"/>
      <c r="N22" s="23"/>
      <c r="O22" s="23"/>
      <c r="P22" s="74" t="str">
        <f t="shared" si="1"/>
        <v/>
      </c>
      <c r="Q22" s="21"/>
      <c r="R22" s="9" t="s">
        <v>1873</v>
      </c>
    </row>
    <row r="23" ht="15.75" customHeight="1" spans="1:18">
      <c r="A23" s="20" t="str">
        <f t="shared" si="0"/>
        <v/>
      </c>
      <c r="B23" s="20"/>
      <c r="C23" s="21"/>
      <c r="D23" s="21"/>
      <c r="E23" s="21"/>
      <c r="F23" s="21"/>
      <c r="G23" s="22"/>
      <c r="H23" s="21"/>
      <c r="I23" s="21"/>
      <c r="J23" s="22"/>
      <c r="K23" s="21"/>
      <c r="L23" s="59"/>
      <c r="M23" s="23"/>
      <c r="N23" s="23"/>
      <c r="O23" s="23"/>
      <c r="P23" s="74" t="str">
        <f t="shared" si="1"/>
        <v/>
      </c>
      <c r="Q23" s="21"/>
      <c r="R23" s="9" t="s">
        <v>1874</v>
      </c>
    </row>
    <row r="24" ht="15.75" customHeight="1" spans="1:18">
      <c r="A24" s="20" t="str">
        <f t="shared" si="0"/>
        <v/>
      </c>
      <c r="B24" s="20"/>
      <c r="C24" s="21"/>
      <c r="D24" s="21"/>
      <c r="E24" s="21"/>
      <c r="F24" s="21"/>
      <c r="G24" s="22"/>
      <c r="H24" s="21"/>
      <c r="I24" s="21"/>
      <c r="J24" s="22"/>
      <c r="K24" s="21"/>
      <c r="L24" s="59"/>
      <c r="M24" s="23"/>
      <c r="N24" s="23"/>
      <c r="O24" s="23"/>
      <c r="P24" s="74" t="str">
        <f t="shared" si="1"/>
        <v/>
      </c>
      <c r="Q24" s="21"/>
      <c r="R24" s="9" t="s">
        <v>1875</v>
      </c>
    </row>
    <row r="25" ht="15.75" customHeight="1" spans="1:18">
      <c r="A25" s="20" t="str">
        <f t="shared" si="0"/>
        <v/>
      </c>
      <c r="B25" s="20"/>
      <c r="C25" s="21"/>
      <c r="D25" s="21"/>
      <c r="E25" s="21"/>
      <c r="F25" s="21"/>
      <c r="G25" s="22"/>
      <c r="H25" s="21"/>
      <c r="I25" s="21"/>
      <c r="J25" s="22"/>
      <c r="K25" s="21"/>
      <c r="L25" s="59"/>
      <c r="M25" s="23"/>
      <c r="N25" s="23"/>
      <c r="O25" s="23"/>
      <c r="P25" s="74" t="str">
        <f t="shared" si="1"/>
        <v/>
      </c>
      <c r="Q25" s="21"/>
      <c r="R25" s="9" t="s">
        <v>1876</v>
      </c>
    </row>
    <row r="26" spans="1:18">
      <c r="A26" s="20" t="str">
        <f t="shared" si="0"/>
        <v/>
      </c>
      <c r="B26" s="20"/>
      <c r="C26" s="21"/>
      <c r="D26" s="21"/>
      <c r="E26" s="21"/>
      <c r="F26" s="21"/>
      <c r="G26" s="22"/>
      <c r="H26" s="21"/>
      <c r="I26" s="21"/>
      <c r="J26" s="22"/>
      <c r="K26" s="21"/>
      <c r="L26" s="59"/>
      <c r="M26" s="23"/>
      <c r="N26" s="23"/>
      <c r="O26" s="23"/>
      <c r="P26" s="74" t="str">
        <f t="shared" si="1"/>
        <v/>
      </c>
      <c r="Q26" s="21"/>
      <c r="R26" s="9" t="s">
        <v>1877</v>
      </c>
    </row>
    <row r="27" ht="15.75" customHeight="1" spans="1:18">
      <c r="A27" s="24" t="s">
        <v>867</v>
      </c>
      <c r="B27" s="16"/>
      <c r="C27" s="16"/>
      <c r="D27" s="16"/>
      <c r="E27" s="16"/>
      <c r="F27" s="25"/>
      <c r="G27" s="24"/>
      <c r="H27" s="24"/>
      <c r="I27" s="24"/>
      <c r="J27" s="95"/>
      <c r="K27" s="24"/>
      <c r="L27" s="31"/>
      <c r="M27" s="31"/>
      <c r="N27" s="31">
        <f>SUM(N7:N26)</f>
        <v>0</v>
      </c>
      <c r="O27" s="31">
        <f>SUM(O7:O26)</f>
        <v>0</v>
      </c>
      <c r="P27" s="74" t="str">
        <f t="shared" si="1"/>
        <v/>
      </c>
      <c r="Q27" s="27"/>
    </row>
    <row r="28" ht="15.75" customHeight="1" spans="1:18">
      <c r="A28" s="10" t="str">
        <f>基本信息输入表!$K$6&amp;"填表人："&amp;基本信息输入表!$M$55</f>
        <v>产权持有单位填表人：宁国胜</v>
      </c>
      <c r="O28" s="10" t="str">
        <f>"评估人员："&amp;基本信息输入表!$Q$55</f>
        <v>评估人员：王庆国</v>
      </c>
      <c r="R28" s="9" t="s">
        <v>1483</v>
      </c>
    </row>
    <row r="29" ht="15.75" customHeight="1" spans="1:18">
      <c r="A29" s="10" t="str">
        <f>"填表日期："&amp;YEAR(基本信息输入表!$O$55)&amp;"年"&amp;MONTH(基本信息输入表!$O$55)&amp;"月"&amp;DAY(基本信息输入表!$O$55)&amp;"日"</f>
        <v>填表日期：2025年2月22日</v>
      </c>
    </row>
  </sheetData>
  <mergeCells count="4">
    <mergeCell ref="A2:Q2"/>
    <mergeCell ref="A3:Q3"/>
    <mergeCell ref="A5:F5"/>
    <mergeCell ref="A27:F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AD29"/>
  <sheetViews>
    <sheetView showGridLines="0" zoomScale="73" zoomScaleNormal="73" topLeftCell="J3" workbookViewId="0">
      <selection activeCell="AF32" sqref="AF32"/>
    </sheetView>
  </sheetViews>
  <sheetFormatPr defaultColWidth="9" defaultRowHeight="15.75" customHeight="1"/>
  <cols>
    <col min="1" max="1" width="5" style="10" customWidth="1"/>
    <col min="2" max="5" width="9.7" style="10" customWidth="1" outlineLevel="1"/>
    <col min="6" max="6" width="11.2" style="10" customWidth="1" outlineLevel="1"/>
    <col min="7" max="7" width="7.7" style="10" customWidth="1"/>
    <col min="8" max="8" width="13" style="10" customWidth="1"/>
    <col min="9" max="9" width="9.5" style="10" customWidth="1"/>
    <col min="10" max="11" width="9" style="10" customWidth="1"/>
    <col min="12" max="15" width="6.7" style="10" customWidth="1"/>
    <col min="16" max="16" width="8" style="10" customWidth="1"/>
    <col min="17" max="17" width="7.7" style="10" customWidth="1"/>
    <col min="18" max="18" width="4.7" style="10" customWidth="1"/>
    <col min="19" max="19" width="7.7" style="10" customWidth="1"/>
    <col min="20" max="20" width="8" style="10" customWidth="1"/>
    <col min="21" max="21" width="9.7" style="10" customWidth="1"/>
    <col min="22" max="22" width="10.2" style="10" customWidth="1"/>
    <col min="23" max="23" width="15" style="10" customWidth="1"/>
    <col min="24" max="24" width="10.7" style="10" customWidth="1"/>
    <col min="25" max="25" width="7.7" style="10" customWidth="1"/>
    <col min="26" max="26" width="10.7" style="10" customWidth="1"/>
    <col min="27" max="27" width="9.5" style="10" customWidth="1"/>
    <col min="28" max="28" width="7.7" style="10" customWidth="1"/>
    <col min="29" max="29" width="7.5" style="10" customWidth="1"/>
    <col min="30" max="30" width="10" style="10" customWidth="1"/>
    <col min="31" max="32" width="9" style="10" customWidth="1"/>
    <col min="33" max="16384" width="9" style="10"/>
  </cols>
  <sheetData>
    <row r="1" customHeight="1" spans="1:30">
      <c r="A1" s="11" t="s">
        <v>0</v>
      </c>
    </row>
    <row r="2" s="8" customFormat="1" ht="30" customHeight="1" spans="1:30">
      <c r="A2" s="12" t="s">
        <v>87</v>
      </c>
      <c r="AC2" s="285"/>
    </row>
    <row r="3" customHeight="1" spans="1:30">
      <c r="A3" s="9" t="str">
        <f>"评估基准日："&amp;TEXT(基本信息输入表!M7,"yyyy年mm月dd日")</f>
        <v>评估基准日：2025年02月20日</v>
      </c>
    </row>
    <row r="4" ht="14.25" customHeight="1" spans="1:30">
      <c r="A4" s="9"/>
      <c r="B4" s="9"/>
      <c r="C4" s="9"/>
      <c r="D4" s="9"/>
      <c r="E4" s="9"/>
      <c r="F4" s="9"/>
      <c r="G4" s="9"/>
      <c r="H4" s="9"/>
      <c r="I4" s="9"/>
      <c r="J4" s="9"/>
      <c r="K4" s="9"/>
      <c r="L4" s="9"/>
      <c r="M4" s="9"/>
      <c r="N4" s="9"/>
      <c r="O4" s="9"/>
      <c r="P4" s="9"/>
      <c r="Q4" s="9"/>
      <c r="R4" s="9"/>
      <c r="S4" s="9"/>
      <c r="T4" s="9"/>
      <c r="U4" s="9"/>
      <c r="V4" s="9"/>
      <c r="W4" s="9"/>
      <c r="X4" s="9"/>
      <c r="Y4" s="9"/>
      <c r="Z4" s="9"/>
      <c r="AA4" s="9"/>
      <c r="AB4" s="14" t="s">
        <v>1878</v>
      </c>
    </row>
    <row r="5" customHeight="1" spans="1:30">
      <c r="A5" s="10" t="str">
        <f>基本信息输入表!K6&amp;"："&amp;基本信息输入表!M6</f>
        <v>产权持有单位：中国石油天然气股份有限公司塔里木油田分公司塔西南勘探开发公司</v>
      </c>
      <c r="AC5" s="14" t="s">
        <v>1444</v>
      </c>
    </row>
    <row r="6" s="9" customFormat="1" ht="12.75" customHeight="1" spans="1:30">
      <c r="A6" s="36" t="s">
        <v>4</v>
      </c>
      <c r="B6" s="36" t="s">
        <v>1879</v>
      </c>
      <c r="C6" s="18" t="s">
        <v>1880</v>
      </c>
      <c r="D6" s="36" t="s">
        <v>1881</v>
      </c>
      <c r="E6" s="86"/>
      <c r="F6" s="18" t="s">
        <v>1769</v>
      </c>
      <c r="G6" s="36" t="s">
        <v>1882</v>
      </c>
      <c r="H6" s="36" t="s">
        <v>1883</v>
      </c>
      <c r="I6" s="36" t="s">
        <v>1884</v>
      </c>
      <c r="J6" s="36" t="s">
        <v>896</v>
      </c>
      <c r="K6" s="36" t="s">
        <v>1377</v>
      </c>
      <c r="L6" s="84" t="s">
        <v>1379</v>
      </c>
      <c r="M6" s="84" t="s">
        <v>1885</v>
      </c>
      <c r="N6" s="84" t="s">
        <v>1886</v>
      </c>
      <c r="O6" s="84" t="s">
        <v>1887</v>
      </c>
      <c r="P6" s="84" t="s">
        <v>1888</v>
      </c>
      <c r="Q6" s="84" t="s">
        <v>1889</v>
      </c>
      <c r="R6" s="105" t="s">
        <v>1890</v>
      </c>
      <c r="S6" s="105" t="s">
        <v>1767</v>
      </c>
      <c r="T6" s="84" t="s">
        <v>1891</v>
      </c>
      <c r="U6" s="36" t="s">
        <v>6</v>
      </c>
      <c r="V6" s="86"/>
      <c r="W6" s="84" t="s">
        <v>1192</v>
      </c>
      <c r="X6" s="36" t="s">
        <v>7</v>
      </c>
      <c r="Y6" s="89"/>
      <c r="Z6" s="86"/>
      <c r="AA6" s="105" t="s">
        <v>686</v>
      </c>
      <c r="AB6" s="84" t="s">
        <v>1768</v>
      </c>
      <c r="AC6" s="105" t="s">
        <v>176</v>
      </c>
    </row>
    <row r="7" s="9" customFormat="1" ht="12.75" customHeight="1" spans="1:30">
      <c r="A7" s="106"/>
      <c r="B7" s="106"/>
      <c r="C7" s="101"/>
      <c r="D7" s="286" t="s">
        <v>1892</v>
      </c>
      <c r="E7" s="287" t="s">
        <v>1893</v>
      </c>
      <c r="F7" s="101"/>
      <c r="G7" s="106"/>
      <c r="H7" s="106"/>
      <c r="I7" s="106"/>
      <c r="J7" s="106"/>
      <c r="K7" s="106"/>
      <c r="L7" s="101"/>
      <c r="M7" s="101"/>
      <c r="N7" s="101"/>
      <c r="O7" s="101"/>
      <c r="P7" s="101"/>
      <c r="Q7" s="101"/>
      <c r="R7" s="106"/>
      <c r="S7" s="106"/>
      <c r="T7" s="101"/>
      <c r="U7" s="114" t="s">
        <v>10</v>
      </c>
      <c r="V7" s="115" t="s">
        <v>11</v>
      </c>
      <c r="W7" s="101"/>
      <c r="X7" s="115" t="s">
        <v>10</v>
      </c>
      <c r="Y7" s="116" t="s">
        <v>1354</v>
      </c>
      <c r="Z7" s="115" t="s">
        <v>11</v>
      </c>
      <c r="AA7" s="106"/>
      <c r="AB7" s="101"/>
      <c r="AC7" s="106"/>
      <c r="AD7" s="9" t="s">
        <v>1461</v>
      </c>
    </row>
    <row r="8" ht="12.75" customHeight="1" spans="1:30">
      <c r="A8" s="20" t="str">
        <f>IF(I8="","",ROW()-7)</f>
        <v/>
      </c>
      <c r="B8" s="20"/>
      <c r="C8" s="20"/>
      <c r="D8" s="95"/>
      <c r="E8" s="21"/>
      <c r="F8" s="20"/>
      <c r="G8" s="20"/>
      <c r="H8" s="21"/>
      <c r="I8" s="21"/>
      <c r="J8" s="21"/>
      <c r="K8" s="21"/>
      <c r="L8" s="21"/>
      <c r="M8" s="59"/>
      <c r="N8" s="59"/>
      <c r="O8" s="59"/>
      <c r="P8" s="21"/>
      <c r="Q8" s="59"/>
      <c r="R8" s="22"/>
      <c r="S8" s="23"/>
      <c r="T8" s="59"/>
      <c r="U8" s="23"/>
      <c r="V8" s="23"/>
      <c r="W8" s="23"/>
      <c r="X8" s="74"/>
      <c r="Y8" s="74"/>
      <c r="Z8" s="23"/>
      <c r="AA8" s="74" t="str">
        <f>IF(V8-W8=0,"",(Z8-V8+W8)/(V8-W8)*100)</f>
        <v/>
      </c>
      <c r="AB8" s="288" t="str">
        <f>IF(Q8=0,"",X8/Q8)</f>
        <v/>
      </c>
      <c r="AC8" s="21"/>
      <c r="AD8" s="9" t="s">
        <v>1894</v>
      </c>
    </row>
    <row r="9" ht="12.75" customHeight="1" spans="1:30">
      <c r="A9" s="20" t="str">
        <f t="shared" ref="A9:A24" si="0">IF(I9="","",ROW()-7)</f>
        <v/>
      </c>
      <c r="B9" s="20"/>
      <c r="C9" s="20"/>
      <c r="D9" s="95"/>
      <c r="E9" s="21"/>
      <c r="F9" s="20"/>
      <c r="G9" s="20"/>
      <c r="H9" s="21"/>
      <c r="I9" s="21"/>
      <c r="J9" s="21"/>
      <c r="K9" s="21"/>
      <c r="L9" s="21"/>
      <c r="M9" s="59"/>
      <c r="N9" s="59"/>
      <c r="O9" s="59"/>
      <c r="P9" s="21"/>
      <c r="Q9" s="59"/>
      <c r="R9" s="22"/>
      <c r="S9" s="23"/>
      <c r="T9" s="59"/>
      <c r="U9" s="23"/>
      <c r="V9" s="23"/>
      <c r="W9" s="23"/>
      <c r="X9" s="74"/>
      <c r="Y9" s="74"/>
      <c r="Z9" s="23"/>
      <c r="AA9" s="74" t="str">
        <f t="shared" ref="AA9:AA27" si="1">IF(V9-W9=0,"",(Z9-V9+W9)/(V9-W9)*100)</f>
        <v/>
      </c>
      <c r="AB9" s="288" t="str">
        <f t="shared" ref="AB9:AB24" si="2">IF(Q9=0,"",X9/Q9)</f>
        <v/>
      </c>
      <c r="AC9" s="21"/>
      <c r="AD9" s="9" t="s">
        <v>1895</v>
      </c>
    </row>
    <row r="10" ht="12.75" customHeight="1" spans="1:30">
      <c r="A10" s="20" t="str">
        <f t="shared" si="0"/>
        <v/>
      </c>
      <c r="B10" s="20"/>
      <c r="C10" s="20"/>
      <c r="D10" s="95"/>
      <c r="E10" s="21"/>
      <c r="F10" s="20"/>
      <c r="G10" s="20"/>
      <c r="H10" s="21"/>
      <c r="I10" s="21"/>
      <c r="J10" s="21"/>
      <c r="K10" s="21"/>
      <c r="L10" s="21"/>
      <c r="M10" s="59"/>
      <c r="N10" s="59"/>
      <c r="O10" s="59"/>
      <c r="P10" s="21"/>
      <c r="Q10" s="59"/>
      <c r="R10" s="22"/>
      <c r="S10" s="23"/>
      <c r="T10" s="59"/>
      <c r="U10" s="23"/>
      <c r="V10" s="23"/>
      <c r="W10" s="23"/>
      <c r="X10" s="74"/>
      <c r="Y10" s="74"/>
      <c r="Z10" s="23"/>
      <c r="AA10" s="74" t="str">
        <f t="shared" si="1"/>
        <v/>
      </c>
      <c r="AB10" s="288" t="str">
        <f t="shared" si="2"/>
        <v/>
      </c>
      <c r="AC10" s="21"/>
      <c r="AD10" s="9" t="s">
        <v>1896</v>
      </c>
    </row>
    <row r="11" ht="12.75" customHeight="1" spans="1:30">
      <c r="A11" s="20" t="str">
        <f t="shared" si="0"/>
        <v/>
      </c>
      <c r="B11" s="20"/>
      <c r="C11" s="20"/>
      <c r="D11" s="95"/>
      <c r="E11" s="21"/>
      <c r="F11" s="20"/>
      <c r="G11" s="20"/>
      <c r="H11" s="21"/>
      <c r="I11" s="21"/>
      <c r="J11" s="21"/>
      <c r="K11" s="21"/>
      <c r="L11" s="21"/>
      <c r="M11" s="59"/>
      <c r="N11" s="59"/>
      <c r="O11" s="59"/>
      <c r="P11" s="21"/>
      <c r="Q11" s="59"/>
      <c r="R11" s="22"/>
      <c r="S11" s="23"/>
      <c r="T11" s="59"/>
      <c r="U11" s="23"/>
      <c r="V11" s="23"/>
      <c r="W11" s="23"/>
      <c r="X11" s="74"/>
      <c r="Y11" s="74"/>
      <c r="Z11" s="23"/>
      <c r="AA11" s="74" t="str">
        <f t="shared" si="1"/>
        <v/>
      </c>
      <c r="AB11" s="288" t="str">
        <f t="shared" si="2"/>
        <v/>
      </c>
      <c r="AC11" s="21"/>
      <c r="AD11" s="9" t="s">
        <v>1897</v>
      </c>
    </row>
    <row r="12" ht="12.75" customHeight="1" spans="1:30">
      <c r="A12" s="20" t="str">
        <f t="shared" si="0"/>
        <v/>
      </c>
      <c r="B12" s="20"/>
      <c r="C12" s="20"/>
      <c r="D12" s="95"/>
      <c r="E12" s="21"/>
      <c r="F12" s="20"/>
      <c r="G12" s="20"/>
      <c r="H12" s="21"/>
      <c r="I12" s="21"/>
      <c r="J12" s="21"/>
      <c r="K12" s="21"/>
      <c r="L12" s="21"/>
      <c r="M12" s="59"/>
      <c r="N12" s="59"/>
      <c r="O12" s="59"/>
      <c r="P12" s="21"/>
      <c r="Q12" s="59"/>
      <c r="R12" s="22"/>
      <c r="S12" s="23"/>
      <c r="T12" s="59"/>
      <c r="U12" s="23"/>
      <c r="V12" s="23"/>
      <c r="W12" s="23"/>
      <c r="X12" s="74"/>
      <c r="Y12" s="74"/>
      <c r="Z12" s="23"/>
      <c r="AA12" s="74" t="str">
        <f t="shared" si="1"/>
        <v/>
      </c>
      <c r="AB12" s="288" t="str">
        <f t="shared" si="2"/>
        <v/>
      </c>
      <c r="AC12" s="21"/>
      <c r="AD12" s="9" t="s">
        <v>1898</v>
      </c>
    </row>
    <row r="13" ht="12.75" customHeight="1" spans="1:30">
      <c r="A13" s="20" t="str">
        <f t="shared" si="0"/>
        <v/>
      </c>
      <c r="B13" s="20"/>
      <c r="C13" s="20"/>
      <c r="D13" s="95"/>
      <c r="E13" s="21"/>
      <c r="F13" s="20"/>
      <c r="G13" s="20"/>
      <c r="H13" s="21"/>
      <c r="I13" s="21"/>
      <c r="J13" s="21"/>
      <c r="K13" s="21"/>
      <c r="L13" s="21"/>
      <c r="M13" s="59"/>
      <c r="N13" s="59"/>
      <c r="O13" s="59"/>
      <c r="P13" s="21"/>
      <c r="Q13" s="59"/>
      <c r="R13" s="22"/>
      <c r="S13" s="23"/>
      <c r="T13" s="59"/>
      <c r="U13" s="23"/>
      <c r="V13" s="23"/>
      <c r="W13" s="23"/>
      <c r="X13" s="74"/>
      <c r="Y13" s="74"/>
      <c r="Z13" s="23"/>
      <c r="AA13" s="74" t="str">
        <f t="shared" si="1"/>
        <v/>
      </c>
      <c r="AB13" s="288" t="str">
        <f t="shared" si="2"/>
        <v/>
      </c>
      <c r="AC13" s="21"/>
      <c r="AD13" s="9" t="s">
        <v>1899</v>
      </c>
    </row>
    <row r="14" ht="12.75" customHeight="1" spans="1:30">
      <c r="A14" s="20" t="str">
        <f t="shared" si="0"/>
        <v/>
      </c>
      <c r="B14" s="20"/>
      <c r="C14" s="20"/>
      <c r="D14" s="95"/>
      <c r="E14" s="21"/>
      <c r="F14" s="20"/>
      <c r="G14" s="20"/>
      <c r="H14" s="21"/>
      <c r="I14" s="21"/>
      <c r="J14" s="21"/>
      <c r="K14" s="21"/>
      <c r="L14" s="21"/>
      <c r="M14" s="59"/>
      <c r="N14" s="59"/>
      <c r="O14" s="59"/>
      <c r="P14" s="21"/>
      <c r="Q14" s="59"/>
      <c r="R14" s="22"/>
      <c r="S14" s="23"/>
      <c r="T14" s="59"/>
      <c r="U14" s="23"/>
      <c r="V14" s="23"/>
      <c r="W14" s="23"/>
      <c r="X14" s="74"/>
      <c r="Y14" s="74"/>
      <c r="Z14" s="23"/>
      <c r="AA14" s="74" t="str">
        <f t="shared" si="1"/>
        <v/>
      </c>
      <c r="AB14" s="288" t="str">
        <f t="shared" si="2"/>
        <v/>
      </c>
      <c r="AC14" s="21"/>
      <c r="AD14" s="9" t="s">
        <v>1900</v>
      </c>
    </row>
    <row r="15" ht="12.75" customHeight="1" spans="1:30">
      <c r="A15" s="20" t="str">
        <f t="shared" si="0"/>
        <v/>
      </c>
      <c r="B15" s="20"/>
      <c r="C15" s="20"/>
      <c r="D15" s="95"/>
      <c r="E15" s="21"/>
      <c r="F15" s="20"/>
      <c r="G15" s="20"/>
      <c r="H15" s="21"/>
      <c r="I15" s="21"/>
      <c r="J15" s="21"/>
      <c r="K15" s="21"/>
      <c r="L15" s="21"/>
      <c r="M15" s="59"/>
      <c r="N15" s="59"/>
      <c r="O15" s="59"/>
      <c r="P15" s="21"/>
      <c r="Q15" s="59"/>
      <c r="R15" s="22"/>
      <c r="S15" s="23"/>
      <c r="T15" s="59"/>
      <c r="U15" s="23"/>
      <c r="V15" s="23"/>
      <c r="W15" s="23"/>
      <c r="X15" s="74"/>
      <c r="Y15" s="74"/>
      <c r="Z15" s="23"/>
      <c r="AA15" s="74" t="str">
        <f t="shared" si="1"/>
        <v/>
      </c>
      <c r="AB15" s="288" t="str">
        <f t="shared" si="2"/>
        <v/>
      </c>
      <c r="AC15" s="21"/>
      <c r="AD15" s="9" t="s">
        <v>1901</v>
      </c>
    </row>
    <row r="16" ht="12.75" customHeight="1" spans="1:30">
      <c r="A16" s="20" t="str">
        <f t="shared" si="0"/>
        <v/>
      </c>
      <c r="B16" s="20"/>
      <c r="C16" s="20"/>
      <c r="D16" s="95"/>
      <c r="E16" s="21"/>
      <c r="F16" s="20"/>
      <c r="G16" s="20"/>
      <c r="H16" s="21"/>
      <c r="I16" s="21"/>
      <c r="J16" s="21"/>
      <c r="K16" s="21"/>
      <c r="L16" s="21"/>
      <c r="M16" s="59"/>
      <c r="N16" s="59"/>
      <c r="O16" s="59"/>
      <c r="P16" s="21"/>
      <c r="Q16" s="59"/>
      <c r="R16" s="22"/>
      <c r="S16" s="23"/>
      <c r="T16" s="59"/>
      <c r="U16" s="23"/>
      <c r="V16" s="23"/>
      <c r="W16" s="23"/>
      <c r="X16" s="74"/>
      <c r="Y16" s="74"/>
      <c r="Z16" s="23"/>
      <c r="AA16" s="74" t="str">
        <f t="shared" si="1"/>
        <v/>
      </c>
      <c r="AB16" s="288" t="str">
        <f t="shared" si="2"/>
        <v/>
      </c>
      <c r="AC16" s="21"/>
      <c r="AD16" s="9" t="s">
        <v>1902</v>
      </c>
    </row>
    <row r="17" ht="12.75" customHeight="1" spans="1:30">
      <c r="A17" s="20" t="str">
        <f t="shared" si="0"/>
        <v/>
      </c>
      <c r="B17" s="20"/>
      <c r="C17" s="20"/>
      <c r="D17" s="95"/>
      <c r="E17" s="21"/>
      <c r="F17" s="20"/>
      <c r="G17" s="20"/>
      <c r="H17" s="21"/>
      <c r="I17" s="21"/>
      <c r="J17" s="21"/>
      <c r="K17" s="21"/>
      <c r="L17" s="21"/>
      <c r="M17" s="59"/>
      <c r="N17" s="59"/>
      <c r="O17" s="59"/>
      <c r="P17" s="21"/>
      <c r="Q17" s="59"/>
      <c r="R17" s="22"/>
      <c r="S17" s="23"/>
      <c r="T17" s="59"/>
      <c r="U17" s="23"/>
      <c r="V17" s="23"/>
      <c r="W17" s="23"/>
      <c r="X17" s="74"/>
      <c r="Y17" s="74"/>
      <c r="Z17" s="23"/>
      <c r="AA17" s="74" t="str">
        <f t="shared" si="1"/>
        <v/>
      </c>
      <c r="AB17" s="288" t="str">
        <f t="shared" si="2"/>
        <v/>
      </c>
      <c r="AC17" s="21"/>
      <c r="AD17" s="9" t="s">
        <v>1903</v>
      </c>
    </row>
    <row r="18" ht="12.75" customHeight="1" spans="1:30">
      <c r="A18" s="20" t="str">
        <f t="shared" si="0"/>
        <v/>
      </c>
      <c r="B18" s="20"/>
      <c r="C18" s="20"/>
      <c r="D18" s="95"/>
      <c r="E18" s="21"/>
      <c r="F18" s="20"/>
      <c r="G18" s="20"/>
      <c r="H18" s="21"/>
      <c r="I18" s="21"/>
      <c r="J18" s="21"/>
      <c r="K18" s="21"/>
      <c r="L18" s="21"/>
      <c r="M18" s="59"/>
      <c r="N18" s="59"/>
      <c r="O18" s="59"/>
      <c r="P18" s="21"/>
      <c r="Q18" s="59"/>
      <c r="R18" s="22"/>
      <c r="S18" s="23"/>
      <c r="T18" s="59"/>
      <c r="U18" s="23"/>
      <c r="V18" s="23"/>
      <c r="W18" s="23"/>
      <c r="X18" s="74"/>
      <c r="Y18" s="74"/>
      <c r="Z18" s="23"/>
      <c r="AA18" s="74" t="str">
        <f t="shared" si="1"/>
        <v/>
      </c>
      <c r="AB18" s="288" t="str">
        <f t="shared" si="2"/>
        <v/>
      </c>
      <c r="AC18" s="21"/>
      <c r="AD18" s="9" t="s">
        <v>1904</v>
      </c>
    </row>
    <row r="19" ht="12.75" customHeight="1" spans="1:30">
      <c r="A19" s="20" t="str">
        <f t="shared" si="0"/>
        <v/>
      </c>
      <c r="B19" s="20"/>
      <c r="C19" s="20"/>
      <c r="D19" s="95"/>
      <c r="E19" s="21"/>
      <c r="F19" s="20"/>
      <c r="G19" s="20"/>
      <c r="H19" s="21"/>
      <c r="I19" s="21"/>
      <c r="J19" s="21"/>
      <c r="K19" s="21"/>
      <c r="L19" s="21"/>
      <c r="M19" s="59"/>
      <c r="N19" s="59"/>
      <c r="O19" s="59"/>
      <c r="P19" s="21"/>
      <c r="Q19" s="59"/>
      <c r="R19" s="22"/>
      <c r="S19" s="23"/>
      <c r="T19" s="59"/>
      <c r="U19" s="23"/>
      <c r="V19" s="23"/>
      <c r="W19" s="23"/>
      <c r="X19" s="74"/>
      <c r="Y19" s="74"/>
      <c r="Z19" s="23"/>
      <c r="AA19" s="74" t="str">
        <f t="shared" si="1"/>
        <v/>
      </c>
      <c r="AB19" s="288" t="str">
        <f t="shared" si="2"/>
        <v/>
      </c>
      <c r="AC19" s="21"/>
      <c r="AD19" s="9" t="s">
        <v>1905</v>
      </c>
    </row>
    <row r="20" ht="12.75" customHeight="1" spans="1:30">
      <c r="A20" s="20" t="str">
        <f t="shared" si="0"/>
        <v/>
      </c>
      <c r="B20" s="20"/>
      <c r="C20" s="20"/>
      <c r="D20" s="95"/>
      <c r="E20" s="21"/>
      <c r="F20" s="20"/>
      <c r="G20" s="20"/>
      <c r="H20" s="21"/>
      <c r="I20" s="21"/>
      <c r="J20" s="21"/>
      <c r="K20" s="21"/>
      <c r="L20" s="21"/>
      <c r="M20" s="59"/>
      <c r="N20" s="59"/>
      <c r="O20" s="59"/>
      <c r="P20" s="21"/>
      <c r="Q20" s="59"/>
      <c r="R20" s="22"/>
      <c r="S20" s="23"/>
      <c r="T20" s="59"/>
      <c r="U20" s="23"/>
      <c r="V20" s="23"/>
      <c r="W20" s="23"/>
      <c r="X20" s="74"/>
      <c r="Y20" s="74"/>
      <c r="Z20" s="23"/>
      <c r="AA20" s="74" t="str">
        <f t="shared" si="1"/>
        <v/>
      </c>
      <c r="AB20" s="288" t="str">
        <f t="shared" si="2"/>
        <v/>
      </c>
      <c r="AC20" s="21"/>
      <c r="AD20" s="9" t="s">
        <v>1906</v>
      </c>
    </row>
    <row r="21" ht="12.75" customHeight="1" spans="1:30">
      <c r="A21" s="20" t="str">
        <f t="shared" si="0"/>
        <v/>
      </c>
      <c r="B21" s="20"/>
      <c r="C21" s="20"/>
      <c r="D21" s="95"/>
      <c r="E21" s="21"/>
      <c r="F21" s="20"/>
      <c r="G21" s="20"/>
      <c r="H21" s="21"/>
      <c r="I21" s="21"/>
      <c r="J21" s="21"/>
      <c r="K21" s="21"/>
      <c r="L21" s="21"/>
      <c r="M21" s="59"/>
      <c r="N21" s="59"/>
      <c r="O21" s="59"/>
      <c r="P21" s="21"/>
      <c r="Q21" s="59"/>
      <c r="R21" s="22"/>
      <c r="S21" s="23"/>
      <c r="T21" s="59"/>
      <c r="U21" s="23"/>
      <c r="V21" s="23"/>
      <c r="W21" s="23"/>
      <c r="X21" s="74"/>
      <c r="Y21" s="74"/>
      <c r="Z21" s="23"/>
      <c r="AA21" s="74" t="str">
        <f t="shared" si="1"/>
        <v/>
      </c>
      <c r="AB21" s="288" t="str">
        <f t="shared" si="2"/>
        <v/>
      </c>
      <c r="AC21" s="21"/>
      <c r="AD21" s="9" t="s">
        <v>1907</v>
      </c>
    </row>
    <row r="22" ht="12.75" customHeight="1" spans="1:30">
      <c r="A22" s="20" t="str">
        <f t="shared" si="0"/>
        <v/>
      </c>
      <c r="B22" s="20"/>
      <c r="C22" s="20"/>
      <c r="D22" s="95"/>
      <c r="E22" s="21"/>
      <c r="F22" s="20"/>
      <c r="G22" s="20"/>
      <c r="H22" s="21"/>
      <c r="I22" s="21"/>
      <c r="J22" s="21"/>
      <c r="K22" s="21"/>
      <c r="L22" s="21"/>
      <c r="M22" s="59"/>
      <c r="N22" s="59"/>
      <c r="O22" s="59"/>
      <c r="P22" s="21"/>
      <c r="Q22" s="59"/>
      <c r="R22" s="22"/>
      <c r="S22" s="23"/>
      <c r="T22" s="59"/>
      <c r="U22" s="23"/>
      <c r="V22" s="23"/>
      <c r="W22" s="23"/>
      <c r="X22" s="74"/>
      <c r="Y22" s="74"/>
      <c r="Z22" s="23"/>
      <c r="AA22" s="74" t="str">
        <f t="shared" si="1"/>
        <v/>
      </c>
      <c r="AB22" s="288" t="str">
        <f t="shared" si="2"/>
        <v/>
      </c>
      <c r="AC22" s="21"/>
      <c r="AD22" s="9" t="s">
        <v>1908</v>
      </c>
    </row>
    <row r="23" ht="12.75" customHeight="1" spans="1:30">
      <c r="A23" s="20" t="str">
        <f t="shared" si="0"/>
        <v/>
      </c>
      <c r="B23" s="20"/>
      <c r="C23" s="20"/>
      <c r="D23" s="95"/>
      <c r="E23" s="21"/>
      <c r="F23" s="20"/>
      <c r="G23" s="20"/>
      <c r="H23" s="21"/>
      <c r="I23" s="21"/>
      <c r="J23" s="21"/>
      <c r="K23" s="21"/>
      <c r="L23" s="21"/>
      <c r="M23" s="59"/>
      <c r="N23" s="59"/>
      <c r="O23" s="59"/>
      <c r="P23" s="21"/>
      <c r="Q23" s="59"/>
      <c r="R23" s="22"/>
      <c r="S23" s="23"/>
      <c r="T23" s="59"/>
      <c r="U23" s="23"/>
      <c r="V23" s="23"/>
      <c r="W23" s="23"/>
      <c r="X23" s="74"/>
      <c r="Y23" s="74"/>
      <c r="Z23" s="23"/>
      <c r="AA23" s="74" t="str">
        <f t="shared" si="1"/>
        <v/>
      </c>
      <c r="AB23" s="288" t="str">
        <f t="shared" si="2"/>
        <v/>
      </c>
      <c r="AC23" s="21"/>
      <c r="AD23" s="9" t="s">
        <v>1909</v>
      </c>
    </row>
    <row r="24" ht="12.75" customHeight="1" spans="1:30">
      <c r="A24" s="20" t="str">
        <f t="shared" si="0"/>
        <v/>
      </c>
      <c r="B24" s="20"/>
      <c r="C24" s="20"/>
      <c r="D24" s="95"/>
      <c r="E24" s="21"/>
      <c r="F24" s="20"/>
      <c r="G24" s="20"/>
      <c r="H24" s="21"/>
      <c r="I24" s="21"/>
      <c r="J24" s="21"/>
      <c r="K24" s="21"/>
      <c r="L24" s="21"/>
      <c r="M24" s="59"/>
      <c r="N24" s="59"/>
      <c r="O24" s="59"/>
      <c r="P24" s="21"/>
      <c r="Q24" s="59"/>
      <c r="R24" s="22"/>
      <c r="S24" s="23"/>
      <c r="T24" s="59"/>
      <c r="U24" s="23"/>
      <c r="V24" s="23"/>
      <c r="W24" s="23"/>
      <c r="X24" s="74"/>
      <c r="Y24" s="74"/>
      <c r="Z24" s="23"/>
      <c r="AA24" s="74" t="str">
        <f t="shared" si="1"/>
        <v/>
      </c>
      <c r="AB24" s="288" t="str">
        <f t="shared" si="2"/>
        <v/>
      </c>
      <c r="AC24" s="21"/>
      <c r="AD24" s="9" t="s">
        <v>1910</v>
      </c>
    </row>
    <row r="25" ht="12.75" customHeight="1" spans="1:30">
      <c r="A25" s="20" t="s">
        <v>1911</v>
      </c>
      <c r="B25" s="89"/>
      <c r="C25" s="89"/>
      <c r="D25" s="89"/>
      <c r="E25" s="89"/>
      <c r="F25" s="89"/>
      <c r="G25" s="89"/>
      <c r="H25" s="89"/>
      <c r="I25" s="86"/>
      <c r="J25" s="21"/>
      <c r="K25" s="21"/>
      <c r="L25" s="21"/>
      <c r="M25" s="59"/>
      <c r="N25" s="59"/>
      <c r="O25" s="59"/>
      <c r="P25" s="21"/>
      <c r="Q25" s="59"/>
      <c r="R25" s="57"/>
      <c r="S25" s="23"/>
      <c r="T25" s="59"/>
      <c r="U25" s="23">
        <f>SUM(U8:U24)</f>
        <v>0</v>
      </c>
      <c r="V25" s="23">
        <f>SUM(V8:V24)</f>
        <v>0</v>
      </c>
      <c r="W25" s="23">
        <f>SUM(W8:W24)</f>
        <v>0</v>
      </c>
      <c r="X25" s="23">
        <f>SUM(X8:X24)</f>
        <v>0</v>
      </c>
      <c r="Y25" s="23"/>
      <c r="Z25" s="23">
        <f>SUM(Z8:Z24)</f>
        <v>0</v>
      </c>
      <c r="AA25" s="74" t="str">
        <f t="shared" si="1"/>
        <v/>
      </c>
      <c r="AB25" s="71"/>
      <c r="AC25" s="21"/>
      <c r="AD25" s="9"/>
    </row>
    <row r="26" ht="12.75" customHeight="1" spans="1:30">
      <c r="A26" s="20" t="s">
        <v>1912</v>
      </c>
      <c r="B26" s="89"/>
      <c r="C26" s="89"/>
      <c r="D26" s="89"/>
      <c r="E26" s="89"/>
      <c r="F26" s="89"/>
      <c r="G26" s="89"/>
      <c r="H26" s="89"/>
      <c r="I26" s="86"/>
      <c r="J26" s="21"/>
      <c r="K26" s="21"/>
      <c r="L26" s="21"/>
      <c r="M26" s="59"/>
      <c r="N26" s="59"/>
      <c r="O26" s="59"/>
      <c r="P26" s="21"/>
      <c r="Q26" s="59"/>
      <c r="R26" s="57"/>
      <c r="S26" s="23"/>
      <c r="T26" s="59"/>
      <c r="U26" s="23"/>
      <c r="V26" s="23">
        <f>W25</f>
        <v>0</v>
      </c>
      <c r="W26" s="23"/>
      <c r="X26" s="23"/>
      <c r="Y26" s="23"/>
      <c r="Z26" s="23"/>
      <c r="AA26" s="74"/>
      <c r="AB26" s="71"/>
      <c r="AC26" s="21"/>
    </row>
    <row r="27" customHeight="1" spans="1:30">
      <c r="A27" s="24" t="s">
        <v>1913</v>
      </c>
      <c r="B27" s="16"/>
      <c r="C27" s="16"/>
      <c r="D27" s="16"/>
      <c r="E27" s="16"/>
      <c r="F27" s="16"/>
      <c r="G27" s="16"/>
      <c r="H27" s="16"/>
      <c r="I27" s="25"/>
      <c r="J27" s="41"/>
      <c r="K27" s="41"/>
      <c r="L27" s="24"/>
      <c r="M27" s="24"/>
      <c r="N27" s="24"/>
      <c r="O27" s="24"/>
      <c r="P27" s="24"/>
      <c r="Q27" s="24"/>
      <c r="R27" s="24"/>
      <c r="S27" s="31"/>
      <c r="T27" s="26"/>
      <c r="U27" s="31">
        <f>U25-U26</f>
        <v>0</v>
      </c>
      <c r="V27" s="31">
        <f>V25-V26</f>
        <v>0</v>
      </c>
      <c r="W27" s="31"/>
      <c r="X27" s="102">
        <f>X25</f>
        <v>0</v>
      </c>
      <c r="Y27" s="31"/>
      <c r="Z27" s="102">
        <f>Z25</f>
        <v>0</v>
      </c>
      <c r="AA27" s="74" t="str">
        <f t="shared" si="1"/>
        <v/>
      </c>
      <c r="AB27" s="71"/>
      <c r="AC27" s="216"/>
    </row>
    <row r="28" customHeight="1" spans="1:30">
      <c r="A28" s="10" t="str">
        <f>基本信息输入表!$K$6&amp;"填表人："&amp;基本信息输入表!$M$57</f>
        <v>产权持有单位填表人：宁国胜</v>
      </c>
      <c r="AA28" s="10" t="str">
        <f>"评估人员："&amp;基本信息输入表!$Q$57</f>
        <v>评估人员：王庆国</v>
      </c>
      <c r="AD28" s="10" t="s">
        <v>1483</v>
      </c>
    </row>
    <row r="29" customHeight="1" spans="1:30">
      <c r="A29" s="10" t="str">
        <f>"填表日期："&amp;YEAR(基本信息输入表!$O$57)&amp;"年"&amp;MONTH(基本信息输入表!$O$57)&amp;"月"&amp;DAY(基本信息输入表!$O$57)&amp;"日"</f>
        <v>填表日期：2025年2月22日</v>
      </c>
    </row>
  </sheetData>
  <mergeCells count="31">
    <mergeCell ref="A2:AB2"/>
    <mergeCell ref="A3:AC3"/>
    <mergeCell ref="AB4:AC4"/>
    <mergeCell ref="D6:E6"/>
    <mergeCell ref="U6:V6"/>
    <mergeCell ref="X6:Z6"/>
    <mergeCell ref="A25:I25"/>
    <mergeCell ref="A26:I26"/>
    <mergeCell ref="A27:I27"/>
    <mergeCell ref="A6:A7"/>
    <mergeCell ref="B6:B7"/>
    <mergeCell ref="C6:C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W6:W7"/>
    <mergeCell ref="AA6:AA7"/>
    <mergeCell ref="AB6:AB7"/>
    <mergeCell ref="AC6:AC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U29"/>
  <sheetViews>
    <sheetView showGridLines="0" zoomScale="70" zoomScaleNormal="70" workbookViewId="0">
      <selection activeCell="X30" sqref="X30"/>
    </sheetView>
  </sheetViews>
  <sheetFormatPr defaultColWidth="9" defaultRowHeight="15.75" customHeight="1"/>
  <cols>
    <col min="1" max="1" width="4.7" style="10" customWidth="1"/>
    <col min="2" max="2" width="8" style="10" customWidth="1"/>
    <col min="3" max="3" width="11" style="10" customWidth="1"/>
    <col min="4" max="4" width="12" style="10" customWidth="1"/>
    <col min="5" max="5" width="9.7" style="10" customWidth="1"/>
    <col min="6" max="7" width="8" style="10" customWidth="1"/>
    <col min="8" max="8" width="4.2" style="10" customWidth="1"/>
    <col min="9" max="10" width="10.2" style="10" customWidth="1"/>
    <col min="11" max="11" width="7.7" style="10" customWidth="1"/>
    <col min="12" max="12" width="9.2" style="10" customWidth="1"/>
    <col min="13" max="13" width="11" style="10" customWidth="1"/>
    <col min="14" max="14" width="8.7" style="10" customWidth="1"/>
    <col min="15" max="15" width="10.2" style="10" customWidth="1"/>
    <col min="16" max="16" width="7.7" style="10" customWidth="1"/>
    <col min="17" max="17" width="9.7" style="10" customWidth="1"/>
    <col min="18" max="19" width="7.7" style="10" customWidth="1"/>
    <col min="20" max="20" width="7.2" style="10" customWidth="1"/>
    <col min="21" max="21" width="9.5" style="10" customWidth="1"/>
    <col min="22" max="23" width="9" style="10" customWidth="1"/>
    <col min="24" max="16384" width="9" style="10"/>
  </cols>
  <sheetData>
    <row r="1" customHeight="1" spans="1:21">
      <c r="A1" s="11" t="s">
        <v>0</v>
      </c>
    </row>
    <row r="2" s="8" customFormat="1" ht="30" customHeight="1" spans="1:21">
      <c r="A2" s="12" t="s">
        <v>91</v>
      </c>
    </row>
    <row r="3" customHeight="1" spans="1:21">
      <c r="A3" s="9" t="str">
        <f>"评估基准日："&amp;TEXT(基本信息输入表!M7,"yyyy年mm月dd日")</f>
        <v>评估基准日：2025年02月20日</v>
      </c>
    </row>
    <row r="4" ht="14.25" customHeight="1" spans="1:21">
      <c r="A4" s="9"/>
      <c r="B4" s="9"/>
      <c r="C4" s="9"/>
      <c r="D4" s="9"/>
      <c r="E4" s="9"/>
      <c r="F4" s="9"/>
      <c r="G4" s="9"/>
      <c r="H4" s="9"/>
      <c r="I4" s="9"/>
      <c r="J4" s="9"/>
      <c r="K4" s="9"/>
      <c r="L4" s="9"/>
      <c r="M4" s="9"/>
      <c r="N4" s="9"/>
      <c r="O4" s="9"/>
      <c r="P4" s="9"/>
      <c r="Q4" s="9"/>
      <c r="R4" s="14" t="s">
        <v>1914</v>
      </c>
    </row>
    <row r="5" customHeight="1" spans="1:21">
      <c r="A5" s="10" t="str">
        <f>基本信息输入表!K6&amp;"："&amp;基本信息输入表!M6</f>
        <v>产权持有单位：中国石油天然气股份有限公司塔里木油田分公司塔西南勘探开发公司</v>
      </c>
      <c r="Q5" s="94" t="s">
        <v>846</v>
      </c>
      <c r="R5" s="16"/>
      <c r="S5" s="16"/>
      <c r="T5" s="16"/>
    </row>
    <row r="6" s="9" customFormat="1" customHeight="1" spans="1:21">
      <c r="A6" s="36" t="s">
        <v>4</v>
      </c>
      <c r="B6" s="36" t="s">
        <v>1879</v>
      </c>
      <c r="C6" s="36" t="s">
        <v>1915</v>
      </c>
      <c r="D6" s="36" t="s">
        <v>1377</v>
      </c>
      <c r="E6" s="36" t="s">
        <v>1916</v>
      </c>
      <c r="F6" s="105" t="s">
        <v>1917</v>
      </c>
      <c r="G6" s="84" t="s">
        <v>1210</v>
      </c>
      <c r="H6" s="105" t="s">
        <v>1211</v>
      </c>
      <c r="I6" s="84" t="s">
        <v>1888</v>
      </c>
      <c r="J6" s="105" t="s">
        <v>1918</v>
      </c>
      <c r="K6" s="84" t="s">
        <v>1891</v>
      </c>
      <c r="L6" s="36" t="s">
        <v>6</v>
      </c>
      <c r="M6" s="86"/>
      <c r="N6" s="84" t="s">
        <v>1192</v>
      </c>
      <c r="O6" s="36" t="s">
        <v>7</v>
      </c>
      <c r="P6" s="89"/>
      <c r="Q6" s="86"/>
      <c r="R6" s="105" t="s">
        <v>686</v>
      </c>
      <c r="S6" s="105" t="s">
        <v>1460</v>
      </c>
      <c r="T6" s="105" t="s">
        <v>176</v>
      </c>
    </row>
    <row r="7" s="9" customFormat="1" ht="25.95" customHeight="1" spans="1:21">
      <c r="A7" s="106"/>
      <c r="B7" s="106"/>
      <c r="C7" s="106"/>
      <c r="D7" s="106"/>
      <c r="E7" s="106"/>
      <c r="F7" s="106"/>
      <c r="G7" s="101"/>
      <c r="H7" s="106"/>
      <c r="I7" s="101"/>
      <c r="J7" s="106"/>
      <c r="K7" s="101"/>
      <c r="L7" s="87" t="s">
        <v>10</v>
      </c>
      <c r="M7" s="115" t="s">
        <v>11</v>
      </c>
      <c r="N7" s="101"/>
      <c r="O7" s="115" t="s">
        <v>10</v>
      </c>
      <c r="P7" s="116" t="s">
        <v>1354</v>
      </c>
      <c r="Q7" s="115" t="s">
        <v>11</v>
      </c>
      <c r="R7" s="106"/>
      <c r="S7" s="106"/>
      <c r="T7" s="106"/>
      <c r="U7" s="9" t="s">
        <v>1461</v>
      </c>
    </row>
    <row r="8" ht="12.75" customHeight="1" spans="1:21">
      <c r="A8" s="20" t="str">
        <f>IF(C8="","",ROW()-7)</f>
        <v/>
      </c>
      <c r="B8" s="20"/>
      <c r="C8" s="21"/>
      <c r="D8" s="21"/>
      <c r="E8" s="21"/>
      <c r="F8" s="20"/>
      <c r="G8" s="21"/>
      <c r="H8" s="59"/>
      <c r="I8" s="21"/>
      <c r="J8" s="22"/>
      <c r="K8" s="59"/>
      <c r="L8" s="23"/>
      <c r="M8" s="23"/>
      <c r="N8" s="23"/>
      <c r="O8" s="23"/>
      <c r="P8" s="23"/>
      <c r="Q8" s="23"/>
      <c r="R8" s="31" t="str">
        <f>IF(M8-N8=0,"",(Q8-M8+N8)/(M8-N8)*100)</f>
        <v/>
      </c>
      <c r="S8" s="283" t="str">
        <f>IF(H8=0,"",O8/H8)</f>
        <v/>
      </c>
      <c r="T8" s="21"/>
      <c r="U8" s="9" t="s">
        <v>1919</v>
      </c>
    </row>
    <row r="9" ht="12.75" customHeight="1" spans="1:21">
      <c r="A9" s="20" t="str">
        <f t="shared" ref="A9:A24" si="0">IF(C9="","",ROW()-7)</f>
        <v/>
      </c>
      <c r="B9" s="20"/>
      <c r="C9" s="21"/>
      <c r="D9" s="21"/>
      <c r="E9" s="21"/>
      <c r="F9" s="20"/>
      <c r="G9" s="21"/>
      <c r="H9" s="59"/>
      <c r="I9" s="21"/>
      <c r="J9" s="22"/>
      <c r="K9" s="59"/>
      <c r="L9" s="23"/>
      <c r="M9" s="23"/>
      <c r="N9" s="23"/>
      <c r="O9" s="23"/>
      <c r="P9" s="23"/>
      <c r="Q9" s="23"/>
      <c r="R9" s="31" t="str">
        <f t="shared" ref="R9:R27" si="1">IF(M9-N9=0,"",(Q9-M9+N9)/(M9-N9)*100)</f>
        <v/>
      </c>
      <c r="S9" s="283" t="str">
        <f t="shared" ref="S9:S24" si="2">IF(H9=0,"",O9/H9)</f>
        <v/>
      </c>
      <c r="T9" s="21"/>
      <c r="U9" s="9" t="s">
        <v>1920</v>
      </c>
    </row>
    <row r="10" ht="12.75" customHeight="1" spans="1:21">
      <c r="A10" s="20" t="str">
        <f t="shared" si="0"/>
        <v/>
      </c>
      <c r="B10" s="20"/>
      <c r="C10" s="21"/>
      <c r="D10" s="21"/>
      <c r="E10" s="21"/>
      <c r="F10" s="20"/>
      <c r="G10" s="21"/>
      <c r="H10" s="59"/>
      <c r="I10" s="21"/>
      <c r="J10" s="22"/>
      <c r="K10" s="59"/>
      <c r="L10" s="23"/>
      <c r="M10" s="23"/>
      <c r="N10" s="23"/>
      <c r="O10" s="23"/>
      <c r="P10" s="23"/>
      <c r="Q10" s="23"/>
      <c r="R10" s="31" t="str">
        <f t="shared" si="1"/>
        <v/>
      </c>
      <c r="S10" s="283" t="str">
        <f t="shared" si="2"/>
        <v/>
      </c>
      <c r="T10" s="21"/>
      <c r="U10" s="9" t="s">
        <v>1921</v>
      </c>
    </row>
    <row r="11" ht="12.75" customHeight="1" spans="1:21">
      <c r="A11" s="20" t="str">
        <f t="shared" si="0"/>
        <v/>
      </c>
      <c r="B11" s="20"/>
      <c r="C11" s="21"/>
      <c r="D11" s="21"/>
      <c r="E11" s="21"/>
      <c r="F11" s="20"/>
      <c r="G11" s="21"/>
      <c r="H11" s="59"/>
      <c r="I11" s="21"/>
      <c r="J11" s="22"/>
      <c r="K11" s="59"/>
      <c r="L11" s="23"/>
      <c r="M11" s="23"/>
      <c r="N11" s="23"/>
      <c r="O11" s="23"/>
      <c r="P11" s="23"/>
      <c r="Q11" s="23"/>
      <c r="R11" s="31" t="str">
        <f t="shared" si="1"/>
        <v/>
      </c>
      <c r="S11" s="283" t="str">
        <f t="shared" si="2"/>
        <v/>
      </c>
      <c r="T11" s="21"/>
      <c r="U11" s="9" t="s">
        <v>1922</v>
      </c>
    </row>
    <row r="12" ht="12.75" customHeight="1" spans="1:21">
      <c r="A12" s="20" t="str">
        <f t="shared" si="0"/>
        <v/>
      </c>
      <c r="B12" s="20"/>
      <c r="C12" s="21"/>
      <c r="D12" s="21"/>
      <c r="E12" s="21"/>
      <c r="F12" s="20"/>
      <c r="G12" s="21"/>
      <c r="H12" s="59"/>
      <c r="I12" s="21"/>
      <c r="J12" s="22"/>
      <c r="K12" s="59"/>
      <c r="L12" s="23"/>
      <c r="M12" s="23"/>
      <c r="N12" s="23"/>
      <c r="O12" s="23"/>
      <c r="P12" s="23"/>
      <c r="Q12" s="23"/>
      <c r="R12" s="31" t="str">
        <f t="shared" si="1"/>
        <v/>
      </c>
      <c r="S12" s="283" t="str">
        <f t="shared" si="2"/>
        <v/>
      </c>
      <c r="T12" s="21"/>
      <c r="U12" s="9" t="s">
        <v>1923</v>
      </c>
    </row>
    <row r="13" ht="12.75" customHeight="1" spans="1:21">
      <c r="A13" s="20" t="str">
        <f t="shared" si="0"/>
        <v/>
      </c>
      <c r="B13" s="20"/>
      <c r="C13" s="21"/>
      <c r="D13" s="21"/>
      <c r="E13" s="21"/>
      <c r="F13" s="20"/>
      <c r="G13" s="21"/>
      <c r="H13" s="59"/>
      <c r="I13" s="21"/>
      <c r="J13" s="22"/>
      <c r="K13" s="59"/>
      <c r="L13" s="23"/>
      <c r="M13" s="23"/>
      <c r="N13" s="23"/>
      <c r="O13" s="23"/>
      <c r="P13" s="23"/>
      <c r="Q13" s="23"/>
      <c r="R13" s="31" t="str">
        <f t="shared" si="1"/>
        <v/>
      </c>
      <c r="S13" s="283" t="str">
        <f t="shared" si="2"/>
        <v/>
      </c>
      <c r="T13" s="21"/>
      <c r="U13" s="9" t="s">
        <v>1924</v>
      </c>
    </row>
    <row r="14" ht="12.75" customHeight="1" spans="1:21">
      <c r="A14" s="20" t="str">
        <f t="shared" si="0"/>
        <v/>
      </c>
      <c r="B14" s="20"/>
      <c r="C14" s="21"/>
      <c r="D14" s="21"/>
      <c r="E14" s="21"/>
      <c r="F14" s="20"/>
      <c r="G14" s="21"/>
      <c r="H14" s="59"/>
      <c r="I14" s="21"/>
      <c r="J14" s="22"/>
      <c r="K14" s="59"/>
      <c r="L14" s="23"/>
      <c r="M14" s="23"/>
      <c r="N14" s="23"/>
      <c r="O14" s="23"/>
      <c r="P14" s="23"/>
      <c r="Q14" s="23"/>
      <c r="R14" s="31" t="str">
        <f t="shared" si="1"/>
        <v/>
      </c>
      <c r="S14" s="283" t="str">
        <f t="shared" si="2"/>
        <v/>
      </c>
      <c r="T14" s="21"/>
      <c r="U14" s="9" t="s">
        <v>1925</v>
      </c>
    </row>
    <row r="15" ht="12.75" customHeight="1" spans="1:21">
      <c r="A15" s="20" t="str">
        <f t="shared" si="0"/>
        <v/>
      </c>
      <c r="B15" s="20"/>
      <c r="C15" s="21"/>
      <c r="D15" s="21"/>
      <c r="E15" s="21"/>
      <c r="F15" s="20"/>
      <c r="G15" s="21"/>
      <c r="H15" s="59"/>
      <c r="I15" s="21"/>
      <c r="J15" s="22"/>
      <c r="K15" s="59"/>
      <c r="L15" s="23"/>
      <c r="M15" s="23"/>
      <c r="N15" s="23"/>
      <c r="O15" s="23"/>
      <c r="P15" s="23"/>
      <c r="Q15" s="23"/>
      <c r="R15" s="31" t="str">
        <f t="shared" si="1"/>
        <v/>
      </c>
      <c r="S15" s="283" t="str">
        <f t="shared" si="2"/>
        <v/>
      </c>
      <c r="T15" s="21"/>
      <c r="U15" s="9" t="s">
        <v>1926</v>
      </c>
    </row>
    <row r="16" ht="12.75" customHeight="1" spans="1:21">
      <c r="A16" s="20" t="str">
        <f t="shared" si="0"/>
        <v/>
      </c>
      <c r="B16" s="20"/>
      <c r="C16" s="21"/>
      <c r="D16" s="21"/>
      <c r="E16" s="21"/>
      <c r="F16" s="20"/>
      <c r="G16" s="21"/>
      <c r="H16" s="59"/>
      <c r="I16" s="21"/>
      <c r="J16" s="22"/>
      <c r="K16" s="59"/>
      <c r="L16" s="23"/>
      <c r="M16" s="23"/>
      <c r="N16" s="23"/>
      <c r="O16" s="23"/>
      <c r="P16" s="23"/>
      <c r="Q16" s="23"/>
      <c r="R16" s="31" t="str">
        <f t="shared" si="1"/>
        <v/>
      </c>
      <c r="S16" s="283" t="str">
        <f t="shared" si="2"/>
        <v/>
      </c>
      <c r="T16" s="21"/>
      <c r="U16" s="9" t="s">
        <v>1927</v>
      </c>
    </row>
    <row r="17" ht="12.75" customHeight="1" spans="1:21">
      <c r="A17" s="20" t="str">
        <f t="shared" si="0"/>
        <v/>
      </c>
      <c r="B17" s="20"/>
      <c r="C17" s="21"/>
      <c r="D17" s="21"/>
      <c r="E17" s="21"/>
      <c r="F17" s="20"/>
      <c r="G17" s="21"/>
      <c r="H17" s="59"/>
      <c r="I17" s="21"/>
      <c r="J17" s="22"/>
      <c r="K17" s="59"/>
      <c r="L17" s="23"/>
      <c r="M17" s="23"/>
      <c r="N17" s="23"/>
      <c r="O17" s="23"/>
      <c r="P17" s="23"/>
      <c r="Q17" s="23"/>
      <c r="R17" s="31" t="str">
        <f t="shared" si="1"/>
        <v/>
      </c>
      <c r="S17" s="283" t="str">
        <f t="shared" si="2"/>
        <v/>
      </c>
      <c r="T17" s="21"/>
      <c r="U17" s="9" t="s">
        <v>1928</v>
      </c>
    </row>
    <row r="18" ht="12.75" customHeight="1" spans="1:21">
      <c r="A18" s="20" t="str">
        <f t="shared" si="0"/>
        <v/>
      </c>
      <c r="B18" s="20"/>
      <c r="C18" s="21"/>
      <c r="D18" s="21"/>
      <c r="E18" s="21"/>
      <c r="F18" s="20"/>
      <c r="G18" s="21"/>
      <c r="H18" s="59"/>
      <c r="I18" s="21"/>
      <c r="J18" s="22"/>
      <c r="K18" s="59"/>
      <c r="L18" s="23"/>
      <c r="M18" s="23"/>
      <c r="N18" s="23"/>
      <c r="O18" s="23"/>
      <c r="P18" s="23"/>
      <c r="Q18" s="23"/>
      <c r="R18" s="31" t="str">
        <f t="shared" si="1"/>
        <v/>
      </c>
      <c r="S18" s="283" t="str">
        <f t="shared" si="2"/>
        <v/>
      </c>
      <c r="T18" s="21"/>
      <c r="U18" s="9" t="s">
        <v>1929</v>
      </c>
    </row>
    <row r="19" ht="12.75" customHeight="1" spans="1:21">
      <c r="A19" s="20" t="str">
        <f t="shared" si="0"/>
        <v/>
      </c>
      <c r="B19" s="20"/>
      <c r="C19" s="21"/>
      <c r="D19" s="21"/>
      <c r="E19" s="21"/>
      <c r="F19" s="20"/>
      <c r="G19" s="21"/>
      <c r="H19" s="59"/>
      <c r="I19" s="21"/>
      <c r="J19" s="22"/>
      <c r="K19" s="59"/>
      <c r="L19" s="23"/>
      <c r="M19" s="23"/>
      <c r="N19" s="23"/>
      <c r="O19" s="23"/>
      <c r="P19" s="23"/>
      <c r="Q19" s="23"/>
      <c r="R19" s="31" t="str">
        <f t="shared" si="1"/>
        <v/>
      </c>
      <c r="S19" s="283" t="str">
        <f t="shared" si="2"/>
        <v/>
      </c>
      <c r="T19" s="21"/>
      <c r="U19" s="9" t="s">
        <v>1930</v>
      </c>
    </row>
    <row r="20" ht="12.75" customHeight="1" spans="1:21">
      <c r="A20" s="20" t="str">
        <f t="shared" si="0"/>
        <v/>
      </c>
      <c r="B20" s="20"/>
      <c r="C20" s="21"/>
      <c r="D20" s="21"/>
      <c r="E20" s="21"/>
      <c r="F20" s="20"/>
      <c r="G20" s="21"/>
      <c r="H20" s="59"/>
      <c r="I20" s="21"/>
      <c r="J20" s="22"/>
      <c r="K20" s="59"/>
      <c r="L20" s="23"/>
      <c r="M20" s="23"/>
      <c r="N20" s="23"/>
      <c r="O20" s="23"/>
      <c r="P20" s="23"/>
      <c r="Q20" s="23"/>
      <c r="R20" s="31" t="str">
        <f t="shared" si="1"/>
        <v/>
      </c>
      <c r="S20" s="283" t="str">
        <f t="shared" si="2"/>
        <v/>
      </c>
      <c r="T20" s="21"/>
      <c r="U20" s="9" t="s">
        <v>1931</v>
      </c>
    </row>
    <row r="21" ht="12.75" customHeight="1" spans="1:21">
      <c r="A21" s="20" t="str">
        <f t="shared" si="0"/>
        <v/>
      </c>
      <c r="B21" s="20"/>
      <c r="C21" s="21"/>
      <c r="D21" s="21"/>
      <c r="E21" s="21"/>
      <c r="F21" s="20"/>
      <c r="G21" s="21"/>
      <c r="H21" s="59"/>
      <c r="I21" s="21"/>
      <c r="J21" s="22"/>
      <c r="K21" s="59"/>
      <c r="L21" s="23"/>
      <c r="M21" s="23"/>
      <c r="N21" s="23"/>
      <c r="O21" s="23"/>
      <c r="P21" s="23"/>
      <c r="Q21" s="23"/>
      <c r="R21" s="31" t="str">
        <f t="shared" si="1"/>
        <v/>
      </c>
      <c r="S21" s="283" t="str">
        <f t="shared" si="2"/>
        <v/>
      </c>
      <c r="T21" s="21"/>
      <c r="U21" s="9" t="s">
        <v>1932</v>
      </c>
    </row>
    <row r="22" ht="12.75" customHeight="1" spans="1:21">
      <c r="A22" s="20" t="str">
        <f t="shared" si="0"/>
        <v/>
      </c>
      <c r="B22" s="20"/>
      <c r="C22" s="21"/>
      <c r="D22" s="21"/>
      <c r="E22" s="21"/>
      <c r="F22" s="20"/>
      <c r="G22" s="21"/>
      <c r="H22" s="59"/>
      <c r="I22" s="21"/>
      <c r="J22" s="22"/>
      <c r="K22" s="59"/>
      <c r="L22" s="23"/>
      <c r="M22" s="23"/>
      <c r="N22" s="23"/>
      <c r="O22" s="23"/>
      <c r="P22" s="23"/>
      <c r="Q22" s="23"/>
      <c r="R22" s="31" t="str">
        <f t="shared" si="1"/>
        <v/>
      </c>
      <c r="S22" s="283" t="str">
        <f t="shared" si="2"/>
        <v/>
      </c>
      <c r="T22" s="21"/>
      <c r="U22" s="9" t="s">
        <v>1933</v>
      </c>
    </row>
    <row r="23" ht="12.75" customHeight="1" spans="1:21">
      <c r="A23" s="20" t="str">
        <f t="shared" si="0"/>
        <v/>
      </c>
      <c r="B23" s="20"/>
      <c r="C23" s="21"/>
      <c r="D23" s="21"/>
      <c r="E23" s="21"/>
      <c r="F23" s="20"/>
      <c r="G23" s="21"/>
      <c r="H23" s="59"/>
      <c r="I23" s="21"/>
      <c r="J23" s="22"/>
      <c r="K23" s="59"/>
      <c r="L23" s="23"/>
      <c r="M23" s="23"/>
      <c r="N23" s="23"/>
      <c r="O23" s="23"/>
      <c r="P23" s="23"/>
      <c r="Q23" s="23"/>
      <c r="R23" s="31" t="str">
        <f t="shared" si="1"/>
        <v/>
      </c>
      <c r="S23" s="283" t="str">
        <f t="shared" si="2"/>
        <v/>
      </c>
      <c r="T23" s="21"/>
      <c r="U23" s="9" t="s">
        <v>1934</v>
      </c>
    </row>
    <row r="24" ht="12.75" customHeight="1" spans="1:21">
      <c r="A24" s="20" t="str">
        <f t="shared" si="0"/>
        <v/>
      </c>
      <c r="B24" s="20"/>
      <c r="C24" s="21"/>
      <c r="D24" s="21"/>
      <c r="E24" s="21"/>
      <c r="F24" s="20"/>
      <c r="G24" s="21"/>
      <c r="H24" s="59"/>
      <c r="I24" s="21"/>
      <c r="J24" s="22"/>
      <c r="K24" s="59"/>
      <c r="L24" s="23"/>
      <c r="M24" s="23"/>
      <c r="N24" s="23"/>
      <c r="O24" s="23"/>
      <c r="P24" s="23"/>
      <c r="Q24" s="23"/>
      <c r="R24" s="31" t="str">
        <f t="shared" si="1"/>
        <v/>
      </c>
      <c r="S24" s="283" t="str">
        <f t="shared" si="2"/>
        <v/>
      </c>
      <c r="T24" s="21"/>
      <c r="U24" s="9" t="s">
        <v>1935</v>
      </c>
    </row>
    <row r="25" ht="12.75" customHeight="1" spans="1:21">
      <c r="A25" s="20" t="s">
        <v>1936</v>
      </c>
      <c r="B25" s="89"/>
      <c r="C25" s="89"/>
      <c r="D25" s="86"/>
      <c r="E25" s="21"/>
      <c r="F25" s="20"/>
      <c r="G25" s="21"/>
      <c r="H25" s="59"/>
      <c r="I25" s="21"/>
      <c r="J25" s="57"/>
      <c r="K25" s="59"/>
      <c r="L25" s="23">
        <f>SUM(L8:L24)</f>
        <v>0</v>
      </c>
      <c r="M25" s="23">
        <f>SUM(M8:M24)</f>
        <v>0</v>
      </c>
      <c r="N25" s="23">
        <f>SUM(N8:N24)</f>
        <v>0</v>
      </c>
      <c r="O25" s="23">
        <f>SUM(O8:O24)</f>
        <v>0</v>
      </c>
      <c r="P25" s="23"/>
      <c r="Q25" s="23">
        <f>SUM(Q8:Q24)</f>
        <v>0</v>
      </c>
      <c r="R25" s="31" t="str">
        <f t="shared" si="1"/>
        <v/>
      </c>
      <c r="S25" s="23"/>
      <c r="T25" s="21"/>
    </row>
    <row r="26" ht="12.75" customHeight="1" spans="1:21">
      <c r="A26" s="20" t="s">
        <v>1937</v>
      </c>
      <c r="B26" s="89"/>
      <c r="C26" s="89"/>
      <c r="D26" s="86"/>
      <c r="E26" s="21"/>
      <c r="F26" s="20"/>
      <c r="G26" s="21"/>
      <c r="H26" s="59"/>
      <c r="I26" s="21"/>
      <c r="J26" s="57"/>
      <c r="K26" s="59"/>
      <c r="L26" s="23"/>
      <c r="M26" s="23">
        <f>N25</f>
        <v>0</v>
      </c>
      <c r="N26" s="23"/>
      <c r="O26" s="23"/>
      <c r="P26" s="23"/>
      <c r="Q26" s="23"/>
      <c r="R26" s="31"/>
      <c r="S26" s="23"/>
      <c r="T26" s="21"/>
    </row>
    <row r="27" customHeight="1" spans="1:21">
      <c r="A27" s="284" t="s">
        <v>1938</v>
      </c>
      <c r="B27" s="16"/>
      <c r="C27" s="16"/>
      <c r="D27" s="16"/>
      <c r="E27" s="41"/>
      <c r="F27" s="24"/>
      <c r="G27" s="27"/>
      <c r="H27" s="31"/>
      <c r="I27" s="31"/>
      <c r="J27" s="31"/>
      <c r="K27" s="31"/>
      <c r="L27" s="31">
        <f>L25-L26</f>
        <v>0</v>
      </c>
      <c r="M27" s="31">
        <f>M25-M26</f>
        <v>0</v>
      </c>
      <c r="N27" s="31"/>
      <c r="O27" s="102">
        <f>O25</f>
        <v>0</v>
      </c>
      <c r="P27" s="31"/>
      <c r="Q27" s="102">
        <f>Q25</f>
        <v>0</v>
      </c>
      <c r="R27" s="31" t="str">
        <f t="shared" si="1"/>
        <v/>
      </c>
      <c r="S27" s="31"/>
      <c r="T27" s="216"/>
    </row>
    <row r="28" customHeight="1" spans="1:21">
      <c r="A28" s="10" t="str">
        <f>基本信息输入表!$K$6&amp;"填表人："&amp;基本信息输入表!$M$58</f>
        <v>产权持有单位填表人：宁国胜</v>
      </c>
      <c r="Q28" s="10" t="str">
        <f>"评估人员："&amp;基本信息输入表!$Q$58</f>
        <v>评估人员：王庆国</v>
      </c>
      <c r="U28" s="10" t="s">
        <v>1483</v>
      </c>
    </row>
    <row r="29" customHeight="1" spans="1:21">
      <c r="A29" s="10" t="str">
        <f>"填表日期："&amp;YEAR(基本信息输入表!$O$58)&amp;"年"&amp;MONTH(基本信息输入表!$O$58)&amp;"月"&amp;DAY(基本信息输入表!$O$58)&amp;"日"</f>
        <v>填表日期：2025年2月22日</v>
      </c>
    </row>
  </sheetData>
  <mergeCells count="24">
    <mergeCell ref="A2:T2"/>
    <mergeCell ref="A3:T3"/>
    <mergeCell ref="R4:T4"/>
    <mergeCell ref="Q5:T5"/>
    <mergeCell ref="L6:M6"/>
    <mergeCell ref="O6:Q6"/>
    <mergeCell ref="A25:D25"/>
    <mergeCell ref="A26:D26"/>
    <mergeCell ref="A27:D27"/>
    <mergeCell ref="A6:A7"/>
    <mergeCell ref="B6:B7"/>
    <mergeCell ref="C6:C7"/>
    <mergeCell ref="D6:D7"/>
    <mergeCell ref="E6:E7"/>
    <mergeCell ref="F6:F7"/>
    <mergeCell ref="G6:G7"/>
    <mergeCell ref="H6:H7"/>
    <mergeCell ref="I6:I7"/>
    <mergeCell ref="J6:J7"/>
    <mergeCell ref="K6:K7"/>
    <mergeCell ref="N6:N7"/>
    <mergeCell ref="R6:R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U29"/>
  <sheetViews>
    <sheetView showGridLines="0" zoomScale="96" zoomScaleNormal="96" topLeftCell="A2" workbookViewId="0">
      <selection activeCell="W27" sqref="W27"/>
    </sheetView>
  </sheetViews>
  <sheetFormatPr defaultColWidth="9" defaultRowHeight="15.75" customHeight="1"/>
  <cols>
    <col min="1" max="1" width="4.5" style="10" customWidth="1"/>
    <col min="2" max="2" width="8.5" style="10" customWidth="1"/>
    <col min="3" max="3" width="11.2" style="10" customWidth="1"/>
    <col min="4" max="4" width="7.7" style="10" customWidth="1"/>
    <col min="5" max="6" width="4.7" style="10" customWidth="1"/>
    <col min="7" max="7" width="16.2" style="10" customWidth="1"/>
    <col min="8" max="8" width="4.2" style="10" customWidth="1"/>
    <col min="9" max="10" width="4.7" style="10" customWidth="1"/>
    <col min="11" max="12" width="5" style="10" customWidth="1"/>
    <col min="13" max="13" width="10.7" style="10" customWidth="1"/>
    <col min="14" max="14" width="11" style="10" customWidth="1"/>
    <col min="15" max="15" width="9" style="10" customWidth="1"/>
    <col min="16" max="16" width="9.7" style="10" customWidth="1"/>
    <col min="17" max="17" width="7.7" style="10" customWidth="1"/>
    <col min="18" max="18" width="9.7" style="10" customWidth="1"/>
    <col min="19" max="19" width="7.7" style="10" customWidth="1"/>
    <col min="20" max="20" width="5.7" style="10" customWidth="1"/>
    <col min="21" max="21" width="8.2" style="10" customWidth="1"/>
    <col min="22" max="23" width="9" style="10" customWidth="1"/>
    <col min="24" max="16384" width="9" style="10"/>
  </cols>
  <sheetData>
    <row r="1" customHeight="1" spans="1:21">
      <c r="A1" s="11" t="s">
        <v>0</v>
      </c>
    </row>
    <row r="2" s="8" customFormat="1" ht="30" customHeight="1" spans="1:21">
      <c r="A2" s="12" t="s">
        <v>95</v>
      </c>
    </row>
    <row r="3" customHeight="1" spans="1:21">
      <c r="A3" s="9" t="str">
        <f>"评估基准日："&amp;TEXT(基本信息输入表!M7,"yyyy年mm月dd日")</f>
        <v>评估基准日：2025年02月20日</v>
      </c>
    </row>
    <row r="4" ht="14.25" customHeight="1" spans="1:21">
      <c r="A4" s="9"/>
      <c r="B4" s="9"/>
      <c r="C4" s="9"/>
      <c r="D4" s="9"/>
      <c r="E4" s="9"/>
      <c r="F4" s="9"/>
      <c r="G4" s="9"/>
      <c r="H4" s="9"/>
      <c r="I4" s="9"/>
      <c r="J4" s="9"/>
      <c r="K4" s="9"/>
      <c r="L4" s="9"/>
      <c r="M4" s="9"/>
      <c r="N4" s="9"/>
      <c r="O4" s="9"/>
      <c r="P4" s="9"/>
      <c r="Q4" s="9"/>
      <c r="R4" s="9"/>
      <c r="S4" s="9"/>
      <c r="T4" s="9" t="s">
        <v>1939</v>
      </c>
    </row>
    <row r="5" customHeight="1" spans="1:21">
      <c r="A5" s="15" t="str">
        <f>基本信息输入表!K6&amp;"："&amp;基本信息输入表!M6</f>
        <v>产权持有单位：中国石油天然气股份有限公司塔里木油田分公司塔西南勘探开发公司</v>
      </c>
      <c r="B5" s="16"/>
      <c r="C5" s="16"/>
      <c r="D5" s="16"/>
      <c r="E5" s="16"/>
      <c r="F5" s="16"/>
      <c r="G5" s="16"/>
      <c r="H5" s="14"/>
      <c r="I5" s="14"/>
      <c r="J5" s="14"/>
      <c r="K5" s="14"/>
      <c r="L5" s="14"/>
      <c r="T5" s="14" t="s">
        <v>1444</v>
      </c>
    </row>
    <row r="6" s="9" customFormat="1" customHeight="1" spans="1:21">
      <c r="A6" s="36" t="s">
        <v>4</v>
      </c>
      <c r="B6" s="36" t="s">
        <v>1879</v>
      </c>
      <c r="C6" s="36" t="s">
        <v>1915</v>
      </c>
      <c r="D6" s="36" t="s">
        <v>1940</v>
      </c>
      <c r="E6" s="105" t="s">
        <v>1941</v>
      </c>
      <c r="F6" s="105" t="s">
        <v>1942</v>
      </c>
      <c r="G6" s="105" t="s">
        <v>1943</v>
      </c>
      <c r="H6" s="105" t="s">
        <v>1944</v>
      </c>
      <c r="I6" s="105" t="s">
        <v>1945</v>
      </c>
      <c r="J6" s="84" t="s">
        <v>1946</v>
      </c>
      <c r="K6" s="105" t="s">
        <v>1918</v>
      </c>
      <c r="L6" s="84" t="s">
        <v>1891</v>
      </c>
      <c r="M6" s="36" t="s">
        <v>6</v>
      </c>
      <c r="N6" s="86"/>
      <c r="O6" s="84" t="s">
        <v>1192</v>
      </c>
      <c r="P6" s="36" t="s">
        <v>7</v>
      </c>
      <c r="Q6" s="89"/>
      <c r="R6" s="86"/>
      <c r="S6" s="105" t="s">
        <v>686</v>
      </c>
      <c r="T6" s="105" t="s">
        <v>176</v>
      </c>
    </row>
    <row r="7" s="9" customFormat="1" ht="12.75" customHeight="1" spans="1:21">
      <c r="A7" s="106"/>
      <c r="B7" s="106"/>
      <c r="C7" s="106"/>
      <c r="D7" s="106"/>
      <c r="E7" s="106"/>
      <c r="F7" s="106"/>
      <c r="G7" s="106"/>
      <c r="H7" s="106"/>
      <c r="I7" s="106"/>
      <c r="J7" s="101"/>
      <c r="K7" s="106"/>
      <c r="L7" s="101"/>
      <c r="M7" s="114" t="s">
        <v>10</v>
      </c>
      <c r="N7" s="115" t="s">
        <v>11</v>
      </c>
      <c r="O7" s="101"/>
      <c r="P7" s="115" t="s">
        <v>10</v>
      </c>
      <c r="Q7" s="116" t="s">
        <v>1354</v>
      </c>
      <c r="R7" s="115" t="s">
        <v>11</v>
      </c>
      <c r="S7" s="106"/>
      <c r="T7" s="106"/>
      <c r="U7" s="9" t="s">
        <v>1461</v>
      </c>
    </row>
    <row r="8" ht="12.75" customHeight="1" spans="1:21">
      <c r="A8" s="20" t="str">
        <f>IF(C8="","",ROW()-7)</f>
        <v/>
      </c>
      <c r="B8" s="20"/>
      <c r="C8" s="21"/>
      <c r="D8" s="21"/>
      <c r="E8" s="59"/>
      <c r="F8" s="59"/>
      <c r="G8" s="68"/>
      <c r="H8" s="21"/>
      <c r="I8" s="21"/>
      <c r="J8" s="21"/>
      <c r="K8" s="22"/>
      <c r="L8" s="59"/>
      <c r="M8" s="23"/>
      <c r="N8" s="23"/>
      <c r="O8" s="23"/>
      <c r="P8" s="23"/>
      <c r="Q8" s="59"/>
      <c r="R8" s="23"/>
      <c r="S8" s="31" t="str">
        <f>IF(N8-O8=0,"",(R8-N8+O8)/(N8-O8)*100)</f>
        <v/>
      </c>
      <c r="T8" s="21"/>
      <c r="U8" s="9" t="s">
        <v>1947</v>
      </c>
    </row>
    <row r="9" ht="12.75" customHeight="1" spans="1:21">
      <c r="A9" s="20" t="str">
        <f t="shared" ref="A9:A24" si="0">IF(C9="","",ROW()-7)</f>
        <v/>
      </c>
      <c r="B9" s="20"/>
      <c r="C9" s="21"/>
      <c r="D9" s="21"/>
      <c r="E9" s="59"/>
      <c r="F9" s="59"/>
      <c r="G9" s="68"/>
      <c r="H9" s="21"/>
      <c r="I9" s="21"/>
      <c r="J9" s="21"/>
      <c r="K9" s="22"/>
      <c r="L9" s="59"/>
      <c r="M9" s="23"/>
      <c r="N9" s="23"/>
      <c r="O9" s="23"/>
      <c r="P9" s="23"/>
      <c r="Q9" s="59"/>
      <c r="R9" s="23"/>
      <c r="S9" s="31" t="str">
        <f t="shared" ref="S9:S27" si="1">IF(N9-O9=0,"",(R9-N9+O9)/(N9-O9)*100)</f>
        <v/>
      </c>
      <c r="T9" s="21"/>
      <c r="U9" s="9" t="s">
        <v>1948</v>
      </c>
    </row>
    <row r="10" ht="12.75" customHeight="1" spans="1:21">
      <c r="A10" s="20" t="str">
        <f t="shared" si="0"/>
        <v/>
      </c>
      <c r="B10" s="20"/>
      <c r="C10" s="21"/>
      <c r="D10" s="21"/>
      <c r="E10" s="59"/>
      <c r="F10" s="59"/>
      <c r="G10" s="68"/>
      <c r="H10" s="21"/>
      <c r="I10" s="21"/>
      <c r="J10" s="21"/>
      <c r="K10" s="22"/>
      <c r="L10" s="59"/>
      <c r="M10" s="23"/>
      <c r="N10" s="23"/>
      <c r="O10" s="23"/>
      <c r="P10" s="23"/>
      <c r="Q10" s="59"/>
      <c r="R10" s="23"/>
      <c r="S10" s="31" t="str">
        <f t="shared" si="1"/>
        <v/>
      </c>
      <c r="T10" s="21"/>
      <c r="U10" s="9" t="s">
        <v>1949</v>
      </c>
    </row>
    <row r="11" ht="12.75" customHeight="1" spans="1:21">
      <c r="A11" s="20" t="str">
        <f t="shared" si="0"/>
        <v/>
      </c>
      <c r="B11" s="20"/>
      <c r="C11" s="21"/>
      <c r="D11" s="21"/>
      <c r="E11" s="59"/>
      <c r="F11" s="59"/>
      <c r="G11" s="68"/>
      <c r="H11" s="21"/>
      <c r="I11" s="21"/>
      <c r="J11" s="21"/>
      <c r="K11" s="22"/>
      <c r="L11" s="59"/>
      <c r="M11" s="23"/>
      <c r="N11" s="23"/>
      <c r="O11" s="23"/>
      <c r="P11" s="23"/>
      <c r="Q11" s="59"/>
      <c r="R11" s="23"/>
      <c r="S11" s="31" t="str">
        <f t="shared" si="1"/>
        <v/>
      </c>
      <c r="T11" s="21"/>
      <c r="U11" s="9" t="s">
        <v>1950</v>
      </c>
    </row>
    <row r="12" ht="12.75" customHeight="1" spans="1:21">
      <c r="A12" s="20" t="str">
        <f t="shared" si="0"/>
        <v/>
      </c>
      <c r="B12" s="20"/>
      <c r="C12" s="21"/>
      <c r="D12" s="21"/>
      <c r="E12" s="59"/>
      <c r="F12" s="59"/>
      <c r="G12" s="68"/>
      <c r="H12" s="21"/>
      <c r="I12" s="21"/>
      <c r="J12" s="21"/>
      <c r="K12" s="22"/>
      <c r="L12" s="59"/>
      <c r="M12" s="23"/>
      <c r="N12" s="23"/>
      <c r="O12" s="23"/>
      <c r="P12" s="23"/>
      <c r="Q12" s="59"/>
      <c r="R12" s="23"/>
      <c r="S12" s="31" t="str">
        <f t="shared" si="1"/>
        <v/>
      </c>
      <c r="T12" s="21"/>
      <c r="U12" s="9" t="s">
        <v>1951</v>
      </c>
    </row>
    <row r="13" ht="12.75" customHeight="1" spans="1:21">
      <c r="A13" s="20" t="str">
        <f t="shared" si="0"/>
        <v/>
      </c>
      <c r="B13" s="20"/>
      <c r="C13" s="21"/>
      <c r="D13" s="21"/>
      <c r="E13" s="59"/>
      <c r="F13" s="59"/>
      <c r="G13" s="68"/>
      <c r="H13" s="21"/>
      <c r="I13" s="21"/>
      <c r="J13" s="21"/>
      <c r="K13" s="22"/>
      <c r="L13" s="59"/>
      <c r="M13" s="23"/>
      <c r="N13" s="23"/>
      <c r="O13" s="23"/>
      <c r="P13" s="23"/>
      <c r="Q13" s="59"/>
      <c r="R13" s="23"/>
      <c r="S13" s="31" t="str">
        <f t="shared" si="1"/>
        <v/>
      </c>
      <c r="T13" s="21"/>
      <c r="U13" s="9" t="s">
        <v>1952</v>
      </c>
    </row>
    <row r="14" ht="12.75" customHeight="1" spans="1:21">
      <c r="A14" s="20" t="str">
        <f t="shared" si="0"/>
        <v/>
      </c>
      <c r="B14" s="20"/>
      <c r="C14" s="21"/>
      <c r="D14" s="21"/>
      <c r="E14" s="59"/>
      <c r="F14" s="59"/>
      <c r="G14" s="68"/>
      <c r="H14" s="21"/>
      <c r="I14" s="21"/>
      <c r="J14" s="21"/>
      <c r="K14" s="22"/>
      <c r="L14" s="59"/>
      <c r="M14" s="23"/>
      <c r="N14" s="23"/>
      <c r="O14" s="23"/>
      <c r="P14" s="23"/>
      <c r="Q14" s="59"/>
      <c r="R14" s="23"/>
      <c r="S14" s="31" t="str">
        <f t="shared" si="1"/>
        <v/>
      </c>
      <c r="T14" s="21"/>
      <c r="U14" s="9" t="s">
        <v>1953</v>
      </c>
    </row>
    <row r="15" ht="12.75" customHeight="1" spans="1:21">
      <c r="A15" s="20" t="str">
        <f t="shared" si="0"/>
        <v/>
      </c>
      <c r="B15" s="20"/>
      <c r="C15" s="21"/>
      <c r="D15" s="21"/>
      <c r="E15" s="59"/>
      <c r="F15" s="59"/>
      <c r="G15" s="68"/>
      <c r="H15" s="21"/>
      <c r="I15" s="21"/>
      <c r="J15" s="21"/>
      <c r="K15" s="22"/>
      <c r="L15" s="59"/>
      <c r="M15" s="23"/>
      <c r="N15" s="23"/>
      <c r="O15" s="23"/>
      <c r="P15" s="23"/>
      <c r="Q15" s="59"/>
      <c r="R15" s="23"/>
      <c r="S15" s="31" t="str">
        <f t="shared" si="1"/>
        <v/>
      </c>
      <c r="T15" s="21"/>
      <c r="U15" s="9" t="s">
        <v>1954</v>
      </c>
    </row>
    <row r="16" ht="12.75" customHeight="1" spans="1:21">
      <c r="A16" s="20" t="str">
        <f t="shared" si="0"/>
        <v/>
      </c>
      <c r="B16" s="20"/>
      <c r="C16" s="21"/>
      <c r="D16" s="21"/>
      <c r="E16" s="59"/>
      <c r="F16" s="59"/>
      <c r="G16" s="68"/>
      <c r="H16" s="21"/>
      <c r="I16" s="21"/>
      <c r="J16" s="21"/>
      <c r="K16" s="22"/>
      <c r="L16" s="59"/>
      <c r="M16" s="23"/>
      <c r="N16" s="23"/>
      <c r="O16" s="23"/>
      <c r="P16" s="23"/>
      <c r="Q16" s="59"/>
      <c r="R16" s="23"/>
      <c r="S16" s="31" t="str">
        <f t="shared" si="1"/>
        <v/>
      </c>
      <c r="T16" s="21"/>
      <c r="U16" s="9" t="s">
        <v>1955</v>
      </c>
    </row>
    <row r="17" ht="12.75" customHeight="1" spans="1:21">
      <c r="A17" s="20" t="str">
        <f t="shared" si="0"/>
        <v/>
      </c>
      <c r="B17" s="20"/>
      <c r="C17" s="21"/>
      <c r="D17" s="21"/>
      <c r="E17" s="59"/>
      <c r="F17" s="59"/>
      <c r="G17" s="68"/>
      <c r="H17" s="21"/>
      <c r="I17" s="21"/>
      <c r="J17" s="21"/>
      <c r="K17" s="22"/>
      <c r="L17" s="59"/>
      <c r="M17" s="23"/>
      <c r="N17" s="23"/>
      <c r="O17" s="23"/>
      <c r="P17" s="23"/>
      <c r="Q17" s="59"/>
      <c r="R17" s="23"/>
      <c r="S17" s="31" t="str">
        <f t="shared" si="1"/>
        <v/>
      </c>
      <c r="T17" s="21"/>
      <c r="U17" s="9" t="s">
        <v>1956</v>
      </c>
    </row>
    <row r="18" ht="12.75" customHeight="1" spans="1:21">
      <c r="A18" s="20" t="str">
        <f t="shared" si="0"/>
        <v/>
      </c>
      <c r="B18" s="20"/>
      <c r="C18" s="21"/>
      <c r="D18" s="21"/>
      <c r="E18" s="59"/>
      <c r="F18" s="59"/>
      <c r="G18" s="68"/>
      <c r="H18" s="21"/>
      <c r="I18" s="21"/>
      <c r="J18" s="21"/>
      <c r="K18" s="22"/>
      <c r="L18" s="59"/>
      <c r="M18" s="23"/>
      <c r="N18" s="23"/>
      <c r="O18" s="23"/>
      <c r="P18" s="23"/>
      <c r="Q18" s="59"/>
      <c r="R18" s="23"/>
      <c r="S18" s="31" t="str">
        <f t="shared" si="1"/>
        <v/>
      </c>
      <c r="T18" s="21"/>
      <c r="U18" s="9" t="s">
        <v>1957</v>
      </c>
    </row>
    <row r="19" ht="12.75" customHeight="1" spans="1:21">
      <c r="A19" s="20" t="str">
        <f t="shared" si="0"/>
        <v/>
      </c>
      <c r="B19" s="20"/>
      <c r="C19" s="21"/>
      <c r="D19" s="21"/>
      <c r="E19" s="59"/>
      <c r="F19" s="59"/>
      <c r="G19" s="68"/>
      <c r="H19" s="21"/>
      <c r="I19" s="21"/>
      <c r="J19" s="21"/>
      <c r="K19" s="22"/>
      <c r="L19" s="59"/>
      <c r="M19" s="23"/>
      <c r="N19" s="23"/>
      <c r="O19" s="23"/>
      <c r="P19" s="23"/>
      <c r="Q19" s="59"/>
      <c r="R19" s="23"/>
      <c r="S19" s="31" t="str">
        <f t="shared" si="1"/>
        <v/>
      </c>
      <c r="T19" s="21"/>
      <c r="U19" s="9" t="s">
        <v>1958</v>
      </c>
    </row>
    <row r="20" ht="12.75" customHeight="1" spans="1:21">
      <c r="A20" s="20" t="str">
        <f t="shared" si="0"/>
        <v/>
      </c>
      <c r="B20" s="20"/>
      <c r="C20" s="21"/>
      <c r="D20" s="21"/>
      <c r="E20" s="59"/>
      <c r="F20" s="59"/>
      <c r="G20" s="68"/>
      <c r="H20" s="21"/>
      <c r="I20" s="21"/>
      <c r="J20" s="21"/>
      <c r="K20" s="22"/>
      <c r="L20" s="59"/>
      <c r="M20" s="23"/>
      <c r="N20" s="23"/>
      <c r="O20" s="23"/>
      <c r="P20" s="23"/>
      <c r="Q20" s="59"/>
      <c r="R20" s="23"/>
      <c r="S20" s="31" t="str">
        <f t="shared" si="1"/>
        <v/>
      </c>
      <c r="T20" s="21"/>
      <c r="U20" s="9" t="s">
        <v>1959</v>
      </c>
    </row>
    <row r="21" ht="12.75" customHeight="1" spans="1:21">
      <c r="A21" s="20" t="str">
        <f t="shared" si="0"/>
        <v/>
      </c>
      <c r="B21" s="20"/>
      <c r="C21" s="21"/>
      <c r="D21" s="21"/>
      <c r="E21" s="59"/>
      <c r="F21" s="59"/>
      <c r="G21" s="68"/>
      <c r="H21" s="21"/>
      <c r="I21" s="21"/>
      <c r="J21" s="21"/>
      <c r="K21" s="22"/>
      <c r="L21" s="59"/>
      <c r="M21" s="23"/>
      <c r="N21" s="23"/>
      <c r="O21" s="23"/>
      <c r="P21" s="23"/>
      <c r="Q21" s="59"/>
      <c r="R21" s="23"/>
      <c r="S21" s="31" t="str">
        <f t="shared" si="1"/>
        <v/>
      </c>
      <c r="T21" s="21"/>
      <c r="U21" s="9" t="s">
        <v>1960</v>
      </c>
    </row>
    <row r="22" ht="12.75" customHeight="1" spans="1:21">
      <c r="A22" s="20" t="str">
        <f t="shared" si="0"/>
        <v/>
      </c>
      <c r="B22" s="20"/>
      <c r="C22" s="21"/>
      <c r="D22" s="21"/>
      <c r="E22" s="59"/>
      <c r="F22" s="59"/>
      <c r="G22" s="68"/>
      <c r="H22" s="21"/>
      <c r="I22" s="21"/>
      <c r="J22" s="21"/>
      <c r="K22" s="22"/>
      <c r="L22" s="59"/>
      <c r="M22" s="23"/>
      <c r="N22" s="23"/>
      <c r="O22" s="23"/>
      <c r="P22" s="23"/>
      <c r="Q22" s="59"/>
      <c r="R22" s="23"/>
      <c r="S22" s="31" t="str">
        <f t="shared" si="1"/>
        <v/>
      </c>
      <c r="T22" s="21"/>
      <c r="U22" s="9" t="s">
        <v>1961</v>
      </c>
    </row>
    <row r="23" ht="12.75" customHeight="1" spans="1:21">
      <c r="A23" s="20" t="str">
        <f t="shared" si="0"/>
        <v/>
      </c>
      <c r="B23" s="20"/>
      <c r="C23" s="21"/>
      <c r="D23" s="21"/>
      <c r="E23" s="59"/>
      <c r="F23" s="59"/>
      <c r="G23" s="68"/>
      <c r="H23" s="21"/>
      <c r="I23" s="21"/>
      <c r="J23" s="21"/>
      <c r="K23" s="22"/>
      <c r="L23" s="59"/>
      <c r="M23" s="23"/>
      <c r="N23" s="23"/>
      <c r="O23" s="23"/>
      <c r="P23" s="23"/>
      <c r="Q23" s="59"/>
      <c r="R23" s="23"/>
      <c r="S23" s="31" t="str">
        <f t="shared" si="1"/>
        <v/>
      </c>
      <c r="T23" s="21"/>
      <c r="U23" s="9" t="s">
        <v>1962</v>
      </c>
    </row>
    <row r="24" ht="12.75" customHeight="1" spans="1:21">
      <c r="A24" s="20" t="str">
        <f t="shared" si="0"/>
        <v/>
      </c>
      <c r="B24" s="20"/>
      <c r="C24" s="21"/>
      <c r="D24" s="21"/>
      <c r="E24" s="59"/>
      <c r="F24" s="59"/>
      <c r="G24" s="68"/>
      <c r="H24" s="21"/>
      <c r="I24" s="21"/>
      <c r="J24" s="21"/>
      <c r="K24" s="22"/>
      <c r="L24" s="59"/>
      <c r="M24" s="23"/>
      <c r="N24" s="23"/>
      <c r="O24" s="23"/>
      <c r="P24" s="23"/>
      <c r="Q24" s="59"/>
      <c r="R24" s="23"/>
      <c r="S24" s="31" t="str">
        <f t="shared" si="1"/>
        <v/>
      </c>
      <c r="T24" s="21"/>
      <c r="U24" s="9" t="s">
        <v>1963</v>
      </c>
    </row>
    <row r="25" ht="12.75" customHeight="1" spans="1:21">
      <c r="A25" s="20" t="s">
        <v>1964</v>
      </c>
      <c r="B25" s="89"/>
      <c r="C25" s="89"/>
      <c r="D25" s="89"/>
      <c r="E25" s="86"/>
      <c r="F25" s="59"/>
      <c r="G25" s="68"/>
      <c r="H25" s="21"/>
      <c r="I25" s="21"/>
      <c r="J25" s="21"/>
      <c r="K25" s="57"/>
      <c r="L25" s="59"/>
      <c r="M25" s="23">
        <f>SUM(M8:M24)</f>
        <v>0</v>
      </c>
      <c r="N25" s="23">
        <f>SUM(N8:N24)</f>
        <v>0</v>
      </c>
      <c r="O25" s="23">
        <f>SUM(O8:O24)</f>
        <v>0</v>
      </c>
      <c r="P25" s="23">
        <f>SUM(P8:P24)</f>
        <v>0</v>
      </c>
      <c r="Q25" s="23"/>
      <c r="R25" s="23">
        <f>SUM(R8:R24)</f>
        <v>0</v>
      </c>
      <c r="S25" s="31" t="str">
        <f t="shared" si="1"/>
        <v/>
      </c>
      <c r="T25" s="21"/>
      <c r="U25" s="9"/>
    </row>
    <row r="26" ht="12.75" customHeight="1" spans="1:21">
      <c r="A26" s="20" t="s">
        <v>1965</v>
      </c>
      <c r="B26" s="89"/>
      <c r="C26" s="89"/>
      <c r="D26" s="89"/>
      <c r="E26" s="86"/>
      <c r="F26" s="59"/>
      <c r="G26" s="68"/>
      <c r="H26" s="21"/>
      <c r="I26" s="21"/>
      <c r="J26" s="21"/>
      <c r="K26" s="57"/>
      <c r="L26" s="59"/>
      <c r="M26" s="23"/>
      <c r="N26" s="23">
        <f>O25</f>
        <v>0</v>
      </c>
      <c r="O26" s="23"/>
      <c r="P26" s="23"/>
      <c r="Q26" s="23"/>
      <c r="R26" s="23"/>
      <c r="S26" s="31"/>
      <c r="T26" s="21"/>
    </row>
    <row r="27" customHeight="1" spans="1:21">
      <c r="A27" s="24" t="s">
        <v>1966</v>
      </c>
      <c r="B27" s="16"/>
      <c r="C27" s="16"/>
      <c r="D27" s="16"/>
      <c r="E27" s="25"/>
      <c r="F27" s="24"/>
      <c r="G27" s="61"/>
      <c r="H27" s="24"/>
      <c r="I27" s="27"/>
      <c r="J27" s="27"/>
      <c r="K27" s="31"/>
      <c r="L27" s="31"/>
      <c r="M27" s="31">
        <f>M25-M26</f>
        <v>0</v>
      </c>
      <c r="N27" s="31">
        <f>N25-N26</f>
        <v>0</v>
      </c>
      <c r="O27" s="31"/>
      <c r="P27" s="102">
        <f>P25</f>
        <v>0</v>
      </c>
      <c r="Q27" s="31"/>
      <c r="R27" s="102">
        <f>R25</f>
        <v>0</v>
      </c>
      <c r="S27" s="31" t="str">
        <f t="shared" si="1"/>
        <v/>
      </c>
      <c r="T27" s="31"/>
    </row>
    <row r="28" customHeight="1" spans="1:21">
      <c r="A28" s="10" t="str">
        <f>基本信息输入表!$K$6&amp;"填表人："&amp;基本信息输入表!$M$59</f>
        <v>产权持有单位填表人：宁国胜</v>
      </c>
      <c r="R28" s="10" t="str">
        <f>"评估人员："&amp;基本信息输入表!$Q$59</f>
        <v>评估人员：王庆国</v>
      </c>
      <c r="U28" s="10" t="s">
        <v>1483</v>
      </c>
    </row>
    <row r="29" customHeight="1" spans="1:21">
      <c r="A29" s="10" t="str">
        <f>"填表日期："&amp;YEAR(基本信息输入表!$O$59)&amp;"年"&amp;MONTH(基本信息输入表!$O$59)&amp;"月"&amp;DAY(基本信息输入表!$O$59)&amp;"日"</f>
        <v>填表日期：2025年2月22日</v>
      </c>
    </row>
  </sheetData>
  <mergeCells count="23">
    <mergeCell ref="A2:T2"/>
    <mergeCell ref="A3:T3"/>
    <mergeCell ref="A5:G5"/>
    <mergeCell ref="M6:N6"/>
    <mergeCell ref="P6:R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2:AA39"/>
  <sheetViews>
    <sheetView showGridLines="0" zoomScale="77" zoomScaleNormal="77" workbookViewId="0">
      <selection activeCell="AC30" sqref="AC30"/>
    </sheetView>
  </sheetViews>
  <sheetFormatPr defaultColWidth="9" defaultRowHeight="12.75"/>
  <cols>
    <col min="1" max="1" width="5.2" style="165" customWidth="1"/>
    <col min="2" max="2" width="8.2" style="165" customWidth="1"/>
    <col min="3" max="3" width="11.7" style="165" customWidth="1"/>
    <col min="4" max="4" width="6.2" style="165" customWidth="1"/>
    <col min="5" max="5" width="5" style="165" customWidth="1"/>
    <col min="6" max="6" width="7.7" style="165" customWidth="1"/>
    <col min="7" max="7" width="8.2" style="165" customWidth="1"/>
    <col min="8" max="8" width="6.5" style="165" customWidth="1"/>
    <col min="9" max="9" width="5.2" style="165" customWidth="1"/>
    <col min="10" max="10" width="5" style="165" customWidth="1"/>
    <col min="11" max="15" width="7.7" style="165" customWidth="1"/>
    <col min="16" max="16" width="7.5" style="252" customWidth="1"/>
    <col min="17" max="17" width="8.2" style="165" customWidth="1"/>
    <col min="18" max="18" width="6.5" style="165" customWidth="1"/>
    <col min="19" max="19" width="9.2" style="165" customWidth="1"/>
    <col min="20" max="20" width="10.2" style="165" customWidth="1"/>
    <col min="21" max="21" width="8.5" style="165" customWidth="1"/>
    <col min="22" max="22" width="9" style="165" customWidth="1"/>
    <col min="23" max="23" width="7.7" style="165" customWidth="1"/>
    <col min="24" max="24" width="10.5" style="165" customWidth="1"/>
    <col min="25" max="25" width="7.5" style="165" customWidth="1"/>
    <col min="26" max="26" width="9.7" style="165" customWidth="1"/>
    <col min="27" max="27" width="6.7" style="165" customWidth="1"/>
    <col min="28" max="259" width="9" style="165" customWidth="1"/>
    <col min="260" max="260" width="5.2" style="165" customWidth="1"/>
    <col min="261" max="261" width="14.7" style="165" customWidth="1"/>
    <col min="262" max="262" width="6.5" style="165" customWidth="1"/>
    <col min="263" max="263" width="7" style="165" customWidth="1"/>
    <col min="264" max="264" width="7.2" style="165" customWidth="1"/>
    <col min="265" max="265" width="7.7" style="165" customWidth="1"/>
    <col min="266" max="266" width="6.7" style="165" customWidth="1"/>
    <col min="267" max="267" width="5.5" style="165" customWidth="1"/>
    <col min="268" max="268" width="5" style="165" customWidth="1"/>
    <col min="269" max="269" width="6.7" style="165" customWidth="1"/>
    <col min="270" max="270" width="7" style="165" customWidth="1"/>
    <col min="271" max="271" width="5.2" style="165" customWidth="1"/>
    <col min="272" max="272" width="6.2" style="165" customWidth="1"/>
    <col min="273" max="273" width="6.5" style="165" customWidth="1"/>
    <col min="274" max="274" width="6.7" style="165" customWidth="1"/>
    <col min="275" max="275" width="6.5" style="165" customWidth="1"/>
    <col min="276" max="276" width="9" style="165" customWidth="1"/>
    <col min="277" max="277" width="8.2" style="165" customWidth="1"/>
    <col min="278" max="278" width="9.7" style="165" customWidth="1"/>
    <col min="279" max="279" width="5.2" style="165" customWidth="1"/>
    <col min="280" max="280" width="9.2" style="165" customWidth="1"/>
    <col min="281" max="281" width="5.2" style="165" customWidth="1"/>
    <col min="282" max="282" width="9.2" style="165" customWidth="1"/>
    <col min="283" max="283" width="17.5" style="165" customWidth="1"/>
    <col min="284" max="515" width="9" style="165" customWidth="1"/>
    <col min="516" max="516" width="5.2" style="165" customWidth="1"/>
    <col min="517" max="517" width="14.7" style="165" customWidth="1"/>
    <col min="518" max="518" width="6.5" style="165" customWidth="1"/>
    <col min="519" max="519" width="7" style="165" customWidth="1"/>
    <col min="520" max="520" width="7.2" style="165" customWidth="1"/>
    <col min="521" max="521" width="7.7" style="165" customWidth="1"/>
    <col min="522" max="522" width="6.7" style="165" customWidth="1"/>
    <col min="523" max="523" width="5.5" style="165" customWidth="1"/>
    <col min="524" max="524" width="5" style="165" customWidth="1"/>
    <col min="525" max="525" width="6.7" style="165" customWidth="1"/>
    <col min="526" max="526" width="7" style="165" customWidth="1"/>
    <col min="527" max="527" width="5.2" style="165" customWidth="1"/>
    <col min="528" max="528" width="6.2" style="165" customWidth="1"/>
    <col min="529" max="529" width="6.5" style="165" customWidth="1"/>
    <col min="530" max="530" width="6.7" style="165" customWidth="1"/>
    <col min="531" max="531" width="6.5" style="165" customWidth="1"/>
    <col min="532" max="532" width="9" style="165" customWidth="1"/>
    <col min="533" max="533" width="8.2" style="165" customWidth="1"/>
    <col min="534" max="534" width="9.7" style="165" customWidth="1"/>
    <col min="535" max="535" width="5.2" style="165" customWidth="1"/>
    <col min="536" max="536" width="9.2" style="165" customWidth="1"/>
    <col min="537" max="537" width="5.2" style="165" customWidth="1"/>
    <col min="538" max="538" width="9.2" style="165" customWidth="1"/>
    <col min="539" max="539" width="17.5" style="165" customWidth="1"/>
    <col min="540" max="771" width="9" style="165" customWidth="1"/>
    <col min="772" max="772" width="5.2" style="165" customWidth="1"/>
    <col min="773" max="773" width="14.7" style="165" customWidth="1"/>
    <col min="774" max="774" width="6.5" style="165" customWidth="1"/>
    <col min="775" max="775" width="7" style="165" customWidth="1"/>
    <col min="776" max="776" width="7.2" style="165" customWidth="1"/>
    <col min="777" max="777" width="7.7" style="165" customWidth="1"/>
    <col min="778" max="778" width="6.7" style="165" customWidth="1"/>
    <col min="779" max="779" width="5.5" style="165" customWidth="1"/>
    <col min="780" max="780" width="5" style="165" customWidth="1"/>
    <col min="781" max="781" width="6.7" style="165" customWidth="1"/>
    <col min="782" max="782" width="7" style="165" customWidth="1"/>
    <col min="783" max="783" width="5.2" style="165" customWidth="1"/>
    <col min="784" max="784" width="6.2" style="165" customWidth="1"/>
    <col min="785" max="785" width="6.5" style="165" customWidth="1"/>
    <col min="786" max="786" width="6.7" style="165" customWidth="1"/>
    <col min="787" max="787" width="6.5" style="165" customWidth="1"/>
    <col min="788" max="788" width="9" style="165" customWidth="1"/>
    <col min="789" max="789" width="8.2" style="165" customWidth="1"/>
    <col min="790" max="790" width="9.7" style="165" customWidth="1"/>
    <col min="791" max="791" width="5.2" style="165" customWidth="1"/>
    <col min="792" max="792" width="9.2" style="165" customWidth="1"/>
    <col min="793" max="793" width="5.2" style="165" customWidth="1"/>
    <col min="794" max="794" width="9.2" style="165" customWidth="1"/>
    <col min="795" max="795" width="17.5" style="165" customWidth="1"/>
    <col min="796" max="1027" width="9" style="165" customWidth="1"/>
    <col min="1028" max="1028" width="5.2" style="165" customWidth="1"/>
    <col min="1029" max="1029" width="14.7" style="165" customWidth="1"/>
    <col min="1030" max="1030" width="6.5" style="165" customWidth="1"/>
    <col min="1031" max="1031" width="7" style="165" customWidth="1"/>
    <col min="1032" max="1032" width="7.2" style="165" customWidth="1"/>
    <col min="1033" max="1033" width="7.7" style="165" customWidth="1"/>
    <col min="1034" max="1034" width="6.7" style="165" customWidth="1"/>
    <col min="1035" max="1035" width="5.5" style="165" customWidth="1"/>
    <col min="1036" max="1036" width="5" style="165" customWidth="1"/>
    <col min="1037" max="1037" width="6.7" style="165" customWidth="1"/>
    <col min="1038" max="1038" width="7" style="165" customWidth="1"/>
    <col min="1039" max="1039" width="5.2" style="165" customWidth="1"/>
    <col min="1040" max="1040" width="6.2" style="165" customWidth="1"/>
    <col min="1041" max="1041" width="6.5" style="165" customWidth="1"/>
    <col min="1042" max="1042" width="6.7" style="165" customWidth="1"/>
    <col min="1043" max="1043" width="6.5" style="165" customWidth="1"/>
    <col min="1044" max="1044" width="9" style="165" customWidth="1"/>
    <col min="1045" max="1045" width="8.2" style="165" customWidth="1"/>
    <col min="1046" max="1046" width="9.7" style="165" customWidth="1"/>
    <col min="1047" max="1047" width="5.2" style="165" customWidth="1"/>
    <col min="1048" max="1048" width="9.2" style="165" customWidth="1"/>
    <col min="1049" max="1049" width="5.2" style="165" customWidth="1"/>
    <col min="1050" max="1050" width="9.2" style="165" customWidth="1"/>
    <col min="1051" max="1051" width="17.5" style="165" customWidth="1"/>
    <col min="1052" max="1283" width="9" style="165" customWidth="1"/>
    <col min="1284" max="1284" width="5.2" style="165" customWidth="1"/>
    <col min="1285" max="1285" width="14.7" style="165" customWidth="1"/>
    <col min="1286" max="1286" width="6.5" style="165" customWidth="1"/>
    <col min="1287" max="1287" width="7" style="165" customWidth="1"/>
    <col min="1288" max="1288" width="7.2" style="165" customWidth="1"/>
    <col min="1289" max="1289" width="7.7" style="165" customWidth="1"/>
    <col min="1290" max="1290" width="6.7" style="165" customWidth="1"/>
    <col min="1291" max="1291" width="5.5" style="165" customWidth="1"/>
    <col min="1292" max="1292" width="5" style="165" customWidth="1"/>
    <col min="1293" max="1293" width="6.7" style="165" customWidth="1"/>
    <col min="1294" max="1294" width="7" style="165" customWidth="1"/>
    <col min="1295" max="1295" width="5.2" style="165" customWidth="1"/>
    <col min="1296" max="1296" width="6.2" style="165" customWidth="1"/>
    <col min="1297" max="1297" width="6.5" style="165" customWidth="1"/>
    <col min="1298" max="1298" width="6.7" style="165" customWidth="1"/>
    <col min="1299" max="1299" width="6.5" style="165" customWidth="1"/>
    <col min="1300" max="1300" width="9" style="165" customWidth="1"/>
    <col min="1301" max="1301" width="8.2" style="165" customWidth="1"/>
    <col min="1302" max="1302" width="9.7" style="165" customWidth="1"/>
    <col min="1303" max="1303" width="5.2" style="165" customWidth="1"/>
    <col min="1304" max="1304" width="9.2" style="165" customWidth="1"/>
    <col min="1305" max="1305" width="5.2" style="165" customWidth="1"/>
    <col min="1306" max="1306" width="9.2" style="165" customWidth="1"/>
    <col min="1307" max="1307" width="17.5" style="165" customWidth="1"/>
    <col min="1308" max="1539" width="9" style="165" customWidth="1"/>
    <col min="1540" max="1540" width="5.2" style="165" customWidth="1"/>
    <col min="1541" max="1541" width="14.7" style="165" customWidth="1"/>
    <col min="1542" max="1542" width="6.5" style="165" customWidth="1"/>
    <col min="1543" max="1543" width="7" style="165" customWidth="1"/>
    <col min="1544" max="1544" width="7.2" style="165" customWidth="1"/>
    <col min="1545" max="1545" width="7.7" style="165" customWidth="1"/>
    <col min="1546" max="1546" width="6.7" style="165" customWidth="1"/>
    <col min="1547" max="1547" width="5.5" style="165" customWidth="1"/>
    <col min="1548" max="1548" width="5" style="165" customWidth="1"/>
    <col min="1549" max="1549" width="6.7" style="165" customWidth="1"/>
    <col min="1550" max="1550" width="7" style="165" customWidth="1"/>
    <col min="1551" max="1551" width="5.2" style="165" customWidth="1"/>
    <col min="1552" max="1552" width="6.2" style="165" customWidth="1"/>
    <col min="1553" max="1553" width="6.5" style="165" customWidth="1"/>
    <col min="1554" max="1554" width="6.7" style="165" customWidth="1"/>
    <col min="1555" max="1555" width="6.5" style="165" customWidth="1"/>
    <col min="1556" max="1556" width="9" style="165" customWidth="1"/>
    <col min="1557" max="1557" width="8.2" style="165" customWidth="1"/>
    <col min="1558" max="1558" width="9.7" style="165" customWidth="1"/>
    <col min="1559" max="1559" width="5.2" style="165" customWidth="1"/>
    <col min="1560" max="1560" width="9.2" style="165" customWidth="1"/>
    <col min="1561" max="1561" width="5.2" style="165" customWidth="1"/>
    <col min="1562" max="1562" width="9.2" style="165" customWidth="1"/>
    <col min="1563" max="1563" width="17.5" style="165" customWidth="1"/>
    <col min="1564" max="1795" width="9" style="165" customWidth="1"/>
    <col min="1796" max="1796" width="5.2" style="165" customWidth="1"/>
    <col min="1797" max="1797" width="14.7" style="165" customWidth="1"/>
    <col min="1798" max="1798" width="6.5" style="165" customWidth="1"/>
    <col min="1799" max="1799" width="7" style="165" customWidth="1"/>
    <col min="1800" max="1800" width="7.2" style="165" customWidth="1"/>
    <col min="1801" max="1801" width="7.7" style="165" customWidth="1"/>
    <col min="1802" max="1802" width="6.7" style="165" customWidth="1"/>
    <col min="1803" max="1803" width="5.5" style="165" customWidth="1"/>
    <col min="1804" max="1804" width="5" style="165" customWidth="1"/>
    <col min="1805" max="1805" width="6.7" style="165" customWidth="1"/>
    <col min="1806" max="1806" width="7" style="165" customWidth="1"/>
    <col min="1807" max="1807" width="5.2" style="165" customWidth="1"/>
    <col min="1808" max="1808" width="6.2" style="165" customWidth="1"/>
    <col min="1809" max="1809" width="6.5" style="165" customWidth="1"/>
    <col min="1810" max="1810" width="6.7" style="165" customWidth="1"/>
    <col min="1811" max="1811" width="6.5" style="165" customWidth="1"/>
    <col min="1812" max="1812" width="9" style="165" customWidth="1"/>
    <col min="1813" max="1813" width="8.2" style="165" customWidth="1"/>
    <col min="1814" max="1814" width="9.7" style="165" customWidth="1"/>
    <col min="1815" max="1815" width="5.2" style="165" customWidth="1"/>
    <col min="1816" max="1816" width="9.2" style="165" customWidth="1"/>
    <col min="1817" max="1817" width="5.2" style="165" customWidth="1"/>
    <col min="1818" max="1818" width="9.2" style="165" customWidth="1"/>
    <col min="1819" max="1819" width="17.5" style="165" customWidth="1"/>
    <col min="1820" max="2051" width="9" style="165" customWidth="1"/>
    <col min="2052" max="2052" width="5.2" style="165" customWidth="1"/>
    <col min="2053" max="2053" width="14.7" style="165" customWidth="1"/>
    <col min="2054" max="2054" width="6.5" style="165" customWidth="1"/>
    <col min="2055" max="2055" width="7" style="165" customWidth="1"/>
    <col min="2056" max="2056" width="7.2" style="165" customWidth="1"/>
    <col min="2057" max="2057" width="7.7" style="165" customWidth="1"/>
    <col min="2058" max="2058" width="6.7" style="165" customWidth="1"/>
    <col min="2059" max="2059" width="5.5" style="165" customWidth="1"/>
    <col min="2060" max="2060" width="5" style="165" customWidth="1"/>
    <col min="2061" max="2061" width="6.7" style="165" customWidth="1"/>
    <col min="2062" max="2062" width="7" style="165" customWidth="1"/>
    <col min="2063" max="2063" width="5.2" style="165" customWidth="1"/>
    <col min="2064" max="2064" width="6.2" style="165" customWidth="1"/>
    <col min="2065" max="2065" width="6.5" style="165" customWidth="1"/>
    <col min="2066" max="2066" width="6.7" style="165" customWidth="1"/>
    <col min="2067" max="2067" width="6.5" style="165" customWidth="1"/>
    <col min="2068" max="2068" width="9" style="165" customWidth="1"/>
    <col min="2069" max="2069" width="8.2" style="165" customWidth="1"/>
    <col min="2070" max="2070" width="9.7" style="165" customWidth="1"/>
    <col min="2071" max="2071" width="5.2" style="165" customWidth="1"/>
    <col min="2072" max="2072" width="9.2" style="165" customWidth="1"/>
    <col min="2073" max="2073" width="5.2" style="165" customWidth="1"/>
    <col min="2074" max="2074" width="9.2" style="165" customWidth="1"/>
    <col min="2075" max="2075" width="17.5" style="165" customWidth="1"/>
    <col min="2076" max="2307" width="9" style="165" customWidth="1"/>
    <col min="2308" max="2308" width="5.2" style="165" customWidth="1"/>
    <col min="2309" max="2309" width="14.7" style="165" customWidth="1"/>
    <col min="2310" max="2310" width="6.5" style="165" customWidth="1"/>
    <col min="2311" max="2311" width="7" style="165" customWidth="1"/>
    <col min="2312" max="2312" width="7.2" style="165" customWidth="1"/>
    <col min="2313" max="2313" width="7.7" style="165" customWidth="1"/>
    <col min="2314" max="2314" width="6.7" style="165" customWidth="1"/>
    <col min="2315" max="2315" width="5.5" style="165" customWidth="1"/>
    <col min="2316" max="2316" width="5" style="165" customWidth="1"/>
    <col min="2317" max="2317" width="6.7" style="165" customWidth="1"/>
    <col min="2318" max="2318" width="7" style="165" customWidth="1"/>
    <col min="2319" max="2319" width="5.2" style="165" customWidth="1"/>
    <col min="2320" max="2320" width="6.2" style="165" customWidth="1"/>
    <col min="2321" max="2321" width="6.5" style="165" customWidth="1"/>
    <col min="2322" max="2322" width="6.7" style="165" customWidth="1"/>
    <col min="2323" max="2323" width="6.5" style="165" customWidth="1"/>
    <col min="2324" max="2324" width="9" style="165" customWidth="1"/>
    <col min="2325" max="2325" width="8.2" style="165" customWidth="1"/>
    <col min="2326" max="2326" width="9.7" style="165" customWidth="1"/>
    <col min="2327" max="2327" width="5.2" style="165" customWidth="1"/>
    <col min="2328" max="2328" width="9.2" style="165" customWidth="1"/>
    <col min="2329" max="2329" width="5.2" style="165" customWidth="1"/>
    <col min="2330" max="2330" width="9.2" style="165" customWidth="1"/>
    <col min="2331" max="2331" width="17.5" style="165" customWidth="1"/>
    <col min="2332" max="2563" width="9" style="165" customWidth="1"/>
    <col min="2564" max="2564" width="5.2" style="165" customWidth="1"/>
    <col min="2565" max="2565" width="14.7" style="165" customWidth="1"/>
    <col min="2566" max="2566" width="6.5" style="165" customWidth="1"/>
    <col min="2567" max="2567" width="7" style="165" customWidth="1"/>
    <col min="2568" max="2568" width="7.2" style="165" customWidth="1"/>
    <col min="2569" max="2569" width="7.7" style="165" customWidth="1"/>
    <col min="2570" max="2570" width="6.7" style="165" customWidth="1"/>
    <col min="2571" max="2571" width="5.5" style="165" customWidth="1"/>
    <col min="2572" max="2572" width="5" style="165" customWidth="1"/>
    <col min="2573" max="2573" width="6.7" style="165" customWidth="1"/>
    <col min="2574" max="2574" width="7" style="165" customWidth="1"/>
    <col min="2575" max="2575" width="5.2" style="165" customWidth="1"/>
    <col min="2576" max="2576" width="6.2" style="165" customWidth="1"/>
    <col min="2577" max="2577" width="6.5" style="165" customWidth="1"/>
    <col min="2578" max="2578" width="6.7" style="165" customWidth="1"/>
    <col min="2579" max="2579" width="6.5" style="165" customWidth="1"/>
    <col min="2580" max="2580" width="9" style="165" customWidth="1"/>
    <col min="2581" max="2581" width="8.2" style="165" customWidth="1"/>
    <col min="2582" max="2582" width="9.7" style="165" customWidth="1"/>
    <col min="2583" max="2583" width="5.2" style="165" customWidth="1"/>
    <col min="2584" max="2584" width="9.2" style="165" customWidth="1"/>
    <col min="2585" max="2585" width="5.2" style="165" customWidth="1"/>
    <col min="2586" max="2586" width="9.2" style="165" customWidth="1"/>
    <col min="2587" max="2587" width="17.5" style="165" customWidth="1"/>
    <col min="2588" max="2819" width="9" style="165" customWidth="1"/>
    <col min="2820" max="2820" width="5.2" style="165" customWidth="1"/>
    <col min="2821" max="2821" width="14.7" style="165" customWidth="1"/>
    <col min="2822" max="2822" width="6.5" style="165" customWidth="1"/>
    <col min="2823" max="2823" width="7" style="165" customWidth="1"/>
    <col min="2824" max="2824" width="7.2" style="165" customWidth="1"/>
    <col min="2825" max="2825" width="7.7" style="165" customWidth="1"/>
    <col min="2826" max="2826" width="6.7" style="165" customWidth="1"/>
    <col min="2827" max="2827" width="5.5" style="165" customWidth="1"/>
    <col min="2828" max="2828" width="5" style="165" customWidth="1"/>
    <col min="2829" max="2829" width="6.7" style="165" customWidth="1"/>
    <col min="2830" max="2830" width="7" style="165" customWidth="1"/>
    <col min="2831" max="2831" width="5.2" style="165" customWidth="1"/>
    <col min="2832" max="2832" width="6.2" style="165" customWidth="1"/>
    <col min="2833" max="2833" width="6.5" style="165" customWidth="1"/>
    <col min="2834" max="2834" width="6.7" style="165" customWidth="1"/>
    <col min="2835" max="2835" width="6.5" style="165" customWidth="1"/>
    <col min="2836" max="2836" width="9" style="165" customWidth="1"/>
    <col min="2837" max="2837" width="8.2" style="165" customWidth="1"/>
    <col min="2838" max="2838" width="9.7" style="165" customWidth="1"/>
    <col min="2839" max="2839" width="5.2" style="165" customWidth="1"/>
    <col min="2840" max="2840" width="9.2" style="165" customWidth="1"/>
    <col min="2841" max="2841" width="5.2" style="165" customWidth="1"/>
    <col min="2842" max="2842" width="9.2" style="165" customWidth="1"/>
    <col min="2843" max="2843" width="17.5" style="165" customWidth="1"/>
    <col min="2844" max="3075" width="9" style="165" customWidth="1"/>
    <col min="3076" max="3076" width="5.2" style="165" customWidth="1"/>
    <col min="3077" max="3077" width="14.7" style="165" customWidth="1"/>
    <col min="3078" max="3078" width="6.5" style="165" customWidth="1"/>
    <col min="3079" max="3079" width="7" style="165" customWidth="1"/>
    <col min="3080" max="3080" width="7.2" style="165" customWidth="1"/>
    <col min="3081" max="3081" width="7.7" style="165" customWidth="1"/>
    <col min="3082" max="3082" width="6.7" style="165" customWidth="1"/>
    <col min="3083" max="3083" width="5.5" style="165" customWidth="1"/>
    <col min="3084" max="3084" width="5" style="165" customWidth="1"/>
    <col min="3085" max="3085" width="6.7" style="165" customWidth="1"/>
    <col min="3086" max="3086" width="7" style="165" customWidth="1"/>
    <col min="3087" max="3087" width="5.2" style="165" customWidth="1"/>
    <col min="3088" max="3088" width="6.2" style="165" customWidth="1"/>
    <col min="3089" max="3089" width="6.5" style="165" customWidth="1"/>
    <col min="3090" max="3090" width="6.7" style="165" customWidth="1"/>
    <col min="3091" max="3091" width="6.5" style="165" customWidth="1"/>
    <col min="3092" max="3092" width="9" style="165" customWidth="1"/>
    <col min="3093" max="3093" width="8.2" style="165" customWidth="1"/>
    <col min="3094" max="3094" width="9.7" style="165" customWidth="1"/>
    <col min="3095" max="3095" width="5.2" style="165" customWidth="1"/>
    <col min="3096" max="3096" width="9.2" style="165" customWidth="1"/>
    <col min="3097" max="3097" width="5.2" style="165" customWidth="1"/>
    <col min="3098" max="3098" width="9.2" style="165" customWidth="1"/>
    <col min="3099" max="3099" width="17.5" style="165" customWidth="1"/>
    <col min="3100" max="3331" width="9" style="165" customWidth="1"/>
    <col min="3332" max="3332" width="5.2" style="165" customWidth="1"/>
    <col min="3333" max="3333" width="14.7" style="165" customWidth="1"/>
    <col min="3334" max="3334" width="6.5" style="165" customWidth="1"/>
    <col min="3335" max="3335" width="7" style="165" customWidth="1"/>
    <col min="3336" max="3336" width="7.2" style="165" customWidth="1"/>
    <col min="3337" max="3337" width="7.7" style="165" customWidth="1"/>
    <col min="3338" max="3338" width="6.7" style="165" customWidth="1"/>
    <col min="3339" max="3339" width="5.5" style="165" customWidth="1"/>
    <col min="3340" max="3340" width="5" style="165" customWidth="1"/>
    <col min="3341" max="3341" width="6.7" style="165" customWidth="1"/>
    <col min="3342" max="3342" width="7" style="165" customWidth="1"/>
    <col min="3343" max="3343" width="5.2" style="165" customWidth="1"/>
    <col min="3344" max="3344" width="6.2" style="165" customWidth="1"/>
    <col min="3345" max="3345" width="6.5" style="165" customWidth="1"/>
    <col min="3346" max="3346" width="6.7" style="165" customWidth="1"/>
    <col min="3347" max="3347" width="6.5" style="165" customWidth="1"/>
    <col min="3348" max="3348" width="9" style="165" customWidth="1"/>
    <col min="3349" max="3349" width="8.2" style="165" customWidth="1"/>
    <col min="3350" max="3350" width="9.7" style="165" customWidth="1"/>
    <col min="3351" max="3351" width="5.2" style="165" customWidth="1"/>
    <col min="3352" max="3352" width="9.2" style="165" customWidth="1"/>
    <col min="3353" max="3353" width="5.2" style="165" customWidth="1"/>
    <col min="3354" max="3354" width="9.2" style="165" customWidth="1"/>
    <col min="3355" max="3355" width="17.5" style="165" customWidth="1"/>
    <col min="3356" max="3587" width="9" style="165" customWidth="1"/>
    <col min="3588" max="3588" width="5.2" style="165" customWidth="1"/>
    <col min="3589" max="3589" width="14.7" style="165" customWidth="1"/>
    <col min="3590" max="3590" width="6.5" style="165" customWidth="1"/>
    <col min="3591" max="3591" width="7" style="165" customWidth="1"/>
    <col min="3592" max="3592" width="7.2" style="165" customWidth="1"/>
    <col min="3593" max="3593" width="7.7" style="165" customWidth="1"/>
    <col min="3594" max="3594" width="6.7" style="165" customWidth="1"/>
    <col min="3595" max="3595" width="5.5" style="165" customWidth="1"/>
    <col min="3596" max="3596" width="5" style="165" customWidth="1"/>
    <col min="3597" max="3597" width="6.7" style="165" customWidth="1"/>
    <col min="3598" max="3598" width="7" style="165" customWidth="1"/>
    <col min="3599" max="3599" width="5.2" style="165" customWidth="1"/>
    <col min="3600" max="3600" width="6.2" style="165" customWidth="1"/>
    <col min="3601" max="3601" width="6.5" style="165" customWidth="1"/>
    <col min="3602" max="3602" width="6.7" style="165" customWidth="1"/>
    <col min="3603" max="3603" width="6.5" style="165" customWidth="1"/>
    <col min="3604" max="3604" width="9" style="165" customWidth="1"/>
    <col min="3605" max="3605" width="8.2" style="165" customWidth="1"/>
    <col min="3606" max="3606" width="9.7" style="165" customWidth="1"/>
    <col min="3607" max="3607" width="5.2" style="165" customWidth="1"/>
    <col min="3608" max="3608" width="9.2" style="165" customWidth="1"/>
    <col min="3609" max="3609" width="5.2" style="165" customWidth="1"/>
    <col min="3610" max="3610" width="9.2" style="165" customWidth="1"/>
    <col min="3611" max="3611" width="17.5" style="165" customWidth="1"/>
    <col min="3612" max="3843" width="9" style="165" customWidth="1"/>
    <col min="3844" max="3844" width="5.2" style="165" customWidth="1"/>
    <col min="3845" max="3845" width="14.7" style="165" customWidth="1"/>
    <col min="3846" max="3846" width="6.5" style="165" customWidth="1"/>
    <col min="3847" max="3847" width="7" style="165" customWidth="1"/>
    <col min="3848" max="3848" width="7.2" style="165" customWidth="1"/>
    <col min="3849" max="3849" width="7.7" style="165" customWidth="1"/>
    <col min="3850" max="3850" width="6.7" style="165" customWidth="1"/>
    <col min="3851" max="3851" width="5.5" style="165" customWidth="1"/>
    <col min="3852" max="3852" width="5" style="165" customWidth="1"/>
    <col min="3853" max="3853" width="6.7" style="165" customWidth="1"/>
    <col min="3854" max="3854" width="7" style="165" customWidth="1"/>
    <col min="3855" max="3855" width="5.2" style="165" customWidth="1"/>
    <col min="3856" max="3856" width="6.2" style="165" customWidth="1"/>
    <col min="3857" max="3857" width="6.5" style="165" customWidth="1"/>
    <col min="3858" max="3858" width="6.7" style="165" customWidth="1"/>
    <col min="3859" max="3859" width="6.5" style="165" customWidth="1"/>
    <col min="3860" max="3860" width="9" style="165" customWidth="1"/>
    <col min="3861" max="3861" width="8.2" style="165" customWidth="1"/>
    <col min="3862" max="3862" width="9.7" style="165" customWidth="1"/>
    <col min="3863" max="3863" width="5.2" style="165" customWidth="1"/>
    <col min="3864" max="3864" width="9.2" style="165" customWidth="1"/>
    <col min="3865" max="3865" width="5.2" style="165" customWidth="1"/>
    <col min="3866" max="3866" width="9.2" style="165" customWidth="1"/>
    <col min="3867" max="3867" width="17.5" style="165" customWidth="1"/>
    <col min="3868" max="4099" width="9" style="165" customWidth="1"/>
    <col min="4100" max="4100" width="5.2" style="165" customWidth="1"/>
    <col min="4101" max="4101" width="14.7" style="165" customWidth="1"/>
    <col min="4102" max="4102" width="6.5" style="165" customWidth="1"/>
    <col min="4103" max="4103" width="7" style="165" customWidth="1"/>
    <col min="4104" max="4104" width="7.2" style="165" customWidth="1"/>
    <col min="4105" max="4105" width="7.7" style="165" customWidth="1"/>
    <col min="4106" max="4106" width="6.7" style="165" customWidth="1"/>
    <col min="4107" max="4107" width="5.5" style="165" customWidth="1"/>
    <col min="4108" max="4108" width="5" style="165" customWidth="1"/>
    <col min="4109" max="4109" width="6.7" style="165" customWidth="1"/>
    <col min="4110" max="4110" width="7" style="165" customWidth="1"/>
    <col min="4111" max="4111" width="5.2" style="165" customWidth="1"/>
    <col min="4112" max="4112" width="6.2" style="165" customWidth="1"/>
    <col min="4113" max="4113" width="6.5" style="165" customWidth="1"/>
    <col min="4114" max="4114" width="6.7" style="165" customWidth="1"/>
    <col min="4115" max="4115" width="6.5" style="165" customWidth="1"/>
    <col min="4116" max="4116" width="9" style="165" customWidth="1"/>
    <col min="4117" max="4117" width="8.2" style="165" customWidth="1"/>
    <col min="4118" max="4118" width="9.7" style="165" customWidth="1"/>
    <col min="4119" max="4119" width="5.2" style="165" customWidth="1"/>
    <col min="4120" max="4120" width="9.2" style="165" customWidth="1"/>
    <col min="4121" max="4121" width="5.2" style="165" customWidth="1"/>
    <col min="4122" max="4122" width="9.2" style="165" customWidth="1"/>
    <col min="4123" max="4123" width="17.5" style="165" customWidth="1"/>
    <col min="4124" max="4355" width="9" style="165" customWidth="1"/>
    <col min="4356" max="4356" width="5.2" style="165" customWidth="1"/>
    <col min="4357" max="4357" width="14.7" style="165" customWidth="1"/>
    <col min="4358" max="4358" width="6.5" style="165" customWidth="1"/>
    <col min="4359" max="4359" width="7" style="165" customWidth="1"/>
    <col min="4360" max="4360" width="7.2" style="165" customWidth="1"/>
    <col min="4361" max="4361" width="7.7" style="165" customWidth="1"/>
    <col min="4362" max="4362" width="6.7" style="165" customWidth="1"/>
    <col min="4363" max="4363" width="5.5" style="165" customWidth="1"/>
    <col min="4364" max="4364" width="5" style="165" customWidth="1"/>
    <col min="4365" max="4365" width="6.7" style="165" customWidth="1"/>
    <col min="4366" max="4366" width="7" style="165" customWidth="1"/>
    <col min="4367" max="4367" width="5.2" style="165" customWidth="1"/>
    <col min="4368" max="4368" width="6.2" style="165" customWidth="1"/>
    <col min="4369" max="4369" width="6.5" style="165" customWidth="1"/>
    <col min="4370" max="4370" width="6.7" style="165" customWidth="1"/>
    <col min="4371" max="4371" width="6.5" style="165" customWidth="1"/>
    <col min="4372" max="4372" width="9" style="165" customWidth="1"/>
    <col min="4373" max="4373" width="8.2" style="165" customWidth="1"/>
    <col min="4374" max="4374" width="9.7" style="165" customWidth="1"/>
    <col min="4375" max="4375" width="5.2" style="165" customWidth="1"/>
    <col min="4376" max="4376" width="9.2" style="165" customWidth="1"/>
    <col min="4377" max="4377" width="5.2" style="165" customWidth="1"/>
    <col min="4378" max="4378" width="9.2" style="165" customWidth="1"/>
    <col min="4379" max="4379" width="17.5" style="165" customWidth="1"/>
    <col min="4380" max="4611" width="9" style="165" customWidth="1"/>
    <col min="4612" max="4612" width="5.2" style="165" customWidth="1"/>
    <col min="4613" max="4613" width="14.7" style="165" customWidth="1"/>
    <col min="4614" max="4614" width="6.5" style="165" customWidth="1"/>
    <col min="4615" max="4615" width="7" style="165" customWidth="1"/>
    <col min="4616" max="4616" width="7.2" style="165" customWidth="1"/>
    <col min="4617" max="4617" width="7.7" style="165" customWidth="1"/>
    <col min="4618" max="4618" width="6.7" style="165" customWidth="1"/>
    <col min="4619" max="4619" width="5.5" style="165" customWidth="1"/>
    <col min="4620" max="4620" width="5" style="165" customWidth="1"/>
    <col min="4621" max="4621" width="6.7" style="165" customWidth="1"/>
    <col min="4622" max="4622" width="7" style="165" customWidth="1"/>
    <col min="4623" max="4623" width="5.2" style="165" customWidth="1"/>
    <col min="4624" max="4624" width="6.2" style="165" customWidth="1"/>
    <col min="4625" max="4625" width="6.5" style="165" customWidth="1"/>
    <col min="4626" max="4626" width="6.7" style="165" customWidth="1"/>
    <col min="4627" max="4627" width="6.5" style="165" customWidth="1"/>
    <col min="4628" max="4628" width="9" style="165" customWidth="1"/>
    <col min="4629" max="4629" width="8.2" style="165" customWidth="1"/>
    <col min="4630" max="4630" width="9.7" style="165" customWidth="1"/>
    <col min="4631" max="4631" width="5.2" style="165" customWidth="1"/>
    <col min="4632" max="4632" width="9.2" style="165" customWidth="1"/>
    <col min="4633" max="4633" width="5.2" style="165" customWidth="1"/>
    <col min="4634" max="4634" width="9.2" style="165" customWidth="1"/>
    <col min="4635" max="4635" width="17.5" style="165" customWidth="1"/>
    <col min="4636" max="4867" width="9" style="165" customWidth="1"/>
    <col min="4868" max="4868" width="5.2" style="165" customWidth="1"/>
    <col min="4869" max="4869" width="14.7" style="165" customWidth="1"/>
    <col min="4870" max="4870" width="6.5" style="165" customWidth="1"/>
    <col min="4871" max="4871" width="7" style="165" customWidth="1"/>
    <col min="4872" max="4872" width="7.2" style="165" customWidth="1"/>
    <col min="4873" max="4873" width="7.7" style="165" customWidth="1"/>
    <col min="4874" max="4874" width="6.7" style="165" customWidth="1"/>
    <col min="4875" max="4875" width="5.5" style="165" customWidth="1"/>
    <col min="4876" max="4876" width="5" style="165" customWidth="1"/>
    <col min="4877" max="4877" width="6.7" style="165" customWidth="1"/>
    <col min="4878" max="4878" width="7" style="165" customWidth="1"/>
    <col min="4879" max="4879" width="5.2" style="165" customWidth="1"/>
    <col min="4880" max="4880" width="6.2" style="165" customWidth="1"/>
    <col min="4881" max="4881" width="6.5" style="165" customWidth="1"/>
    <col min="4882" max="4882" width="6.7" style="165" customWidth="1"/>
    <col min="4883" max="4883" width="6.5" style="165" customWidth="1"/>
    <col min="4884" max="4884" width="9" style="165" customWidth="1"/>
    <col min="4885" max="4885" width="8.2" style="165" customWidth="1"/>
    <col min="4886" max="4886" width="9.7" style="165" customWidth="1"/>
    <col min="4887" max="4887" width="5.2" style="165" customWidth="1"/>
    <col min="4888" max="4888" width="9.2" style="165" customWidth="1"/>
    <col min="4889" max="4889" width="5.2" style="165" customWidth="1"/>
    <col min="4890" max="4890" width="9.2" style="165" customWidth="1"/>
    <col min="4891" max="4891" width="17.5" style="165" customWidth="1"/>
    <col min="4892" max="5123" width="9" style="165" customWidth="1"/>
    <col min="5124" max="5124" width="5.2" style="165" customWidth="1"/>
    <col min="5125" max="5125" width="14.7" style="165" customWidth="1"/>
    <col min="5126" max="5126" width="6.5" style="165" customWidth="1"/>
    <col min="5127" max="5127" width="7" style="165" customWidth="1"/>
    <col min="5128" max="5128" width="7.2" style="165" customWidth="1"/>
    <col min="5129" max="5129" width="7.7" style="165" customWidth="1"/>
    <col min="5130" max="5130" width="6.7" style="165" customWidth="1"/>
    <col min="5131" max="5131" width="5.5" style="165" customWidth="1"/>
    <col min="5132" max="5132" width="5" style="165" customWidth="1"/>
    <col min="5133" max="5133" width="6.7" style="165" customWidth="1"/>
    <col min="5134" max="5134" width="7" style="165" customWidth="1"/>
    <col min="5135" max="5135" width="5.2" style="165" customWidth="1"/>
    <col min="5136" max="5136" width="6.2" style="165" customWidth="1"/>
    <col min="5137" max="5137" width="6.5" style="165" customWidth="1"/>
    <col min="5138" max="5138" width="6.7" style="165" customWidth="1"/>
    <col min="5139" max="5139" width="6.5" style="165" customWidth="1"/>
    <col min="5140" max="5140" width="9" style="165" customWidth="1"/>
    <col min="5141" max="5141" width="8.2" style="165" customWidth="1"/>
    <col min="5142" max="5142" width="9.7" style="165" customWidth="1"/>
    <col min="5143" max="5143" width="5.2" style="165" customWidth="1"/>
    <col min="5144" max="5144" width="9.2" style="165" customWidth="1"/>
    <col min="5145" max="5145" width="5.2" style="165" customWidth="1"/>
    <col min="5146" max="5146" width="9.2" style="165" customWidth="1"/>
    <col min="5147" max="5147" width="17.5" style="165" customWidth="1"/>
    <col min="5148" max="5379" width="9" style="165" customWidth="1"/>
    <col min="5380" max="5380" width="5.2" style="165" customWidth="1"/>
    <col min="5381" max="5381" width="14.7" style="165" customWidth="1"/>
    <col min="5382" max="5382" width="6.5" style="165" customWidth="1"/>
    <col min="5383" max="5383" width="7" style="165" customWidth="1"/>
    <col min="5384" max="5384" width="7.2" style="165" customWidth="1"/>
    <col min="5385" max="5385" width="7.7" style="165" customWidth="1"/>
    <col min="5386" max="5386" width="6.7" style="165" customWidth="1"/>
    <col min="5387" max="5387" width="5.5" style="165" customWidth="1"/>
    <col min="5388" max="5388" width="5" style="165" customWidth="1"/>
    <col min="5389" max="5389" width="6.7" style="165" customWidth="1"/>
    <col min="5390" max="5390" width="7" style="165" customWidth="1"/>
    <col min="5391" max="5391" width="5.2" style="165" customWidth="1"/>
    <col min="5392" max="5392" width="6.2" style="165" customWidth="1"/>
    <col min="5393" max="5393" width="6.5" style="165" customWidth="1"/>
    <col min="5394" max="5394" width="6.7" style="165" customWidth="1"/>
    <col min="5395" max="5395" width="6.5" style="165" customWidth="1"/>
    <col min="5396" max="5396" width="9" style="165" customWidth="1"/>
    <col min="5397" max="5397" width="8.2" style="165" customWidth="1"/>
    <col min="5398" max="5398" width="9.7" style="165" customWidth="1"/>
    <col min="5399" max="5399" width="5.2" style="165" customWidth="1"/>
    <col min="5400" max="5400" width="9.2" style="165" customWidth="1"/>
    <col min="5401" max="5401" width="5.2" style="165" customWidth="1"/>
    <col min="5402" max="5402" width="9.2" style="165" customWidth="1"/>
    <col min="5403" max="5403" width="17.5" style="165" customWidth="1"/>
    <col min="5404" max="5635" width="9" style="165" customWidth="1"/>
    <col min="5636" max="5636" width="5.2" style="165" customWidth="1"/>
    <col min="5637" max="5637" width="14.7" style="165" customWidth="1"/>
    <col min="5638" max="5638" width="6.5" style="165" customWidth="1"/>
    <col min="5639" max="5639" width="7" style="165" customWidth="1"/>
    <col min="5640" max="5640" width="7.2" style="165" customWidth="1"/>
    <col min="5641" max="5641" width="7.7" style="165" customWidth="1"/>
    <col min="5642" max="5642" width="6.7" style="165" customWidth="1"/>
    <col min="5643" max="5643" width="5.5" style="165" customWidth="1"/>
    <col min="5644" max="5644" width="5" style="165" customWidth="1"/>
    <col min="5645" max="5645" width="6.7" style="165" customWidth="1"/>
    <col min="5646" max="5646" width="7" style="165" customWidth="1"/>
    <col min="5647" max="5647" width="5.2" style="165" customWidth="1"/>
    <col min="5648" max="5648" width="6.2" style="165" customWidth="1"/>
    <col min="5649" max="5649" width="6.5" style="165" customWidth="1"/>
    <col min="5650" max="5650" width="6.7" style="165" customWidth="1"/>
    <col min="5651" max="5651" width="6.5" style="165" customWidth="1"/>
    <col min="5652" max="5652" width="9" style="165" customWidth="1"/>
    <col min="5653" max="5653" width="8.2" style="165" customWidth="1"/>
    <col min="5654" max="5654" width="9.7" style="165" customWidth="1"/>
    <col min="5655" max="5655" width="5.2" style="165" customWidth="1"/>
    <col min="5656" max="5656" width="9.2" style="165" customWidth="1"/>
    <col min="5657" max="5657" width="5.2" style="165" customWidth="1"/>
    <col min="5658" max="5658" width="9.2" style="165" customWidth="1"/>
    <col min="5659" max="5659" width="17.5" style="165" customWidth="1"/>
    <col min="5660" max="5891" width="9" style="165" customWidth="1"/>
    <col min="5892" max="5892" width="5.2" style="165" customWidth="1"/>
    <col min="5893" max="5893" width="14.7" style="165" customWidth="1"/>
    <col min="5894" max="5894" width="6.5" style="165" customWidth="1"/>
    <col min="5895" max="5895" width="7" style="165" customWidth="1"/>
    <col min="5896" max="5896" width="7.2" style="165" customWidth="1"/>
    <col min="5897" max="5897" width="7.7" style="165" customWidth="1"/>
    <col min="5898" max="5898" width="6.7" style="165" customWidth="1"/>
    <col min="5899" max="5899" width="5.5" style="165" customWidth="1"/>
    <col min="5900" max="5900" width="5" style="165" customWidth="1"/>
    <col min="5901" max="5901" width="6.7" style="165" customWidth="1"/>
    <col min="5902" max="5902" width="7" style="165" customWidth="1"/>
    <col min="5903" max="5903" width="5.2" style="165" customWidth="1"/>
    <col min="5904" max="5904" width="6.2" style="165" customWidth="1"/>
    <col min="5905" max="5905" width="6.5" style="165" customWidth="1"/>
    <col min="5906" max="5906" width="6.7" style="165" customWidth="1"/>
    <col min="5907" max="5907" width="6.5" style="165" customWidth="1"/>
    <col min="5908" max="5908" width="9" style="165" customWidth="1"/>
    <col min="5909" max="5909" width="8.2" style="165" customWidth="1"/>
    <col min="5910" max="5910" width="9.7" style="165" customWidth="1"/>
    <col min="5911" max="5911" width="5.2" style="165" customWidth="1"/>
    <col min="5912" max="5912" width="9.2" style="165" customWidth="1"/>
    <col min="5913" max="5913" width="5.2" style="165" customWidth="1"/>
    <col min="5914" max="5914" width="9.2" style="165" customWidth="1"/>
    <col min="5915" max="5915" width="17.5" style="165" customWidth="1"/>
    <col min="5916" max="6147" width="9" style="165" customWidth="1"/>
    <col min="6148" max="6148" width="5.2" style="165" customWidth="1"/>
    <col min="6149" max="6149" width="14.7" style="165" customWidth="1"/>
    <col min="6150" max="6150" width="6.5" style="165" customWidth="1"/>
    <col min="6151" max="6151" width="7" style="165" customWidth="1"/>
    <col min="6152" max="6152" width="7.2" style="165" customWidth="1"/>
    <col min="6153" max="6153" width="7.7" style="165" customWidth="1"/>
    <col min="6154" max="6154" width="6.7" style="165" customWidth="1"/>
    <col min="6155" max="6155" width="5.5" style="165" customWidth="1"/>
    <col min="6156" max="6156" width="5" style="165" customWidth="1"/>
    <col min="6157" max="6157" width="6.7" style="165" customWidth="1"/>
    <col min="6158" max="6158" width="7" style="165" customWidth="1"/>
    <col min="6159" max="6159" width="5.2" style="165" customWidth="1"/>
    <col min="6160" max="6160" width="6.2" style="165" customWidth="1"/>
    <col min="6161" max="6161" width="6.5" style="165" customWidth="1"/>
    <col min="6162" max="6162" width="6.7" style="165" customWidth="1"/>
    <col min="6163" max="6163" width="6.5" style="165" customWidth="1"/>
    <col min="6164" max="6164" width="9" style="165" customWidth="1"/>
    <col min="6165" max="6165" width="8.2" style="165" customWidth="1"/>
    <col min="6166" max="6166" width="9.7" style="165" customWidth="1"/>
    <col min="6167" max="6167" width="5.2" style="165" customWidth="1"/>
    <col min="6168" max="6168" width="9.2" style="165" customWidth="1"/>
    <col min="6169" max="6169" width="5.2" style="165" customWidth="1"/>
    <col min="6170" max="6170" width="9.2" style="165" customWidth="1"/>
    <col min="6171" max="6171" width="17.5" style="165" customWidth="1"/>
    <col min="6172" max="6403" width="9" style="165" customWidth="1"/>
    <col min="6404" max="6404" width="5.2" style="165" customWidth="1"/>
    <col min="6405" max="6405" width="14.7" style="165" customWidth="1"/>
    <col min="6406" max="6406" width="6.5" style="165" customWidth="1"/>
    <col min="6407" max="6407" width="7" style="165" customWidth="1"/>
    <col min="6408" max="6408" width="7.2" style="165" customWidth="1"/>
    <col min="6409" max="6409" width="7.7" style="165" customWidth="1"/>
    <col min="6410" max="6410" width="6.7" style="165" customWidth="1"/>
    <col min="6411" max="6411" width="5.5" style="165" customWidth="1"/>
    <col min="6412" max="6412" width="5" style="165" customWidth="1"/>
    <col min="6413" max="6413" width="6.7" style="165" customWidth="1"/>
    <col min="6414" max="6414" width="7" style="165" customWidth="1"/>
    <col min="6415" max="6415" width="5.2" style="165" customWidth="1"/>
    <col min="6416" max="6416" width="6.2" style="165" customWidth="1"/>
    <col min="6417" max="6417" width="6.5" style="165" customWidth="1"/>
    <col min="6418" max="6418" width="6.7" style="165" customWidth="1"/>
    <col min="6419" max="6419" width="6.5" style="165" customWidth="1"/>
    <col min="6420" max="6420" width="9" style="165" customWidth="1"/>
    <col min="6421" max="6421" width="8.2" style="165" customWidth="1"/>
    <col min="6422" max="6422" width="9.7" style="165" customWidth="1"/>
    <col min="6423" max="6423" width="5.2" style="165" customWidth="1"/>
    <col min="6424" max="6424" width="9.2" style="165" customWidth="1"/>
    <col min="6425" max="6425" width="5.2" style="165" customWidth="1"/>
    <col min="6426" max="6426" width="9.2" style="165" customWidth="1"/>
    <col min="6427" max="6427" width="17.5" style="165" customWidth="1"/>
    <col min="6428" max="6659" width="9" style="165" customWidth="1"/>
    <col min="6660" max="6660" width="5.2" style="165" customWidth="1"/>
    <col min="6661" max="6661" width="14.7" style="165" customWidth="1"/>
    <col min="6662" max="6662" width="6.5" style="165" customWidth="1"/>
    <col min="6663" max="6663" width="7" style="165" customWidth="1"/>
    <col min="6664" max="6664" width="7.2" style="165" customWidth="1"/>
    <col min="6665" max="6665" width="7.7" style="165" customWidth="1"/>
    <col min="6666" max="6666" width="6.7" style="165" customWidth="1"/>
    <col min="6667" max="6667" width="5.5" style="165" customWidth="1"/>
    <col min="6668" max="6668" width="5" style="165" customWidth="1"/>
    <col min="6669" max="6669" width="6.7" style="165" customWidth="1"/>
    <col min="6670" max="6670" width="7" style="165" customWidth="1"/>
    <col min="6671" max="6671" width="5.2" style="165" customWidth="1"/>
    <col min="6672" max="6672" width="6.2" style="165" customWidth="1"/>
    <col min="6673" max="6673" width="6.5" style="165" customWidth="1"/>
    <col min="6674" max="6674" width="6.7" style="165" customWidth="1"/>
    <col min="6675" max="6675" width="6.5" style="165" customWidth="1"/>
    <col min="6676" max="6676" width="9" style="165" customWidth="1"/>
    <col min="6677" max="6677" width="8.2" style="165" customWidth="1"/>
    <col min="6678" max="6678" width="9.7" style="165" customWidth="1"/>
    <col min="6679" max="6679" width="5.2" style="165" customWidth="1"/>
    <col min="6680" max="6680" width="9.2" style="165" customWidth="1"/>
    <col min="6681" max="6681" width="5.2" style="165" customWidth="1"/>
    <col min="6682" max="6682" width="9.2" style="165" customWidth="1"/>
    <col min="6683" max="6683" width="17.5" style="165" customWidth="1"/>
    <col min="6684" max="6915" width="9" style="165" customWidth="1"/>
    <col min="6916" max="6916" width="5.2" style="165" customWidth="1"/>
    <col min="6917" max="6917" width="14.7" style="165" customWidth="1"/>
    <col min="6918" max="6918" width="6.5" style="165" customWidth="1"/>
    <col min="6919" max="6919" width="7" style="165" customWidth="1"/>
    <col min="6920" max="6920" width="7.2" style="165" customWidth="1"/>
    <col min="6921" max="6921" width="7.7" style="165" customWidth="1"/>
    <col min="6922" max="6922" width="6.7" style="165" customWidth="1"/>
    <col min="6923" max="6923" width="5.5" style="165" customWidth="1"/>
    <col min="6924" max="6924" width="5" style="165" customWidth="1"/>
    <col min="6925" max="6925" width="6.7" style="165" customWidth="1"/>
    <col min="6926" max="6926" width="7" style="165" customWidth="1"/>
    <col min="6927" max="6927" width="5.2" style="165" customWidth="1"/>
    <col min="6928" max="6928" width="6.2" style="165" customWidth="1"/>
    <col min="6929" max="6929" width="6.5" style="165" customWidth="1"/>
    <col min="6930" max="6930" width="6.7" style="165" customWidth="1"/>
    <col min="6931" max="6931" width="6.5" style="165" customWidth="1"/>
    <col min="6932" max="6932" width="9" style="165" customWidth="1"/>
    <col min="6933" max="6933" width="8.2" style="165" customWidth="1"/>
    <col min="6934" max="6934" width="9.7" style="165" customWidth="1"/>
    <col min="6935" max="6935" width="5.2" style="165" customWidth="1"/>
    <col min="6936" max="6936" width="9.2" style="165" customWidth="1"/>
    <col min="6937" max="6937" width="5.2" style="165" customWidth="1"/>
    <col min="6938" max="6938" width="9.2" style="165" customWidth="1"/>
    <col min="6939" max="6939" width="17.5" style="165" customWidth="1"/>
    <col min="6940" max="7171" width="9" style="165" customWidth="1"/>
    <col min="7172" max="7172" width="5.2" style="165" customWidth="1"/>
    <col min="7173" max="7173" width="14.7" style="165" customWidth="1"/>
    <col min="7174" max="7174" width="6.5" style="165" customWidth="1"/>
    <col min="7175" max="7175" width="7" style="165" customWidth="1"/>
    <col min="7176" max="7176" width="7.2" style="165" customWidth="1"/>
    <col min="7177" max="7177" width="7.7" style="165" customWidth="1"/>
    <col min="7178" max="7178" width="6.7" style="165" customWidth="1"/>
    <col min="7179" max="7179" width="5.5" style="165" customWidth="1"/>
    <col min="7180" max="7180" width="5" style="165" customWidth="1"/>
    <col min="7181" max="7181" width="6.7" style="165" customWidth="1"/>
    <col min="7182" max="7182" width="7" style="165" customWidth="1"/>
    <col min="7183" max="7183" width="5.2" style="165" customWidth="1"/>
    <col min="7184" max="7184" width="6.2" style="165" customWidth="1"/>
    <col min="7185" max="7185" width="6.5" style="165" customWidth="1"/>
    <col min="7186" max="7186" width="6.7" style="165" customWidth="1"/>
    <col min="7187" max="7187" width="6.5" style="165" customWidth="1"/>
    <col min="7188" max="7188" width="9" style="165" customWidth="1"/>
    <col min="7189" max="7189" width="8.2" style="165" customWidth="1"/>
    <col min="7190" max="7190" width="9.7" style="165" customWidth="1"/>
    <col min="7191" max="7191" width="5.2" style="165" customWidth="1"/>
    <col min="7192" max="7192" width="9.2" style="165" customWidth="1"/>
    <col min="7193" max="7193" width="5.2" style="165" customWidth="1"/>
    <col min="7194" max="7194" width="9.2" style="165" customWidth="1"/>
    <col min="7195" max="7195" width="17.5" style="165" customWidth="1"/>
    <col min="7196" max="7427" width="9" style="165" customWidth="1"/>
    <col min="7428" max="7428" width="5.2" style="165" customWidth="1"/>
    <col min="7429" max="7429" width="14.7" style="165" customWidth="1"/>
    <col min="7430" max="7430" width="6.5" style="165" customWidth="1"/>
    <col min="7431" max="7431" width="7" style="165" customWidth="1"/>
    <col min="7432" max="7432" width="7.2" style="165" customWidth="1"/>
    <col min="7433" max="7433" width="7.7" style="165" customWidth="1"/>
    <col min="7434" max="7434" width="6.7" style="165" customWidth="1"/>
    <col min="7435" max="7435" width="5.5" style="165" customWidth="1"/>
    <col min="7436" max="7436" width="5" style="165" customWidth="1"/>
    <col min="7437" max="7437" width="6.7" style="165" customWidth="1"/>
    <col min="7438" max="7438" width="7" style="165" customWidth="1"/>
    <col min="7439" max="7439" width="5.2" style="165" customWidth="1"/>
    <col min="7440" max="7440" width="6.2" style="165" customWidth="1"/>
    <col min="7441" max="7441" width="6.5" style="165" customWidth="1"/>
    <col min="7442" max="7442" width="6.7" style="165" customWidth="1"/>
    <col min="7443" max="7443" width="6.5" style="165" customWidth="1"/>
    <col min="7444" max="7444" width="9" style="165" customWidth="1"/>
    <col min="7445" max="7445" width="8.2" style="165" customWidth="1"/>
    <col min="7446" max="7446" width="9.7" style="165" customWidth="1"/>
    <col min="7447" max="7447" width="5.2" style="165" customWidth="1"/>
    <col min="7448" max="7448" width="9.2" style="165" customWidth="1"/>
    <col min="7449" max="7449" width="5.2" style="165" customWidth="1"/>
    <col min="7450" max="7450" width="9.2" style="165" customWidth="1"/>
    <col min="7451" max="7451" width="17.5" style="165" customWidth="1"/>
    <col min="7452" max="7683" width="9" style="165" customWidth="1"/>
    <col min="7684" max="7684" width="5.2" style="165" customWidth="1"/>
    <col min="7685" max="7685" width="14.7" style="165" customWidth="1"/>
    <col min="7686" max="7686" width="6.5" style="165" customWidth="1"/>
    <col min="7687" max="7687" width="7" style="165" customWidth="1"/>
    <col min="7688" max="7688" width="7.2" style="165" customWidth="1"/>
    <col min="7689" max="7689" width="7.7" style="165" customWidth="1"/>
    <col min="7690" max="7690" width="6.7" style="165" customWidth="1"/>
    <col min="7691" max="7691" width="5.5" style="165" customWidth="1"/>
    <col min="7692" max="7692" width="5" style="165" customWidth="1"/>
    <col min="7693" max="7693" width="6.7" style="165" customWidth="1"/>
    <col min="7694" max="7694" width="7" style="165" customWidth="1"/>
    <col min="7695" max="7695" width="5.2" style="165" customWidth="1"/>
    <col min="7696" max="7696" width="6.2" style="165" customWidth="1"/>
    <col min="7697" max="7697" width="6.5" style="165" customWidth="1"/>
    <col min="7698" max="7698" width="6.7" style="165" customWidth="1"/>
    <col min="7699" max="7699" width="6.5" style="165" customWidth="1"/>
    <col min="7700" max="7700" width="9" style="165" customWidth="1"/>
    <col min="7701" max="7701" width="8.2" style="165" customWidth="1"/>
    <col min="7702" max="7702" width="9.7" style="165" customWidth="1"/>
    <col min="7703" max="7703" width="5.2" style="165" customWidth="1"/>
    <col min="7704" max="7704" width="9.2" style="165" customWidth="1"/>
    <col min="7705" max="7705" width="5.2" style="165" customWidth="1"/>
    <col min="7706" max="7706" width="9.2" style="165" customWidth="1"/>
    <col min="7707" max="7707" width="17.5" style="165" customWidth="1"/>
    <col min="7708" max="7939" width="9" style="165" customWidth="1"/>
    <col min="7940" max="7940" width="5.2" style="165" customWidth="1"/>
    <col min="7941" max="7941" width="14.7" style="165" customWidth="1"/>
    <col min="7942" max="7942" width="6.5" style="165" customWidth="1"/>
    <col min="7943" max="7943" width="7" style="165" customWidth="1"/>
    <col min="7944" max="7944" width="7.2" style="165" customWidth="1"/>
    <col min="7945" max="7945" width="7.7" style="165" customWidth="1"/>
    <col min="7946" max="7946" width="6.7" style="165" customWidth="1"/>
    <col min="7947" max="7947" width="5.5" style="165" customWidth="1"/>
    <col min="7948" max="7948" width="5" style="165" customWidth="1"/>
    <col min="7949" max="7949" width="6.7" style="165" customWidth="1"/>
    <col min="7950" max="7950" width="7" style="165" customWidth="1"/>
    <col min="7951" max="7951" width="5.2" style="165" customWidth="1"/>
    <col min="7952" max="7952" width="6.2" style="165" customWidth="1"/>
    <col min="7953" max="7953" width="6.5" style="165" customWidth="1"/>
    <col min="7954" max="7954" width="6.7" style="165" customWidth="1"/>
    <col min="7955" max="7955" width="6.5" style="165" customWidth="1"/>
    <col min="7956" max="7956" width="9" style="165" customWidth="1"/>
    <col min="7957" max="7957" width="8.2" style="165" customWidth="1"/>
    <col min="7958" max="7958" width="9.7" style="165" customWidth="1"/>
    <col min="7959" max="7959" width="5.2" style="165" customWidth="1"/>
    <col min="7960" max="7960" width="9.2" style="165" customWidth="1"/>
    <col min="7961" max="7961" width="5.2" style="165" customWidth="1"/>
    <col min="7962" max="7962" width="9.2" style="165" customWidth="1"/>
    <col min="7963" max="7963" width="17.5" style="165" customWidth="1"/>
    <col min="7964" max="8195" width="9" style="165" customWidth="1"/>
    <col min="8196" max="8196" width="5.2" style="165" customWidth="1"/>
    <col min="8197" max="8197" width="14.7" style="165" customWidth="1"/>
    <col min="8198" max="8198" width="6.5" style="165" customWidth="1"/>
    <col min="8199" max="8199" width="7" style="165" customWidth="1"/>
    <col min="8200" max="8200" width="7.2" style="165" customWidth="1"/>
    <col min="8201" max="8201" width="7.7" style="165" customWidth="1"/>
    <col min="8202" max="8202" width="6.7" style="165" customWidth="1"/>
    <col min="8203" max="8203" width="5.5" style="165" customWidth="1"/>
    <col min="8204" max="8204" width="5" style="165" customWidth="1"/>
    <col min="8205" max="8205" width="6.7" style="165" customWidth="1"/>
    <col min="8206" max="8206" width="7" style="165" customWidth="1"/>
    <col min="8207" max="8207" width="5.2" style="165" customWidth="1"/>
    <col min="8208" max="8208" width="6.2" style="165" customWidth="1"/>
    <col min="8209" max="8209" width="6.5" style="165" customWidth="1"/>
    <col min="8210" max="8210" width="6.7" style="165" customWidth="1"/>
    <col min="8211" max="8211" width="6.5" style="165" customWidth="1"/>
    <col min="8212" max="8212" width="9" style="165" customWidth="1"/>
    <col min="8213" max="8213" width="8.2" style="165" customWidth="1"/>
    <col min="8214" max="8214" width="9.7" style="165" customWidth="1"/>
    <col min="8215" max="8215" width="5.2" style="165" customWidth="1"/>
    <col min="8216" max="8216" width="9.2" style="165" customWidth="1"/>
    <col min="8217" max="8217" width="5.2" style="165" customWidth="1"/>
    <col min="8218" max="8218" width="9.2" style="165" customWidth="1"/>
    <col min="8219" max="8219" width="17.5" style="165" customWidth="1"/>
    <col min="8220" max="8451" width="9" style="165" customWidth="1"/>
    <col min="8452" max="8452" width="5.2" style="165" customWidth="1"/>
    <col min="8453" max="8453" width="14.7" style="165" customWidth="1"/>
    <col min="8454" max="8454" width="6.5" style="165" customWidth="1"/>
    <col min="8455" max="8455" width="7" style="165" customWidth="1"/>
    <col min="8456" max="8456" width="7.2" style="165" customWidth="1"/>
    <col min="8457" max="8457" width="7.7" style="165" customWidth="1"/>
    <col min="8458" max="8458" width="6.7" style="165" customWidth="1"/>
    <col min="8459" max="8459" width="5.5" style="165" customWidth="1"/>
    <col min="8460" max="8460" width="5" style="165" customWidth="1"/>
    <col min="8461" max="8461" width="6.7" style="165" customWidth="1"/>
    <col min="8462" max="8462" width="7" style="165" customWidth="1"/>
    <col min="8463" max="8463" width="5.2" style="165" customWidth="1"/>
    <col min="8464" max="8464" width="6.2" style="165" customWidth="1"/>
    <col min="8465" max="8465" width="6.5" style="165" customWidth="1"/>
    <col min="8466" max="8466" width="6.7" style="165" customWidth="1"/>
    <col min="8467" max="8467" width="6.5" style="165" customWidth="1"/>
    <col min="8468" max="8468" width="9" style="165" customWidth="1"/>
    <col min="8469" max="8469" width="8.2" style="165" customWidth="1"/>
    <col min="8470" max="8470" width="9.7" style="165" customWidth="1"/>
    <col min="8471" max="8471" width="5.2" style="165" customWidth="1"/>
    <col min="8472" max="8472" width="9.2" style="165" customWidth="1"/>
    <col min="8473" max="8473" width="5.2" style="165" customWidth="1"/>
    <col min="8474" max="8474" width="9.2" style="165" customWidth="1"/>
    <col min="8475" max="8475" width="17.5" style="165" customWidth="1"/>
    <col min="8476" max="8707" width="9" style="165" customWidth="1"/>
    <col min="8708" max="8708" width="5.2" style="165" customWidth="1"/>
    <col min="8709" max="8709" width="14.7" style="165" customWidth="1"/>
    <col min="8710" max="8710" width="6.5" style="165" customWidth="1"/>
    <col min="8711" max="8711" width="7" style="165" customWidth="1"/>
    <col min="8712" max="8712" width="7.2" style="165" customWidth="1"/>
    <col min="8713" max="8713" width="7.7" style="165" customWidth="1"/>
    <col min="8714" max="8714" width="6.7" style="165" customWidth="1"/>
    <col min="8715" max="8715" width="5.5" style="165" customWidth="1"/>
    <col min="8716" max="8716" width="5" style="165" customWidth="1"/>
    <col min="8717" max="8717" width="6.7" style="165" customWidth="1"/>
    <col min="8718" max="8718" width="7" style="165" customWidth="1"/>
    <col min="8719" max="8719" width="5.2" style="165" customWidth="1"/>
    <col min="8720" max="8720" width="6.2" style="165" customWidth="1"/>
    <col min="8721" max="8721" width="6.5" style="165" customWidth="1"/>
    <col min="8722" max="8722" width="6.7" style="165" customWidth="1"/>
    <col min="8723" max="8723" width="6.5" style="165" customWidth="1"/>
    <col min="8724" max="8724" width="9" style="165" customWidth="1"/>
    <col min="8725" max="8725" width="8.2" style="165" customWidth="1"/>
    <col min="8726" max="8726" width="9.7" style="165" customWidth="1"/>
    <col min="8727" max="8727" width="5.2" style="165" customWidth="1"/>
    <col min="8728" max="8728" width="9.2" style="165" customWidth="1"/>
    <col min="8729" max="8729" width="5.2" style="165" customWidth="1"/>
    <col min="8730" max="8730" width="9.2" style="165" customWidth="1"/>
    <col min="8731" max="8731" width="17.5" style="165" customWidth="1"/>
    <col min="8732" max="8963" width="9" style="165" customWidth="1"/>
    <col min="8964" max="8964" width="5.2" style="165" customWidth="1"/>
    <col min="8965" max="8965" width="14.7" style="165" customWidth="1"/>
    <col min="8966" max="8966" width="6.5" style="165" customWidth="1"/>
    <col min="8967" max="8967" width="7" style="165" customWidth="1"/>
    <col min="8968" max="8968" width="7.2" style="165" customWidth="1"/>
    <col min="8969" max="8969" width="7.7" style="165" customWidth="1"/>
    <col min="8970" max="8970" width="6.7" style="165" customWidth="1"/>
    <col min="8971" max="8971" width="5.5" style="165" customWidth="1"/>
    <col min="8972" max="8972" width="5" style="165" customWidth="1"/>
    <col min="8973" max="8973" width="6.7" style="165" customWidth="1"/>
    <col min="8974" max="8974" width="7" style="165" customWidth="1"/>
    <col min="8975" max="8975" width="5.2" style="165" customWidth="1"/>
    <col min="8976" max="8976" width="6.2" style="165" customWidth="1"/>
    <col min="8977" max="8977" width="6.5" style="165" customWidth="1"/>
    <col min="8978" max="8978" width="6.7" style="165" customWidth="1"/>
    <col min="8979" max="8979" width="6.5" style="165" customWidth="1"/>
    <col min="8980" max="8980" width="9" style="165" customWidth="1"/>
    <col min="8981" max="8981" width="8.2" style="165" customWidth="1"/>
    <col min="8982" max="8982" width="9.7" style="165" customWidth="1"/>
    <col min="8983" max="8983" width="5.2" style="165" customWidth="1"/>
    <col min="8984" max="8984" width="9.2" style="165" customWidth="1"/>
    <col min="8985" max="8985" width="5.2" style="165" customWidth="1"/>
    <col min="8986" max="8986" width="9.2" style="165" customWidth="1"/>
    <col min="8987" max="8987" width="17.5" style="165" customWidth="1"/>
    <col min="8988" max="9219" width="9" style="165" customWidth="1"/>
    <col min="9220" max="9220" width="5.2" style="165" customWidth="1"/>
    <col min="9221" max="9221" width="14.7" style="165" customWidth="1"/>
    <col min="9222" max="9222" width="6.5" style="165" customWidth="1"/>
    <col min="9223" max="9223" width="7" style="165" customWidth="1"/>
    <col min="9224" max="9224" width="7.2" style="165" customWidth="1"/>
    <col min="9225" max="9225" width="7.7" style="165" customWidth="1"/>
    <col min="9226" max="9226" width="6.7" style="165" customWidth="1"/>
    <col min="9227" max="9227" width="5.5" style="165" customWidth="1"/>
    <col min="9228" max="9228" width="5" style="165" customWidth="1"/>
    <col min="9229" max="9229" width="6.7" style="165" customWidth="1"/>
    <col min="9230" max="9230" width="7" style="165" customWidth="1"/>
    <col min="9231" max="9231" width="5.2" style="165" customWidth="1"/>
    <col min="9232" max="9232" width="6.2" style="165" customWidth="1"/>
    <col min="9233" max="9233" width="6.5" style="165" customWidth="1"/>
    <col min="9234" max="9234" width="6.7" style="165" customWidth="1"/>
    <col min="9235" max="9235" width="6.5" style="165" customWidth="1"/>
    <col min="9236" max="9236" width="9" style="165" customWidth="1"/>
    <col min="9237" max="9237" width="8.2" style="165" customWidth="1"/>
    <col min="9238" max="9238" width="9.7" style="165" customWidth="1"/>
    <col min="9239" max="9239" width="5.2" style="165" customWidth="1"/>
    <col min="9240" max="9240" width="9.2" style="165" customWidth="1"/>
    <col min="9241" max="9241" width="5.2" style="165" customWidth="1"/>
    <col min="9242" max="9242" width="9.2" style="165" customWidth="1"/>
    <col min="9243" max="9243" width="17.5" style="165" customWidth="1"/>
    <col min="9244" max="9475" width="9" style="165" customWidth="1"/>
    <col min="9476" max="9476" width="5.2" style="165" customWidth="1"/>
    <col min="9477" max="9477" width="14.7" style="165" customWidth="1"/>
    <col min="9478" max="9478" width="6.5" style="165" customWidth="1"/>
    <col min="9479" max="9479" width="7" style="165" customWidth="1"/>
    <col min="9480" max="9480" width="7.2" style="165" customWidth="1"/>
    <col min="9481" max="9481" width="7.7" style="165" customWidth="1"/>
    <col min="9482" max="9482" width="6.7" style="165" customWidth="1"/>
    <col min="9483" max="9483" width="5.5" style="165" customWidth="1"/>
    <col min="9484" max="9484" width="5" style="165" customWidth="1"/>
    <col min="9485" max="9485" width="6.7" style="165" customWidth="1"/>
    <col min="9486" max="9486" width="7" style="165" customWidth="1"/>
    <col min="9487" max="9487" width="5.2" style="165" customWidth="1"/>
    <col min="9488" max="9488" width="6.2" style="165" customWidth="1"/>
    <col min="9489" max="9489" width="6.5" style="165" customWidth="1"/>
    <col min="9490" max="9490" width="6.7" style="165" customWidth="1"/>
    <col min="9491" max="9491" width="6.5" style="165" customWidth="1"/>
    <col min="9492" max="9492" width="9" style="165" customWidth="1"/>
    <col min="9493" max="9493" width="8.2" style="165" customWidth="1"/>
    <col min="9494" max="9494" width="9.7" style="165" customWidth="1"/>
    <col min="9495" max="9495" width="5.2" style="165" customWidth="1"/>
    <col min="9496" max="9496" width="9.2" style="165" customWidth="1"/>
    <col min="9497" max="9497" width="5.2" style="165" customWidth="1"/>
    <col min="9498" max="9498" width="9.2" style="165" customWidth="1"/>
    <col min="9499" max="9499" width="17.5" style="165" customWidth="1"/>
    <col min="9500" max="9731" width="9" style="165" customWidth="1"/>
    <col min="9732" max="9732" width="5.2" style="165" customWidth="1"/>
    <col min="9733" max="9733" width="14.7" style="165" customWidth="1"/>
    <col min="9734" max="9734" width="6.5" style="165" customWidth="1"/>
    <col min="9735" max="9735" width="7" style="165" customWidth="1"/>
    <col min="9736" max="9736" width="7.2" style="165" customWidth="1"/>
    <col min="9737" max="9737" width="7.7" style="165" customWidth="1"/>
    <col min="9738" max="9738" width="6.7" style="165" customWidth="1"/>
    <col min="9739" max="9739" width="5.5" style="165" customWidth="1"/>
    <col min="9740" max="9740" width="5" style="165" customWidth="1"/>
    <col min="9741" max="9741" width="6.7" style="165" customWidth="1"/>
    <col min="9742" max="9742" width="7" style="165" customWidth="1"/>
    <col min="9743" max="9743" width="5.2" style="165" customWidth="1"/>
    <col min="9744" max="9744" width="6.2" style="165" customWidth="1"/>
    <col min="9745" max="9745" width="6.5" style="165" customWidth="1"/>
    <col min="9746" max="9746" width="6.7" style="165" customWidth="1"/>
    <col min="9747" max="9747" width="6.5" style="165" customWidth="1"/>
    <col min="9748" max="9748" width="9" style="165" customWidth="1"/>
    <col min="9749" max="9749" width="8.2" style="165" customWidth="1"/>
    <col min="9750" max="9750" width="9.7" style="165" customWidth="1"/>
    <col min="9751" max="9751" width="5.2" style="165" customWidth="1"/>
    <col min="9752" max="9752" width="9.2" style="165" customWidth="1"/>
    <col min="9753" max="9753" width="5.2" style="165" customWidth="1"/>
    <col min="9754" max="9754" width="9.2" style="165" customWidth="1"/>
    <col min="9755" max="9755" width="17.5" style="165" customWidth="1"/>
    <col min="9756" max="9987" width="9" style="165" customWidth="1"/>
    <col min="9988" max="9988" width="5.2" style="165" customWidth="1"/>
    <col min="9989" max="9989" width="14.7" style="165" customWidth="1"/>
    <col min="9990" max="9990" width="6.5" style="165" customWidth="1"/>
    <col min="9991" max="9991" width="7" style="165" customWidth="1"/>
    <col min="9992" max="9992" width="7.2" style="165" customWidth="1"/>
    <col min="9993" max="9993" width="7.7" style="165" customWidth="1"/>
    <col min="9994" max="9994" width="6.7" style="165" customWidth="1"/>
    <col min="9995" max="9995" width="5.5" style="165" customWidth="1"/>
    <col min="9996" max="9996" width="5" style="165" customWidth="1"/>
    <col min="9997" max="9997" width="6.7" style="165" customWidth="1"/>
    <col min="9998" max="9998" width="7" style="165" customWidth="1"/>
    <col min="9999" max="9999" width="5.2" style="165" customWidth="1"/>
    <col min="10000" max="10000" width="6.2" style="165" customWidth="1"/>
    <col min="10001" max="10001" width="6.5" style="165" customWidth="1"/>
    <col min="10002" max="10002" width="6.7" style="165" customWidth="1"/>
    <col min="10003" max="10003" width="6.5" style="165" customWidth="1"/>
    <col min="10004" max="10004" width="9" style="165" customWidth="1"/>
    <col min="10005" max="10005" width="8.2" style="165" customWidth="1"/>
    <col min="10006" max="10006" width="9.7" style="165" customWidth="1"/>
    <col min="10007" max="10007" width="5.2" style="165" customWidth="1"/>
    <col min="10008" max="10008" width="9.2" style="165" customWidth="1"/>
    <col min="10009" max="10009" width="5.2" style="165" customWidth="1"/>
    <col min="10010" max="10010" width="9.2" style="165" customWidth="1"/>
    <col min="10011" max="10011" width="17.5" style="165" customWidth="1"/>
    <col min="10012" max="10243" width="9" style="165" customWidth="1"/>
    <col min="10244" max="10244" width="5.2" style="165" customWidth="1"/>
    <col min="10245" max="10245" width="14.7" style="165" customWidth="1"/>
    <col min="10246" max="10246" width="6.5" style="165" customWidth="1"/>
    <col min="10247" max="10247" width="7" style="165" customWidth="1"/>
    <col min="10248" max="10248" width="7.2" style="165" customWidth="1"/>
    <col min="10249" max="10249" width="7.7" style="165" customWidth="1"/>
    <col min="10250" max="10250" width="6.7" style="165" customWidth="1"/>
    <col min="10251" max="10251" width="5.5" style="165" customWidth="1"/>
    <col min="10252" max="10252" width="5" style="165" customWidth="1"/>
    <col min="10253" max="10253" width="6.7" style="165" customWidth="1"/>
    <col min="10254" max="10254" width="7" style="165" customWidth="1"/>
    <col min="10255" max="10255" width="5.2" style="165" customWidth="1"/>
    <col min="10256" max="10256" width="6.2" style="165" customWidth="1"/>
    <col min="10257" max="10257" width="6.5" style="165" customWidth="1"/>
    <col min="10258" max="10258" width="6.7" style="165" customWidth="1"/>
    <col min="10259" max="10259" width="6.5" style="165" customWidth="1"/>
    <col min="10260" max="10260" width="9" style="165" customWidth="1"/>
    <col min="10261" max="10261" width="8.2" style="165" customWidth="1"/>
    <col min="10262" max="10262" width="9.7" style="165" customWidth="1"/>
    <col min="10263" max="10263" width="5.2" style="165" customWidth="1"/>
    <col min="10264" max="10264" width="9.2" style="165" customWidth="1"/>
    <col min="10265" max="10265" width="5.2" style="165" customWidth="1"/>
    <col min="10266" max="10266" width="9.2" style="165" customWidth="1"/>
    <col min="10267" max="10267" width="17.5" style="165" customWidth="1"/>
    <col min="10268" max="10499" width="9" style="165" customWidth="1"/>
    <col min="10500" max="10500" width="5.2" style="165" customWidth="1"/>
    <col min="10501" max="10501" width="14.7" style="165" customWidth="1"/>
    <col min="10502" max="10502" width="6.5" style="165" customWidth="1"/>
    <col min="10503" max="10503" width="7" style="165" customWidth="1"/>
    <col min="10504" max="10504" width="7.2" style="165" customWidth="1"/>
    <col min="10505" max="10505" width="7.7" style="165" customWidth="1"/>
    <col min="10506" max="10506" width="6.7" style="165" customWidth="1"/>
    <col min="10507" max="10507" width="5.5" style="165" customWidth="1"/>
    <col min="10508" max="10508" width="5" style="165" customWidth="1"/>
    <col min="10509" max="10509" width="6.7" style="165" customWidth="1"/>
    <col min="10510" max="10510" width="7" style="165" customWidth="1"/>
    <col min="10511" max="10511" width="5.2" style="165" customWidth="1"/>
    <col min="10512" max="10512" width="6.2" style="165" customWidth="1"/>
    <col min="10513" max="10513" width="6.5" style="165" customWidth="1"/>
    <col min="10514" max="10514" width="6.7" style="165" customWidth="1"/>
    <col min="10515" max="10515" width="6.5" style="165" customWidth="1"/>
    <col min="10516" max="10516" width="9" style="165" customWidth="1"/>
    <col min="10517" max="10517" width="8.2" style="165" customWidth="1"/>
    <col min="10518" max="10518" width="9.7" style="165" customWidth="1"/>
    <col min="10519" max="10519" width="5.2" style="165" customWidth="1"/>
    <col min="10520" max="10520" width="9.2" style="165" customWidth="1"/>
    <col min="10521" max="10521" width="5.2" style="165" customWidth="1"/>
    <col min="10522" max="10522" width="9.2" style="165" customWidth="1"/>
    <col min="10523" max="10523" width="17.5" style="165" customWidth="1"/>
    <col min="10524" max="10755" width="9" style="165" customWidth="1"/>
    <col min="10756" max="10756" width="5.2" style="165" customWidth="1"/>
    <col min="10757" max="10757" width="14.7" style="165" customWidth="1"/>
    <col min="10758" max="10758" width="6.5" style="165" customWidth="1"/>
    <col min="10759" max="10759" width="7" style="165" customWidth="1"/>
    <col min="10760" max="10760" width="7.2" style="165" customWidth="1"/>
    <col min="10761" max="10761" width="7.7" style="165" customWidth="1"/>
    <col min="10762" max="10762" width="6.7" style="165" customWidth="1"/>
    <col min="10763" max="10763" width="5.5" style="165" customWidth="1"/>
    <col min="10764" max="10764" width="5" style="165" customWidth="1"/>
    <col min="10765" max="10765" width="6.7" style="165" customWidth="1"/>
    <col min="10766" max="10766" width="7" style="165" customWidth="1"/>
    <col min="10767" max="10767" width="5.2" style="165" customWidth="1"/>
    <col min="10768" max="10768" width="6.2" style="165" customWidth="1"/>
    <col min="10769" max="10769" width="6.5" style="165" customWidth="1"/>
    <col min="10770" max="10770" width="6.7" style="165" customWidth="1"/>
    <col min="10771" max="10771" width="6.5" style="165" customWidth="1"/>
    <col min="10772" max="10772" width="9" style="165" customWidth="1"/>
    <col min="10773" max="10773" width="8.2" style="165" customWidth="1"/>
    <col min="10774" max="10774" width="9.7" style="165" customWidth="1"/>
    <col min="10775" max="10775" width="5.2" style="165" customWidth="1"/>
    <col min="10776" max="10776" width="9.2" style="165" customWidth="1"/>
    <col min="10777" max="10777" width="5.2" style="165" customWidth="1"/>
    <col min="10778" max="10778" width="9.2" style="165" customWidth="1"/>
    <col min="10779" max="10779" width="17.5" style="165" customWidth="1"/>
    <col min="10780" max="11011" width="9" style="165" customWidth="1"/>
    <col min="11012" max="11012" width="5.2" style="165" customWidth="1"/>
    <col min="11013" max="11013" width="14.7" style="165" customWidth="1"/>
    <col min="11014" max="11014" width="6.5" style="165" customWidth="1"/>
    <col min="11015" max="11015" width="7" style="165" customWidth="1"/>
    <col min="11016" max="11016" width="7.2" style="165" customWidth="1"/>
    <col min="11017" max="11017" width="7.7" style="165" customWidth="1"/>
    <col min="11018" max="11018" width="6.7" style="165" customWidth="1"/>
    <col min="11019" max="11019" width="5.5" style="165" customWidth="1"/>
    <col min="11020" max="11020" width="5" style="165" customWidth="1"/>
    <col min="11021" max="11021" width="6.7" style="165" customWidth="1"/>
    <col min="11022" max="11022" width="7" style="165" customWidth="1"/>
    <col min="11023" max="11023" width="5.2" style="165" customWidth="1"/>
    <col min="11024" max="11024" width="6.2" style="165" customWidth="1"/>
    <col min="11025" max="11025" width="6.5" style="165" customWidth="1"/>
    <col min="11026" max="11026" width="6.7" style="165" customWidth="1"/>
    <col min="11027" max="11027" width="6.5" style="165" customWidth="1"/>
    <col min="11028" max="11028" width="9" style="165" customWidth="1"/>
    <col min="11029" max="11029" width="8.2" style="165" customWidth="1"/>
    <col min="11030" max="11030" width="9.7" style="165" customWidth="1"/>
    <col min="11031" max="11031" width="5.2" style="165" customWidth="1"/>
    <col min="11032" max="11032" width="9.2" style="165" customWidth="1"/>
    <col min="11033" max="11033" width="5.2" style="165" customWidth="1"/>
    <col min="11034" max="11034" width="9.2" style="165" customWidth="1"/>
    <col min="11035" max="11035" width="17.5" style="165" customWidth="1"/>
    <col min="11036" max="11267" width="9" style="165" customWidth="1"/>
    <col min="11268" max="11268" width="5.2" style="165" customWidth="1"/>
    <col min="11269" max="11269" width="14.7" style="165" customWidth="1"/>
    <col min="11270" max="11270" width="6.5" style="165" customWidth="1"/>
    <col min="11271" max="11271" width="7" style="165" customWidth="1"/>
    <col min="11272" max="11272" width="7.2" style="165" customWidth="1"/>
    <col min="11273" max="11273" width="7.7" style="165" customWidth="1"/>
    <col min="11274" max="11274" width="6.7" style="165" customWidth="1"/>
    <col min="11275" max="11275" width="5.5" style="165" customWidth="1"/>
    <col min="11276" max="11276" width="5" style="165" customWidth="1"/>
    <col min="11277" max="11277" width="6.7" style="165" customWidth="1"/>
    <col min="11278" max="11278" width="7" style="165" customWidth="1"/>
    <col min="11279" max="11279" width="5.2" style="165" customWidth="1"/>
    <col min="11280" max="11280" width="6.2" style="165" customWidth="1"/>
    <col min="11281" max="11281" width="6.5" style="165" customWidth="1"/>
    <col min="11282" max="11282" width="6.7" style="165" customWidth="1"/>
    <col min="11283" max="11283" width="6.5" style="165" customWidth="1"/>
    <col min="11284" max="11284" width="9" style="165" customWidth="1"/>
    <col min="11285" max="11285" width="8.2" style="165" customWidth="1"/>
    <col min="11286" max="11286" width="9.7" style="165" customWidth="1"/>
    <col min="11287" max="11287" width="5.2" style="165" customWidth="1"/>
    <col min="11288" max="11288" width="9.2" style="165" customWidth="1"/>
    <col min="11289" max="11289" width="5.2" style="165" customWidth="1"/>
    <col min="11290" max="11290" width="9.2" style="165" customWidth="1"/>
    <col min="11291" max="11291" width="17.5" style="165" customWidth="1"/>
    <col min="11292" max="11523" width="9" style="165" customWidth="1"/>
    <col min="11524" max="11524" width="5.2" style="165" customWidth="1"/>
    <col min="11525" max="11525" width="14.7" style="165" customWidth="1"/>
    <col min="11526" max="11526" width="6.5" style="165" customWidth="1"/>
    <col min="11527" max="11527" width="7" style="165" customWidth="1"/>
    <col min="11528" max="11528" width="7.2" style="165" customWidth="1"/>
    <col min="11529" max="11529" width="7.7" style="165" customWidth="1"/>
    <col min="11530" max="11530" width="6.7" style="165" customWidth="1"/>
    <col min="11531" max="11531" width="5.5" style="165" customWidth="1"/>
    <col min="11532" max="11532" width="5" style="165" customWidth="1"/>
    <col min="11533" max="11533" width="6.7" style="165" customWidth="1"/>
    <col min="11534" max="11534" width="7" style="165" customWidth="1"/>
    <col min="11535" max="11535" width="5.2" style="165" customWidth="1"/>
    <col min="11536" max="11536" width="6.2" style="165" customWidth="1"/>
    <col min="11537" max="11537" width="6.5" style="165" customWidth="1"/>
    <col min="11538" max="11538" width="6.7" style="165" customWidth="1"/>
    <col min="11539" max="11539" width="6.5" style="165" customWidth="1"/>
    <col min="11540" max="11540" width="9" style="165" customWidth="1"/>
    <col min="11541" max="11541" width="8.2" style="165" customWidth="1"/>
    <col min="11542" max="11542" width="9.7" style="165" customWidth="1"/>
    <col min="11543" max="11543" width="5.2" style="165" customWidth="1"/>
    <col min="11544" max="11544" width="9.2" style="165" customWidth="1"/>
    <col min="11545" max="11545" width="5.2" style="165" customWidth="1"/>
    <col min="11546" max="11546" width="9.2" style="165" customWidth="1"/>
    <col min="11547" max="11547" width="17.5" style="165" customWidth="1"/>
    <col min="11548" max="11779" width="9" style="165" customWidth="1"/>
    <col min="11780" max="11780" width="5.2" style="165" customWidth="1"/>
    <col min="11781" max="11781" width="14.7" style="165" customWidth="1"/>
    <col min="11782" max="11782" width="6.5" style="165" customWidth="1"/>
    <col min="11783" max="11783" width="7" style="165" customWidth="1"/>
    <col min="11784" max="11784" width="7.2" style="165" customWidth="1"/>
    <col min="11785" max="11785" width="7.7" style="165" customWidth="1"/>
    <col min="11786" max="11786" width="6.7" style="165" customWidth="1"/>
    <col min="11787" max="11787" width="5.5" style="165" customWidth="1"/>
    <col min="11788" max="11788" width="5" style="165" customWidth="1"/>
    <col min="11789" max="11789" width="6.7" style="165" customWidth="1"/>
    <col min="11790" max="11790" width="7" style="165" customWidth="1"/>
    <col min="11791" max="11791" width="5.2" style="165" customWidth="1"/>
    <col min="11792" max="11792" width="6.2" style="165" customWidth="1"/>
    <col min="11793" max="11793" width="6.5" style="165" customWidth="1"/>
    <col min="11794" max="11794" width="6.7" style="165" customWidth="1"/>
    <col min="11795" max="11795" width="6.5" style="165" customWidth="1"/>
    <col min="11796" max="11796" width="9" style="165" customWidth="1"/>
    <col min="11797" max="11797" width="8.2" style="165" customWidth="1"/>
    <col min="11798" max="11798" width="9.7" style="165" customWidth="1"/>
    <col min="11799" max="11799" width="5.2" style="165" customWidth="1"/>
    <col min="11800" max="11800" width="9.2" style="165" customWidth="1"/>
    <col min="11801" max="11801" width="5.2" style="165" customWidth="1"/>
    <col min="11802" max="11802" width="9.2" style="165" customWidth="1"/>
    <col min="11803" max="11803" width="17.5" style="165" customWidth="1"/>
    <col min="11804" max="12035" width="9" style="165" customWidth="1"/>
    <col min="12036" max="12036" width="5.2" style="165" customWidth="1"/>
    <col min="12037" max="12037" width="14.7" style="165" customWidth="1"/>
    <col min="12038" max="12038" width="6.5" style="165" customWidth="1"/>
    <col min="12039" max="12039" width="7" style="165" customWidth="1"/>
    <col min="12040" max="12040" width="7.2" style="165" customWidth="1"/>
    <col min="12041" max="12041" width="7.7" style="165" customWidth="1"/>
    <col min="12042" max="12042" width="6.7" style="165" customWidth="1"/>
    <col min="12043" max="12043" width="5.5" style="165" customWidth="1"/>
    <col min="12044" max="12044" width="5" style="165" customWidth="1"/>
    <col min="12045" max="12045" width="6.7" style="165" customWidth="1"/>
    <col min="12046" max="12046" width="7" style="165" customWidth="1"/>
    <col min="12047" max="12047" width="5.2" style="165" customWidth="1"/>
    <col min="12048" max="12048" width="6.2" style="165" customWidth="1"/>
    <col min="12049" max="12049" width="6.5" style="165" customWidth="1"/>
    <col min="12050" max="12050" width="6.7" style="165" customWidth="1"/>
    <col min="12051" max="12051" width="6.5" style="165" customWidth="1"/>
    <col min="12052" max="12052" width="9" style="165" customWidth="1"/>
    <col min="12053" max="12053" width="8.2" style="165" customWidth="1"/>
    <col min="12054" max="12054" width="9.7" style="165" customWidth="1"/>
    <col min="12055" max="12055" width="5.2" style="165" customWidth="1"/>
    <col min="12056" max="12056" width="9.2" style="165" customWidth="1"/>
    <col min="12057" max="12057" width="5.2" style="165" customWidth="1"/>
    <col min="12058" max="12058" width="9.2" style="165" customWidth="1"/>
    <col min="12059" max="12059" width="17.5" style="165" customWidth="1"/>
    <col min="12060" max="12291" width="9" style="165" customWidth="1"/>
    <col min="12292" max="12292" width="5.2" style="165" customWidth="1"/>
    <col min="12293" max="12293" width="14.7" style="165" customWidth="1"/>
    <col min="12294" max="12294" width="6.5" style="165" customWidth="1"/>
    <col min="12295" max="12295" width="7" style="165" customWidth="1"/>
    <col min="12296" max="12296" width="7.2" style="165" customWidth="1"/>
    <col min="12297" max="12297" width="7.7" style="165" customWidth="1"/>
    <col min="12298" max="12298" width="6.7" style="165" customWidth="1"/>
    <col min="12299" max="12299" width="5.5" style="165" customWidth="1"/>
    <col min="12300" max="12300" width="5" style="165" customWidth="1"/>
    <col min="12301" max="12301" width="6.7" style="165" customWidth="1"/>
    <col min="12302" max="12302" width="7" style="165" customWidth="1"/>
    <col min="12303" max="12303" width="5.2" style="165" customWidth="1"/>
    <col min="12304" max="12304" width="6.2" style="165" customWidth="1"/>
    <col min="12305" max="12305" width="6.5" style="165" customWidth="1"/>
    <col min="12306" max="12306" width="6.7" style="165" customWidth="1"/>
    <col min="12307" max="12307" width="6.5" style="165" customWidth="1"/>
    <col min="12308" max="12308" width="9" style="165" customWidth="1"/>
    <col min="12309" max="12309" width="8.2" style="165" customWidth="1"/>
    <col min="12310" max="12310" width="9.7" style="165" customWidth="1"/>
    <col min="12311" max="12311" width="5.2" style="165" customWidth="1"/>
    <col min="12312" max="12312" width="9.2" style="165" customWidth="1"/>
    <col min="12313" max="12313" width="5.2" style="165" customWidth="1"/>
    <col min="12314" max="12314" width="9.2" style="165" customWidth="1"/>
    <col min="12315" max="12315" width="17.5" style="165" customWidth="1"/>
    <col min="12316" max="12547" width="9" style="165" customWidth="1"/>
    <col min="12548" max="12548" width="5.2" style="165" customWidth="1"/>
    <col min="12549" max="12549" width="14.7" style="165" customWidth="1"/>
    <col min="12550" max="12550" width="6.5" style="165" customWidth="1"/>
    <col min="12551" max="12551" width="7" style="165" customWidth="1"/>
    <col min="12552" max="12552" width="7.2" style="165" customWidth="1"/>
    <col min="12553" max="12553" width="7.7" style="165" customWidth="1"/>
    <col min="12554" max="12554" width="6.7" style="165" customWidth="1"/>
    <col min="12555" max="12555" width="5.5" style="165" customWidth="1"/>
    <col min="12556" max="12556" width="5" style="165" customWidth="1"/>
    <col min="12557" max="12557" width="6.7" style="165" customWidth="1"/>
    <col min="12558" max="12558" width="7" style="165" customWidth="1"/>
    <col min="12559" max="12559" width="5.2" style="165" customWidth="1"/>
    <col min="12560" max="12560" width="6.2" style="165" customWidth="1"/>
    <col min="12561" max="12561" width="6.5" style="165" customWidth="1"/>
    <col min="12562" max="12562" width="6.7" style="165" customWidth="1"/>
    <col min="12563" max="12563" width="6.5" style="165" customWidth="1"/>
    <col min="12564" max="12564" width="9" style="165" customWidth="1"/>
    <col min="12565" max="12565" width="8.2" style="165" customWidth="1"/>
    <col min="12566" max="12566" width="9.7" style="165" customWidth="1"/>
    <col min="12567" max="12567" width="5.2" style="165" customWidth="1"/>
    <col min="12568" max="12568" width="9.2" style="165" customWidth="1"/>
    <col min="12569" max="12569" width="5.2" style="165" customWidth="1"/>
    <col min="12570" max="12570" width="9.2" style="165" customWidth="1"/>
    <col min="12571" max="12571" width="17.5" style="165" customWidth="1"/>
    <col min="12572" max="12803" width="9" style="165" customWidth="1"/>
    <col min="12804" max="12804" width="5.2" style="165" customWidth="1"/>
    <col min="12805" max="12805" width="14.7" style="165" customWidth="1"/>
    <col min="12806" max="12806" width="6.5" style="165" customWidth="1"/>
    <col min="12807" max="12807" width="7" style="165" customWidth="1"/>
    <col min="12808" max="12808" width="7.2" style="165" customWidth="1"/>
    <col min="12809" max="12809" width="7.7" style="165" customWidth="1"/>
    <col min="12810" max="12810" width="6.7" style="165" customWidth="1"/>
    <col min="12811" max="12811" width="5.5" style="165" customWidth="1"/>
    <col min="12812" max="12812" width="5" style="165" customWidth="1"/>
    <col min="12813" max="12813" width="6.7" style="165" customWidth="1"/>
    <col min="12814" max="12814" width="7" style="165" customWidth="1"/>
    <col min="12815" max="12815" width="5.2" style="165" customWidth="1"/>
    <col min="12816" max="12816" width="6.2" style="165" customWidth="1"/>
    <col min="12817" max="12817" width="6.5" style="165" customWidth="1"/>
    <col min="12818" max="12818" width="6.7" style="165" customWidth="1"/>
    <col min="12819" max="12819" width="6.5" style="165" customWidth="1"/>
    <col min="12820" max="12820" width="9" style="165" customWidth="1"/>
    <col min="12821" max="12821" width="8.2" style="165" customWidth="1"/>
    <col min="12822" max="12822" width="9.7" style="165" customWidth="1"/>
    <col min="12823" max="12823" width="5.2" style="165" customWidth="1"/>
    <col min="12824" max="12824" width="9.2" style="165" customWidth="1"/>
    <col min="12825" max="12825" width="5.2" style="165" customWidth="1"/>
    <col min="12826" max="12826" width="9.2" style="165" customWidth="1"/>
    <col min="12827" max="12827" width="17.5" style="165" customWidth="1"/>
    <col min="12828" max="13059" width="9" style="165" customWidth="1"/>
    <col min="13060" max="13060" width="5.2" style="165" customWidth="1"/>
    <col min="13061" max="13061" width="14.7" style="165" customWidth="1"/>
    <col min="13062" max="13062" width="6.5" style="165" customWidth="1"/>
    <col min="13063" max="13063" width="7" style="165" customWidth="1"/>
    <col min="13064" max="13064" width="7.2" style="165" customWidth="1"/>
    <col min="13065" max="13065" width="7.7" style="165" customWidth="1"/>
    <col min="13066" max="13066" width="6.7" style="165" customWidth="1"/>
    <col min="13067" max="13067" width="5.5" style="165" customWidth="1"/>
    <col min="13068" max="13068" width="5" style="165" customWidth="1"/>
    <col min="13069" max="13069" width="6.7" style="165" customWidth="1"/>
    <col min="13070" max="13070" width="7" style="165" customWidth="1"/>
    <col min="13071" max="13071" width="5.2" style="165" customWidth="1"/>
    <col min="13072" max="13072" width="6.2" style="165" customWidth="1"/>
    <col min="13073" max="13073" width="6.5" style="165" customWidth="1"/>
    <col min="13074" max="13074" width="6.7" style="165" customWidth="1"/>
    <col min="13075" max="13075" width="6.5" style="165" customWidth="1"/>
    <col min="13076" max="13076" width="9" style="165" customWidth="1"/>
    <col min="13077" max="13077" width="8.2" style="165" customWidth="1"/>
    <col min="13078" max="13078" width="9.7" style="165" customWidth="1"/>
    <col min="13079" max="13079" width="5.2" style="165" customWidth="1"/>
    <col min="13080" max="13080" width="9.2" style="165" customWidth="1"/>
    <col min="13081" max="13081" width="5.2" style="165" customWidth="1"/>
    <col min="13082" max="13082" width="9.2" style="165" customWidth="1"/>
    <col min="13083" max="13083" width="17.5" style="165" customWidth="1"/>
    <col min="13084" max="13315" width="9" style="165" customWidth="1"/>
    <col min="13316" max="13316" width="5.2" style="165" customWidth="1"/>
    <col min="13317" max="13317" width="14.7" style="165" customWidth="1"/>
    <col min="13318" max="13318" width="6.5" style="165" customWidth="1"/>
    <col min="13319" max="13319" width="7" style="165" customWidth="1"/>
    <col min="13320" max="13320" width="7.2" style="165" customWidth="1"/>
    <col min="13321" max="13321" width="7.7" style="165" customWidth="1"/>
    <col min="13322" max="13322" width="6.7" style="165" customWidth="1"/>
    <col min="13323" max="13323" width="5.5" style="165" customWidth="1"/>
    <col min="13324" max="13324" width="5" style="165" customWidth="1"/>
    <col min="13325" max="13325" width="6.7" style="165" customWidth="1"/>
    <col min="13326" max="13326" width="7" style="165" customWidth="1"/>
    <col min="13327" max="13327" width="5.2" style="165" customWidth="1"/>
    <col min="13328" max="13328" width="6.2" style="165" customWidth="1"/>
    <col min="13329" max="13329" width="6.5" style="165" customWidth="1"/>
    <col min="13330" max="13330" width="6.7" style="165" customWidth="1"/>
    <col min="13331" max="13331" width="6.5" style="165" customWidth="1"/>
    <col min="13332" max="13332" width="9" style="165" customWidth="1"/>
    <col min="13333" max="13333" width="8.2" style="165" customWidth="1"/>
    <col min="13334" max="13334" width="9.7" style="165" customWidth="1"/>
    <col min="13335" max="13335" width="5.2" style="165" customWidth="1"/>
    <col min="13336" max="13336" width="9.2" style="165" customWidth="1"/>
    <col min="13337" max="13337" width="5.2" style="165" customWidth="1"/>
    <col min="13338" max="13338" width="9.2" style="165" customWidth="1"/>
    <col min="13339" max="13339" width="17.5" style="165" customWidth="1"/>
    <col min="13340" max="13571" width="9" style="165" customWidth="1"/>
    <col min="13572" max="13572" width="5.2" style="165" customWidth="1"/>
    <col min="13573" max="13573" width="14.7" style="165" customWidth="1"/>
    <col min="13574" max="13574" width="6.5" style="165" customWidth="1"/>
    <col min="13575" max="13575" width="7" style="165" customWidth="1"/>
    <col min="13576" max="13576" width="7.2" style="165" customWidth="1"/>
    <col min="13577" max="13577" width="7.7" style="165" customWidth="1"/>
    <col min="13578" max="13578" width="6.7" style="165" customWidth="1"/>
    <col min="13579" max="13579" width="5.5" style="165" customWidth="1"/>
    <col min="13580" max="13580" width="5" style="165" customWidth="1"/>
    <col min="13581" max="13581" width="6.7" style="165" customWidth="1"/>
    <col min="13582" max="13582" width="7" style="165" customWidth="1"/>
    <col min="13583" max="13583" width="5.2" style="165" customWidth="1"/>
    <col min="13584" max="13584" width="6.2" style="165" customWidth="1"/>
    <col min="13585" max="13585" width="6.5" style="165" customWidth="1"/>
    <col min="13586" max="13586" width="6.7" style="165" customWidth="1"/>
    <col min="13587" max="13587" width="6.5" style="165" customWidth="1"/>
    <col min="13588" max="13588" width="9" style="165" customWidth="1"/>
    <col min="13589" max="13589" width="8.2" style="165" customWidth="1"/>
    <col min="13590" max="13590" width="9.7" style="165" customWidth="1"/>
    <col min="13591" max="13591" width="5.2" style="165" customWidth="1"/>
    <col min="13592" max="13592" width="9.2" style="165" customWidth="1"/>
    <col min="13593" max="13593" width="5.2" style="165" customWidth="1"/>
    <col min="13594" max="13594" width="9.2" style="165" customWidth="1"/>
    <col min="13595" max="13595" width="17.5" style="165" customWidth="1"/>
    <col min="13596" max="13827" width="9" style="165" customWidth="1"/>
    <col min="13828" max="13828" width="5.2" style="165" customWidth="1"/>
    <col min="13829" max="13829" width="14.7" style="165" customWidth="1"/>
    <col min="13830" max="13830" width="6.5" style="165" customWidth="1"/>
    <col min="13831" max="13831" width="7" style="165" customWidth="1"/>
    <col min="13832" max="13832" width="7.2" style="165" customWidth="1"/>
    <col min="13833" max="13833" width="7.7" style="165" customWidth="1"/>
    <col min="13834" max="13834" width="6.7" style="165" customWidth="1"/>
    <col min="13835" max="13835" width="5.5" style="165" customWidth="1"/>
    <col min="13836" max="13836" width="5" style="165" customWidth="1"/>
    <col min="13837" max="13837" width="6.7" style="165" customWidth="1"/>
    <col min="13838" max="13838" width="7" style="165" customWidth="1"/>
    <col min="13839" max="13839" width="5.2" style="165" customWidth="1"/>
    <col min="13840" max="13840" width="6.2" style="165" customWidth="1"/>
    <col min="13841" max="13841" width="6.5" style="165" customWidth="1"/>
    <col min="13842" max="13842" width="6.7" style="165" customWidth="1"/>
    <col min="13843" max="13843" width="6.5" style="165" customWidth="1"/>
    <col min="13844" max="13844" width="9" style="165" customWidth="1"/>
    <col min="13845" max="13845" width="8.2" style="165" customWidth="1"/>
    <col min="13846" max="13846" width="9.7" style="165" customWidth="1"/>
    <col min="13847" max="13847" width="5.2" style="165" customWidth="1"/>
    <col min="13848" max="13848" width="9.2" style="165" customWidth="1"/>
    <col min="13849" max="13849" width="5.2" style="165" customWidth="1"/>
    <col min="13850" max="13850" width="9.2" style="165" customWidth="1"/>
    <col min="13851" max="13851" width="17.5" style="165" customWidth="1"/>
    <col min="13852" max="14083" width="9" style="165" customWidth="1"/>
    <col min="14084" max="14084" width="5.2" style="165" customWidth="1"/>
    <col min="14085" max="14085" width="14.7" style="165" customWidth="1"/>
    <col min="14086" max="14086" width="6.5" style="165" customWidth="1"/>
    <col min="14087" max="14087" width="7" style="165" customWidth="1"/>
    <col min="14088" max="14088" width="7.2" style="165" customWidth="1"/>
    <col min="14089" max="14089" width="7.7" style="165" customWidth="1"/>
    <col min="14090" max="14090" width="6.7" style="165" customWidth="1"/>
    <col min="14091" max="14091" width="5.5" style="165" customWidth="1"/>
    <col min="14092" max="14092" width="5" style="165" customWidth="1"/>
    <col min="14093" max="14093" width="6.7" style="165" customWidth="1"/>
    <col min="14094" max="14094" width="7" style="165" customWidth="1"/>
    <col min="14095" max="14095" width="5.2" style="165" customWidth="1"/>
    <col min="14096" max="14096" width="6.2" style="165" customWidth="1"/>
    <col min="14097" max="14097" width="6.5" style="165" customWidth="1"/>
    <col min="14098" max="14098" width="6.7" style="165" customWidth="1"/>
    <col min="14099" max="14099" width="6.5" style="165" customWidth="1"/>
    <col min="14100" max="14100" width="9" style="165" customWidth="1"/>
    <col min="14101" max="14101" width="8.2" style="165" customWidth="1"/>
    <col min="14102" max="14102" width="9.7" style="165" customWidth="1"/>
    <col min="14103" max="14103" width="5.2" style="165" customWidth="1"/>
    <col min="14104" max="14104" width="9.2" style="165" customWidth="1"/>
    <col min="14105" max="14105" width="5.2" style="165" customWidth="1"/>
    <col min="14106" max="14106" width="9.2" style="165" customWidth="1"/>
    <col min="14107" max="14107" width="17.5" style="165" customWidth="1"/>
    <col min="14108" max="14339" width="9" style="165" customWidth="1"/>
    <col min="14340" max="14340" width="5.2" style="165" customWidth="1"/>
    <col min="14341" max="14341" width="14.7" style="165" customWidth="1"/>
    <col min="14342" max="14342" width="6.5" style="165" customWidth="1"/>
    <col min="14343" max="14343" width="7" style="165" customWidth="1"/>
    <col min="14344" max="14344" width="7.2" style="165" customWidth="1"/>
    <col min="14345" max="14345" width="7.7" style="165" customWidth="1"/>
    <col min="14346" max="14346" width="6.7" style="165" customWidth="1"/>
    <col min="14347" max="14347" width="5.5" style="165" customWidth="1"/>
    <col min="14348" max="14348" width="5" style="165" customWidth="1"/>
    <col min="14349" max="14349" width="6.7" style="165" customWidth="1"/>
    <col min="14350" max="14350" width="7" style="165" customWidth="1"/>
    <col min="14351" max="14351" width="5.2" style="165" customWidth="1"/>
    <col min="14352" max="14352" width="6.2" style="165" customWidth="1"/>
    <col min="14353" max="14353" width="6.5" style="165" customWidth="1"/>
    <col min="14354" max="14354" width="6.7" style="165" customWidth="1"/>
    <col min="14355" max="14355" width="6.5" style="165" customWidth="1"/>
    <col min="14356" max="14356" width="9" style="165" customWidth="1"/>
    <col min="14357" max="14357" width="8.2" style="165" customWidth="1"/>
    <col min="14358" max="14358" width="9.7" style="165" customWidth="1"/>
    <col min="14359" max="14359" width="5.2" style="165" customWidth="1"/>
    <col min="14360" max="14360" width="9.2" style="165" customWidth="1"/>
    <col min="14361" max="14361" width="5.2" style="165" customWidth="1"/>
    <col min="14362" max="14362" width="9.2" style="165" customWidth="1"/>
    <col min="14363" max="14363" width="17.5" style="165" customWidth="1"/>
    <col min="14364" max="14595" width="9" style="165" customWidth="1"/>
    <col min="14596" max="14596" width="5.2" style="165" customWidth="1"/>
    <col min="14597" max="14597" width="14.7" style="165" customWidth="1"/>
    <col min="14598" max="14598" width="6.5" style="165" customWidth="1"/>
    <col min="14599" max="14599" width="7" style="165" customWidth="1"/>
    <col min="14600" max="14600" width="7.2" style="165" customWidth="1"/>
    <col min="14601" max="14601" width="7.7" style="165" customWidth="1"/>
    <col min="14602" max="14602" width="6.7" style="165" customWidth="1"/>
    <col min="14603" max="14603" width="5.5" style="165" customWidth="1"/>
    <col min="14604" max="14604" width="5" style="165" customWidth="1"/>
    <col min="14605" max="14605" width="6.7" style="165" customWidth="1"/>
    <col min="14606" max="14606" width="7" style="165" customWidth="1"/>
    <col min="14607" max="14607" width="5.2" style="165" customWidth="1"/>
    <col min="14608" max="14608" width="6.2" style="165" customWidth="1"/>
    <col min="14609" max="14609" width="6.5" style="165" customWidth="1"/>
    <col min="14610" max="14610" width="6.7" style="165" customWidth="1"/>
    <col min="14611" max="14611" width="6.5" style="165" customWidth="1"/>
    <col min="14612" max="14612" width="9" style="165" customWidth="1"/>
    <col min="14613" max="14613" width="8.2" style="165" customWidth="1"/>
    <col min="14614" max="14614" width="9.7" style="165" customWidth="1"/>
    <col min="14615" max="14615" width="5.2" style="165" customWidth="1"/>
    <col min="14616" max="14616" width="9.2" style="165" customWidth="1"/>
    <col min="14617" max="14617" width="5.2" style="165" customWidth="1"/>
    <col min="14618" max="14618" width="9.2" style="165" customWidth="1"/>
    <col min="14619" max="14619" width="17.5" style="165" customWidth="1"/>
    <col min="14620" max="14851" width="9" style="165" customWidth="1"/>
    <col min="14852" max="14852" width="5.2" style="165" customWidth="1"/>
    <col min="14853" max="14853" width="14.7" style="165" customWidth="1"/>
    <col min="14854" max="14854" width="6.5" style="165" customWidth="1"/>
    <col min="14855" max="14855" width="7" style="165" customWidth="1"/>
    <col min="14856" max="14856" width="7.2" style="165" customWidth="1"/>
    <col min="14857" max="14857" width="7.7" style="165" customWidth="1"/>
    <col min="14858" max="14858" width="6.7" style="165" customWidth="1"/>
    <col min="14859" max="14859" width="5.5" style="165" customWidth="1"/>
    <col min="14860" max="14860" width="5" style="165" customWidth="1"/>
    <col min="14861" max="14861" width="6.7" style="165" customWidth="1"/>
    <col min="14862" max="14862" width="7" style="165" customWidth="1"/>
    <col min="14863" max="14863" width="5.2" style="165" customWidth="1"/>
    <col min="14864" max="14864" width="6.2" style="165" customWidth="1"/>
    <col min="14865" max="14865" width="6.5" style="165" customWidth="1"/>
    <col min="14866" max="14866" width="6.7" style="165" customWidth="1"/>
    <col min="14867" max="14867" width="6.5" style="165" customWidth="1"/>
    <col min="14868" max="14868" width="9" style="165" customWidth="1"/>
    <col min="14869" max="14869" width="8.2" style="165" customWidth="1"/>
    <col min="14870" max="14870" width="9.7" style="165" customWidth="1"/>
    <col min="14871" max="14871" width="5.2" style="165" customWidth="1"/>
    <col min="14872" max="14872" width="9.2" style="165" customWidth="1"/>
    <col min="14873" max="14873" width="5.2" style="165" customWidth="1"/>
    <col min="14874" max="14874" width="9.2" style="165" customWidth="1"/>
    <col min="14875" max="14875" width="17.5" style="165" customWidth="1"/>
    <col min="14876" max="15107" width="9" style="165" customWidth="1"/>
    <col min="15108" max="15108" width="5.2" style="165" customWidth="1"/>
    <col min="15109" max="15109" width="14.7" style="165" customWidth="1"/>
    <col min="15110" max="15110" width="6.5" style="165" customWidth="1"/>
    <col min="15111" max="15111" width="7" style="165" customWidth="1"/>
    <col min="15112" max="15112" width="7.2" style="165" customWidth="1"/>
    <col min="15113" max="15113" width="7.7" style="165" customWidth="1"/>
    <col min="15114" max="15114" width="6.7" style="165" customWidth="1"/>
    <col min="15115" max="15115" width="5.5" style="165" customWidth="1"/>
    <col min="15116" max="15116" width="5" style="165" customWidth="1"/>
    <col min="15117" max="15117" width="6.7" style="165" customWidth="1"/>
    <col min="15118" max="15118" width="7" style="165" customWidth="1"/>
    <col min="15119" max="15119" width="5.2" style="165" customWidth="1"/>
    <col min="15120" max="15120" width="6.2" style="165" customWidth="1"/>
    <col min="15121" max="15121" width="6.5" style="165" customWidth="1"/>
    <col min="15122" max="15122" width="6.7" style="165" customWidth="1"/>
    <col min="15123" max="15123" width="6.5" style="165" customWidth="1"/>
    <col min="15124" max="15124" width="9" style="165" customWidth="1"/>
    <col min="15125" max="15125" width="8.2" style="165" customWidth="1"/>
    <col min="15126" max="15126" width="9.7" style="165" customWidth="1"/>
    <col min="15127" max="15127" width="5.2" style="165" customWidth="1"/>
    <col min="15128" max="15128" width="9.2" style="165" customWidth="1"/>
    <col min="15129" max="15129" width="5.2" style="165" customWidth="1"/>
    <col min="15130" max="15130" width="9.2" style="165" customWidth="1"/>
    <col min="15131" max="15131" width="17.5" style="165" customWidth="1"/>
    <col min="15132" max="15363" width="9" style="165" customWidth="1"/>
    <col min="15364" max="15364" width="5.2" style="165" customWidth="1"/>
    <col min="15365" max="15365" width="14.7" style="165" customWidth="1"/>
    <col min="15366" max="15366" width="6.5" style="165" customWidth="1"/>
    <col min="15367" max="15367" width="7" style="165" customWidth="1"/>
    <col min="15368" max="15368" width="7.2" style="165" customWidth="1"/>
    <col min="15369" max="15369" width="7.7" style="165" customWidth="1"/>
    <col min="15370" max="15370" width="6.7" style="165" customWidth="1"/>
    <col min="15371" max="15371" width="5.5" style="165" customWidth="1"/>
    <col min="15372" max="15372" width="5" style="165" customWidth="1"/>
    <col min="15373" max="15373" width="6.7" style="165" customWidth="1"/>
    <col min="15374" max="15374" width="7" style="165" customWidth="1"/>
    <col min="15375" max="15375" width="5.2" style="165" customWidth="1"/>
    <col min="15376" max="15376" width="6.2" style="165" customWidth="1"/>
    <col min="15377" max="15377" width="6.5" style="165" customWidth="1"/>
    <col min="15378" max="15378" width="6.7" style="165" customWidth="1"/>
    <col min="15379" max="15379" width="6.5" style="165" customWidth="1"/>
    <col min="15380" max="15380" width="9" style="165" customWidth="1"/>
    <col min="15381" max="15381" width="8.2" style="165" customWidth="1"/>
    <col min="15382" max="15382" width="9.7" style="165" customWidth="1"/>
    <col min="15383" max="15383" width="5.2" style="165" customWidth="1"/>
    <col min="15384" max="15384" width="9.2" style="165" customWidth="1"/>
    <col min="15385" max="15385" width="5.2" style="165" customWidth="1"/>
    <col min="15386" max="15386" width="9.2" style="165" customWidth="1"/>
    <col min="15387" max="15387" width="17.5" style="165" customWidth="1"/>
    <col min="15388" max="15619" width="9" style="165" customWidth="1"/>
    <col min="15620" max="15620" width="5.2" style="165" customWidth="1"/>
    <col min="15621" max="15621" width="14.7" style="165" customWidth="1"/>
    <col min="15622" max="15622" width="6.5" style="165" customWidth="1"/>
    <col min="15623" max="15623" width="7" style="165" customWidth="1"/>
    <col min="15624" max="15624" width="7.2" style="165" customWidth="1"/>
    <col min="15625" max="15625" width="7.7" style="165" customWidth="1"/>
    <col min="15626" max="15626" width="6.7" style="165" customWidth="1"/>
    <col min="15627" max="15627" width="5.5" style="165" customWidth="1"/>
    <col min="15628" max="15628" width="5" style="165" customWidth="1"/>
    <col min="15629" max="15629" width="6.7" style="165" customWidth="1"/>
    <col min="15630" max="15630" width="7" style="165" customWidth="1"/>
    <col min="15631" max="15631" width="5.2" style="165" customWidth="1"/>
    <col min="15632" max="15632" width="6.2" style="165" customWidth="1"/>
    <col min="15633" max="15633" width="6.5" style="165" customWidth="1"/>
    <col min="15634" max="15634" width="6.7" style="165" customWidth="1"/>
    <col min="15635" max="15635" width="6.5" style="165" customWidth="1"/>
    <col min="15636" max="15636" width="9" style="165" customWidth="1"/>
    <col min="15637" max="15637" width="8.2" style="165" customWidth="1"/>
    <col min="15638" max="15638" width="9.7" style="165" customWidth="1"/>
    <col min="15639" max="15639" width="5.2" style="165" customWidth="1"/>
    <col min="15640" max="15640" width="9.2" style="165" customWidth="1"/>
    <col min="15641" max="15641" width="5.2" style="165" customWidth="1"/>
    <col min="15642" max="15642" width="9.2" style="165" customWidth="1"/>
    <col min="15643" max="15643" width="17.5" style="165" customWidth="1"/>
    <col min="15644" max="15875" width="9" style="165" customWidth="1"/>
    <col min="15876" max="15876" width="5.2" style="165" customWidth="1"/>
    <col min="15877" max="15877" width="14.7" style="165" customWidth="1"/>
    <col min="15878" max="15878" width="6.5" style="165" customWidth="1"/>
    <col min="15879" max="15879" width="7" style="165" customWidth="1"/>
    <col min="15880" max="15880" width="7.2" style="165" customWidth="1"/>
    <col min="15881" max="15881" width="7.7" style="165" customWidth="1"/>
    <col min="15882" max="15882" width="6.7" style="165" customWidth="1"/>
    <col min="15883" max="15883" width="5.5" style="165" customWidth="1"/>
    <col min="15884" max="15884" width="5" style="165" customWidth="1"/>
    <col min="15885" max="15885" width="6.7" style="165" customWidth="1"/>
    <col min="15886" max="15886" width="7" style="165" customWidth="1"/>
    <col min="15887" max="15887" width="5.2" style="165" customWidth="1"/>
    <col min="15888" max="15888" width="6.2" style="165" customWidth="1"/>
    <col min="15889" max="15889" width="6.5" style="165" customWidth="1"/>
    <col min="15890" max="15890" width="6.7" style="165" customWidth="1"/>
    <col min="15891" max="15891" width="6.5" style="165" customWidth="1"/>
    <col min="15892" max="15892" width="9" style="165" customWidth="1"/>
    <col min="15893" max="15893" width="8.2" style="165" customWidth="1"/>
    <col min="15894" max="15894" width="9.7" style="165" customWidth="1"/>
    <col min="15895" max="15895" width="5.2" style="165" customWidth="1"/>
    <col min="15896" max="15896" width="9.2" style="165" customWidth="1"/>
    <col min="15897" max="15897" width="5.2" style="165" customWidth="1"/>
    <col min="15898" max="15898" width="9.2" style="165" customWidth="1"/>
    <col min="15899" max="15899" width="17.5" style="165" customWidth="1"/>
    <col min="15900" max="16131" width="9" style="165" customWidth="1"/>
    <col min="16132" max="16132" width="5.2" style="165" customWidth="1"/>
    <col min="16133" max="16133" width="14.7" style="165" customWidth="1"/>
    <col min="16134" max="16134" width="6.5" style="165" customWidth="1"/>
    <col min="16135" max="16135" width="7" style="165" customWidth="1"/>
    <col min="16136" max="16136" width="7.2" style="165" customWidth="1"/>
    <col min="16137" max="16137" width="7.7" style="165" customWidth="1"/>
    <col min="16138" max="16138" width="6.7" style="165" customWidth="1"/>
    <col min="16139" max="16139" width="5.5" style="165" customWidth="1"/>
    <col min="16140" max="16140" width="5" style="165" customWidth="1"/>
    <col min="16141" max="16141" width="6.7" style="165" customWidth="1"/>
    <col min="16142" max="16142" width="7" style="165" customWidth="1"/>
    <col min="16143" max="16143" width="5.2" style="165" customWidth="1"/>
    <col min="16144" max="16144" width="6.2" style="165" customWidth="1"/>
    <col min="16145" max="16145" width="6.5" style="165" customWidth="1"/>
    <col min="16146" max="16146" width="6.7" style="165" customWidth="1"/>
    <col min="16147" max="16147" width="6.5" style="165" customWidth="1"/>
    <col min="16148" max="16148" width="9" style="165" customWidth="1"/>
    <col min="16149" max="16149" width="8.2" style="165" customWidth="1"/>
    <col min="16150" max="16150" width="9.7" style="165" customWidth="1"/>
    <col min="16151" max="16151" width="5.2" style="165" customWidth="1"/>
    <col min="16152" max="16152" width="9.2" style="165" customWidth="1"/>
    <col min="16153" max="16153" width="5.2" style="165" customWidth="1"/>
    <col min="16154" max="16154" width="9.2" style="165" customWidth="1"/>
    <col min="16155" max="16155" width="17.5" style="165" customWidth="1"/>
    <col min="16156" max="16384" width="9" style="165" customWidth="1"/>
  </cols>
  <sheetData>
    <row r="2" ht="23.7" customHeight="1" spans="1:27">
      <c r="A2" s="253" t="s">
        <v>99</v>
      </c>
    </row>
    <row r="3" ht="16.95" customHeight="1" spans="1:27">
      <c r="A3" s="254" t="str">
        <f>"评估基准日："&amp;TEXT(基本信息输入表!M7,"yyyy年mm月dd日")</f>
        <v>评估基准日：2025年02月20日</v>
      </c>
    </row>
    <row r="4" ht="16.95" customHeight="1" spans="1:27">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14" t="s">
        <v>1967</v>
      </c>
    </row>
    <row r="5" spans="1:27">
      <c r="A5" s="255" t="str">
        <f>基本信息输入表!K6&amp;"："&amp;基本信息输入表!M6</f>
        <v>产权持有单位：中国石油天然气股份有限公司塔里木油田分公司塔西南勘探开发公司</v>
      </c>
      <c r="B5" s="255"/>
      <c r="C5" s="255"/>
      <c r="D5" s="255"/>
      <c r="E5" s="255"/>
      <c r="F5" s="255"/>
      <c r="G5" s="255"/>
      <c r="H5" s="255"/>
      <c r="I5" s="255"/>
      <c r="J5" s="256"/>
      <c r="K5" s="257"/>
      <c r="L5" s="256"/>
      <c r="M5" s="256"/>
      <c r="N5" s="256"/>
      <c r="O5" s="256"/>
      <c r="P5" s="258"/>
      <c r="Q5" s="259"/>
      <c r="R5" s="256"/>
      <c r="S5" s="254"/>
      <c r="T5" s="254"/>
      <c r="U5" s="254"/>
      <c r="V5" s="260"/>
      <c r="W5" s="256"/>
      <c r="X5" s="261"/>
      <c r="Y5" s="261"/>
      <c r="Z5" s="14" t="s">
        <v>1444</v>
      </c>
    </row>
    <row r="6" s="251" customFormat="1" ht="15.75" customHeight="1" spans="1:27">
      <c r="A6" s="262" t="s">
        <v>4</v>
      </c>
      <c r="B6" s="262" t="s">
        <v>1879</v>
      </c>
      <c r="C6" s="262" t="s">
        <v>1968</v>
      </c>
      <c r="D6" s="262" t="s">
        <v>1969</v>
      </c>
      <c r="E6" s="262" t="s">
        <v>1970</v>
      </c>
      <c r="F6" s="262" t="s">
        <v>1971</v>
      </c>
      <c r="G6" s="262" t="s">
        <v>1972</v>
      </c>
      <c r="H6" s="262" t="s">
        <v>1973</v>
      </c>
      <c r="I6" s="262" t="s">
        <v>1974</v>
      </c>
      <c r="J6" s="262" t="s">
        <v>1975</v>
      </c>
      <c r="K6" s="262" t="s">
        <v>1976</v>
      </c>
      <c r="L6" s="262" t="s">
        <v>1977</v>
      </c>
      <c r="M6" s="262" t="s">
        <v>1978</v>
      </c>
      <c r="N6" s="262" t="s">
        <v>1979</v>
      </c>
      <c r="O6" s="262" t="s">
        <v>1980</v>
      </c>
      <c r="P6" s="263" t="s">
        <v>1981</v>
      </c>
      <c r="Q6" s="262" t="s">
        <v>1891</v>
      </c>
      <c r="R6" s="262" t="s">
        <v>1982</v>
      </c>
      <c r="S6" s="264" t="s">
        <v>1451</v>
      </c>
      <c r="T6" s="86"/>
      <c r="U6" s="265" t="s">
        <v>1452</v>
      </c>
      <c r="V6" s="266" t="s">
        <v>7</v>
      </c>
      <c r="W6" s="89"/>
      <c r="X6" s="86"/>
      <c r="Y6" s="266" t="s">
        <v>686</v>
      </c>
      <c r="Z6" s="267" t="s">
        <v>176</v>
      </c>
    </row>
    <row r="7" s="251" customFormat="1" spans="1:27">
      <c r="A7" s="106"/>
      <c r="B7" s="106"/>
      <c r="C7" s="106"/>
      <c r="D7" s="106"/>
      <c r="E7" s="268" t="s">
        <v>1983</v>
      </c>
      <c r="F7" s="106"/>
      <c r="G7" s="106"/>
      <c r="H7" s="106"/>
      <c r="I7" s="106"/>
      <c r="J7" s="106"/>
      <c r="K7" s="106"/>
      <c r="L7" s="106"/>
      <c r="M7" s="106"/>
      <c r="N7" s="106"/>
      <c r="O7" s="106"/>
      <c r="P7" s="106"/>
      <c r="Q7" s="106"/>
      <c r="R7" s="106"/>
      <c r="S7" s="115" t="s">
        <v>10</v>
      </c>
      <c r="T7" s="115" t="s">
        <v>11</v>
      </c>
      <c r="U7" s="101"/>
      <c r="V7" s="269" t="s">
        <v>10</v>
      </c>
      <c r="W7" s="116" t="s">
        <v>1354</v>
      </c>
      <c r="X7" s="269" t="s">
        <v>11</v>
      </c>
      <c r="Y7" s="106"/>
      <c r="Z7" s="106"/>
      <c r="AA7" s="9" t="s">
        <v>1461</v>
      </c>
    </row>
    <row r="8" ht="15.75" customHeight="1" spans="1:27">
      <c r="A8" s="63" t="str">
        <f>IF(B8="","",ROW()-6)</f>
        <v/>
      </c>
      <c r="B8" s="63"/>
      <c r="C8" s="270"/>
      <c r="D8" s="63"/>
      <c r="E8" s="270"/>
      <c r="F8" s="105"/>
      <c r="G8" s="105"/>
      <c r="H8" s="105"/>
      <c r="I8" s="105"/>
      <c r="J8" s="63"/>
      <c r="K8" s="105"/>
      <c r="L8" s="105"/>
      <c r="M8" s="105"/>
      <c r="N8" s="105"/>
      <c r="O8" s="105"/>
      <c r="P8" s="271"/>
      <c r="Q8" s="105"/>
      <c r="R8" s="105"/>
      <c r="S8" s="272"/>
      <c r="T8" s="272"/>
      <c r="U8" s="272"/>
      <c r="V8" s="272"/>
      <c r="W8" s="105"/>
      <c r="X8" s="273"/>
      <c r="Y8" s="74" t="str">
        <f>IF(T8-U8=0,"",(X8-T8+U8)/(T8-U8)*100)</f>
        <v/>
      </c>
      <c r="Z8" s="274"/>
      <c r="AA8" s="200" t="s">
        <v>1984</v>
      </c>
    </row>
    <row r="9" ht="15.75" customHeight="1" spans="1:27">
      <c r="A9" s="63" t="str">
        <f t="shared" ref="A9:A24" si="0">IF(B9="","",ROW()-6)</f>
        <v/>
      </c>
      <c r="B9" s="63"/>
      <c r="C9" s="270"/>
      <c r="D9" s="63"/>
      <c r="E9" s="270"/>
      <c r="F9" s="105"/>
      <c r="G9" s="105"/>
      <c r="H9" s="105"/>
      <c r="I9" s="105"/>
      <c r="J9" s="63"/>
      <c r="K9" s="105"/>
      <c r="L9" s="105"/>
      <c r="M9" s="105"/>
      <c r="N9" s="105"/>
      <c r="O9" s="105"/>
      <c r="P9" s="271"/>
      <c r="Q9" s="105"/>
      <c r="R9" s="105"/>
      <c r="S9" s="272"/>
      <c r="T9" s="272"/>
      <c r="U9" s="272"/>
      <c r="V9" s="272"/>
      <c r="W9" s="105"/>
      <c r="X9" s="273"/>
      <c r="Y9" s="74" t="str">
        <f t="shared" ref="Y9:Y27" si="1">IF(T9-U9=0,"",(X9-T9+U9)/(T9-U9)*100)</f>
        <v/>
      </c>
      <c r="Z9" s="274"/>
      <c r="AA9" s="200" t="s">
        <v>1985</v>
      </c>
    </row>
    <row r="10" ht="15.75" customHeight="1" spans="1:27">
      <c r="A10" s="63" t="str">
        <f t="shared" si="0"/>
        <v/>
      </c>
      <c r="B10" s="63"/>
      <c r="C10" s="270"/>
      <c r="D10" s="63"/>
      <c r="E10" s="270"/>
      <c r="F10" s="105"/>
      <c r="G10" s="105"/>
      <c r="H10" s="105"/>
      <c r="I10" s="105"/>
      <c r="J10" s="63"/>
      <c r="K10" s="105"/>
      <c r="L10" s="105"/>
      <c r="M10" s="105"/>
      <c r="N10" s="105"/>
      <c r="O10" s="105"/>
      <c r="P10" s="271"/>
      <c r="Q10" s="105"/>
      <c r="R10" s="105"/>
      <c r="S10" s="272"/>
      <c r="T10" s="272"/>
      <c r="U10" s="272"/>
      <c r="V10" s="272"/>
      <c r="W10" s="105"/>
      <c r="X10" s="273"/>
      <c r="Y10" s="74" t="str">
        <f t="shared" si="1"/>
        <v/>
      </c>
      <c r="Z10" s="274"/>
      <c r="AA10" s="200" t="s">
        <v>1986</v>
      </c>
    </row>
    <row r="11" ht="15.75" customHeight="1" spans="1:27">
      <c r="A11" s="63" t="str">
        <f t="shared" si="0"/>
        <v/>
      </c>
      <c r="B11" s="63"/>
      <c r="C11" s="270"/>
      <c r="D11" s="63"/>
      <c r="E11" s="270"/>
      <c r="F11" s="105"/>
      <c r="G11" s="105"/>
      <c r="H11" s="105"/>
      <c r="I11" s="105"/>
      <c r="J11" s="63"/>
      <c r="K11" s="105"/>
      <c r="L11" s="105"/>
      <c r="M11" s="105"/>
      <c r="N11" s="105"/>
      <c r="O11" s="105"/>
      <c r="P11" s="271"/>
      <c r="Q11" s="105"/>
      <c r="R11" s="105"/>
      <c r="S11" s="272"/>
      <c r="T11" s="272"/>
      <c r="U11" s="272"/>
      <c r="V11" s="272"/>
      <c r="W11" s="105"/>
      <c r="X11" s="273"/>
      <c r="Y11" s="74" t="str">
        <f t="shared" si="1"/>
        <v/>
      </c>
      <c r="Z11" s="274"/>
      <c r="AA11" s="200" t="s">
        <v>1987</v>
      </c>
    </row>
    <row r="12" ht="15.75" customHeight="1" spans="1:27">
      <c r="A12" s="63" t="str">
        <f t="shared" si="0"/>
        <v/>
      </c>
      <c r="B12" s="63"/>
      <c r="C12" s="270"/>
      <c r="D12" s="63"/>
      <c r="E12" s="270"/>
      <c r="F12" s="105"/>
      <c r="G12" s="105"/>
      <c r="H12" s="105"/>
      <c r="I12" s="105"/>
      <c r="J12" s="63"/>
      <c r="K12" s="105"/>
      <c r="L12" s="105"/>
      <c r="M12" s="105"/>
      <c r="N12" s="105"/>
      <c r="O12" s="105"/>
      <c r="P12" s="271"/>
      <c r="Q12" s="105"/>
      <c r="R12" s="105"/>
      <c r="S12" s="272"/>
      <c r="T12" s="272"/>
      <c r="U12" s="272"/>
      <c r="V12" s="272"/>
      <c r="W12" s="105"/>
      <c r="X12" s="273"/>
      <c r="Y12" s="74" t="str">
        <f t="shared" si="1"/>
        <v/>
      </c>
      <c r="Z12" s="274"/>
      <c r="AA12" s="200" t="s">
        <v>1988</v>
      </c>
    </row>
    <row r="13" ht="15.75" customHeight="1" spans="1:27">
      <c r="A13" s="63" t="str">
        <f t="shared" si="0"/>
        <v/>
      </c>
      <c r="B13" s="63"/>
      <c r="C13" s="270"/>
      <c r="D13" s="63"/>
      <c r="E13" s="270"/>
      <c r="F13" s="105"/>
      <c r="G13" s="105"/>
      <c r="H13" s="105"/>
      <c r="I13" s="105"/>
      <c r="J13" s="63"/>
      <c r="K13" s="105"/>
      <c r="L13" s="105"/>
      <c r="M13" s="105"/>
      <c r="N13" s="105"/>
      <c r="O13" s="105"/>
      <c r="P13" s="271"/>
      <c r="Q13" s="105"/>
      <c r="R13" s="105"/>
      <c r="S13" s="272"/>
      <c r="T13" s="272"/>
      <c r="U13" s="272"/>
      <c r="V13" s="272"/>
      <c r="W13" s="105"/>
      <c r="X13" s="273"/>
      <c r="Y13" s="74" t="str">
        <f t="shared" si="1"/>
        <v/>
      </c>
      <c r="Z13" s="274"/>
      <c r="AA13" s="200" t="s">
        <v>1989</v>
      </c>
    </row>
    <row r="14" ht="15.75" customHeight="1" spans="1:27">
      <c r="A14" s="63" t="str">
        <f t="shared" si="0"/>
        <v/>
      </c>
      <c r="B14" s="63"/>
      <c r="C14" s="270"/>
      <c r="D14" s="63"/>
      <c r="E14" s="270"/>
      <c r="F14" s="105"/>
      <c r="G14" s="105"/>
      <c r="H14" s="105"/>
      <c r="I14" s="105"/>
      <c r="J14" s="63"/>
      <c r="K14" s="105"/>
      <c r="L14" s="105"/>
      <c r="M14" s="105"/>
      <c r="N14" s="105"/>
      <c r="O14" s="105"/>
      <c r="P14" s="271"/>
      <c r="Q14" s="105"/>
      <c r="R14" s="105"/>
      <c r="S14" s="272"/>
      <c r="T14" s="272"/>
      <c r="U14" s="272"/>
      <c r="V14" s="272"/>
      <c r="W14" s="105"/>
      <c r="X14" s="273"/>
      <c r="Y14" s="74" t="str">
        <f t="shared" si="1"/>
        <v/>
      </c>
      <c r="Z14" s="274"/>
      <c r="AA14" s="200" t="s">
        <v>1990</v>
      </c>
    </row>
    <row r="15" ht="15.75" customHeight="1" spans="1:27">
      <c r="A15" s="63" t="str">
        <f t="shared" si="0"/>
        <v/>
      </c>
      <c r="B15" s="63"/>
      <c r="C15" s="270"/>
      <c r="D15" s="63"/>
      <c r="E15" s="270"/>
      <c r="F15" s="105"/>
      <c r="G15" s="105"/>
      <c r="H15" s="105"/>
      <c r="I15" s="105"/>
      <c r="J15" s="63"/>
      <c r="K15" s="105"/>
      <c r="L15" s="105"/>
      <c r="M15" s="105"/>
      <c r="N15" s="105"/>
      <c r="O15" s="105"/>
      <c r="P15" s="271"/>
      <c r="Q15" s="105"/>
      <c r="R15" s="105"/>
      <c r="S15" s="272"/>
      <c r="T15" s="272"/>
      <c r="U15" s="272"/>
      <c r="V15" s="272"/>
      <c r="W15" s="105"/>
      <c r="X15" s="273"/>
      <c r="Y15" s="74" t="str">
        <f t="shared" si="1"/>
        <v/>
      </c>
      <c r="Z15" s="274"/>
      <c r="AA15" s="200" t="s">
        <v>1991</v>
      </c>
    </row>
    <row r="16" ht="15.75" customHeight="1" spans="1:27">
      <c r="A16" s="63" t="str">
        <f t="shared" si="0"/>
        <v/>
      </c>
      <c r="B16" s="63"/>
      <c r="C16" s="270"/>
      <c r="D16" s="63"/>
      <c r="E16" s="270"/>
      <c r="F16" s="105"/>
      <c r="G16" s="105"/>
      <c r="H16" s="105"/>
      <c r="I16" s="105"/>
      <c r="J16" s="63"/>
      <c r="K16" s="105"/>
      <c r="L16" s="105"/>
      <c r="M16" s="105"/>
      <c r="N16" s="105"/>
      <c r="O16" s="105"/>
      <c r="P16" s="271"/>
      <c r="Q16" s="105"/>
      <c r="R16" s="105"/>
      <c r="S16" s="272"/>
      <c r="T16" s="272"/>
      <c r="U16" s="272"/>
      <c r="V16" s="272"/>
      <c r="W16" s="105"/>
      <c r="X16" s="273"/>
      <c r="Y16" s="74" t="str">
        <f t="shared" si="1"/>
        <v/>
      </c>
      <c r="Z16" s="274"/>
      <c r="AA16" s="200" t="s">
        <v>1992</v>
      </c>
    </row>
    <row r="17" ht="15.75" customHeight="1" spans="1:27">
      <c r="A17" s="63" t="str">
        <f t="shared" si="0"/>
        <v/>
      </c>
      <c r="B17" s="63"/>
      <c r="C17" s="270"/>
      <c r="D17" s="63"/>
      <c r="E17" s="270"/>
      <c r="F17" s="105"/>
      <c r="G17" s="105"/>
      <c r="H17" s="105"/>
      <c r="I17" s="105"/>
      <c r="J17" s="63"/>
      <c r="K17" s="105"/>
      <c r="L17" s="105"/>
      <c r="M17" s="105"/>
      <c r="N17" s="105"/>
      <c r="O17" s="105"/>
      <c r="P17" s="271"/>
      <c r="Q17" s="105"/>
      <c r="R17" s="105"/>
      <c r="S17" s="272"/>
      <c r="T17" s="272"/>
      <c r="U17" s="272"/>
      <c r="V17" s="272"/>
      <c r="W17" s="105"/>
      <c r="X17" s="273"/>
      <c r="Y17" s="74" t="str">
        <f t="shared" si="1"/>
        <v/>
      </c>
      <c r="Z17" s="274"/>
      <c r="AA17" s="200" t="s">
        <v>1993</v>
      </c>
    </row>
    <row r="18" ht="15.75" customHeight="1" spans="1:27">
      <c r="A18" s="63" t="str">
        <f t="shared" si="0"/>
        <v/>
      </c>
      <c r="B18" s="63"/>
      <c r="C18" s="270"/>
      <c r="D18" s="63"/>
      <c r="E18" s="270"/>
      <c r="F18" s="105"/>
      <c r="G18" s="105"/>
      <c r="H18" s="105"/>
      <c r="I18" s="105"/>
      <c r="J18" s="63"/>
      <c r="K18" s="105"/>
      <c r="L18" s="105"/>
      <c r="M18" s="105"/>
      <c r="N18" s="105"/>
      <c r="O18" s="105"/>
      <c r="P18" s="271"/>
      <c r="Q18" s="105"/>
      <c r="R18" s="105"/>
      <c r="S18" s="272"/>
      <c r="T18" s="272"/>
      <c r="U18" s="272"/>
      <c r="V18" s="272"/>
      <c r="W18" s="105"/>
      <c r="X18" s="273"/>
      <c r="Y18" s="74" t="str">
        <f t="shared" si="1"/>
        <v/>
      </c>
      <c r="Z18" s="274"/>
      <c r="AA18" s="200" t="s">
        <v>1994</v>
      </c>
    </row>
    <row r="19" ht="15.75" customHeight="1" spans="1:27">
      <c r="A19" s="63" t="str">
        <f t="shared" si="0"/>
        <v/>
      </c>
      <c r="B19" s="63"/>
      <c r="C19" s="270"/>
      <c r="D19" s="63"/>
      <c r="E19" s="270"/>
      <c r="F19" s="105"/>
      <c r="G19" s="105"/>
      <c r="H19" s="105"/>
      <c r="I19" s="105"/>
      <c r="J19" s="63"/>
      <c r="K19" s="105"/>
      <c r="L19" s="105"/>
      <c r="M19" s="105"/>
      <c r="N19" s="105"/>
      <c r="O19" s="105"/>
      <c r="P19" s="271"/>
      <c r="Q19" s="105"/>
      <c r="R19" s="105"/>
      <c r="S19" s="272"/>
      <c r="T19" s="272"/>
      <c r="U19" s="272"/>
      <c r="V19" s="272"/>
      <c r="W19" s="105"/>
      <c r="X19" s="273"/>
      <c r="Y19" s="74" t="str">
        <f t="shared" si="1"/>
        <v/>
      </c>
      <c r="Z19" s="274"/>
      <c r="AA19" s="200" t="s">
        <v>1995</v>
      </c>
    </row>
    <row r="20" ht="15.75" customHeight="1" spans="1:27">
      <c r="A20" s="63" t="str">
        <f t="shared" si="0"/>
        <v/>
      </c>
      <c r="B20" s="63"/>
      <c r="C20" s="270"/>
      <c r="D20" s="63"/>
      <c r="E20" s="270"/>
      <c r="F20" s="105"/>
      <c r="G20" s="105"/>
      <c r="H20" s="105"/>
      <c r="I20" s="105"/>
      <c r="J20" s="63"/>
      <c r="K20" s="105"/>
      <c r="L20" s="105"/>
      <c r="M20" s="105"/>
      <c r="N20" s="105"/>
      <c r="O20" s="105"/>
      <c r="P20" s="271"/>
      <c r="Q20" s="105"/>
      <c r="R20" s="105"/>
      <c r="S20" s="272"/>
      <c r="T20" s="272"/>
      <c r="U20" s="272"/>
      <c r="V20" s="272"/>
      <c r="W20" s="105"/>
      <c r="X20" s="273"/>
      <c r="Y20" s="74" t="str">
        <f t="shared" si="1"/>
        <v/>
      </c>
      <c r="Z20" s="274"/>
      <c r="AA20" s="200" t="s">
        <v>1996</v>
      </c>
    </row>
    <row r="21" ht="15.75" customHeight="1" spans="1:27">
      <c r="A21" s="63" t="str">
        <f t="shared" si="0"/>
        <v/>
      </c>
      <c r="B21" s="63"/>
      <c r="C21" s="270"/>
      <c r="D21" s="63"/>
      <c r="E21" s="270"/>
      <c r="F21" s="105"/>
      <c r="G21" s="105"/>
      <c r="H21" s="105"/>
      <c r="I21" s="105"/>
      <c r="J21" s="63"/>
      <c r="K21" s="105"/>
      <c r="L21" s="105"/>
      <c r="M21" s="105"/>
      <c r="N21" s="105"/>
      <c r="O21" s="105"/>
      <c r="P21" s="271"/>
      <c r="Q21" s="105"/>
      <c r="R21" s="105"/>
      <c r="S21" s="272"/>
      <c r="T21" s="272"/>
      <c r="U21" s="272"/>
      <c r="V21" s="272"/>
      <c r="W21" s="105"/>
      <c r="X21" s="273"/>
      <c r="Y21" s="74" t="str">
        <f t="shared" si="1"/>
        <v/>
      </c>
      <c r="Z21" s="274"/>
      <c r="AA21" s="200" t="s">
        <v>1997</v>
      </c>
    </row>
    <row r="22" ht="15.75" customHeight="1" spans="1:27">
      <c r="A22" s="63" t="str">
        <f t="shared" si="0"/>
        <v/>
      </c>
      <c r="B22" s="63"/>
      <c r="C22" s="270"/>
      <c r="D22" s="63"/>
      <c r="E22" s="270"/>
      <c r="F22" s="105"/>
      <c r="G22" s="105"/>
      <c r="H22" s="105"/>
      <c r="I22" s="105"/>
      <c r="J22" s="63"/>
      <c r="K22" s="105"/>
      <c r="L22" s="105"/>
      <c r="M22" s="105"/>
      <c r="N22" s="105"/>
      <c r="O22" s="105"/>
      <c r="P22" s="271"/>
      <c r="Q22" s="105"/>
      <c r="R22" s="105"/>
      <c r="S22" s="272"/>
      <c r="T22" s="272"/>
      <c r="U22" s="272"/>
      <c r="V22" s="272"/>
      <c r="W22" s="105"/>
      <c r="X22" s="273"/>
      <c r="Y22" s="74" t="str">
        <f t="shared" si="1"/>
        <v/>
      </c>
      <c r="Z22" s="274"/>
      <c r="AA22" s="200" t="s">
        <v>1998</v>
      </c>
    </row>
    <row r="23" ht="15.75" customHeight="1" spans="1:27">
      <c r="A23" s="63" t="str">
        <f t="shared" si="0"/>
        <v/>
      </c>
      <c r="B23" s="63"/>
      <c r="C23" s="270"/>
      <c r="D23" s="63"/>
      <c r="E23" s="270"/>
      <c r="F23" s="105"/>
      <c r="G23" s="105"/>
      <c r="H23" s="105"/>
      <c r="I23" s="105"/>
      <c r="J23" s="63"/>
      <c r="K23" s="105"/>
      <c r="L23" s="105"/>
      <c r="M23" s="105"/>
      <c r="N23" s="105"/>
      <c r="O23" s="105"/>
      <c r="P23" s="271"/>
      <c r="Q23" s="105"/>
      <c r="R23" s="105"/>
      <c r="S23" s="272"/>
      <c r="T23" s="272"/>
      <c r="U23" s="272"/>
      <c r="V23" s="272"/>
      <c r="W23" s="105"/>
      <c r="X23" s="273"/>
      <c r="Y23" s="74" t="str">
        <f t="shared" si="1"/>
        <v/>
      </c>
      <c r="Z23" s="274"/>
      <c r="AA23" s="200" t="s">
        <v>1999</v>
      </c>
    </row>
    <row r="24" spans="1:27">
      <c r="A24" s="63" t="str">
        <f t="shared" si="0"/>
        <v/>
      </c>
      <c r="B24" s="63"/>
      <c r="C24" s="270"/>
      <c r="D24" s="63"/>
      <c r="E24" s="270"/>
      <c r="F24" s="105"/>
      <c r="G24" s="105"/>
      <c r="H24" s="105"/>
      <c r="I24" s="105"/>
      <c r="J24" s="63"/>
      <c r="K24" s="105"/>
      <c r="L24" s="105"/>
      <c r="M24" s="105"/>
      <c r="N24" s="105"/>
      <c r="O24" s="105"/>
      <c r="P24" s="271"/>
      <c r="Q24" s="105"/>
      <c r="R24" s="105"/>
      <c r="S24" s="272"/>
      <c r="T24" s="272"/>
      <c r="U24" s="272"/>
      <c r="V24" s="272"/>
      <c r="W24" s="105"/>
      <c r="X24" s="273"/>
      <c r="Y24" s="74" t="str">
        <f t="shared" si="1"/>
        <v/>
      </c>
      <c r="Z24" s="274"/>
      <c r="AA24" s="200" t="s">
        <v>2000</v>
      </c>
    </row>
    <row r="25" ht="15.75" customHeight="1" spans="1:27">
      <c r="A25" s="63" t="s">
        <v>2001</v>
      </c>
      <c r="B25" s="89"/>
      <c r="C25" s="86"/>
      <c r="D25" s="63"/>
      <c r="E25" s="270"/>
      <c r="F25" s="105"/>
      <c r="G25" s="105"/>
      <c r="H25" s="105"/>
      <c r="I25" s="105"/>
      <c r="J25" s="63"/>
      <c r="K25" s="105"/>
      <c r="L25" s="105"/>
      <c r="M25" s="105"/>
      <c r="N25" s="105"/>
      <c r="O25" s="105"/>
      <c r="P25" s="275"/>
      <c r="Q25" s="105"/>
      <c r="R25" s="105"/>
      <c r="S25" s="272">
        <f>SUM(S8:S24)</f>
        <v>0</v>
      </c>
      <c r="T25" s="272">
        <f>SUM(T8:T24)</f>
        <v>0</v>
      </c>
      <c r="U25" s="272">
        <f>SUM(U8:U24)</f>
        <v>0</v>
      </c>
      <c r="V25" s="272">
        <f>SUM(V8:V24)</f>
        <v>0</v>
      </c>
      <c r="W25" s="272"/>
      <c r="X25" s="272">
        <f>SUM(X8:X24)</f>
        <v>0</v>
      </c>
      <c r="Y25" s="74" t="str">
        <f t="shared" si="1"/>
        <v/>
      </c>
      <c r="Z25" s="274"/>
    </row>
    <row r="26" ht="15.75" customHeight="1" spans="1:27">
      <c r="A26" s="63" t="s">
        <v>2002</v>
      </c>
      <c r="B26" s="89"/>
      <c r="C26" s="86"/>
      <c r="D26" s="63"/>
      <c r="E26" s="270"/>
      <c r="F26" s="105"/>
      <c r="G26" s="105"/>
      <c r="H26" s="105"/>
      <c r="I26" s="105"/>
      <c r="J26" s="63"/>
      <c r="K26" s="105"/>
      <c r="L26" s="105"/>
      <c r="M26" s="105"/>
      <c r="N26" s="105"/>
      <c r="O26" s="105"/>
      <c r="P26" s="275"/>
      <c r="Q26" s="105"/>
      <c r="R26" s="105"/>
      <c r="S26" s="272"/>
      <c r="T26" s="272">
        <f>U25</f>
        <v>0</v>
      </c>
      <c r="U26" s="272"/>
      <c r="V26" s="273"/>
      <c r="W26" s="272"/>
      <c r="X26" s="273"/>
      <c r="Y26" s="74"/>
      <c r="Z26" s="274"/>
    </row>
    <row r="27" customHeight="1" spans="1:27">
      <c r="A27" s="24" t="s">
        <v>102</v>
      </c>
      <c r="B27" s="16"/>
      <c r="C27" s="25"/>
      <c r="D27" s="276"/>
      <c r="E27" s="276"/>
      <c r="F27" s="277"/>
      <c r="G27" s="278"/>
      <c r="H27" s="278"/>
      <c r="I27" s="278"/>
      <c r="J27" s="279"/>
      <c r="K27" s="278"/>
      <c r="L27" s="278"/>
      <c r="M27" s="278"/>
      <c r="N27" s="278"/>
      <c r="O27" s="27"/>
      <c r="P27" s="280"/>
      <c r="Q27" s="27"/>
      <c r="R27" s="27"/>
      <c r="S27" s="27">
        <f>S25-S26</f>
        <v>0</v>
      </c>
      <c r="T27" s="27">
        <f>T25-T26</f>
        <v>0</v>
      </c>
      <c r="U27" s="27"/>
      <c r="V27" s="27">
        <f>V25</f>
        <v>0</v>
      </c>
      <c r="W27" s="27"/>
      <c r="X27" s="27">
        <f>X25</f>
        <v>0</v>
      </c>
      <c r="Y27" s="74" t="str">
        <f t="shared" si="1"/>
        <v/>
      </c>
      <c r="Z27" s="276"/>
    </row>
    <row r="28" spans="1:27">
      <c r="A28" s="165" t="str">
        <f>基本信息输入表!$K$6&amp;"填表人："&amp;基本信息输入表!$M$60</f>
        <v>产权持有单位填表人：宁国胜</v>
      </c>
      <c r="X28" s="281" t="str">
        <f>"评估人员："&amp;基本信息输入表!$Q$60</f>
        <v>评估人员：王庆国</v>
      </c>
      <c r="AA28" s="165" t="s">
        <v>1483</v>
      </c>
    </row>
    <row r="29" spans="1:27">
      <c r="A29" s="281" t="str">
        <f>"填表日期："&amp;YEAR(基本信息输入表!$O$60)&amp;"年"&amp;MONTH(基本信息输入表!$O$60)&amp;"月"&amp;DAY(基本信息输入表!$O$60)&amp;"日"</f>
        <v>填表日期：2025年2月22日</v>
      </c>
      <c r="B29" s="281"/>
    </row>
    <row r="32" ht="15.75" customHeight="1" spans="1:27">
      <c r="L32" s="282"/>
    </row>
    <row r="33" ht="15.75" customHeight="1" spans="12:12">
      <c r="L33" s="282"/>
    </row>
    <row r="34" ht="15.75" customHeight="1" spans="12:12">
      <c r="L34" s="282"/>
    </row>
    <row r="35" ht="15.75" customHeight="1" spans="12:12">
      <c r="L35" s="282"/>
    </row>
    <row r="36" ht="15.75" customHeight="1" spans="12:12">
      <c r="L36" s="282"/>
    </row>
    <row r="37" ht="15.75" customHeight="1" spans="12:12">
      <c r="L37" s="282"/>
    </row>
    <row r="38" ht="15.75" customHeight="1" spans="12:12">
      <c r="L38" s="282"/>
    </row>
    <row r="39" ht="15.75" customHeight="1" spans="12:12">
      <c r="L39" s="282"/>
    </row>
  </sheetData>
  <mergeCells count="27">
    <mergeCell ref="A2:Z2"/>
    <mergeCell ref="A3:Z3"/>
    <mergeCell ref="S6:T6"/>
    <mergeCell ref="V6:X6"/>
    <mergeCell ref="A25:C25"/>
    <mergeCell ref="A26:C26"/>
    <mergeCell ref="A27:C27"/>
    <mergeCell ref="A6:A7"/>
    <mergeCell ref="B6:B7"/>
    <mergeCell ref="C6:C7"/>
    <mergeCell ref="D6:D7"/>
    <mergeCell ref="F6:F7"/>
    <mergeCell ref="G6:G7"/>
    <mergeCell ref="H6:H7"/>
    <mergeCell ref="I6:I7"/>
    <mergeCell ref="J6:J7"/>
    <mergeCell ref="K6:K7"/>
    <mergeCell ref="L6:L7"/>
    <mergeCell ref="M6:M7"/>
    <mergeCell ref="N6:N7"/>
    <mergeCell ref="O6:O7"/>
    <mergeCell ref="P6:P7"/>
    <mergeCell ref="Q6:Q7"/>
    <mergeCell ref="R6:R7"/>
    <mergeCell ref="U6:U7"/>
    <mergeCell ref="Y6:Y7"/>
    <mergeCell ref="Z6:Z7"/>
  </mergeCell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F5034"/>
  <sheetViews>
    <sheetView showGridLines="0" tabSelected="1" zoomScale="96" zoomScaleNormal="96" workbookViewId="0">
      <selection activeCell="L8" sqref="L8"/>
    </sheetView>
  </sheetViews>
  <sheetFormatPr defaultColWidth="9" defaultRowHeight="15.75" customHeight="1" outlineLevelCol="5"/>
  <cols>
    <col min="1" max="1" width="3.90833333333333" style="10" customWidth="1"/>
    <col min="2" max="2" width="65.3583333333333" style="10" customWidth="1"/>
    <col min="3" max="3" width="11.325" style="10" customWidth="1"/>
    <col min="4" max="4" width="14.1916666666667" style="9" customWidth="1"/>
    <col min="5" max="5" width="7.80833333333333" style="10" customWidth="1"/>
    <col min="6" max="6" width="8.075" style="10" customWidth="1"/>
    <col min="7" max="16384" width="9" style="10"/>
  </cols>
  <sheetData>
    <row r="1" s="8" customFormat="1" ht="38" customHeight="1" spans="1:6">
      <c r="A1" s="227" t="s">
        <v>2003</v>
      </c>
      <c r="B1" s="228"/>
      <c r="C1" s="228"/>
      <c r="D1" s="228"/>
      <c r="E1" s="228"/>
      <c r="F1" s="228"/>
    </row>
    <row r="2" ht="20" customHeight="1" spans="1:6">
      <c r="A2" s="229" t="str">
        <f>基本信息输入表!K6&amp;"："&amp;基本信息输入表!M6</f>
        <v>产权持有单位：中国石油天然气股份有限公司塔里木油田分公司塔西南勘探开发公司</v>
      </c>
      <c r="B2" s="229"/>
      <c r="C2" s="230"/>
      <c r="D2" s="231"/>
      <c r="E2" s="231"/>
      <c r="F2" s="232"/>
    </row>
    <row r="3" s="9" customFormat="1" customHeight="1" spans="1:6">
      <c r="A3" s="36" t="s">
        <v>4</v>
      </c>
      <c r="B3" s="233" t="s">
        <v>2004</v>
      </c>
      <c r="C3" s="84" t="s">
        <v>2005</v>
      </c>
      <c r="D3" s="84" t="s">
        <v>1946</v>
      </c>
      <c r="E3" s="105" t="s">
        <v>1210</v>
      </c>
      <c r="F3" s="105" t="s">
        <v>1211</v>
      </c>
    </row>
    <row r="4" s="9" customFormat="1" ht="14" customHeight="1" spans="1:6">
      <c r="A4" s="106"/>
      <c r="B4" s="106"/>
      <c r="C4" s="101"/>
      <c r="D4" s="217"/>
      <c r="E4" s="106"/>
      <c r="F4" s="106"/>
    </row>
    <row r="5" ht="28.2" customHeight="1" spans="1:6">
      <c r="A5" s="20">
        <v>1</v>
      </c>
      <c r="B5" s="234" t="s">
        <v>2006</v>
      </c>
      <c r="C5" s="222"/>
      <c r="D5" s="235" t="s">
        <v>2007</v>
      </c>
      <c r="E5" s="68" t="s">
        <v>2008</v>
      </c>
      <c r="F5" s="236">
        <v>8</v>
      </c>
    </row>
    <row r="6" ht="28.2" customHeight="1" spans="1:6">
      <c r="A6" s="20">
        <v>2</v>
      </c>
      <c r="B6" s="234" t="s">
        <v>2009</v>
      </c>
      <c r="C6" s="222"/>
      <c r="D6" s="235" t="s">
        <v>2007</v>
      </c>
      <c r="E6" s="68" t="s">
        <v>2008</v>
      </c>
      <c r="F6" s="236">
        <v>1</v>
      </c>
    </row>
    <row r="7" ht="28.2" customHeight="1" spans="1:6">
      <c r="A7" s="20">
        <v>3</v>
      </c>
      <c r="B7" s="234" t="s">
        <v>2010</v>
      </c>
      <c r="C7" s="222"/>
      <c r="D7" s="235" t="s">
        <v>2007</v>
      </c>
      <c r="E7" s="68" t="s">
        <v>2011</v>
      </c>
      <c r="F7" s="236">
        <v>1</v>
      </c>
    </row>
    <row r="8" ht="28.2" customHeight="1" spans="1:6">
      <c r="A8" s="20">
        <v>4</v>
      </c>
      <c r="B8" s="234" t="s">
        <v>2010</v>
      </c>
      <c r="C8" s="222"/>
      <c r="D8" s="235" t="s">
        <v>2007</v>
      </c>
      <c r="E8" s="68" t="s">
        <v>2011</v>
      </c>
      <c r="F8" s="236">
        <v>1</v>
      </c>
    </row>
    <row r="9" ht="28.2" customHeight="1" spans="1:6">
      <c r="A9" s="20">
        <v>5</v>
      </c>
      <c r="B9" s="234" t="s">
        <v>2012</v>
      </c>
      <c r="C9" s="68"/>
      <c r="D9" s="235" t="s">
        <v>2007</v>
      </c>
      <c r="E9" s="68" t="s">
        <v>2013</v>
      </c>
      <c r="F9" s="237">
        <v>2</v>
      </c>
    </row>
    <row r="10" ht="28.2" customHeight="1" spans="1:6">
      <c r="A10" s="20">
        <v>6</v>
      </c>
      <c r="B10" s="234" t="s">
        <v>2014</v>
      </c>
      <c r="C10" s="68"/>
      <c r="D10" s="235" t="s">
        <v>2007</v>
      </c>
      <c r="E10" s="68" t="s">
        <v>2011</v>
      </c>
      <c r="F10" s="236">
        <v>3</v>
      </c>
    </row>
    <row r="11" s="10" customFormat="1" ht="28.2" customHeight="1" spans="1:6">
      <c r="A11" s="20">
        <v>7</v>
      </c>
      <c r="B11" s="234" t="s">
        <v>2015</v>
      </c>
      <c r="C11" s="68"/>
      <c r="D11" s="235" t="s">
        <v>2007</v>
      </c>
      <c r="E11" s="68" t="s">
        <v>2008</v>
      </c>
      <c r="F11" s="236">
        <v>1</v>
      </c>
    </row>
    <row r="12" s="10" customFormat="1" ht="28.2" customHeight="1" spans="1:6">
      <c r="A12" s="20">
        <v>8</v>
      </c>
      <c r="B12" s="234" t="s">
        <v>2016</v>
      </c>
      <c r="C12" s="222" t="s">
        <v>2017</v>
      </c>
      <c r="D12" s="235" t="s">
        <v>2007</v>
      </c>
      <c r="E12" s="68" t="s">
        <v>2008</v>
      </c>
      <c r="F12" s="236">
        <v>6</v>
      </c>
    </row>
    <row r="13" s="10" customFormat="1" ht="28.2" customHeight="1" spans="1:6">
      <c r="A13" s="20">
        <v>9</v>
      </c>
      <c r="B13" s="234" t="s">
        <v>2018</v>
      </c>
      <c r="C13" s="222" t="s">
        <v>2017</v>
      </c>
      <c r="D13" s="235" t="s">
        <v>2007</v>
      </c>
      <c r="E13" s="68" t="s">
        <v>2008</v>
      </c>
      <c r="F13" s="236">
        <v>1</v>
      </c>
    </row>
    <row r="14" s="10" customFormat="1" ht="28.2" customHeight="1" spans="1:6">
      <c r="A14" s="20">
        <v>10</v>
      </c>
      <c r="B14" s="234" t="s">
        <v>2019</v>
      </c>
      <c r="C14" s="222" t="s">
        <v>2017</v>
      </c>
      <c r="D14" s="235" t="s">
        <v>2007</v>
      </c>
      <c r="E14" s="68" t="s">
        <v>2008</v>
      </c>
      <c r="F14" s="236">
        <v>1</v>
      </c>
    </row>
    <row r="15" s="10" customFormat="1" ht="28.2" customHeight="1" spans="1:6">
      <c r="A15" s="20">
        <v>11</v>
      </c>
      <c r="B15" s="234" t="s">
        <v>2020</v>
      </c>
      <c r="C15" s="222" t="s">
        <v>2017</v>
      </c>
      <c r="D15" s="235" t="s">
        <v>2007</v>
      </c>
      <c r="E15" s="68" t="s">
        <v>2013</v>
      </c>
      <c r="F15" s="236">
        <v>2</v>
      </c>
    </row>
    <row r="16" s="10" customFormat="1" ht="28.2" customHeight="1" spans="1:6">
      <c r="A16" s="20">
        <v>12</v>
      </c>
      <c r="B16" s="234" t="s">
        <v>2021</v>
      </c>
      <c r="C16" s="68"/>
      <c r="D16" s="235" t="s">
        <v>2007</v>
      </c>
      <c r="E16" s="68" t="s">
        <v>2008</v>
      </c>
      <c r="F16" s="236">
        <v>5</v>
      </c>
    </row>
    <row r="17" s="10" customFormat="1" ht="28.2" customHeight="1" spans="1:6">
      <c r="A17" s="20">
        <v>13</v>
      </c>
      <c r="B17" s="234" t="s">
        <v>2022</v>
      </c>
      <c r="C17" s="222" t="s">
        <v>2017</v>
      </c>
      <c r="D17" s="235" t="s">
        <v>2007</v>
      </c>
      <c r="E17" s="68" t="s">
        <v>2008</v>
      </c>
      <c r="F17" s="236">
        <v>3</v>
      </c>
    </row>
    <row r="18" s="10" customFormat="1" ht="28.2" customHeight="1" spans="1:6">
      <c r="A18" s="20">
        <v>14</v>
      </c>
      <c r="B18" s="234" t="s">
        <v>2023</v>
      </c>
      <c r="C18" s="222" t="s">
        <v>2017</v>
      </c>
      <c r="D18" s="235" t="s">
        <v>2007</v>
      </c>
      <c r="E18" s="68" t="s">
        <v>2013</v>
      </c>
      <c r="F18" s="236">
        <v>1</v>
      </c>
    </row>
    <row r="19" s="10" customFormat="1" ht="28.2" customHeight="1" spans="1:6">
      <c r="A19" s="20">
        <v>15</v>
      </c>
      <c r="B19" s="234" t="s">
        <v>2024</v>
      </c>
      <c r="C19" s="222" t="s">
        <v>2017</v>
      </c>
      <c r="D19" s="235" t="s">
        <v>2007</v>
      </c>
      <c r="E19" s="68" t="s">
        <v>2008</v>
      </c>
      <c r="F19" s="236">
        <v>3</v>
      </c>
    </row>
    <row r="20" s="10" customFormat="1" ht="28.2" customHeight="1" spans="1:6">
      <c r="A20" s="20">
        <v>16</v>
      </c>
      <c r="B20" s="234" t="s">
        <v>2025</v>
      </c>
      <c r="C20" s="222" t="s">
        <v>2017</v>
      </c>
      <c r="D20" s="235" t="s">
        <v>2007</v>
      </c>
      <c r="E20" s="68" t="s">
        <v>2013</v>
      </c>
      <c r="F20" s="236">
        <v>1</v>
      </c>
    </row>
    <row r="21" customHeight="1" spans="1:6">
      <c r="A21" s="20">
        <v>17</v>
      </c>
      <c r="B21" s="234" t="s">
        <v>2026</v>
      </c>
      <c r="C21" s="222" t="s">
        <v>2017</v>
      </c>
      <c r="D21" s="235" t="s">
        <v>2007</v>
      </c>
      <c r="E21" s="68" t="s">
        <v>2008</v>
      </c>
      <c r="F21" s="236">
        <v>1</v>
      </c>
    </row>
    <row r="22" customHeight="1" spans="1:6">
      <c r="A22" s="20">
        <v>18</v>
      </c>
      <c r="B22" s="234" t="s">
        <v>2027</v>
      </c>
      <c r="C22" s="222" t="s">
        <v>2017</v>
      </c>
      <c r="D22" s="235" t="s">
        <v>2007</v>
      </c>
      <c r="E22" s="68" t="s">
        <v>2013</v>
      </c>
      <c r="F22" s="236">
        <v>1</v>
      </c>
    </row>
    <row r="23" customHeight="1" spans="1:6">
      <c r="A23" s="20">
        <v>19</v>
      </c>
      <c r="B23" s="234" t="s">
        <v>2028</v>
      </c>
      <c r="C23" s="222" t="s">
        <v>2017</v>
      </c>
      <c r="D23" s="235" t="s">
        <v>2007</v>
      </c>
      <c r="E23" s="68" t="s">
        <v>2008</v>
      </c>
      <c r="F23" s="236">
        <v>51</v>
      </c>
    </row>
    <row r="24" customHeight="1" spans="1:6">
      <c r="A24" s="20">
        <v>20</v>
      </c>
      <c r="B24" s="234" t="s">
        <v>2029</v>
      </c>
      <c r="C24" s="222"/>
      <c r="D24" s="235" t="s">
        <v>2007</v>
      </c>
      <c r="E24" s="68" t="s">
        <v>2008</v>
      </c>
      <c r="F24" s="236">
        <v>43</v>
      </c>
    </row>
    <row r="25" customHeight="1" spans="1:6">
      <c r="A25" s="20">
        <v>21</v>
      </c>
      <c r="B25" s="234" t="s">
        <v>2030</v>
      </c>
      <c r="C25" s="68"/>
      <c r="D25" s="235" t="s">
        <v>2007</v>
      </c>
      <c r="E25" s="68" t="s">
        <v>2013</v>
      </c>
      <c r="F25" s="236">
        <v>2</v>
      </c>
    </row>
    <row r="26" customHeight="1" spans="1:6">
      <c r="A26" s="20">
        <v>22</v>
      </c>
      <c r="B26" s="234" t="s">
        <v>2031</v>
      </c>
      <c r="C26" s="68"/>
      <c r="D26" s="235" t="s">
        <v>2007</v>
      </c>
      <c r="E26" s="68" t="s">
        <v>2032</v>
      </c>
      <c r="F26" s="236">
        <v>2</v>
      </c>
    </row>
    <row r="27" customHeight="1" spans="1:6">
      <c r="A27" s="20">
        <v>23</v>
      </c>
      <c r="B27" s="234" t="s">
        <v>2033</v>
      </c>
      <c r="C27" s="222"/>
      <c r="D27" s="235" t="s">
        <v>2007</v>
      </c>
      <c r="E27" s="68" t="s">
        <v>2032</v>
      </c>
      <c r="F27" s="236">
        <v>2</v>
      </c>
    </row>
    <row r="28" customHeight="1" spans="1:6">
      <c r="A28" s="20">
        <v>24</v>
      </c>
      <c r="B28" s="234" t="s">
        <v>2034</v>
      </c>
      <c r="C28" s="68"/>
      <c r="D28" s="235" t="s">
        <v>2007</v>
      </c>
      <c r="E28" s="68" t="s">
        <v>2035</v>
      </c>
      <c r="F28" s="236">
        <v>2</v>
      </c>
    </row>
    <row r="29" customHeight="1" spans="1:6">
      <c r="A29" s="20">
        <v>25</v>
      </c>
      <c r="B29" s="218" t="s">
        <v>2036</v>
      </c>
      <c r="C29" s="68"/>
      <c r="D29" s="235" t="s">
        <v>2007</v>
      </c>
      <c r="E29" s="68" t="s">
        <v>2035</v>
      </c>
      <c r="F29" s="236">
        <v>2</v>
      </c>
    </row>
    <row r="30" customHeight="1" spans="1:6">
      <c r="A30" s="20">
        <v>26</v>
      </c>
      <c r="B30" s="218" t="s">
        <v>2037</v>
      </c>
      <c r="C30" s="68"/>
      <c r="D30" s="235" t="s">
        <v>2007</v>
      </c>
      <c r="E30" s="68" t="s">
        <v>2038</v>
      </c>
      <c r="F30" s="236">
        <v>1</v>
      </c>
    </row>
    <row r="31" customHeight="1" spans="1:6">
      <c r="A31" s="20">
        <v>27</v>
      </c>
      <c r="B31" s="218" t="s">
        <v>2039</v>
      </c>
      <c r="C31" s="68"/>
      <c r="D31" s="235" t="s">
        <v>2007</v>
      </c>
      <c r="E31" s="68" t="s">
        <v>2008</v>
      </c>
      <c r="F31" s="236">
        <v>3</v>
      </c>
    </row>
    <row r="32" customHeight="1" spans="1:6">
      <c r="A32" s="20">
        <v>28</v>
      </c>
      <c r="B32" s="234" t="s">
        <v>2040</v>
      </c>
      <c r="C32" s="68"/>
      <c r="D32" s="235" t="s">
        <v>2007</v>
      </c>
      <c r="E32" s="68" t="s">
        <v>2008</v>
      </c>
      <c r="F32" s="236">
        <v>1</v>
      </c>
    </row>
    <row r="33" customHeight="1" spans="1:6">
      <c r="A33" s="20">
        <v>29</v>
      </c>
      <c r="B33" s="234" t="s">
        <v>2041</v>
      </c>
      <c r="C33" s="222"/>
      <c r="D33" s="235" t="s">
        <v>2007</v>
      </c>
      <c r="E33" s="68" t="s">
        <v>2013</v>
      </c>
      <c r="F33" s="236">
        <v>1</v>
      </c>
    </row>
    <row r="34" customHeight="1" spans="1:6">
      <c r="A34" s="20">
        <v>30</v>
      </c>
      <c r="B34" s="218" t="s">
        <v>2042</v>
      </c>
      <c r="C34" s="222"/>
      <c r="D34" s="235" t="s">
        <v>2007</v>
      </c>
      <c r="E34" s="68" t="s">
        <v>2013</v>
      </c>
      <c r="F34" s="236">
        <v>3</v>
      </c>
    </row>
    <row r="35" customHeight="1" spans="1:6">
      <c r="A35" s="20">
        <v>31</v>
      </c>
      <c r="B35" s="218" t="s">
        <v>2043</v>
      </c>
      <c r="C35" s="68"/>
      <c r="D35" s="235" t="s">
        <v>2007</v>
      </c>
      <c r="E35" s="68" t="s">
        <v>2013</v>
      </c>
      <c r="F35" s="236">
        <v>1</v>
      </c>
    </row>
    <row r="36" customHeight="1" spans="1:6">
      <c r="A36" s="20">
        <v>32</v>
      </c>
      <c r="B36" s="218" t="s">
        <v>2044</v>
      </c>
      <c r="C36" s="222" t="s">
        <v>2017</v>
      </c>
      <c r="D36" s="235" t="s">
        <v>2007</v>
      </c>
      <c r="E36" s="68" t="s">
        <v>2008</v>
      </c>
      <c r="F36" s="236">
        <v>1</v>
      </c>
    </row>
    <row r="37" customHeight="1" spans="1:6">
      <c r="A37" s="20">
        <v>33</v>
      </c>
      <c r="B37" s="218" t="s">
        <v>2045</v>
      </c>
      <c r="C37" s="222" t="s">
        <v>2017</v>
      </c>
      <c r="D37" s="235" t="s">
        <v>2007</v>
      </c>
      <c r="E37" s="68" t="s">
        <v>2038</v>
      </c>
      <c r="F37" s="236">
        <v>1</v>
      </c>
    </row>
    <row r="38" customHeight="1" spans="1:6">
      <c r="A38" s="20">
        <v>34</v>
      </c>
      <c r="B38" s="218" t="s">
        <v>2046</v>
      </c>
      <c r="C38" s="222" t="s">
        <v>2017</v>
      </c>
      <c r="D38" s="235" t="s">
        <v>2007</v>
      </c>
      <c r="E38" s="68" t="s">
        <v>2008</v>
      </c>
      <c r="F38" s="236">
        <v>1</v>
      </c>
    </row>
    <row r="39" customHeight="1" spans="1:6">
      <c r="A39" s="20">
        <v>35</v>
      </c>
      <c r="B39" s="234" t="s">
        <v>2047</v>
      </c>
      <c r="C39" s="222" t="s">
        <v>2017</v>
      </c>
      <c r="D39" s="235" t="s">
        <v>2007</v>
      </c>
      <c r="E39" s="68" t="s">
        <v>2038</v>
      </c>
      <c r="F39" s="236">
        <v>3</v>
      </c>
    </row>
    <row r="40" customHeight="1" spans="1:6">
      <c r="A40" s="20">
        <v>36</v>
      </c>
      <c r="B40" s="234" t="s">
        <v>2048</v>
      </c>
      <c r="C40" s="222" t="s">
        <v>2017</v>
      </c>
      <c r="D40" s="235" t="s">
        <v>2007</v>
      </c>
      <c r="E40" s="222" t="s">
        <v>2038</v>
      </c>
      <c r="F40" s="236">
        <v>1</v>
      </c>
    </row>
    <row r="41" customHeight="1" spans="1:6">
      <c r="A41" s="20">
        <v>37</v>
      </c>
      <c r="B41" s="234" t="s">
        <v>2049</v>
      </c>
      <c r="C41" s="68"/>
      <c r="D41" s="235" t="s">
        <v>2007</v>
      </c>
      <c r="E41" s="222" t="s">
        <v>2008</v>
      </c>
      <c r="F41" s="236">
        <v>1</v>
      </c>
    </row>
    <row r="42" customHeight="1" spans="1:6">
      <c r="A42" s="20">
        <v>38</v>
      </c>
      <c r="B42" s="218" t="s">
        <v>2050</v>
      </c>
      <c r="C42" s="222" t="s">
        <v>2017</v>
      </c>
      <c r="D42" s="235" t="s">
        <v>2007</v>
      </c>
      <c r="E42" s="68" t="s">
        <v>2051</v>
      </c>
      <c r="F42" s="236">
        <v>3</v>
      </c>
    </row>
    <row r="43" customHeight="1" spans="1:6">
      <c r="A43" s="20">
        <v>39</v>
      </c>
      <c r="B43" s="234" t="s">
        <v>2052</v>
      </c>
      <c r="C43" s="68"/>
      <c r="D43" s="235" t="s">
        <v>2007</v>
      </c>
      <c r="E43" s="68" t="s">
        <v>2008</v>
      </c>
      <c r="F43" s="236">
        <v>1</v>
      </c>
    </row>
    <row r="44" customHeight="1" spans="1:6">
      <c r="A44" s="20">
        <v>40</v>
      </c>
      <c r="B44" s="234" t="s">
        <v>2053</v>
      </c>
      <c r="C44" s="68"/>
      <c r="D44" s="235" t="s">
        <v>2007</v>
      </c>
      <c r="E44" s="68" t="s">
        <v>2008</v>
      </c>
      <c r="F44" s="236">
        <v>2</v>
      </c>
    </row>
    <row r="45" customHeight="1" spans="1:6">
      <c r="A45" s="20">
        <v>41</v>
      </c>
      <c r="B45" s="234" t="s">
        <v>2054</v>
      </c>
      <c r="C45" s="68"/>
      <c r="D45" s="235" t="s">
        <v>2007</v>
      </c>
      <c r="E45" s="222" t="s">
        <v>2011</v>
      </c>
      <c r="F45" s="236">
        <v>2</v>
      </c>
    </row>
    <row r="46" customHeight="1" spans="1:6">
      <c r="A46" s="20">
        <v>42</v>
      </c>
      <c r="B46" s="234" t="s">
        <v>2055</v>
      </c>
      <c r="C46" s="222"/>
      <c r="D46" s="235" t="s">
        <v>2007</v>
      </c>
      <c r="E46" s="68" t="s">
        <v>2011</v>
      </c>
      <c r="F46" s="236">
        <v>2</v>
      </c>
    </row>
    <row r="47" customHeight="1" spans="1:6">
      <c r="A47" s="20">
        <v>43</v>
      </c>
      <c r="B47" s="234" t="s">
        <v>2056</v>
      </c>
      <c r="C47" s="222"/>
      <c r="D47" s="235" t="s">
        <v>2007</v>
      </c>
      <c r="E47" s="68" t="s">
        <v>2008</v>
      </c>
      <c r="F47" s="236">
        <v>1</v>
      </c>
    </row>
    <row r="48" customHeight="1" spans="1:6">
      <c r="A48" s="20">
        <v>44</v>
      </c>
      <c r="B48" s="234" t="s">
        <v>2057</v>
      </c>
      <c r="C48" s="68"/>
      <c r="D48" s="235" t="s">
        <v>2007</v>
      </c>
      <c r="E48" s="68" t="s">
        <v>2008</v>
      </c>
      <c r="F48" s="236">
        <v>2</v>
      </c>
    </row>
    <row r="49" customHeight="1" spans="1:6">
      <c r="A49" s="20">
        <v>45</v>
      </c>
      <c r="B49" s="234" t="s">
        <v>2058</v>
      </c>
      <c r="C49" s="68"/>
      <c r="D49" s="235" t="s">
        <v>2007</v>
      </c>
      <c r="E49" s="68" t="s">
        <v>2008</v>
      </c>
      <c r="F49" s="236">
        <v>1</v>
      </c>
    </row>
    <row r="50" customHeight="1" spans="1:6">
      <c r="A50" s="20">
        <v>46</v>
      </c>
      <c r="B50" s="234" t="s">
        <v>2059</v>
      </c>
      <c r="C50" s="68"/>
      <c r="D50" s="235" t="s">
        <v>2007</v>
      </c>
      <c r="E50" s="68" t="s">
        <v>2008</v>
      </c>
      <c r="F50" s="236">
        <v>1</v>
      </c>
    </row>
    <row r="51" customHeight="1" spans="1:6">
      <c r="A51" s="20">
        <v>47</v>
      </c>
      <c r="B51" s="234" t="s">
        <v>2060</v>
      </c>
      <c r="C51" s="68"/>
      <c r="D51" s="235" t="s">
        <v>2007</v>
      </c>
      <c r="E51" s="68" t="s">
        <v>2008</v>
      </c>
      <c r="F51" s="236">
        <v>1</v>
      </c>
    </row>
    <row r="52" customHeight="1" spans="1:6">
      <c r="A52" s="20">
        <v>48</v>
      </c>
      <c r="B52" s="234" t="s">
        <v>2061</v>
      </c>
      <c r="C52" s="68"/>
      <c r="D52" s="235" t="s">
        <v>2007</v>
      </c>
      <c r="E52" s="68" t="s">
        <v>2008</v>
      </c>
      <c r="F52" s="236">
        <v>5</v>
      </c>
    </row>
    <row r="53" customHeight="1" spans="1:6">
      <c r="A53" s="20">
        <v>49</v>
      </c>
      <c r="B53" s="234" t="s">
        <v>2062</v>
      </c>
      <c r="C53" s="68"/>
      <c r="D53" s="235" t="s">
        <v>2007</v>
      </c>
      <c r="E53" s="68" t="s">
        <v>2008</v>
      </c>
      <c r="F53" s="236">
        <v>4</v>
      </c>
    </row>
    <row r="54" customHeight="1" spans="1:6">
      <c r="A54" s="20">
        <v>50</v>
      </c>
      <c r="B54" s="234" t="s">
        <v>2063</v>
      </c>
      <c r="C54" s="68"/>
      <c r="D54" s="235" t="s">
        <v>2007</v>
      </c>
      <c r="E54" s="68" t="s">
        <v>2064</v>
      </c>
      <c r="F54" s="236">
        <v>3</v>
      </c>
    </row>
    <row r="55" customHeight="1" spans="1:6">
      <c r="A55" s="20">
        <v>51</v>
      </c>
      <c r="B55" s="234" t="s">
        <v>2065</v>
      </c>
      <c r="C55" s="222" t="s">
        <v>2017</v>
      </c>
      <c r="D55" s="235" t="s">
        <v>2007</v>
      </c>
      <c r="E55" s="68" t="s">
        <v>2011</v>
      </c>
      <c r="F55" s="236">
        <v>2</v>
      </c>
    </row>
    <row r="56" customHeight="1" spans="1:6">
      <c r="A56" s="20">
        <v>52</v>
      </c>
      <c r="B56" s="234" t="s">
        <v>2066</v>
      </c>
      <c r="C56" s="68"/>
      <c r="D56" s="235" t="s">
        <v>2007</v>
      </c>
      <c r="E56" s="68" t="s">
        <v>2008</v>
      </c>
      <c r="F56" s="236">
        <v>2</v>
      </c>
    </row>
    <row r="57" customHeight="1" spans="1:6">
      <c r="A57" s="20">
        <v>53</v>
      </c>
      <c r="B57" s="234" t="s">
        <v>2067</v>
      </c>
      <c r="C57" s="68"/>
      <c r="D57" s="235" t="s">
        <v>2007</v>
      </c>
      <c r="E57" s="68" t="s">
        <v>2032</v>
      </c>
      <c r="F57" s="236">
        <v>1</v>
      </c>
    </row>
    <row r="58" customHeight="1" spans="1:6">
      <c r="A58" s="20">
        <v>54</v>
      </c>
      <c r="B58" s="234" t="s">
        <v>2068</v>
      </c>
      <c r="C58" s="68"/>
      <c r="D58" s="235" t="s">
        <v>2007</v>
      </c>
      <c r="E58" s="68" t="s">
        <v>2032</v>
      </c>
      <c r="F58" s="236">
        <v>20</v>
      </c>
    </row>
    <row r="59" customHeight="1" spans="1:6">
      <c r="A59" s="20">
        <v>55</v>
      </c>
      <c r="B59" s="234" t="s">
        <v>2069</v>
      </c>
      <c r="C59" s="222"/>
      <c r="D59" s="235" t="s">
        <v>2007</v>
      </c>
      <c r="E59" s="68" t="s">
        <v>2008</v>
      </c>
      <c r="F59" s="236">
        <v>5</v>
      </c>
    </row>
    <row r="60" customHeight="1" spans="1:6">
      <c r="A60" s="20">
        <v>56</v>
      </c>
      <c r="B60" s="234" t="s">
        <v>2070</v>
      </c>
      <c r="C60" s="222" t="s">
        <v>2017</v>
      </c>
      <c r="D60" s="235" t="s">
        <v>2007</v>
      </c>
      <c r="E60" s="68" t="s">
        <v>2064</v>
      </c>
      <c r="F60" s="236">
        <v>1</v>
      </c>
    </row>
    <row r="61" customHeight="1" spans="1:6">
      <c r="A61" s="20">
        <v>57</v>
      </c>
      <c r="B61" s="234" t="s">
        <v>2071</v>
      </c>
      <c r="C61" s="222" t="s">
        <v>2072</v>
      </c>
      <c r="D61" s="235" t="s">
        <v>2007</v>
      </c>
      <c r="E61" s="68" t="s">
        <v>2013</v>
      </c>
      <c r="F61" s="236">
        <v>2</v>
      </c>
    </row>
    <row r="62" customHeight="1" spans="1:6">
      <c r="A62" s="20">
        <v>58</v>
      </c>
      <c r="B62" s="218" t="s">
        <v>2073</v>
      </c>
      <c r="C62" s="222" t="s">
        <v>2017</v>
      </c>
      <c r="D62" s="235" t="s">
        <v>2007</v>
      </c>
      <c r="E62" s="68" t="s">
        <v>2013</v>
      </c>
      <c r="F62" s="236">
        <v>1</v>
      </c>
    </row>
    <row r="63" customHeight="1" spans="1:6">
      <c r="A63" s="20">
        <v>59</v>
      </c>
      <c r="B63" s="218" t="s">
        <v>2074</v>
      </c>
      <c r="C63" s="222"/>
      <c r="D63" s="235" t="s">
        <v>2007</v>
      </c>
      <c r="E63" s="68" t="s">
        <v>2032</v>
      </c>
      <c r="F63" s="236">
        <v>40</v>
      </c>
    </row>
    <row r="64" customHeight="1" spans="1:6">
      <c r="A64" s="20">
        <v>60</v>
      </c>
      <c r="B64" s="234" t="s">
        <v>2075</v>
      </c>
      <c r="C64" s="68"/>
      <c r="D64" s="235" t="s">
        <v>2007</v>
      </c>
      <c r="E64" s="68" t="s">
        <v>2032</v>
      </c>
      <c r="F64" s="236">
        <v>39</v>
      </c>
    </row>
    <row r="65" customHeight="1" spans="1:6">
      <c r="A65" s="20">
        <v>61</v>
      </c>
      <c r="B65" s="234" t="s">
        <v>2076</v>
      </c>
      <c r="C65" s="68"/>
      <c r="D65" s="235" t="s">
        <v>2007</v>
      </c>
      <c r="E65" s="68" t="s">
        <v>2032</v>
      </c>
      <c r="F65" s="236">
        <v>35</v>
      </c>
    </row>
    <row r="66" customHeight="1" spans="1:6">
      <c r="A66" s="20">
        <v>62</v>
      </c>
      <c r="B66" s="218" t="s">
        <v>2077</v>
      </c>
      <c r="C66" s="222" t="s">
        <v>2017</v>
      </c>
      <c r="D66" s="235" t="s">
        <v>2007</v>
      </c>
      <c r="E66" s="68" t="s">
        <v>2038</v>
      </c>
      <c r="F66" s="236">
        <v>1</v>
      </c>
    </row>
    <row r="67" customHeight="1" spans="1:6">
      <c r="A67" s="20">
        <v>63</v>
      </c>
      <c r="B67" s="218" t="s">
        <v>2078</v>
      </c>
      <c r="C67" s="222" t="s">
        <v>2017</v>
      </c>
      <c r="D67" s="235" t="s">
        <v>2007</v>
      </c>
      <c r="E67" s="68" t="s">
        <v>2008</v>
      </c>
      <c r="F67" s="236">
        <v>2</v>
      </c>
    </row>
    <row r="68" customHeight="1" spans="1:6">
      <c r="A68" s="20">
        <v>64</v>
      </c>
      <c r="B68" s="218" t="s">
        <v>2079</v>
      </c>
      <c r="C68" s="222"/>
      <c r="D68" s="235" t="s">
        <v>2007</v>
      </c>
      <c r="E68" s="68" t="s">
        <v>2038</v>
      </c>
      <c r="F68" s="236">
        <v>2</v>
      </c>
    </row>
    <row r="69" customHeight="1" spans="1:6">
      <c r="A69" s="20">
        <v>65</v>
      </c>
      <c r="B69" s="218" t="s">
        <v>2080</v>
      </c>
      <c r="C69" s="224"/>
      <c r="D69" s="235" t="s">
        <v>2007</v>
      </c>
      <c r="E69" s="68" t="s">
        <v>2038</v>
      </c>
      <c r="F69" s="236">
        <v>6</v>
      </c>
    </row>
    <row r="70" customHeight="1" spans="1:6">
      <c r="A70" s="20">
        <v>66</v>
      </c>
      <c r="B70" s="218" t="s">
        <v>2081</v>
      </c>
      <c r="C70" s="224"/>
      <c r="D70" s="235" t="s">
        <v>2007</v>
      </c>
      <c r="E70" s="68" t="s">
        <v>2038</v>
      </c>
      <c r="F70" s="236">
        <v>1</v>
      </c>
    </row>
    <row r="71" customHeight="1" spans="1:6">
      <c r="A71" s="20">
        <v>67</v>
      </c>
      <c r="B71" s="218" t="s">
        <v>2082</v>
      </c>
      <c r="C71" s="224"/>
      <c r="D71" s="235" t="s">
        <v>2007</v>
      </c>
      <c r="E71" s="68" t="s">
        <v>2032</v>
      </c>
      <c r="F71" s="236">
        <v>34</v>
      </c>
    </row>
    <row r="72" customHeight="1" spans="1:6">
      <c r="A72" s="20">
        <v>68</v>
      </c>
      <c r="B72" s="218" t="s">
        <v>2083</v>
      </c>
      <c r="C72" s="222"/>
      <c r="D72" s="235" t="s">
        <v>2007</v>
      </c>
      <c r="E72" s="68" t="s">
        <v>2032</v>
      </c>
      <c r="F72" s="236">
        <v>14</v>
      </c>
    </row>
    <row r="73" customHeight="1" spans="1:6">
      <c r="A73" s="20">
        <v>69</v>
      </c>
      <c r="B73" s="234" t="s">
        <v>2084</v>
      </c>
      <c r="C73" s="68"/>
      <c r="D73" s="235" t="s">
        <v>2007</v>
      </c>
      <c r="E73" s="68" t="s">
        <v>2032</v>
      </c>
      <c r="F73" s="236">
        <v>3</v>
      </c>
    </row>
    <row r="74" customHeight="1" spans="1:6">
      <c r="A74" s="20">
        <v>70</v>
      </c>
      <c r="B74" s="234" t="s">
        <v>2085</v>
      </c>
      <c r="C74" s="222" t="s">
        <v>2017</v>
      </c>
      <c r="D74" s="235" t="s">
        <v>2007</v>
      </c>
      <c r="E74" s="68" t="s">
        <v>2038</v>
      </c>
      <c r="F74" s="236">
        <v>4</v>
      </c>
    </row>
    <row r="75" customHeight="1" spans="1:6">
      <c r="A75" s="20">
        <v>71</v>
      </c>
      <c r="B75" s="234" t="s">
        <v>2086</v>
      </c>
      <c r="C75" s="68"/>
      <c r="D75" s="235" t="s">
        <v>2007</v>
      </c>
      <c r="E75" s="68" t="s">
        <v>2013</v>
      </c>
      <c r="F75" s="236">
        <v>1</v>
      </c>
    </row>
    <row r="76" customHeight="1" spans="1:6">
      <c r="A76" s="20">
        <v>72</v>
      </c>
      <c r="B76" s="234" t="s">
        <v>2087</v>
      </c>
      <c r="C76" s="68"/>
      <c r="D76" s="235" t="s">
        <v>2007</v>
      </c>
      <c r="E76" s="68" t="s">
        <v>2013</v>
      </c>
      <c r="F76" s="236">
        <v>1</v>
      </c>
    </row>
    <row r="77" customHeight="1" spans="1:6">
      <c r="A77" s="20">
        <v>73</v>
      </c>
      <c r="B77" s="234" t="s">
        <v>2088</v>
      </c>
      <c r="C77" s="68"/>
      <c r="D77" s="235" t="s">
        <v>2007</v>
      </c>
      <c r="E77" s="68" t="s">
        <v>2032</v>
      </c>
      <c r="F77" s="236">
        <v>30</v>
      </c>
    </row>
    <row r="78" customHeight="1" spans="1:6">
      <c r="A78" s="20">
        <v>74</v>
      </c>
      <c r="B78" s="234" t="s">
        <v>2089</v>
      </c>
      <c r="C78" s="222" t="s">
        <v>2017</v>
      </c>
      <c r="D78" s="235" t="s">
        <v>2007</v>
      </c>
      <c r="E78" s="68" t="s">
        <v>2013</v>
      </c>
      <c r="F78" s="236">
        <v>3</v>
      </c>
    </row>
    <row r="79" customHeight="1" spans="1:6">
      <c r="A79" s="20">
        <v>75</v>
      </c>
      <c r="B79" s="218" t="s">
        <v>2090</v>
      </c>
      <c r="C79" s="222" t="s">
        <v>2017</v>
      </c>
      <c r="D79" s="235" t="s">
        <v>2007</v>
      </c>
      <c r="E79" s="68" t="s">
        <v>2013</v>
      </c>
      <c r="F79" s="236">
        <v>2</v>
      </c>
    </row>
    <row r="80" customHeight="1" spans="1:6">
      <c r="A80" s="20">
        <v>76</v>
      </c>
      <c r="B80" s="234" t="s">
        <v>2091</v>
      </c>
      <c r="C80" s="222" t="s">
        <v>2017</v>
      </c>
      <c r="D80" s="235" t="s">
        <v>2007</v>
      </c>
      <c r="E80" s="68" t="s">
        <v>2064</v>
      </c>
      <c r="F80" s="236">
        <v>2</v>
      </c>
    </row>
    <row r="81" customHeight="1" spans="1:6">
      <c r="A81" s="20">
        <v>77</v>
      </c>
      <c r="B81" s="234" t="s">
        <v>2092</v>
      </c>
      <c r="C81" s="222"/>
      <c r="D81" s="235" t="s">
        <v>2007</v>
      </c>
      <c r="E81" s="68" t="s">
        <v>2038</v>
      </c>
      <c r="F81" s="236">
        <v>2</v>
      </c>
    </row>
    <row r="82" customHeight="1" spans="1:6">
      <c r="A82" s="20">
        <v>78</v>
      </c>
      <c r="B82" s="218" t="s">
        <v>2093</v>
      </c>
      <c r="C82" s="222" t="s">
        <v>2094</v>
      </c>
      <c r="D82" s="235" t="s">
        <v>2007</v>
      </c>
      <c r="E82" s="68" t="s">
        <v>2038</v>
      </c>
      <c r="F82" s="236">
        <v>89</v>
      </c>
    </row>
    <row r="83" customHeight="1" spans="1:6">
      <c r="A83" s="20">
        <v>79</v>
      </c>
      <c r="B83" s="218" t="s">
        <v>2095</v>
      </c>
      <c r="C83" s="68" t="s">
        <v>2094</v>
      </c>
      <c r="D83" s="235" t="s">
        <v>2007</v>
      </c>
      <c r="E83" s="68" t="s">
        <v>2038</v>
      </c>
      <c r="F83" s="236">
        <v>30</v>
      </c>
    </row>
    <row r="84" customHeight="1" spans="1:6">
      <c r="A84" s="20">
        <v>80</v>
      </c>
      <c r="B84" s="218" t="s">
        <v>2096</v>
      </c>
      <c r="C84" s="68"/>
      <c r="D84" s="235" t="s">
        <v>2007</v>
      </c>
      <c r="E84" s="68" t="s">
        <v>2038</v>
      </c>
      <c r="F84" s="236">
        <v>5</v>
      </c>
    </row>
    <row r="85" customHeight="1" spans="1:6">
      <c r="A85" s="20">
        <v>81</v>
      </c>
      <c r="B85" s="218" t="s">
        <v>2097</v>
      </c>
      <c r="C85" s="68" t="s">
        <v>2094</v>
      </c>
      <c r="D85" s="235" t="s">
        <v>2007</v>
      </c>
      <c r="E85" s="68" t="s">
        <v>2038</v>
      </c>
      <c r="F85" s="236">
        <v>78</v>
      </c>
    </row>
    <row r="86" customHeight="1" spans="1:6">
      <c r="A86" s="20">
        <v>82</v>
      </c>
      <c r="B86" s="238" t="s">
        <v>2098</v>
      </c>
      <c r="C86" s="222" t="s">
        <v>2017</v>
      </c>
      <c r="D86" s="235" t="s">
        <v>2007</v>
      </c>
      <c r="E86" s="68" t="s">
        <v>2099</v>
      </c>
      <c r="F86" s="236">
        <v>16</v>
      </c>
    </row>
    <row r="87" customHeight="1" spans="1:6">
      <c r="A87" s="20">
        <v>83</v>
      </c>
      <c r="B87" s="218" t="s">
        <v>2100</v>
      </c>
      <c r="C87" s="68" t="s">
        <v>2094</v>
      </c>
      <c r="D87" s="235" t="s">
        <v>2007</v>
      </c>
      <c r="E87" s="68" t="s">
        <v>2064</v>
      </c>
      <c r="F87" s="236">
        <v>10</v>
      </c>
    </row>
    <row r="88" customHeight="1" spans="1:6">
      <c r="A88" s="20">
        <v>84</v>
      </c>
      <c r="B88" s="218" t="s">
        <v>2101</v>
      </c>
      <c r="C88" s="222" t="s">
        <v>2094</v>
      </c>
      <c r="D88" s="235" t="s">
        <v>2007</v>
      </c>
      <c r="E88" s="68" t="s">
        <v>2064</v>
      </c>
      <c r="F88" s="236">
        <v>2</v>
      </c>
    </row>
    <row r="89" customHeight="1" spans="1:6">
      <c r="A89" s="20">
        <v>85</v>
      </c>
      <c r="B89" s="218" t="s">
        <v>2102</v>
      </c>
      <c r="C89" s="222"/>
      <c r="D89" s="235" t="s">
        <v>2007</v>
      </c>
      <c r="E89" s="68" t="s">
        <v>2038</v>
      </c>
      <c r="F89" s="236">
        <v>7</v>
      </c>
    </row>
    <row r="90" customHeight="1" spans="1:6">
      <c r="A90" s="20">
        <v>86</v>
      </c>
      <c r="B90" s="218" t="s">
        <v>2103</v>
      </c>
      <c r="C90" s="68"/>
      <c r="D90" s="235" t="s">
        <v>2007</v>
      </c>
      <c r="E90" s="68" t="s">
        <v>2011</v>
      </c>
      <c r="F90" s="236">
        <v>2</v>
      </c>
    </row>
    <row r="91" customHeight="1" spans="1:6">
      <c r="A91" s="20">
        <v>87</v>
      </c>
      <c r="B91" s="218" t="s">
        <v>2104</v>
      </c>
      <c r="C91" s="68"/>
      <c r="D91" s="235" t="s">
        <v>2007</v>
      </c>
      <c r="E91" s="68" t="s">
        <v>2032</v>
      </c>
      <c r="F91" s="236">
        <v>8</v>
      </c>
    </row>
    <row r="92" customHeight="1" spans="1:6">
      <c r="A92" s="20">
        <v>88</v>
      </c>
      <c r="B92" s="218" t="s">
        <v>2105</v>
      </c>
      <c r="C92" s="68"/>
      <c r="D92" s="235" t="s">
        <v>2007</v>
      </c>
      <c r="E92" s="68" t="s">
        <v>2038</v>
      </c>
      <c r="F92" s="236">
        <v>4</v>
      </c>
    </row>
    <row r="93" customHeight="1" spans="1:6">
      <c r="A93" s="20">
        <v>89</v>
      </c>
      <c r="B93" s="218" t="s">
        <v>2106</v>
      </c>
      <c r="C93" s="224"/>
      <c r="D93" s="235" t="s">
        <v>2007</v>
      </c>
      <c r="E93" s="68" t="s">
        <v>2064</v>
      </c>
      <c r="F93" s="236">
        <v>1</v>
      </c>
    </row>
    <row r="94" customHeight="1" spans="1:6">
      <c r="A94" s="20">
        <v>90</v>
      </c>
      <c r="B94" s="218" t="s">
        <v>2107</v>
      </c>
      <c r="C94" s="224"/>
      <c r="D94" s="235" t="s">
        <v>2007</v>
      </c>
      <c r="E94" s="68" t="s">
        <v>2013</v>
      </c>
      <c r="F94" s="236">
        <v>1</v>
      </c>
    </row>
    <row r="95" customHeight="1" spans="1:6">
      <c r="A95" s="20">
        <v>91</v>
      </c>
      <c r="B95" s="218" t="s">
        <v>2108</v>
      </c>
      <c r="C95" s="224"/>
      <c r="D95" s="235" t="s">
        <v>2007</v>
      </c>
      <c r="E95" s="68" t="s">
        <v>2032</v>
      </c>
      <c r="F95" s="236">
        <v>2</v>
      </c>
    </row>
    <row r="96" customHeight="1" spans="1:6">
      <c r="A96" s="20">
        <v>92</v>
      </c>
      <c r="B96" s="218" t="s">
        <v>2109</v>
      </c>
      <c r="C96" s="68"/>
      <c r="D96" s="235" t="s">
        <v>2007</v>
      </c>
      <c r="E96" s="68" t="s">
        <v>2032</v>
      </c>
      <c r="F96" s="236">
        <v>2</v>
      </c>
    </row>
    <row r="97" customHeight="1" spans="1:6">
      <c r="A97" s="20">
        <v>93</v>
      </c>
      <c r="B97" s="218" t="s">
        <v>2110</v>
      </c>
      <c r="C97" s="222" t="s">
        <v>2017</v>
      </c>
      <c r="D97" s="235" t="s">
        <v>2007</v>
      </c>
      <c r="E97" s="68" t="s">
        <v>2008</v>
      </c>
      <c r="F97" s="236">
        <v>1</v>
      </c>
    </row>
    <row r="98" customHeight="1" spans="1:6">
      <c r="A98" s="20">
        <v>94</v>
      </c>
      <c r="B98" s="218" t="s">
        <v>2111</v>
      </c>
      <c r="C98" s="68"/>
      <c r="D98" s="235" t="s">
        <v>2007</v>
      </c>
      <c r="E98" s="68" t="s">
        <v>2032</v>
      </c>
      <c r="F98" s="236">
        <v>2</v>
      </c>
    </row>
    <row r="99" customHeight="1" spans="1:6">
      <c r="A99" s="20">
        <v>95</v>
      </c>
      <c r="B99" s="218" t="s">
        <v>2112</v>
      </c>
      <c r="C99" s="68"/>
      <c r="D99" s="235" t="s">
        <v>2007</v>
      </c>
      <c r="E99" s="68" t="s">
        <v>2032</v>
      </c>
      <c r="F99" s="236">
        <v>2</v>
      </c>
    </row>
    <row r="100" customHeight="1" spans="1:6">
      <c r="A100" s="20">
        <v>96</v>
      </c>
      <c r="B100" s="218" t="s">
        <v>2113</v>
      </c>
      <c r="C100" s="222"/>
      <c r="D100" s="235" t="s">
        <v>2007</v>
      </c>
      <c r="E100" s="68" t="s">
        <v>2038</v>
      </c>
      <c r="F100" s="236">
        <v>11</v>
      </c>
    </row>
    <row r="101" customHeight="1" spans="1:6">
      <c r="A101" s="20">
        <v>97</v>
      </c>
      <c r="B101" s="218" t="s">
        <v>2114</v>
      </c>
      <c r="C101" s="222"/>
      <c r="D101" s="235" t="s">
        <v>2007</v>
      </c>
      <c r="E101" s="68" t="s">
        <v>2038</v>
      </c>
      <c r="F101" s="236">
        <v>70</v>
      </c>
    </row>
    <row r="102" customHeight="1" spans="1:6">
      <c r="A102" s="20">
        <v>98</v>
      </c>
      <c r="B102" s="218" t="s">
        <v>2115</v>
      </c>
      <c r="C102" s="222" t="s">
        <v>2017</v>
      </c>
      <c r="D102" s="235" t="s">
        <v>2007</v>
      </c>
      <c r="E102" s="68" t="s">
        <v>2013</v>
      </c>
      <c r="F102" s="236">
        <v>4</v>
      </c>
    </row>
    <row r="103" customHeight="1" spans="1:6">
      <c r="A103" s="20">
        <v>99</v>
      </c>
      <c r="B103" s="218" t="s">
        <v>2116</v>
      </c>
      <c r="C103" s="222" t="s">
        <v>2017</v>
      </c>
      <c r="D103" s="235" t="s">
        <v>2007</v>
      </c>
      <c r="E103" s="68" t="s">
        <v>2038</v>
      </c>
      <c r="F103" s="236">
        <v>12</v>
      </c>
    </row>
    <row r="104" customHeight="1" spans="1:6">
      <c r="A104" s="20">
        <v>100</v>
      </c>
      <c r="B104" s="218" t="s">
        <v>2117</v>
      </c>
      <c r="C104" s="222" t="s">
        <v>2017</v>
      </c>
      <c r="D104" s="235" t="s">
        <v>2007</v>
      </c>
      <c r="E104" s="68" t="s">
        <v>2038</v>
      </c>
      <c r="F104" s="236">
        <v>4</v>
      </c>
    </row>
    <row r="105" customHeight="1" spans="1:6">
      <c r="A105" s="20">
        <v>101</v>
      </c>
      <c r="B105" s="218" t="s">
        <v>2118</v>
      </c>
      <c r="C105" s="68"/>
      <c r="D105" s="235" t="s">
        <v>2007</v>
      </c>
      <c r="E105" s="68" t="s">
        <v>2032</v>
      </c>
      <c r="F105" s="236">
        <v>2</v>
      </c>
    </row>
    <row r="106" customHeight="1" spans="1:6">
      <c r="A106" s="20">
        <v>102</v>
      </c>
      <c r="B106" s="234" t="s">
        <v>2119</v>
      </c>
      <c r="C106" s="68"/>
      <c r="D106" s="235" t="s">
        <v>2007</v>
      </c>
      <c r="E106" s="68" t="s">
        <v>2064</v>
      </c>
      <c r="F106" s="236">
        <v>2</v>
      </c>
    </row>
    <row r="107" customHeight="1" spans="1:6">
      <c r="A107" s="20">
        <v>103</v>
      </c>
      <c r="B107" s="218" t="s">
        <v>2120</v>
      </c>
      <c r="C107" s="68"/>
      <c r="D107" s="235" t="s">
        <v>2007</v>
      </c>
      <c r="E107" s="68" t="s">
        <v>2038</v>
      </c>
      <c r="F107" s="236">
        <v>16</v>
      </c>
    </row>
    <row r="108" customHeight="1" spans="1:6">
      <c r="A108" s="20">
        <v>104</v>
      </c>
      <c r="B108" s="218" t="s">
        <v>2121</v>
      </c>
      <c r="C108" s="222"/>
      <c r="D108" s="235" t="s">
        <v>2007</v>
      </c>
      <c r="E108" s="68" t="s">
        <v>2032</v>
      </c>
      <c r="F108" s="236">
        <v>8</v>
      </c>
    </row>
    <row r="109" customHeight="1" spans="1:6">
      <c r="A109" s="20">
        <v>105</v>
      </c>
      <c r="B109" s="218" t="s">
        <v>2122</v>
      </c>
      <c r="C109" s="222"/>
      <c r="D109" s="235" t="s">
        <v>2007</v>
      </c>
      <c r="E109" s="68" t="s">
        <v>2032</v>
      </c>
      <c r="F109" s="236">
        <v>8</v>
      </c>
    </row>
    <row r="110" customHeight="1" spans="1:6">
      <c r="A110" s="20">
        <v>106</v>
      </c>
      <c r="B110" s="218" t="s">
        <v>2123</v>
      </c>
      <c r="C110" s="222"/>
      <c r="D110" s="235" t="s">
        <v>2007</v>
      </c>
      <c r="E110" s="68" t="s">
        <v>2032</v>
      </c>
      <c r="F110" s="236">
        <v>8</v>
      </c>
    </row>
    <row r="111" customHeight="1" spans="1:6">
      <c r="A111" s="20">
        <v>107</v>
      </c>
      <c r="B111" s="218" t="s">
        <v>2124</v>
      </c>
      <c r="C111" s="222"/>
      <c r="D111" s="235" t="s">
        <v>2007</v>
      </c>
      <c r="E111" s="68" t="s">
        <v>2032</v>
      </c>
      <c r="F111" s="236">
        <v>4</v>
      </c>
    </row>
    <row r="112" customHeight="1" spans="1:6">
      <c r="A112" s="20">
        <v>108</v>
      </c>
      <c r="B112" s="218" t="s">
        <v>2125</v>
      </c>
      <c r="C112" s="222"/>
      <c r="D112" s="235" t="s">
        <v>2007</v>
      </c>
      <c r="E112" s="68" t="s">
        <v>2032</v>
      </c>
      <c r="F112" s="236">
        <v>16</v>
      </c>
    </row>
    <row r="113" customHeight="1" spans="1:6">
      <c r="A113" s="20">
        <v>109</v>
      </c>
      <c r="B113" s="218" t="s">
        <v>2126</v>
      </c>
      <c r="C113" s="222"/>
      <c r="D113" s="235" t="s">
        <v>2007</v>
      </c>
      <c r="E113" s="68" t="s">
        <v>2032</v>
      </c>
      <c r="F113" s="236">
        <v>6</v>
      </c>
    </row>
    <row r="114" customHeight="1" spans="1:6">
      <c r="A114" s="20">
        <v>110</v>
      </c>
      <c r="B114" s="218" t="s">
        <v>2127</v>
      </c>
      <c r="C114" s="68"/>
      <c r="D114" s="235" t="s">
        <v>2007</v>
      </c>
      <c r="E114" s="68" t="s">
        <v>2032</v>
      </c>
      <c r="F114" s="236">
        <v>8</v>
      </c>
    </row>
    <row r="115" customHeight="1" spans="1:6">
      <c r="A115" s="20">
        <v>111</v>
      </c>
      <c r="B115" s="218" t="s">
        <v>2128</v>
      </c>
      <c r="C115" s="68"/>
      <c r="D115" s="235" t="s">
        <v>2007</v>
      </c>
      <c r="E115" s="68" t="s">
        <v>2032</v>
      </c>
      <c r="F115" s="236">
        <v>8</v>
      </c>
    </row>
    <row r="116" customHeight="1" spans="1:6">
      <c r="A116" s="20">
        <v>112</v>
      </c>
      <c r="B116" s="218" t="s">
        <v>2129</v>
      </c>
      <c r="C116" s="68"/>
      <c r="D116" s="235" t="s">
        <v>2007</v>
      </c>
      <c r="E116" s="68" t="s">
        <v>2032</v>
      </c>
      <c r="F116" s="236">
        <v>6</v>
      </c>
    </row>
    <row r="117" customHeight="1" spans="1:6">
      <c r="A117" s="20">
        <v>113</v>
      </c>
      <c r="B117" s="218" t="s">
        <v>2130</v>
      </c>
      <c r="C117" s="68"/>
      <c r="D117" s="235" t="s">
        <v>2007</v>
      </c>
      <c r="E117" s="68" t="s">
        <v>2032</v>
      </c>
      <c r="F117" s="236">
        <v>2</v>
      </c>
    </row>
    <row r="118" customHeight="1" spans="1:6">
      <c r="A118" s="20">
        <v>114</v>
      </c>
      <c r="B118" s="218" t="s">
        <v>2131</v>
      </c>
      <c r="C118" s="68"/>
      <c r="D118" s="235" t="s">
        <v>2007</v>
      </c>
      <c r="E118" s="68" t="s">
        <v>2038</v>
      </c>
      <c r="F118" s="236">
        <v>2</v>
      </c>
    </row>
    <row r="119" customHeight="1" spans="1:6">
      <c r="A119" s="20">
        <v>115</v>
      </c>
      <c r="B119" s="218" t="s">
        <v>2132</v>
      </c>
      <c r="C119" s="68"/>
      <c r="D119" s="235" t="s">
        <v>2007</v>
      </c>
      <c r="E119" s="68" t="s">
        <v>2032</v>
      </c>
      <c r="F119" s="236">
        <v>1</v>
      </c>
    </row>
    <row r="120" customHeight="1" spans="1:6">
      <c r="A120" s="20">
        <v>116</v>
      </c>
      <c r="B120" s="218" t="s">
        <v>2133</v>
      </c>
      <c r="C120" s="222"/>
      <c r="D120" s="235" t="s">
        <v>2007</v>
      </c>
      <c r="E120" s="68" t="s">
        <v>2032</v>
      </c>
      <c r="F120" s="236">
        <v>4</v>
      </c>
    </row>
    <row r="121" customHeight="1" spans="1:6">
      <c r="A121" s="20">
        <v>117</v>
      </c>
      <c r="B121" s="218" t="s">
        <v>2134</v>
      </c>
      <c r="C121" s="222"/>
      <c r="D121" s="235" t="s">
        <v>2007</v>
      </c>
      <c r="E121" s="68" t="s">
        <v>2032</v>
      </c>
      <c r="F121" s="236">
        <v>2</v>
      </c>
    </row>
    <row r="122" customHeight="1" spans="1:6">
      <c r="A122" s="20">
        <v>118</v>
      </c>
      <c r="B122" s="218" t="s">
        <v>2135</v>
      </c>
      <c r="C122" s="222"/>
      <c r="D122" s="235" t="s">
        <v>2007</v>
      </c>
      <c r="E122" s="68" t="s">
        <v>2032</v>
      </c>
      <c r="F122" s="236">
        <v>2</v>
      </c>
    </row>
    <row r="123" customHeight="1" spans="1:6">
      <c r="A123" s="20">
        <v>119</v>
      </c>
      <c r="B123" s="218" t="s">
        <v>2136</v>
      </c>
      <c r="C123" s="222"/>
      <c r="D123" s="235" t="s">
        <v>2007</v>
      </c>
      <c r="E123" s="68" t="s">
        <v>2032</v>
      </c>
      <c r="F123" s="236">
        <v>1</v>
      </c>
    </row>
    <row r="124" customHeight="1" spans="1:6">
      <c r="A124" s="20">
        <v>120</v>
      </c>
      <c r="B124" s="234" t="s">
        <v>2137</v>
      </c>
      <c r="C124" s="68"/>
      <c r="D124" s="235" t="s">
        <v>2007</v>
      </c>
      <c r="E124" s="68" t="s">
        <v>2038</v>
      </c>
      <c r="F124" s="236">
        <v>8</v>
      </c>
    </row>
    <row r="125" customHeight="1" spans="1:6">
      <c r="A125" s="20">
        <v>121</v>
      </c>
      <c r="B125" s="218" t="s">
        <v>2138</v>
      </c>
      <c r="C125" s="68"/>
      <c r="D125" s="235" t="s">
        <v>2007</v>
      </c>
      <c r="E125" s="68" t="s">
        <v>2038</v>
      </c>
      <c r="F125" s="236">
        <v>8</v>
      </c>
    </row>
    <row r="126" customHeight="1" spans="1:6">
      <c r="A126" s="20">
        <v>122</v>
      </c>
      <c r="B126" s="234" t="s">
        <v>2139</v>
      </c>
      <c r="C126" s="222"/>
      <c r="D126" s="235" t="s">
        <v>2007</v>
      </c>
      <c r="E126" s="68" t="s">
        <v>2038</v>
      </c>
      <c r="F126" s="236">
        <v>2</v>
      </c>
    </row>
    <row r="127" customHeight="1" spans="1:6">
      <c r="A127" s="20">
        <v>123</v>
      </c>
      <c r="B127" s="218" t="s">
        <v>2140</v>
      </c>
      <c r="C127" s="68"/>
      <c r="D127" s="235" t="s">
        <v>2007</v>
      </c>
      <c r="E127" s="68" t="s">
        <v>2032</v>
      </c>
      <c r="F127" s="236">
        <v>2</v>
      </c>
    </row>
    <row r="128" customHeight="1" spans="1:6">
      <c r="A128" s="20">
        <v>124</v>
      </c>
      <c r="B128" s="218" t="s">
        <v>2141</v>
      </c>
      <c r="C128" s="68"/>
      <c r="D128" s="235" t="s">
        <v>2007</v>
      </c>
      <c r="E128" s="68" t="s">
        <v>2038</v>
      </c>
      <c r="F128" s="236">
        <v>16</v>
      </c>
    </row>
    <row r="129" customHeight="1" spans="1:6">
      <c r="A129" s="20">
        <v>125</v>
      </c>
      <c r="B129" s="218" t="s">
        <v>2142</v>
      </c>
      <c r="C129" s="68"/>
      <c r="D129" s="235" t="s">
        <v>2007</v>
      </c>
      <c r="E129" s="68" t="s">
        <v>2038</v>
      </c>
      <c r="F129" s="236">
        <v>1</v>
      </c>
    </row>
    <row r="130" customHeight="1" spans="1:6">
      <c r="A130" s="20">
        <v>126</v>
      </c>
      <c r="B130" s="218" t="s">
        <v>2143</v>
      </c>
      <c r="C130" s="222" t="s">
        <v>2094</v>
      </c>
      <c r="D130" s="235" t="s">
        <v>2007</v>
      </c>
      <c r="E130" s="68" t="s">
        <v>2099</v>
      </c>
      <c r="F130" s="236">
        <v>18</v>
      </c>
    </row>
    <row r="131" customHeight="1" spans="1:6">
      <c r="A131" s="20">
        <v>127</v>
      </c>
      <c r="B131" s="218" t="s">
        <v>2144</v>
      </c>
      <c r="C131" s="68"/>
      <c r="D131" s="235" t="s">
        <v>2007</v>
      </c>
      <c r="E131" s="68" t="s">
        <v>2032</v>
      </c>
      <c r="F131" s="236">
        <v>15</v>
      </c>
    </row>
    <row r="132" customHeight="1" spans="1:6">
      <c r="A132" s="20">
        <v>128</v>
      </c>
      <c r="B132" s="218" t="s">
        <v>2145</v>
      </c>
      <c r="C132" s="222"/>
      <c r="D132" s="235" t="s">
        <v>2007</v>
      </c>
      <c r="E132" s="68" t="s">
        <v>2038</v>
      </c>
      <c r="F132" s="236">
        <v>30</v>
      </c>
    </row>
    <row r="133" customHeight="1" spans="1:6">
      <c r="A133" s="20">
        <v>129</v>
      </c>
      <c r="B133" s="218" t="s">
        <v>2146</v>
      </c>
      <c r="C133" s="68"/>
      <c r="D133" s="235" t="s">
        <v>2007</v>
      </c>
      <c r="E133" s="68" t="s">
        <v>2032</v>
      </c>
      <c r="F133" s="236">
        <v>4</v>
      </c>
    </row>
    <row r="134" customHeight="1" spans="1:6">
      <c r="A134" s="20">
        <v>130</v>
      </c>
      <c r="B134" s="234" t="s">
        <v>2147</v>
      </c>
      <c r="C134" s="222"/>
      <c r="D134" s="235" t="s">
        <v>2007</v>
      </c>
      <c r="E134" s="68" t="s">
        <v>2032</v>
      </c>
      <c r="F134" s="236">
        <v>1</v>
      </c>
    </row>
    <row r="135" customHeight="1" spans="1:6">
      <c r="A135" s="20">
        <v>131</v>
      </c>
      <c r="B135" s="218" t="s">
        <v>2148</v>
      </c>
      <c r="C135" s="68"/>
      <c r="D135" s="235" t="s">
        <v>2007</v>
      </c>
      <c r="E135" s="68" t="s">
        <v>2032</v>
      </c>
      <c r="F135" s="236">
        <v>2</v>
      </c>
    </row>
    <row r="136" customHeight="1" spans="1:6">
      <c r="A136" s="20">
        <v>132</v>
      </c>
      <c r="B136" s="218" t="s">
        <v>2149</v>
      </c>
      <c r="C136" s="68"/>
      <c r="D136" s="235" t="s">
        <v>2007</v>
      </c>
      <c r="E136" s="68" t="s">
        <v>2032</v>
      </c>
      <c r="F136" s="236">
        <v>1</v>
      </c>
    </row>
    <row r="137" customHeight="1" spans="1:6">
      <c r="A137" s="20">
        <v>133</v>
      </c>
      <c r="B137" s="218" t="s">
        <v>2150</v>
      </c>
      <c r="C137" s="222"/>
      <c r="D137" s="235" t="s">
        <v>2007</v>
      </c>
      <c r="E137" s="68" t="s">
        <v>2064</v>
      </c>
      <c r="F137" s="236">
        <v>1</v>
      </c>
    </row>
    <row r="138" customHeight="1" spans="1:6">
      <c r="A138" s="20">
        <v>134</v>
      </c>
      <c r="B138" s="218" t="s">
        <v>2151</v>
      </c>
      <c r="C138" s="68"/>
      <c r="D138" s="235" t="s">
        <v>2007</v>
      </c>
      <c r="E138" s="68" t="s">
        <v>2032</v>
      </c>
      <c r="F138" s="236">
        <v>15</v>
      </c>
    </row>
    <row r="139" customHeight="1" spans="1:6">
      <c r="A139" s="20">
        <v>135</v>
      </c>
      <c r="B139" s="218" t="s">
        <v>2152</v>
      </c>
      <c r="C139" s="222"/>
      <c r="D139" s="235" t="s">
        <v>2007</v>
      </c>
      <c r="E139" s="68" t="s">
        <v>2032</v>
      </c>
      <c r="F139" s="236">
        <v>56</v>
      </c>
    </row>
    <row r="140" customHeight="1" spans="1:6">
      <c r="A140" s="20">
        <v>136</v>
      </c>
      <c r="B140" s="218" t="s">
        <v>2152</v>
      </c>
      <c r="C140" s="68"/>
      <c r="D140" s="235" t="s">
        <v>2007</v>
      </c>
      <c r="E140" s="68" t="s">
        <v>2032</v>
      </c>
      <c r="F140" s="236">
        <v>9</v>
      </c>
    </row>
    <row r="141" customHeight="1" spans="1:6">
      <c r="A141" s="20">
        <v>137</v>
      </c>
      <c r="B141" s="234" t="s">
        <v>2153</v>
      </c>
      <c r="C141" s="68"/>
      <c r="D141" s="235" t="s">
        <v>2007</v>
      </c>
      <c r="E141" s="68" t="s">
        <v>2032</v>
      </c>
      <c r="F141" s="236">
        <v>2</v>
      </c>
    </row>
    <row r="142" customHeight="1" spans="1:6">
      <c r="A142" s="20">
        <v>138</v>
      </c>
      <c r="B142" s="234" t="s">
        <v>2154</v>
      </c>
      <c r="C142" s="68"/>
      <c r="D142" s="235" t="s">
        <v>2007</v>
      </c>
      <c r="E142" s="68" t="s">
        <v>2032</v>
      </c>
      <c r="F142" s="236">
        <v>1</v>
      </c>
    </row>
    <row r="143" customHeight="1" spans="1:6">
      <c r="A143" s="20">
        <v>139</v>
      </c>
      <c r="B143" s="234" t="s">
        <v>2155</v>
      </c>
      <c r="C143" s="224"/>
      <c r="D143" s="235" t="s">
        <v>2007</v>
      </c>
      <c r="E143" s="68" t="s">
        <v>2032</v>
      </c>
      <c r="F143" s="236">
        <v>5</v>
      </c>
    </row>
    <row r="144" customHeight="1" spans="1:6">
      <c r="A144" s="20">
        <v>140</v>
      </c>
      <c r="B144" s="234" t="s">
        <v>2156</v>
      </c>
      <c r="C144" s="68"/>
      <c r="D144" s="235" t="s">
        <v>2007</v>
      </c>
      <c r="E144" s="68" t="s">
        <v>2032</v>
      </c>
      <c r="F144" s="236">
        <v>2</v>
      </c>
    </row>
    <row r="145" customHeight="1" spans="1:6">
      <c r="A145" s="20">
        <v>141</v>
      </c>
      <c r="B145" s="234" t="s">
        <v>2157</v>
      </c>
      <c r="C145" s="68"/>
      <c r="D145" s="235" t="s">
        <v>2007</v>
      </c>
      <c r="E145" s="68" t="s">
        <v>2032</v>
      </c>
      <c r="F145" s="236">
        <v>3</v>
      </c>
    </row>
    <row r="146" customHeight="1" spans="1:6">
      <c r="A146" s="20">
        <v>142</v>
      </c>
      <c r="B146" s="234" t="s">
        <v>2158</v>
      </c>
      <c r="C146" s="68"/>
      <c r="D146" s="235" t="s">
        <v>2007</v>
      </c>
      <c r="E146" s="68" t="s">
        <v>2038</v>
      </c>
      <c r="F146" s="236">
        <v>6</v>
      </c>
    </row>
    <row r="147" customHeight="1" spans="1:6">
      <c r="A147" s="20">
        <v>143</v>
      </c>
      <c r="B147" s="218" t="s">
        <v>2159</v>
      </c>
      <c r="C147" s="68"/>
      <c r="D147" s="235" t="s">
        <v>2007</v>
      </c>
      <c r="E147" s="68" t="s">
        <v>2032</v>
      </c>
      <c r="F147" s="236">
        <v>2</v>
      </c>
    </row>
    <row r="148" customHeight="1" spans="1:6">
      <c r="A148" s="20">
        <v>144</v>
      </c>
      <c r="B148" s="218" t="s">
        <v>2160</v>
      </c>
      <c r="C148" s="222"/>
      <c r="D148" s="235" t="s">
        <v>2007</v>
      </c>
      <c r="E148" s="222" t="s">
        <v>2032</v>
      </c>
      <c r="F148" s="236">
        <v>2</v>
      </c>
    </row>
    <row r="149" customHeight="1" spans="1:6">
      <c r="A149" s="20">
        <v>145</v>
      </c>
      <c r="B149" s="234" t="s">
        <v>2161</v>
      </c>
      <c r="C149" s="222"/>
      <c r="D149" s="235" t="s">
        <v>2007</v>
      </c>
      <c r="E149" s="222" t="s">
        <v>2038</v>
      </c>
      <c r="F149" s="236">
        <v>4</v>
      </c>
    </row>
    <row r="150" customHeight="1" spans="1:6">
      <c r="A150" s="20">
        <v>146</v>
      </c>
      <c r="B150" s="218" t="s">
        <v>2161</v>
      </c>
      <c r="C150" s="68"/>
      <c r="D150" s="235" t="s">
        <v>2007</v>
      </c>
      <c r="E150" s="68" t="s">
        <v>2032</v>
      </c>
      <c r="F150" s="236">
        <v>2</v>
      </c>
    </row>
    <row r="151" customHeight="1" spans="1:6">
      <c r="A151" s="20">
        <v>147</v>
      </c>
      <c r="B151" s="218" t="s">
        <v>2162</v>
      </c>
      <c r="C151" s="222"/>
      <c r="D151" s="235" t="s">
        <v>2007</v>
      </c>
      <c r="E151" s="68" t="s">
        <v>2032</v>
      </c>
      <c r="F151" s="236">
        <v>3</v>
      </c>
    </row>
    <row r="152" customHeight="1" spans="1:6">
      <c r="A152" s="20">
        <v>148</v>
      </c>
      <c r="B152" s="218" t="s">
        <v>2163</v>
      </c>
      <c r="C152" s="68"/>
      <c r="D152" s="235" t="s">
        <v>2007</v>
      </c>
      <c r="E152" s="68" t="s">
        <v>2032</v>
      </c>
      <c r="F152" s="236">
        <v>3</v>
      </c>
    </row>
    <row r="153" customHeight="1" spans="1:6">
      <c r="A153" s="20">
        <v>149</v>
      </c>
      <c r="B153" s="218" t="s">
        <v>2164</v>
      </c>
      <c r="C153" s="68"/>
      <c r="D153" s="235" t="s">
        <v>2007</v>
      </c>
      <c r="E153" s="68" t="s">
        <v>2032</v>
      </c>
      <c r="F153" s="236">
        <v>3</v>
      </c>
    </row>
    <row r="154" customHeight="1" spans="1:6">
      <c r="A154" s="20">
        <v>150</v>
      </c>
      <c r="B154" s="218" t="s">
        <v>2165</v>
      </c>
      <c r="C154" s="68"/>
      <c r="D154" s="235" t="s">
        <v>2007</v>
      </c>
      <c r="E154" s="68" t="s">
        <v>2099</v>
      </c>
      <c r="F154" s="236">
        <v>3</v>
      </c>
    </row>
    <row r="155" customHeight="1" spans="1:6">
      <c r="A155" s="20">
        <v>151</v>
      </c>
      <c r="B155" s="218" t="s">
        <v>2166</v>
      </c>
      <c r="C155" s="222"/>
      <c r="D155" s="235" t="s">
        <v>2007</v>
      </c>
      <c r="E155" s="68" t="s">
        <v>2032</v>
      </c>
      <c r="F155" s="236">
        <v>2</v>
      </c>
    </row>
    <row r="156" customHeight="1" spans="1:6">
      <c r="A156" s="20">
        <v>152</v>
      </c>
      <c r="B156" s="218" t="s">
        <v>2167</v>
      </c>
      <c r="C156" s="224"/>
      <c r="D156" s="235" t="s">
        <v>2007</v>
      </c>
      <c r="E156" s="68" t="s">
        <v>2032</v>
      </c>
      <c r="F156" s="236">
        <v>2</v>
      </c>
    </row>
    <row r="157" customHeight="1" spans="1:6">
      <c r="A157" s="20">
        <v>153</v>
      </c>
      <c r="B157" s="218" t="s">
        <v>2168</v>
      </c>
      <c r="C157" s="68" t="s">
        <v>2094</v>
      </c>
      <c r="D157" s="235" t="s">
        <v>2007</v>
      </c>
      <c r="E157" s="68" t="s">
        <v>2032</v>
      </c>
      <c r="F157" s="236">
        <v>2</v>
      </c>
    </row>
    <row r="158" customHeight="1" spans="1:6">
      <c r="A158" s="20">
        <v>154</v>
      </c>
      <c r="B158" s="218" t="s">
        <v>2169</v>
      </c>
      <c r="C158" s="68"/>
      <c r="D158" s="235" t="s">
        <v>2007</v>
      </c>
      <c r="E158" s="68" t="s">
        <v>2038</v>
      </c>
      <c r="F158" s="236">
        <v>6</v>
      </c>
    </row>
    <row r="159" customHeight="1" spans="1:6">
      <c r="A159" s="20">
        <v>155</v>
      </c>
      <c r="B159" s="218" t="s">
        <v>2170</v>
      </c>
      <c r="C159" s="68"/>
      <c r="D159" s="235" t="s">
        <v>2007</v>
      </c>
      <c r="E159" s="68" t="s">
        <v>2032</v>
      </c>
      <c r="F159" s="236">
        <v>2</v>
      </c>
    </row>
    <row r="160" customHeight="1" spans="1:6">
      <c r="A160" s="20">
        <v>156</v>
      </c>
      <c r="B160" s="218" t="s">
        <v>2170</v>
      </c>
      <c r="C160" s="68"/>
      <c r="D160" s="235" t="s">
        <v>2007</v>
      </c>
      <c r="E160" s="68" t="s">
        <v>2032</v>
      </c>
      <c r="F160" s="236">
        <v>4</v>
      </c>
    </row>
    <row r="161" customHeight="1" spans="1:6">
      <c r="A161" s="20">
        <v>157</v>
      </c>
      <c r="B161" s="234" t="s">
        <v>2171</v>
      </c>
      <c r="C161" s="68"/>
      <c r="D161" s="235" t="s">
        <v>2007</v>
      </c>
      <c r="E161" s="68" t="s">
        <v>2038</v>
      </c>
      <c r="F161" s="236">
        <v>3</v>
      </c>
    </row>
    <row r="162" customHeight="1" spans="1:6">
      <c r="A162" s="20">
        <v>158</v>
      </c>
      <c r="B162" s="218" t="s">
        <v>2172</v>
      </c>
      <c r="C162" s="68"/>
      <c r="D162" s="235" t="s">
        <v>2007</v>
      </c>
      <c r="E162" s="68" t="s">
        <v>2032</v>
      </c>
      <c r="F162" s="236">
        <v>10</v>
      </c>
    </row>
    <row r="163" customHeight="1" spans="1:6">
      <c r="A163" s="20">
        <v>159</v>
      </c>
      <c r="B163" s="234" t="s">
        <v>2173</v>
      </c>
      <c r="C163" s="68"/>
      <c r="D163" s="235" t="s">
        <v>2007</v>
      </c>
      <c r="E163" s="68" t="s">
        <v>2032</v>
      </c>
      <c r="F163" s="236">
        <v>3</v>
      </c>
    </row>
    <row r="164" customHeight="1" spans="1:6">
      <c r="A164" s="20">
        <v>160</v>
      </c>
      <c r="B164" s="218" t="s">
        <v>2174</v>
      </c>
      <c r="C164" s="68"/>
      <c r="D164" s="235" t="s">
        <v>2007</v>
      </c>
      <c r="E164" s="68" t="s">
        <v>2032</v>
      </c>
      <c r="F164" s="236">
        <v>1</v>
      </c>
    </row>
    <row r="165" customHeight="1" spans="1:6">
      <c r="A165" s="20">
        <v>161</v>
      </c>
      <c r="B165" s="218" t="s">
        <v>2175</v>
      </c>
      <c r="C165" s="68"/>
      <c r="D165" s="235" t="s">
        <v>2007</v>
      </c>
      <c r="E165" s="68" t="s">
        <v>2032</v>
      </c>
      <c r="F165" s="236">
        <v>3</v>
      </c>
    </row>
    <row r="166" customHeight="1" spans="1:6">
      <c r="A166" s="20">
        <v>162</v>
      </c>
      <c r="B166" s="218" t="s">
        <v>2176</v>
      </c>
      <c r="C166" s="222"/>
      <c r="D166" s="235" t="s">
        <v>2007</v>
      </c>
      <c r="E166" s="68" t="s">
        <v>2032</v>
      </c>
      <c r="F166" s="239">
        <v>2</v>
      </c>
    </row>
    <row r="167" customHeight="1" spans="1:6">
      <c r="A167" s="20">
        <v>163</v>
      </c>
      <c r="B167" s="218" t="s">
        <v>2177</v>
      </c>
      <c r="C167" s="68"/>
      <c r="D167" s="235" t="s">
        <v>2007</v>
      </c>
      <c r="E167" s="68" t="s">
        <v>2032</v>
      </c>
      <c r="F167" s="239">
        <v>2</v>
      </c>
    </row>
    <row r="168" customHeight="1" spans="1:6">
      <c r="A168" s="20">
        <v>164</v>
      </c>
      <c r="B168" s="218" t="s">
        <v>2178</v>
      </c>
      <c r="C168" s="68"/>
      <c r="D168" s="235" t="s">
        <v>2007</v>
      </c>
      <c r="E168" s="68" t="s">
        <v>2032</v>
      </c>
      <c r="F168" s="239">
        <v>1</v>
      </c>
    </row>
    <row r="169" customHeight="1" spans="1:6">
      <c r="A169" s="20">
        <v>165</v>
      </c>
      <c r="B169" s="218" t="s">
        <v>2179</v>
      </c>
      <c r="C169" s="68"/>
      <c r="D169" s="235" t="s">
        <v>2007</v>
      </c>
      <c r="E169" s="68" t="s">
        <v>2032</v>
      </c>
      <c r="F169" s="239">
        <v>1</v>
      </c>
    </row>
    <row r="170" customHeight="1" spans="1:6">
      <c r="A170" s="20">
        <v>166</v>
      </c>
      <c r="B170" s="218" t="s">
        <v>2180</v>
      </c>
      <c r="C170" s="68"/>
      <c r="D170" s="235" t="s">
        <v>2007</v>
      </c>
      <c r="E170" s="68" t="s">
        <v>2038</v>
      </c>
      <c r="F170" s="239">
        <v>15</v>
      </c>
    </row>
    <row r="171" customHeight="1" spans="1:6">
      <c r="A171" s="20">
        <v>167</v>
      </c>
      <c r="B171" s="218" t="s">
        <v>2181</v>
      </c>
      <c r="C171" s="68"/>
      <c r="D171" s="235" t="s">
        <v>2007</v>
      </c>
      <c r="E171" s="68" t="s">
        <v>2032</v>
      </c>
      <c r="F171" s="239">
        <v>6</v>
      </c>
    </row>
    <row r="172" customHeight="1" spans="1:6">
      <c r="A172" s="20">
        <v>168</v>
      </c>
      <c r="B172" s="218" t="s">
        <v>2182</v>
      </c>
      <c r="C172" s="220"/>
      <c r="D172" s="235" t="s">
        <v>2007</v>
      </c>
      <c r="E172" s="68" t="s">
        <v>2038</v>
      </c>
      <c r="F172" s="239">
        <v>5</v>
      </c>
    </row>
    <row r="173" customHeight="1" spans="1:6">
      <c r="A173" s="20">
        <v>169</v>
      </c>
      <c r="B173" s="218" t="s">
        <v>2183</v>
      </c>
      <c r="C173" s="220"/>
      <c r="D173" s="235" t="s">
        <v>2007</v>
      </c>
      <c r="E173" s="68" t="s">
        <v>2032</v>
      </c>
      <c r="F173" s="239">
        <v>2</v>
      </c>
    </row>
    <row r="174" customHeight="1" spans="1:6">
      <c r="A174" s="20">
        <v>170</v>
      </c>
      <c r="B174" s="234" t="s">
        <v>2184</v>
      </c>
      <c r="C174" s="220"/>
      <c r="D174" s="235" t="s">
        <v>2007</v>
      </c>
      <c r="E174" s="68" t="s">
        <v>2038</v>
      </c>
      <c r="F174" s="239">
        <v>3</v>
      </c>
    </row>
    <row r="175" customHeight="1" spans="1:6">
      <c r="A175" s="20">
        <v>171</v>
      </c>
      <c r="B175" s="234" t="s">
        <v>2185</v>
      </c>
      <c r="C175" s="220"/>
      <c r="D175" s="235" t="s">
        <v>2007</v>
      </c>
      <c r="E175" s="68" t="s">
        <v>2038</v>
      </c>
      <c r="F175" s="239">
        <v>6</v>
      </c>
    </row>
    <row r="176" customHeight="1" spans="1:6">
      <c r="A176" s="20">
        <v>172</v>
      </c>
      <c r="B176" s="218" t="s">
        <v>2186</v>
      </c>
      <c r="C176" s="220"/>
      <c r="D176" s="235" t="s">
        <v>2007</v>
      </c>
      <c r="E176" s="68" t="s">
        <v>2038</v>
      </c>
      <c r="F176" s="239">
        <v>10</v>
      </c>
    </row>
    <row r="177" customHeight="1" spans="1:6">
      <c r="A177" s="20">
        <v>173</v>
      </c>
      <c r="B177" s="218" t="s">
        <v>2187</v>
      </c>
      <c r="C177" s="220"/>
      <c r="D177" s="235" t="s">
        <v>2007</v>
      </c>
      <c r="E177" s="68" t="s">
        <v>2032</v>
      </c>
      <c r="F177" s="239">
        <v>2</v>
      </c>
    </row>
    <row r="178" customHeight="1" spans="1:6">
      <c r="A178" s="20">
        <v>174</v>
      </c>
      <c r="B178" s="218" t="s">
        <v>2188</v>
      </c>
      <c r="C178" s="220"/>
      <c r="D178" s="235" t="s">
        <v>2007</v>
      </c>
      <c r="E178" s="68" t="s">
        <v>2032</v>
      </c>
      <c r="F178" s="239">
        <v>4</v>
      </c>
    </row>
    <row r="179" customHeight="1" spans="1:6">
      <c r="A179" s="20">
        <v>175</v>
      </c>
      <c r="B179" s="218" t="s">
        <v>2189</v>
      </c>
      <c r="C179" s="220"/>
      <c r="D179" s="235" t="s">
        <v>2007</v>
      </c>
      <c r="E179" s="68" t="s">
        <v>2032</v>
      </c>
      <c r="F179" s="239">
        <v>14</v>
      </c>
    </row>
    <row r="180" customHeight="1" spans="1:6">
      <c r="A180" s="20">
        <v>176</v>
      </c>
      <c r="B180" s="218" t="s">
        <v>2190</v>
      </c>
      <c r="C180" s="224"/>
      <c r="D180" s="235" t="s">
        <v>2007</v>
      </c>
      <c r="E180" s="68" t="s">
        <v>2032</v>
      </c>
      <c r="F180" s="239">
        <v>15</v>
      </c>
    </row>
    <row r="181" customHeight="1" spans="1:6">
      <c r="A181" s="20">
        <v>177</v>
      </c>
      <c r="B181" s="218" t="s">
        <v>2191</v>
      </c>
      <c r="C181" s="224"/>
      <c r="D181" s="235" t="s">
        <v>2007</v>
      </c>
      <c r="E181" s="68" t="s">
        <v>2064</v>
      </c>
      <c r="F181" s="239">
        <v>1</v>
      </c>
    </row>
    <row r="182" customHeight="1" spans="1:6">
      <c r="A182" s="20">
        <v>178</v>
      </c>
      <c r="B182" s="218" t="s">
        <v>2192</v>
      </c>
      <c r="C182" s="224"/>
      <c r="D182" s="235" t="s">
        <v>2007</v>
      </c>
      <c r="E182" s="68" t="s">
        <v>2193</v>
      </c>
      <c r="F182" s="239">
        <v>1</v>
      </c>
    </row>
    <row r="183" customHeight="1" spans="1:6">
      <c r="A183" s="20">
        <v>179</v>
      </c>
      <c r="B183" s="218" t="s">
        <v>2194</v>
      </c>
      <c r="C183" s="220"/>
      <c r="D183" s="235" t="s">
        <v>2007</v>
      </c>
      <c r="E183" s="68" t="s">
        <v>2038</v>
      </c>
      <c r="F183" s="239">
        <v>1</v>
      </c>
    </row>
    <row r="184" customHeight="1" spans="1:6">
      <c r="A184" s="20">
        <v>180</v>
      </c>
      <c r="B184" s="218" t="s">
        <v>2195</v>
      </c>
      <c r="C184" s="224"/>
      <c r="D184" s="235" t="s">
        <v>2007</v>
      </c>
      <c r="E184" s="68" t="s">
        <v>2032</v>
      </c>
      <c r="F184" s="239">
        <v>4</v>
      </c>
    </row>
    <row r="185" customHeight="1" spans="1:6">
      <c r="A185" s="20">
        <v>181</v>
      </c>
      <c r="B185" s="218" t="s">
        <v>2196</v>
      </c>
      <c r="C185" s="220"/>
      <c r="D185" s="235" t="s">
        <v>2007</v>
      </c>
      <c r="E185" s="68" t="s">
        <v>2038</v>
      </c>
      <c r="F185" s="239">
        <v>3</v>
      </c>
    </row>
    <row r="186" customHeight="1" spans="1:6">
      <c r="A186" s="20">
        <v>182</v>
      </c>
      <c r="B186" s="218" t="s">
        <v>2197</v>
      </c>
      <c r="C186" s="220"/>
      <c r="D186" s="235" t="s">
        <v>2007</v>
      </c>
      <c r="E186" s="68" t="s">
        <v>2032</v>
      </c>
      <c r="F186" s="239">
        <v>7</v>
      </c>
    </row>
    <row r="187" customHeight="1" spans="1:6">
      <c r="A187" s="20">
        <v>183</v>
      </c>
      <c r="B187" s="218" t="s">
        <v>2198</v>
      </c>
      <c r="C187" s="220"/>
      <c r="D187" s="235" t="s">
        <v>2007</v>
      </c>
      <c r="E187" s="68" t="s">
        <v>2032</v>
      </c>
      <c r="F187" s="239">
        <v>1</v>
      </c>
    </row>
    <row r="188" customHeight="1" spans="1:6">
      <c r="A188" s="20">
        <v>184</v>
      </c>
      <c r="B188" s="234" t="s">
        <v>2199</v>
      </c>
      <c r="C188" s="220"/>
      <c r="D188" s="235" t="s">
        <v>2007</v>
      </c>
      <c r="E188" s="68" t="s">
        <v>2032</v>
      </c>
      <c r="F188" s="239">
        <v>1</v>
      </c>
    </row>
    <row r="189" customHeight="1" spans="1:6">
      <c r="A189" s="20">
        <v>185</v>
      </c>
      <c r="B189" s="218" t="s">
        <v>2200</v>
      </c>
      <c r="C189" s="220"/>
      <c r="D189" s="235" t="s">
        <v>2007</v>
      </c>
      <c r="E189" s="68" t="s">
        <v>2032</v>
      </c>
      <c r="F189" s="239">
        <v>65</v>
      </c>
    </row>
    <row r="190" customHeight="1" spans="1:6">
      <c r="A190" s="20">
        <v>186</v>
      </c>
      <c r="B190" s="218" t="s">
        <v>2201</v>
      </c>
      <c r="C190" s="224"/>
      <c r="D190" s="235" t="s">
        <v>2007</v>
      </c>
      <c r="E190" s="68" t="s">
        <v>2032</v>
      </c>
      <c r="F190" s="239">
        <v>1</v>
      </c>
    </row>
    <row r="191" customHeight="1" spans="1:6">
      <c r="A191" s="20">
        <v>187</v>
      </c>
      <c r="B191" s="218" t="s">
        <v>2202</v>
      </c>
      <c r="C191" s="220"/>
      <c r="D191" s="235" t="s">
        <v>2007</v>
      </c>
      <c r="E191" s="68" t="s">
        <v>2032</v>
      </c>
      <c r="F191" s="239">
        <v>8</v>
      </c>
    </row>
    <row r="192" customHeight="1" spans="1:6">
      <c r="A192" s="20">
        <v>188</v>
      </c>
      <c r="B192" s="218" t="s">
        <v>2203</v>
      </c>
      <c r="C192" s="220"/>
      <c r="D192" s="235" t="s">
        <v>2007</v>
      </c>
      <c r="E192" s="68" t="s">
        <v>2032</v>
      </c>
      <c r="F192" s="239">
        <v>4</v>
      </c>
    </row>
    <row r="193" customHeight="1" spans="1:6">
      <c r="A193" s="20">
        <v>189</v>
      </c>
      <c r="B193" s="218" t="s">
        <v>2204</v>
      </c>
      <c r="C193" s="220"/>
      <c r="D193" s="235" t="s">
        <v>2007</v>
      </c>
      <c r="E193" s="68" t="s">
        <v>2032</v>
      </c>
      <c r="F193" s="239">
        <v>4</v>
      </c>
    </row>
    <row r="194" customHeight="1" spans="1:6">
      <c r="A194" s="20">
        <v>190</v>
      </c>
      <c r="B194" s="218" t="s">
        <v>2205</v>
      </c>
      <c r="C194" s="220"/>
      <c r="D194" s="235" t="s">
        <v>2007</v>
      </c>
      <c r="E194" s="68" t="s">
        <v>2032</v>
      </c>
      <c r="F194" s="239">
        <v>2</v>
      </c>
    </row>
    <row r="195" customHeight="1" spans="1:6">
      <c r="A195" s="20">
        <v>191</v>
      </c>
      <c r="B195" s="218" t="s">
        <v>2206</v>
      </c>
      <c r="C195" s="220"/>
      <c r="D195" s="235" t="s">
        <v>2007</v>
      </c>
      <c r="E195" s="68" t="s">
        <v>2032</v>
      </c>
      <c r="F195" s="239">
        <v>1</v>
      </c>
    </row>
    <row r="196" customHeight="1" spans="1:6">
      <c r="A196" s="20">
        <v>192</v>
      </c>
      <c r="B196" s="218" t="s">
        <v>2207</v>
      </c>
      <c r="C196" s="220"/>
      <c r="D196" s="235" t="s">
        <v>2007</v>
      </c>
      <c r="E196" s="68" t="s">
        <v>2032</v>
      </c>
      <c r="F196" s="239">
        <v>2</v>
      </c>
    </row>
    <row r="197" customHeight="1" spans="1:6">
      <c r="A197" s="20">
        <v>193</v>
      </c>
      <c r="B197" s="218" t="s">
        <v>2208</v>
      </c>
      <c r="C197" s="220"/>
      <c r="D197" s="235" t="s">
        <v>2007</v>
      </c>
      <c r="E197" s="68" t="s">
        <v>2032</v>
      </c>
      <c r="F197" s="239">
        <v>1</v>
      </c>
    </row>
    <row r="198" customHeight="1" spans="1:6">
      <c r="A198" s="20">
        <v>194</v>
      </c>
      <c r="B198" s="218" t="s">
        <v>2209</v>
      </c>
      <c r="C198" s="220"/>
      <c r="D198" s="235" t="s">
        <v>2007</v>
      </c>
      <c r="E198" s="68" t="s">
        <v>2032</v>
      </c>
      <c r="F198" s="239">
        <v>2</v>
      </c>
    </row>
    <row r="199" customHeight="1" spans="1:6">
      <c r="A199" s="20">
        <v>195</v>
      </c>
      <c r="B199" s="218" t="s">
        <v>2210</v>
      </c>
      <c r="C199" s="220"/>
      <c r="D199" s="235" t="s">
        <v>2007</v>
      </c>
      <c r="E199" s="68" t="s">
        <v>2032</v>
      </c>
      <c r="F199" s="239">
        <v>4</v>
      </c>
    </row>
    <row r="200" customHeight="1" spans="1:6">
      <c r="A200" s="20">
        <v>196</v>
      </c>
      <c r="B200" s="218" t="s">
        <v>2211</v>
      </c>
      <c r="C200" s="220"/>
      <c r="D200" s="235" t="s">
        <v>2007</v>
      </c>
      <c r="E200" s="68" t="s">
        <v>2032</v>
      </c>
      <c r="F200" s="239">
        <v>1</v>
      </c>
    </row>
    <row r="201" customHeight="1" spans="1:6">
      <c r="A201" s="20">
        <v>197</v>
      </c>
      <c r="B201" s="218" t="s">
        <v>2212</v>
      </c>
      <c r="C201" s="220"/>
      <c r="D201" s="235" t="s">
        <v>2007</v>
      </c>
      <c r="E201" s="68" t="s">
        <v>2032</v>
      </c>
      <c r="F201" s="239">
        <v>2</v>
      </c>
    </row>
    <row r="202" customHeight="1" spans="1:6">
      <c r="A202" s="20">
        <v>198</v>
      </c>
      <c r="B202" s="218" t="s">
        <v>2213</v>
      </c>
      <c r="C202" s="220"/>
      <c r="D202" s="235" t="s">
        <v>2007</v>
      </c>
      <c r="E202" s="68" t="s">
        <v>2032</v>
      </c>
      <c r="F202" s="239">
        <v>1</v>
      </c>
    </row>
    <row r="203" customHeight="1" spans="1:6">
      <c r="A203" s="20">
        <v>199</v>
      </c>
      <c r="B203" s="218" t="s">
        <v>2214</v>
      </c>
      <c r="C203" s="220"/>
      <c r="D203" s="235" t="s">
        <v>2007</v>
      </c>
      <c r="E203" s="68" t="s">
        <v>2032</v>
      </c>
      <c r="F203" s="239">
        <v>1</v>
      </c>
    </row>
    <row r="204" customHeight="1" spans="1:6">
      <c r="A204" s="20">
        <v>200</v>
      </c>
      <c r="B204" s="218" t="s">
        <v>2215</v>
      </c>
      <c r="C204" s="220"/>
      <c r="D204" s="235" t="s">
        <v>2007</v>
      </c>
      <c r="E204" s="68" t="s">
        <v>2032</v>
      </c>
      <c r="F204" s="239">
        <v>8</v>
      </c>
    </row>
    <row r="205" customHeight="1" spans="1:6">
      <c r="A205" s="20">
        <v>201</v>
      </c>
      <c r="B205" s="218" t="s">
        <v>2216</v>
      </c>
      <c r="C205" s="220"/>
      <c r="D205" s="235" t="s">
        <v>2007</v>
      </c>
      <c r="E205" s="68" t="s">
        <v>2032</v>
      </c>
      <c r="F205" s="239">
        <v>1</v>
      </c>
    </row>
    <row r="206" customHeight="1" spans="1:6">
      <c r="A206" s="20">
        <v>202</v>
      </c>
      <c r="B206" s="218" t="s">
        <v>2217</v>
      </c>
      <c r="C206" s="220"/>
      <c r="D206" s="235" t="s">
        <v>2007</v>
      </c>
      <c r="E206" s="68" t="s">
        <v>2032</v>
      </c>
      <c r="F206" s="239">
        <v>2</v>
      </c>
    </row>
    <row r="207" customHeight="1" spans="1:6">
      <c r="A207" s="20">
        <v>203</v>
      </c>
      <c r="B207" s="218" t="s">
        <v>2218</v>
      </c>
      <c r="C207" s="220"/>
      <c r="D207" s="235" t="s">
        <v>2007</v>
      </c>
      <c r="E207" s="68" t="s">
        <v>2032</v>
      </c>
      <c r="F207" s="239">
        <v>2</v>
      </c>
    </row>
    <row r="208" customHeight="1" spans="1:6">
      <c r="A208" s="20">
        <v>204</v>
      </c>
      <c r="B208" s="218" t="s">
        <v>2219</v>
      </c>
      <c r="C208" s="220"/>
      <c r="D208" s="235" t="s">
        <v>2007</v>
      </c>
      <c r="E208" s="68" t="s">
        <v>2032</v>
      </c>
      <c r="F208" s="239">
        <v>1</v>
      </c>
    </row>
    <row r="209" customHeight="1" spans="1:6">
      <c r="A209" s="20">
        <v>205</v>
      </c>
      <c r="B209" s="218" t="s">
        <v>2220</v>
      </c>
      <c r="C209" s="220"/>
      <c r="D209" s="235" t="s">
        <v>2007</v>
      </c>
      <c r="E209" s="68" t="s">
        <v>2032</v>
      </c>
      <c r="F209" s="239">
        <v>6</v>
      </c>
    </row>
    <row r="210" customHeight="1" spans="1:6">
      <c r="A210" s="20">
        <v>206</v>
      </c>
      <c r="B210" s="218" t="s">
        <v>2221</v>
      </c>
      <c r="C210" s="220"/>
      <c r="D210" s="235" t="s">
        <v>2007</v>
      </c>
      <c r="E210" s="68" t="s">
        <v>2032</v>
      </c>
      <c r="F210" s="239">
        <v>2</v>
      </c>
    </row>
    <row r="211" customHeight="1" spans="1:6">
      <c r="A211" s="20">
        <v>207</v>
      </c>
      <c r="B211" s="218" t="s">
        <v>2222</v>
      </c>
      <c r="C211" s="220"/>
      <c r="D211" s="235" t="s">
        <v>2007</v>
      </c>
      <c r="E211" s="68" t="s">
        <v>2032</v>
      </c>
      <c r="F211" s="239">
        <v>7</v>
      </c>
    </row>
    <row r="212" customHeight="1" spans="1:6">
      <c r="A212" s="20">
        <v>208</v>
      </c>
      <c r="B212" s="218" t="s">
        <v>2223</v>
      </c>
      <c r="C212" s="220"/>
      <c r="D212" s="235" t="s">
        <v>2007</v>
      </c>
      <c r="E212" s="68" t="s">
        <v>2064</v>
      </c>
      <c r="F212" s="239">
        <v>1</v>
      </c>
    </row>
    <row r="213" customHeight="1" spans="1:6">
      <c r="A213" s="20">
        <v>209</v>
      </c>
      <c r="B213" s="218" t="s">
        <v>2224</v>
      </c>
      <c r="C213" s="220"/>
      <c r="D213" s="235" t="s">
        <v>2007</v>
      </c>
      <c r="E213" s="68" t="s">
        <v>2008</v>
      </c>
      <c r="F213" s="239">
        <v>2</v>
      </c>
    </row>
    <row r="214" customHeight="1" spans="1:6">
      <c r="A214" s="20">
        <v>210</v>
      </c>
      <c r="B214" s="218" t="s">
        <v>2225</v>
      </c>
      <c r="C214" s="224"/>
      <c r="D214" s="235" t="s">
        <v>2007</v>
      </c>
      <c r="E214" s="68" t="s">
        <v>2032</v>
      </c>
      <c r="F214" s="239">
        <v>1</v>
      </c>
    </row>
    <row r="215" customHeight="1" spans="1:6">
      <c r="A215" s="20">
        <v>211</v>
      </c>
      <c r="B215" s="218" t="s">
        <v>2226</v>
      </c>
      <c r="C215" s="220"/>
      <c r="D215" s="235" t="s">
        <v>2007</v>
      </c>
      <c r="E215" s="68" t="s">
        <v>2032</v>
      </c>
      <c r="F215" s="239">
        <v>1</v>
      </c>
    </row>
    <row r="216" customHeight="1" spans="1:6">
      <c r="A216" s="20">
        <v>212</v>
      </c>
      <c r="B216" s="218" t="s">
        <v>2227</v>
      </c>
      <c r="C216" s="220"/>
      <c r="D216" s="235" t="s">
        <v>2007</v>
      </c>
      <c r="E216" s="68" t="s">
        <v>2032</v>
      </c>
      <c r="F216" s="239">
        <v>13</v>
      </c>
    </row>
    <row r="217" customHeight="1" spans="1:6">
      <c r="A217" s="20">
        <v>213</v>
      </c>
      <c r="B217" s="218" t="s">
        <v>2228</v>
      </c>
      <c r="C217" s="220"/>
      <c r="D217" s="235" t="s">
        <v>2007</v>
      </c>
      <c r="E217" s="68" t="s">
        <v>2038</v>
      </c>
      <c r="F217" s="239">
        <v>2</v>
      </c>
    </row>
    <row r="218" customHeight="1" spans="1:6">
      <c r="A218" s="20">
        <v>214</v>
      </c>
      <c r="B218" s="218" t="s">
        <v>2229</v>
      </c>
      <c r="C218" s="220"/>
      <c r="D218" s="235" t="s">
        <v>2007</v>
      </c>
      <c r="E218" s="68" t="s">
        <v>2032</v>
      </c>
      <c r="F218" s="239">
        <v>5</v>
      </c>
    </row>
    <row r="219" customHeight="1" spans="1:6">
      <c r="A219" s="20">
        <v>215</v>
      </c>
      <c r="B219" s="218" t="s">
        <v>2230</v>
      </c>
      <c r="C219" s="220"/>
      <c r="D219" s="235" t="s">
        <v>2007</v>
      </c>
      <c r="E219" s="68" t="s">
        <v>2038</v>
      </c>
      <c r="F219" s="239">
        <v>42</v>
      </c>
    </row>
    <row r="220" customHeight="1" spans="1:6">
      <c r="A220" s="20">
        <v>216</v>
      </c>
      <c r="B220" s="218" t="s">
        <v>2231</v>
      </c>
      <c r="C220" s="220"/>
      <c r="D220" s="235" t="s">
        <v>2007</v>
      </c>
      <c r="E220" s="68" t="s">
        <v>2008</v>
      </c>
      <c r="F220" s="239">
        <v>3</v>
      </c>
    </row>
    <row r="221" customHeight="1" spans="1:6">
      <c r="A221" s="20">
        <v>217</v>
      </c>
      <c r="B221" s="218" t="s">
        <v>2232</v>
      </c>
      <c r="C221" s="220"/>
      <c r="D221" s="235" t="s">
        <v>2007</v>
      </c>
      <c r="E221" s="68" t="s">
        <v>2038</v>
      </c>
      <c r="F221" s="239">
        <v>1</v>
      </c>
    </row>
    <row r="222" customHeight="1" spans="1:6">
      <c r="A222" s="20">
        <v>218</v>
      </c>
      <c r="B222" s="218" t="s">
        <v>2233</v>
      </c>
      <c r="C222" s="220"/>
      <c r="D222" s="235" t="s">
        <v>2007</v>
      </c>
      <c r="E222" s="68" t="s">
        <v>2038</v>
      </c>
      <c r="F222" s="239">
        <v>2</v>
      </c>
    </row>
    <row r="223" customHeight="1" spans="1:6">
      <c r="A223" s="20">
        <v>219</v>
      </c>
      <c r="B223" s="218" t="s">
        <v>2234</v>
      </c>
      <c r="C223" s="220"/>
      <c r="D223" s="235" t="s">
        <v>2007</v>
      </c>
      <c r="E223" s="68" t="s">
        <v>2032</v>
      </c>
      <c r="F223" s="239">
        <v>4</v>
      </c>
    </row>
    <row r="224" customHeight="1" spans="1:6">
      <c r="A224" s="20">
        <v>220</v>
      </c>
      <c r="B224" s="218" t="s">
        <v>2235</v>
      </c>
      <c r="C224" s="220"/>
      <c r="D224" s="235" t="s">
        <v>2007</v>
      </c>
      <c r="E224" s="68" t="s">
        <v>2032</v>
      </c>
      <c r="F224" s="239">
        <v>2</v>
      </c>
    </row>
    <row r="225" customHeight="1" spans="1:6">
      <c r="A225" s="20">
        <v>221</v>
      </c>
      <c r="B225" s="218" t="s">
        <v>2236</v>
      </c>
      <c r="C225" s="220"/>
      <c r="D225" s="235" t="s">
        <v>2007</v>
      </c>
      <c r="E225" s="68" t="s">
        <v>2032</v>
      </c>
      <c r="F225" s="239">
        <v>1</v>
      </c>
    </row>
    <row r="226" customHeight="1" spans="1:6">
      <c r="A226" s="20">
        <v>222</v>
      </c>
      <c r="B226" s="218" t="s">
        <v>2237</v>
      </c>
      <c r="C226" s="220"/>
      <c r="D226" s="235" t="s">
        <v>2007</v>
      </c>
      <c r="E226" s="68" t="s">
        <v>2032</v>
      </c>
      <c r="F226" s="239">
        <v>2</v>
      </c>
    </row>
    <row r="227" customHeight="1" spans="1:6">
      <c r="A227" s="20">
        <v>223</v>
      </c>
      <c r="B227" s="218" t="s">
        <v>2238</v>
      </c>
      <c r="C227" s="220"/>
      <c r="D227" s="235" t="s">
        <v>2007</v>
      </c>
      <c r="E227" s="68" t="s">
        <v>2032</v>
      </c>
      <c r="F227" s="239">
        <v>2</v>
      </c>
    </row>
    <row r="228" customHeight="1" spans="1:6">
      <c r="A228" s="20">
        <v>224</v>
      </c>
      <c r="B228" s="218" t="s">
        <v>2239</v>
      </c>
      <c r="C228" s="220"/>
      <c r="D228" s="235" t="s">
        <v>2007</v>
      </c>
      <c r="E228" s="68" t="s">
        <v>2064</v>
      </c>
      <c r="F228" s="239">
        <v>1</v>
      </c>
    </row>
    <row r="229" customHeight="1" spans="1:6">
      <c r="A229" s="20">
        <v>225</v>
      </c>
      <c r="B229" s="218" t="s">
        <v>2240</v>
      </c>
      <c r="C229" s="224"/>
      <c r="D229" s="235" t="s">
        <v>2007</v>
      </c>
      <c r="E229" s="68" t="s">
        <v>2032</v>
      </c>
      <c r="F229" s="239">
        <v>16</v>
      </c>
    </row>
    <row r="230" customHeight="1" spans="1:6">
      <c r="A230" s="20">
        <v>226</v>
      </c>
      <c r="B230" s="218" t="s">
        <v>2241</v>
      </c>
      <c r="C230" s="224"/>
      <c r="D230" s="235" t="s">
        <v>2007</v>
      </c>
      <c r="E230" s="68" t="s">
        <v>2032</v>
      </c>
      <c r="F230" s="239">
        <v>1</v>
      </c>
    </row>
    <row r="231" customHeight="1" spans="1:6">
      <c r="A231" s="20">
        <v>227</v>
      </c>
      <c r="B231" s="218" t="s">
        <v>2242</v>
      </c>
      <c r="C231" s="224"/>
      <c r="D231" s="235" t="s">
        <v>2007</v>
      </c>
      <c r="E231" s="68" t="s">
        <v>2032</v>
      </c>
      <c r="F231" s="239">
        <v>1</v>
      </c>
    </row>
    <row r="232" customHeight="1" spans="1:6">
      <c r="A232" s="20">
        <v>228</v>
      </c>
      <c r="B232" s="218" t="s">
        <v>2243</v>
      </c>
      <c r="C232" s="224"/>
      <c r="D232" s="235" t="s">
        <v>2007</v>
      </c>
      <c r="E232" s="68" t="s">
        <v>2038</v>
      </c>
      <c r="F232" s="239">
        <v>2</v>
      </c>
    </row>
    <row r="233" customHeight="1" spans="1:6">
      <c r="A233" s="20">
        <v>229</v>
      </c>
      <c r="B233" s="218" t="s">
        <v>2244</v>
      </c>
      <c r="C233" s="220"/>
      <c r="D233" s="235" t="s">
        <v>2007</v>
      </c>
      <c r="E233" s="68" t="s">
        <v>2038</v>
      </c>
      <c r="F233" s="239">
        <v>2</v>
      </c>
    </row>
    <row r="234" customHeight="1" spans="1:6">
      <c r="A234" s="20">
        <v>230</v>
      </c>
      <c r="B234" s="218" t="s">
        <v>2245</v>
      </c>
      <c r="C234" s="224"/>
      <c r="D234" s="235" t="s">
        <v>2007</v>
      </c>
      <c r="E234" s="68" t="s">
        <v>2032</v>
      </c>
      <c r="F234" s="239">
        <v>4</v>
      </c>
    </row>
    <row r="235" customHeight="1" spans="1:6">
      <c r="A235" s="20">
        <v>231</v>
      </c>
      <c r="B235" s="218" t="s">
        <v>2246</v>
      </c>
      <c r="C235" s="224"/>
      <c r="D235" s="235" t="s">
        <v>2007</v>
      </c>
      <c r="E235" s="68" t="s">
        <v>2038</v>
      </c>
      <c r="F235" s="239">
        <v>6</v>
      </c>
    </row>
    <row r="236" customHeight="1" spans="1:6">
      <c r="A236" s="20">
        <v>232</v>
      </c>
      <c r="B236" s="234" t="s">
        <v>2247</v>
      </c>
      <c r="C236" s="224"/>
      <c r="D236" s="235" t="s">
        <v>2007</v>
      </c>
      <c r="E236" s="222" t="s">
        <v>2032</v>
      </c>
      <c r="F236" s="239">
        <v>1</v>
      </c>
    </row>
    <row r="237" customHeight="1" spans="1:6">
      <c r="A237" s="20">
        <v>233</v>
      </c>
      <c r="B237" s="218" t="s">
        <v>2248</v>
      </c>
      <c r="C237" s="224"/>
      <c r="D237" s="235" t="s">
        <v>2007</v>
      </c>
      <c r="E237" s="222" t="s">
        <v>2032</v>
      </c>
      <c r="F237" s="239">
        <v>1</v>
      </c>
    </row>
    <row r="238" customHeight="1" spans="1:6">
      <c r="A238" s="20">
        <v>234</v>
      </c>
      <c r="B238" s="218" t="s">
        <v>2249</v>
      </c>
      <c r="C238" s="220"/>
      <c r="D238" s="235" t="s">
        <v>2007</v>
      </c>
      <c r="E238" s="68" t="s">
        <v>2032</v>
      </c>
      <c r="F238" s="239">
        <v>1</v>
      </c>
    </row>
    <row r="239" customHeight="1" spans="1:6">
      <c r="A239" s="20">
        <v>235</v>
      </c>
      <c r="B239" s="218" t="s">
        <v>2250</v>
      </c>
      <c r="C239" s="224"/>
      <c r="D239" s="235" t="s">
        <v>2007</v>
      </c>
      <c r="E239" s="68" t="s">
        <v>2032</v>
      </c>
      <c r="F239" s="239">
        <v>2</v>
      </c>
    </row>
    <row r="240" customHeight="1" spans="1:6">
      <c r="A240" s="20">
        <v>236</v>
      </c>
      <c r="B240" s="218" t="s">
        <v>2251</v>
      </c>
      <c r="C240" s="220"/>
      <c r="D240" s="235" t="s">
        <v>2007</v>
      </c>
      <c r="E240" s="68" t="s">
        <v>2038</v>
      </c>
      <c r="F240" s="239">
        <v>2</v>
      </c>
    </row>
    <row r="241" customHeight="1" spans="1:6">
      <c r="A241" s="20">
        <v>237</v>
      </c>
      <c r="B241" s="218" t="s">
        <v>2252</v>
      </c>
      <c r="C241" s="220"/>
      <c r="D241" s="235" t="s">
        <v>2007</v>
      </c>
      <c r="E241" s="68" t="s">
        <v>2032</v>
      </c>
      <c r="F241" s="239">
        <v>4</v>
      </c>
    </row>
    <row r="242" customHeight="1" spans="1:6">
      <c r="A242" s="20">
        <v>238</v>
      </c>
      <c r="B242" s="218" t="s">
        <v>2253</v>
      </c>
      <c r="C242" s="220" t="s">
        <v>2094</v>
      </c>
      <c r="D242" s="235" t="s">
        <v>2007</v>
      </c>
      <c r="E242" s="68" t="s">
        <v>2032</v>
      </c>
      <c r="F242" s="239">
        <v>18</v>
      </c>
    </row>
    <row r="243" customHeight="1" spans="1:6">
      <c r="A243" s="20">
        <v>239</v>
      </c>
      <c r="B243" s="234" t="s">
        <v>2254</v>
      </c>
      <c r="C243" s="220"/>
      <c r="D243" s="235" t="s">
        <v>2007</v>
      </c>
      <c r="E243" s="68" t="s">
        <v>2038</v>
      </c>
      <c r="F243" s="239">
        <v>2</v>
      </c>
    </row>
    <row r="244" customHeight="1" spans="1:6">
      <c r="A244" s="20">
        <v>240</v>
      </c>
      <c r="B244" s="218" t="s">
        <v>2255</v>
      </c>
      <c r="C244" s="220"/>
      <c r="D244" s="235" t="s">
        <v>2007</v>
      </c>
      <c r="E244" s="68" t="s">
        <v>2038</v>
      </c>
      <c r="F244" s="239">
        <v>2</v>
      </c>
    </row>
    <row r="245" customHeight="1" spans="1:6">
      <c r="A245" s="20">
        <v>241</v>
      </c>
      <c r="B245" s="218" t="s">
        <v>2256</v>
      </c>
      <c r="C245" s="220"/>
      <c r="D245" s="235" t="s">
        <v>2007</v>
      </c>
      <c r="E245" s="68" t="s">
        <v>2038</v>
      </c>
      <c r="F245" s="239">
        <v>41</v>
      </c>
    </row>
    <row r="246" customHeight="1" spans="1:6">
      <c r="A246" s="20">
        <v>242</v>
      </c>
      <c r="B246" s="218" t="s">
        <v>2257</v>
      </c>
      <c r="C246" s="220"/>
      <c r="D246" s="235" t="s">
        <v>2007</v>
      </c>
      <c r="E246" s="68" t="s">
        <v>2038</v>
      </c>
      <c r="F246" s="239">
        <v>2</v>
      </c>
    </row>
    <row r="247" customHeight="1" spans="1:6">
      <c r="A247" s="20">
        <v>243</v>
      </c>
      <c r="B247" s="218" t="s">
        <v>2258</v>
      </c>
      <c r="C247" s="220"/>
      <c r="D247" s="235" t="s">
        <v>2007</v>
      </c>
      <c r="E247" s="68" t="s">
        <v>2259</v>
      </c>
      <c r="F247" s="239">
        <v>2</v>
      </c>
    </row>
    <row r="248" customHeight="1" spans="1:6">
      <c r="A248" s="20">
        <v>244</v>
      </c>
      <c r="B248" s="218" t="s">
        <v>2260</v>
      </c>
      <c r="C248" s="220"/>
      <c r="D248" s="235" t="s">
        <v>2007</v>
      </c>
      <c r="E248" s="68" t="s">
        <v>2038</v>
      </c>
      <c r="F248" s="239">
        <v>10</v>
      </c>
    </row>
    <row r="249" customHeight="1" spans="1:6">
      <c r="A249" s="20">
        <v>245</v>
      </c>
      <c r="B249" s="218" t="s">
        <v>2261</v>
      </c>
      <c r="C249" s="220"/>
      <c r="D249" s="235" t="s">
        <v>2007</v>
      </c>
      <c r="E249" s="68" t="s">
        <v>2032</v>
      </c>
      <c r="F249" s="239">
        <v>4</v>
      </c>
    </row>
    <row r="250" customHeight="1" spans="1:6">
      <c r="A250" s="20">
        <v>246</v>
      </c>
      <c r="B250" s="218" t="s">
        <v>2262</v>
      </c>
      <c r="C250" s="224"/>
      <c r="D250" s="235" t="s">
        <v>2007</v>
      </c>
      <c r="E250" s="68" t="s">
        <v>2032</v>
      </c>
      <c r="F250" s="239">
        <v>7</v>
      </c>
    </row>
    <row r="251" customHeight="1" spans="1:6">
      <c r="A251" s="20">
        <v>247</v>
      </c>
      <c r="B251" s="218" t="s">
        <v>2263</v>
      </c>
      <c r="C251" s="220"/>
      <c r="D251" s="235" t="s">
        <v>2007</v>
      </c>
      <c r="E251" s="68" t="s">
        <v>2038</v>
      </c>
      <c r="F251" s="239">
        <v>25</v>
      </c>
    </row>
    <row r="252" customHeight="1" spans="1:6">
      <c r="A252" s="20">
        <v>248</v>
      </c>
      <c r="B252" s="218" t="s">
        <v>2264</v>
      </c>
      <c r="C252" s="220"/>
      <c r="D252" s="235" t="s">
        <v>2007</v>
      </c>
      <c r="E252" s="68" t="s">
        <v>2032</v>
      </c>
      <c r="F252" s="239">
        <v>2</v>
      </c>
    </row>
    <row r="253" customHeight="1" spans="1:6">
      <c r="A253" s="20">
        <v>249</v>
      </c>
      <c r="B253" s="218" t="s">
        <v>2265</v>
      </c>
      <c r="C253" s="220"/>
      <c r="D253" s="235" t="s">
        <v>2007</v>
      </c>
      <c r="E253" s="68" t="s">
        <v>2038</v>
      </c>
      <c r="F253" s="239">
        <v>6</v>
      </c>
    </row>
    <row r="254" customHeight="1" spans="1:6">
      <c r="A254" s="20">
        <v>250</v>
      </c>
      <c r="B254" s="218" t="s">
        <v>2266</v>
      </c>
      <c r="C254" s="220"/>
      <c r="D254" s="235" t="s">
        <v>2007</v>
      </c>
      <c r="E254" s="68" t="s">
        <v>2032</v>
      </c>
      <c r="F254" s="239">
        <v>1</v>
      </c>
    </row>
    <row r="255" customHeight="1" spans="1:6">
      <c r="A255" s="20">
        <v>251</v>
      </c>
      <c r="B255" s="218" t="s">
        <v>2267</v>
      </c>
      <c r="C255" s="224"/>
      <c r="D255" s="235" t="s">
        <v>2007</v>
      </c>
      <c r="E255" s="68" t="s">
        <v>2038</v>
      </c>
      <c r="F255" s="239">
        <v>2</v>
      </c>
    </row>
    <row r="256" customHeight="1" spans="1:6">
      <c r="A256" s="20">
        <v>252</v>
      </c>
      <c r="B256" s="218" t="s">
        <v>2268</v>
      </c>
      <c r="C256" s="220"/>
      <c r="D256" s="235" t="s">
        <v>2007</v>
      </c>
      <c r="E256" s="68" t="s">
        <v>2038</v>
      </c>
      <c r="F256" s="239">
        <v>17</v>
      </c>
    </row>
    <row r="257" customHeight="1" spans="1:6">
      <c r="A257" s="20">
        <v>253</v>
      </c>
      <c r="B257" s="234" t="s">
        <v>2269</v>
      </c>
      <c r="C257" s="220"/>
      <c r="D257" s="235" t="s">
        <v>2007</v>
      </c>
      <c r="E257" s="68" t="s">
        <v>2032</v>
      </c>
      <c r="F257" s="239">
        <v>1</v>
      </c>
    </row>
    <row r="258" customHeight="1" spans="1:6">
      <c r="A258" s="20">
        <v>254</v>
      </c>
      <c r="B258" s="218" t="s">
        <v>2270</v>
      </c>
      <c r="C258" s="224"/>
      <c r="D258" s="235" t="s">
        <v>2007</v>
      </c>
      <c r="E258" s="68" t="s">
        <v>2032</v>
      </c>
      <c r="F258" s="239">
        <v>2</v>
      </c>
    </row>
    <row r="259" customHeight="1" spans="1:6">
      <c r="A259" s="20">
        <v>255</v>
      </c>
      <c r="B259" s="234" t="s">
        <v>2271</v>
      </c>
      <c r="C259" s="220"/>
      <c r="D259" s="235" t="s">
        <v>2007</v>
      </c>
      <c r="E259" s="68" t="s">
        <v>2038</v>
      </c>
      <c r="F259" s="239">
        <v>3</v>
      </c>
    </row>
    <row r="260" customHeight="1" spans="1:6">
      <c r="A260" s="20">
        <v>256</v>
      </c>
      <c r="B260" s="218" t="s">
        <v>2272</v>
      </c>
      <c r="C260" s="224"/>
      <c r="D260" s="235" t="s">
        <v>2007</v>
      </c>
      <c r="E260" s="68" t="s">
        <v>2032</v>
      </c>
      <c r="F260" s="239">
        <v>3</v>
      </c>
    </row>
    <row r="261" customHeight="1" spans="1:6">
      <c r="A261" s="20">
        <v>257</v>
      </c>
      <c r="B261" s="218" t="s">
        <v>2273</v>
      </c>
      <c r="C261" s="224"/>
      <c r="D261" s="235" t="s">
        <v>2007</v>
      </c>
      <c r="E261" s="68" t="s">
        <v>2032</v>
      </c>
      <c r="F261" s="239">
        <v>1</v>
      </c>
    </row>
    <row r="262" customHeight="1" spans="1:6">
      <c r="A262" s="20">
        <v>258</v>
      </c>
      <c r="B262" s="218" t="s">
        <v>2274</v>
      </c>
      <c r="C262" s="224"/>
      <c r="D262" s="235" t="s">
        <v>2007</v>
      </c>
      <c r="E262" s="68" t="s">
        <v>2038</v>
      </c>
      <c r="F262" s="239">
        <v>10</v>
      </c>
    </row>
    <row r="263" customHeight="1" spans="1:6">
      <c r="A263" s="20">
        <v>259</v>
      </c>
      <c r="B263" s="218" t="s">
        <v>2275</v>
      </c>
      <c r="C263" s="220"/>
      <c r="D263" s="235" t="s">
        <v>2007</v>
      </c>
      <c r="E263" s="68" t="s">
        <v>2032</v>
      </c>
      <c r="F263" s="239">
        <v>2</v>
      </c>
    </row>
    <row r="264" customHeight="1" spans="1:6">
      <c r="A264" s="20">
        <v>260</v>
      </c>
      <c r="B264" s="218" t="s">
        <v>2276</v>
      </c>
      <c r="C264" s="220"/>
      <c r="D264" s="235" t="s">
        <v>2007</v>
      </c>
      <c r="E264" s="68" t="s">
        <v>2032</v>
      </c>
      <c r="F264" s="239">
        <v>1</v>
      </c>
    </row>
    <row r="265" customHeight="1" spans="1:6">
      <c r="A265" s="20">
        <v>261</v>
      </c>
      <c r="B265" s="218" t="s">
        <v>2277</v>
      </c>
      <c r="C265" s="222" t="s">
        <v>2017</v>
      </c>
      <c r="D265" s="235" t="s">
        <v>2007</v>
      </c>
      <c r="E265" s="68" t="s">
        <v>2008</v>
      </c>
      <c r="F265" s="239">
        <v>2</v>
      </c>
    </row>
    <row r="266" customHeight="1" spans="1:6">
      <c r="A266" s="20">
        <v>262</v>
      </c>
      <c r="B266" s="218" t="s">
        <v>2278</v>
      </c>
      <c r="C266" s="220"/>
      <c r="D266" s="235" t="s">
        <v>2007</v>
      </c>
      <c r="E266" s="68" t="s">
        <v>2032</v>
      </c>
      <c r="F266" s="239">
        <v>4</v>
      </c>
    </row>
    <row r="267" customHeight="1" spans="1:6">
      <c r="A267" s="20">
        <v>263</v>
      </c>
      <c r="B267" s="218" t="s">
        <v>2279</v>
      </c>
      <c r="C267" s="220"/>
      <c r="D267" s="235" t="s">
        <v>2007</v>
      </c>
      <c r="E267" s="68" t="s">
        <v>2038</v>
      </c>
      <c r="F267" s="239">
        <v>2</v>
      </c>
    </row>
    <row r="268" customHeight="1" spans="1:6">
      <c r="A268" s="20">
        <v>264</v>
      </c>
      <c r="B268" s="218" t="s">
        <v>2280</v>
      </c>
      <c r="C268" s="220"/>
      <c r="D268" s="235" t="s">
        <v>2007</v>
      </c>
      <c r="E268" s="68" t="s">
        <v>2032</v>
      </c>
      <c r="F268" s="239">
        <v>1</v>
      </c>
    </row>
    <row r="269" customHeight="1" spans="1:6">
      <c r="A269" s="20">
        <v>265</v>
      </c>
      <c r="B269" s="218" t="s">
        <v>2281</v>
      </c>
      <c r="C269" s="220"/>
      <c r="D269" s="235" t="s">
        <v>2007</v>
      </c>
      <c r="E269" s="68" t="s">
        <v>2032</v>
      </c>
      <c r="F269" s="239">
        <v>1</v>
      </c>
    </row>
    <row r="270" customHeight="1" spans="1:6">
      <c r="A270" s="20">
        <v>266</v>
      </c>
      <c r="B270" s="218" t="s">
        <v>2282</v>
      </c>
      <c r="C270" s="220"/>
      <c r="D270" s="235" t="s">
        <v>2007</v>
      </c>
      <c r="E270" s="68" t="s">
        <v>2032</v>
      </c>
      <c r="F270" s="239">
        <v>6</v>
      </c>
    </row>
    <row r="271" customHeight="1" spans="1:6">
      <c r="A271" s="20">
        <v>267</v>
      </c>
      <c r="B271" s="218" t="s">
        <v>2283</v>
      </c>
      <c r="C271" s="220"/>
      <c r="D271" s="235" t="s">
        <v>2007</v>
      </c>
      <c r="E271" s="68" t="s">
        <v>2032</v>
      </c>
      <c r="F271" s="239">
        <v>6</v>
      </c>
    </row>
    <row r="272" customHeight="1" spans="1:6">
      <c r="A272" s="20">
        <v>268</v>
      </c>
      <c r="B272" s="218" t="s">
        <v>2284</v>
      </c>
      <c r="C272" s="220"/>
      <c r="D272" s="235" t="s">
        <v>2007</v>
      </c>
      <c r="E272" s="68" t="s">
        <v>2032</v>
      </c>
      <c r="F272" s="239">
        <v>1</v>
      </c>
    </row>
    <row r="273" customHeight="1" spans="1:6">
      <c r="A273" s="20">
        <v>269</v>
      </c>
      <c r="B273" s="218" t="s">
        <v>2285</v>
      </c>
      <c r="C273" s="220"/>
      <c r="D273" s="235" t="s">
        <v>2007</v>
      </c>
      <c r="E273" s="68" t="s">
        <v>2064</v>
      </c>
      <c r="F273" s="239">
        <v>1</v>
      </c>
    </row>
    <row r="274" customHeight="1" spans="1:6">
      <c r="A274" s="20">
        <v>270</v>
      </c>
      <c r="B274" s="218" t="s">
        <v>2286</v>
      </c>
      <c r="C274" s="220"/>
      <c r="D274" s="235" t="s">
        <v>2007</v>
      </c>
      <c r="E274" s="68" t="s">
        <v>2038</v>
      </c>
      <c r="F274" s="239">
        <v>1</v>
      </c>
    </row>
    <row r="275" customHeight="1" spans="1:6">
      <c r="A275" s="20">
        <v>271</v>
      </c>
      <c r="B275" s="218" t="s">
        <v>2287</v>
      </c>
      <c r="C275" s="220"/>
      <c r="D275" s="235" t="s">
        <v>2007</v>
      </c>
      <c r="E275" s="68" t="s">
        <v>2038</v>
      </c>
      <c r="F275" s="239">
        <v>2</v>
      </c>
    </row>
    <row r="276" customHeight="1" spans="1:6">
      <c r="A276" s="20">
        <v>272</v>
      </c>
      <c r="B276" s="218" t="s">
        <v>2288</v>
      </c>
      <c r="C276" s="220"/>
      <c r="D276" s="235" t="s">
        <v>2007</v>
      </c>
      <c r="E276" s="68" t="s">
        <v>2038</v>
      </c>
      <c r="F276" s="239">
        <v>2</v>
      </c>
    </row>
    <row r="277" customHeight="1" spans="1:6">
      <c r="A277" s="20">
        <v>273</v>
      </c>
      <c r="B277" s="218" t="s">
        <v>2289</v>
      </c>
      <c r="C277" s="220"/>
      <c r="D277" s="235" t="s">
        <v>2007</v>
      </c>
      <c r="E277" s="68" t="s">
        <v>2038</v>
      </c>
      <c r="F277" s="239">
        <v>2</v>
      </c>
    </row>
    <row r="278" customHeight="1" spans="1:6">
      <c r="A278" s="20">
        <v>274</v>
      </c>
      <c r="B278" s="218" t="s">
        <v>2290</v>
      </c>
      <c r="C278" s="220"/>
      <c r="D278" s="235" t="s">
        <v>2007</v>
      </c>
      <c r="E278" s="68" t="s">
        <v>2038</v>
      </c>
      <c r="F278" s="239">
        <v>6</v>
      </c>
    </row>
    <row r="279" customHeight="1" spans="1:6">
      <c r="A279" s="20">
        <v>275</v>
      </c>
      <c r="B279" s="218" t="s">
        <v>2291</v>
      </c>
      <c r="C279" s="222" t="s">
        <v>2017</v>
      </c>
      <c r="D279" s="235" t="s">
        <v>2007</v>
      </c>
      <c r="E279" s="68" t="s">
        <v>2038</v>
      </c>
      <c r="F279" s="239">
        <v>2</v>
      </c>
    </row>
    <row r="280" customHeight="1" spans="1:6">
      <c r="A280" s="20">
        <v>276</v>
      </c>
      <c r="B280" s="218" t="s">
        <v>2292</v>
      </c>
      <c r="C280" s="220"/>
      <c r="D280" s="235" t="s">
        <v>2007</v>
      </c>
      <c r="E280" s="68" t="s">
        <v>2032</v>
      </c>
      <c r="F280" s="239">
        <v>2</v>
      </c>
    </row>
    <row r="281" customHeight="1" spans="1:6">
      <c r="A281" s="20">
        <v>277</v>
      </c>
      <c r="B281" s="234" t="s">
        <v>2293</v>
      </c>
      <c r="C281" s="220"/>
      <c r="D281" s="235" t="s">
        <v>2007</v>
      </c>
      <c r="E281" s="68" t="s">
        <v>2032</v>
      </c>
      <c r="F281" s="239">
        <v>2</v>
      </c>
    </row>
    <row r="282" customHeight="1" spans="1:6">
      <c r="A282" s="20">
        <v>278</v>
      </c>
      <c r="B282" s="218" t="s">
        <v>2294</v>
      </c>
      <c r="C282" s="220"/>
      <c r="D282" s="235" t="s">
        <v>2007</v>
      </c>
      <c r="E282" s="68" t="s">
        <v>2038</v>
      </c>
      <c r="F282" s="239">
        <v>12</v>
      </c>
    </row>
    <row r="283" customHeight="1" spans="1:6">
      <c r="A283" s="20">
        <v>279</v>
      </c>
      <c r="B283" s="218" t="s">
        <v>2295</v>
      </c>
      <c r="C283" s="220"/>
      <c r="D283" s="235" t="s">
        <v>2007</v>
      </c>
      <c r="E283" s="68" t="s">
        <v>2038</v>
      </c>
      <c r="F283" s="239">
        <v>1</v>
      </c>
    </row>
    <row r="284" customHeight="1" spans="1:6">
      <c r="A284" s="20">
        <v>280</v>
      </c>
      <c r="B284" s="218" t="s">
        <v>2296</v>
      </c>
      <c r="C284" s="220"/>
      <c r="D284" s="235" t="s">
        <v>2007</v>
      </c>
      <c r="E284" s="68" t="s">
        <v>2032</v>
      </c>
      <c r="F284" s="239">
        <v>2</v>
      </c>
    </row>
    <row r="285" customHeight="1" spans="1:6">
      <c r="A285" s="20">
        <v>281</v>
      </c>
      <c r="B285" s="218" t="s">
        <v>2297</v>
      </c>
      <c r="C285" s="224"/>
      <c r="D285" s="235" t="s">
        <v>2007</v>
      </c>
      <c r="E285" s="222" t="s">
        <v>2032</v>
      </c>
      <c r="F285" s="239">
        <v>1</v>
      </c>
    </row>
    <row r="286" customHeight="1" spans="1:6">
      <c r="A286" s="20">
        <v>282</v>
      </c>
      <c r="B286" s="218" t="s">
        <v>2298</v>
      </c>
      <c r="C286" s="224"/>
      <c r="D286" s="235" t="s">
        <v>2007</v>
      </c>
      <c r="E286" s="222" t="s">
        <v>2032</v>
      </c>
      <c r="F286" s="239">
        <v>1</v>
      </c>
    </row>
    <row r="287" customHeight="1" spans="1:6">
      <c r="A287" s="20">
        <v>283</v>
      </c>
      <c r="B287" s="218" t="s">
        <v>2299</v>
      </c>
      <c r="C287" s="224"/>
      <c r="D287" s="235" t="s">
        <v>2007</v>
      </c>
      <c r="E287" s="68" t="s">
        <v>2032</v>
      </c>
      <c r="F287" s="239">
        <v>4</v>
      </c>
    </row>
    <row r="288" customHeight="1" spans="1:6">
      <c r="A288" s="20">
        <v>284</v>
      </c>
      <c r="B288" s="218" t="s">
        <v>2300</v>
      </c>
      <c r="C288" s="220"/>
      <c r="D288" s="235" t="s">
        <v>2007</v>
      </c>
      <c r="E288" s="68" t="s">
        <v>2032</v>
      </c>
      <c r="F288" s="239">
        <v>1</v>
      </c>
    </row>
    <row r="289" customHeight="1" spans="1:6">
      <c r="A289" s="20">
        <v>285</v>
      </c>
      <c r="B289" s="218" t="s">
        <v>2301</v>
      </c>
      <c r="C289" s="220"/>
      <c r="D289" s="235" t="s">
        <v>2007</v>
      </c>
      <c r="E289" s="68" t="s">
        <v>2032</v>
      </c>
      <c r="F289" s="239">
        <v>4</v>
      </c>
    </row>
    <row r="290" customHeight="1" spans="1:6">
      <c r="A290" s="20">
        <v>286</v>
      </c>
      <c r="B290" s="234" t="s">
        <v>2302</v>
      </c>
      <c r="C290" s="222" t="s">
        <v>2017</v>
      </c>
      <c r="D290" s="235" t="s">
        <v>2007</v>
      </c>
      <c r="E290" s="68" t="s">
        <v>2038</v>
      </c>
      <c r="F290" s="239">
        <v>2</v>
      </c>
    </row>
    <row r="291" customHeight="1" spans="1:6">
      <c r="A291" s="20">
        <v>287</v>
      </c>
      <c r="B291" s="218" t="s">
        <v>2303</v>
      </c>
      <c r="C291" s="220"/>
      <c r="D291" s="235" t="s">
        <v>2007</v>
      </c>
      <c r="E291" s="68" t="s">
        <v>2032</v>
      </c>
      <c r="F291" s="239">
        <v>1</v>
      </c>
    </row>
    <row r="292" customHeight="1" spans="1:6">
      <c r="A292" s="20">
        <v>288</v>
      </c>
      <c r="B292" s="218" t="s">
        <v>2304</v>
      </c>
      <c r="C292" s="220"/>
      <c r="D292" s="235" t="s">
        <v>2007</v>
      </c>
      <c r="E292" s="68" t="s">
        <v>2038</v>
      </c>
      <c r="F292" s="239">
        <v>2</v>
      </c>
    </row>
    <row r="293" customHeight="1" spans="1:6">
      <c r="A293" s="20">
        <v>289</v>
      </c>
      <c r="B293" s="218" t="s">
        <v>2305</v>
      </c>
      <c r="C293" s="220" t="s">
        <v>2094</v>
      </c>
      <c r="D293" s="235" t="s">
        <v>2007</v>
      </c>
      <c r="E293" s="68" t="s">
        <v>2032</v>
      </c>
      <c r="F293" s="239">
        <v>3</v>
      </c>
    </row>
    <row r="294" customHeight="1" spans="1:6">
      <c r="A294" s="20">
        <v>290</v>
      </c>
      <c r="B294" s="218" t="s">
        <v>2306</v>
      </c>
      <c r="C294" s="224"/>
      <c r="D294" s="235" t="s">
        <v>2007</v>
      </c>
      <c r="E294" s="68" t="s">
        <v>2032</v>
      </c>
      <c r="F294" s="239">
        <v>3</v>
      </c>
    </row>
    <row r="295" customHeight="1" spans="1:6">
      <c r="A295" s="20">
        <v>291</v>
      </c>
      <c r="B295" s="218" t="s">
        <v>2307</v>
      </c>
      <c r="C295" s="224"/>
      <c r="D295" s="235" t="s">
        <v>2007</v>
      </c>
      <c r="E295" s="68" t="s">
        <v>2032</v>
      </c>
      <c r="F295" s="239">
        <v>3</v>
      </c>
    </row>
    <row r="296" customHeight="1" spans="1:6">
      <c r="A296" s="20">
        <v>292</v>
      </c>
      <c r="B296" s="218" t="s">
        <v>2308</v>
      </c>
      <c r="C296" s="224"/>
      <c r="D296" s="235" t="s">
        <v>2007</v>
      </c>
      <c r="E296" s="68" t="s">
        <v>2032</v>
      </c>
      <c r="F296" s="239">
        <v>1</v>
      </c>
    </row>
    <row r="297" customHeight="1" spans="1:6">
      <c r="A297" s="20">
        <v>293</v>
      </c>
      <c r="B297" s="218" t="s">
        <v>2309</v>
      </c>
      <c r="C297" s="220"/>
      <c r="D297" s="235" t="s">
        <v>2007</v>
      </c>
      <c r="E297" s="68" t="s">
        <v>2038</v>
      </c>
      <c r="F297" s="239">
        <v>7</v>
      </c>
    </row>
    <row r="298" customHeight="1" spans="1:6">
      <c r="A298" s="20">
        <v>294</v>
      </c>
      <c r="B298" s="234" t="s">
        <v>2310</v>
      </c>
      <c r="C298" s="220"/>
      <c r="D298" s="235" t="s">
        <v>2007</v>
      </c>
      <c r="E298" s="68" t="s">
        <v>2032</v>
      </c>
      <c r="F298" s="239">
        <v>2</v>
      </c>
    </row>
    <row r="299" customHeight="1" spans="1:6">
      <c r="A299" s="20">
        <v>295</v>
      </c>
      <c r="B299" s="234" t="s">
        <v>2311</v>
      </c>
      <c r="C299" s="220"/>
      <c r="D299" s="235" t="s">
        <v>2007</v>
      </c>
      <c r="E299" s="68" t="s">
        <v>2038</v>
      </c>
      <c r="F299" s="239">
        <v>5</v>
      </c>
    </row>
    <row r="300" customHeight="1" spans="1:6">
      <c r="A300" s="20">
        <v>296</v>
      </c>
      <c r="B300" s="234" t="s">
        <v>2312</v>
      </c>
      <c r="C300" s="220"/>
      <c r="D300" s="235" t="s">
        <v>2007</v>
      </c>
      <c r="E300" s="68" t="s">
        <v>2038</v>
      </c>
      <c r="F300" s="239">
        <v>2</v>
      </c>
    </row>
    <row r="301" customHeight="1" spans="1:6">
      <c r="A301" s="20">
        <v>297</v>
      </c>
      <c r="B301" s="218" t="s">
        <v>2313</v>
      </c>
      <c r="C301" s="220"/>
      <c r="D301" s="235" t="s">
        <v>2007</v>
      </c>
      <c r="E301" s="68" t="s">
        <v>2032</v>
      </c>
      <c r="F301" s="239">
        <v>1</v>
      </c>
    </row>
    <row r="302" customHeight="1" spans="1:6">
      <c r="A302" s="20">
        <v>298</v>
      </c>
      <c r="B302" s="234" t="s">
        <v>2314</v>
      </c>
      <c r="C302" s="224"/>
      <c r="D302" s="235" t="s">
        <v>2007</v>
      </c>
      <c r="E302" s="68" t="s">
        <v>2038</v>
      </c>
      <c r="F302" s="239">
        <v>3</v>
      </c>
    </row>
    <row r="303" customHeight="1" spans="1:6">
      <c r="A303" s="20">
        <v>299</v>
      </c>
      <c r="B303" s="218" t="s">
        <v>2315</v>
      </c>
      <c r="C303" s="220"/>
      <c r="D303" s="235" t="s">
        <v>2007</v>
      </c>
      <c r="E303" s="68" t="s">
        <v>2032</v>
      </c>
      <c r="F303" s="239">
        <v>3</v>
      </c>
    </row>
    <row r="304" customHeight="1" spans="1:6">
      <c r="A304" s="20">
        <v>300</v>
      </c>
      <c r="B304" s="234" t="s">
        <v>2316</v>
      </c>
      <c r="C304" s="220"/>
      <c r="D304" s="235" t="s">
        <v>2007</v>
      </c>
      <c r="E304" s="68" t="s">
        <v>2317</v>
      </c>
      <c r="F304" s="239">
        <v>3</v>
      </c>
    </row>
    <row r="305" customHeight="1" spans="1:6">
      <c r="A305" s="20">
        <v>301</v>
      </c>
      <c r="B305" s="218" t="s">
        <v>2318</v>
      </c>
      <c r="C305" s="220"/>
      <c r="D305" s="235" t="s">
        <v>2007</v>
      </c>
      <c r="E305" s="68" t="s">
        <v>2038</v>
      </c>
      <c r="F305" s="239">
        <v>2</v>
      </c>
    </row>
    <row r="306" customHeight="1" spans="1:6">
      <c r="A306" s="20">
        <v>302</v>
      </c>
      <c r="B306" s="218" t="s">
        <v>2307</v>
      </c>
      <c r="C306" s="220"/>
      <c r="D306" s="235" t="s">
        <v>2007</v>
      </c>
      <c r="E306" s="68" t="s">
        <v>2032</v>
      </c>
      <c r="F306" s="239">
        <v>2</v>
      </c>
    </row>
    <row r="307" customHeight="1" spans="1:6">
      <c r="A307" s="20">
        <v>303</v>
      </c>
      <c r="B307" s="218" t="s">
        <v>2319</v>
      </c>
      <c r="C307" s="224"/>
      <c r="D307" s="235" t="s">
        <v>2007</v>
      </c>
      <c r="E307" s="68" t="s">
        <v>2038</v>
      </c>
      <c r="F307" s="239">
        <v>4</v>
      </c>
    </row>
    <row r="308" customHeight="1" spans="1:6">
      <c r="A308" s="20">
        <v>304</v>
      </c>
      <c r="B308" s="218" t="s">
        <v>2320</v>
      </c>
      <c r="C308" s="224"/>
      <c r="D308" s="235" t="s">
        <v>2007</v>
      </c>
      <c r="E308" s="68" t="s">
        <v>2317</v>
      </c>
      <c r="F308" s="239">
        <v>1</v>
      </c>
    </row>
    <row r="309" customHeight="1" spans="1:6">
      <c r="A309" s="20">
        <v>305</v>
      </c>
      <c r="B309" s="218" t="s">
        <v>2321</v>
      </c>
      <c r="C309" s="224"/>
      <c r="D309" s="235" t="s">
        <v>2007</v>
      </c>
      <c r="E309" s="68" t="s">
        <v>2032</v>
      </c>
      <c r="F309" s="239">
        <v>2</v>
      </c>
    </row>
    <row r="310" customHeight="1" spans="1:6">
      <c r="A310" s="20">
        <v>306</v>
      </c>
      <c r="B310" s="218" t="s">
        <v>2322</v>
      </c>
      <c r="C310" s="220"/>
      <c r="D310" s="235" t="s">
        <v>2007</v>
      </c>
      <c r="E310" s="68" t="s">
        <v>2032</v>
      </c>
      <c r="F310" s="239">
        <v>15</v>
      </c>
    </row>
    <row r="311" customHeight="1" spans="1:6">
      <c r="A311" s="20">
        <v>307</v>
      </c>
      <c r="B311" s="234" t="s">
        <v>2323</v>
      </c>
      <c r="C311" s="220"/>
      <c r="D311" s="235" t="s">
        <v>2007</v>
      </c>
      <c r="E311" s="68" t="s">
        <v>2317</v>
      </c>
      <c r="F311" s="239">
        <v>8</v>
      </c>
    </row>
    <row r="312" customHeight="1" spans="1:6">
      <c r="A312" s="20">
        <v>308</v>
      </c>
      <c r="B312" s="234" t="s">
        <v>2324</v>
      </c>
      <c r="C312" s="220"/>
      <c r="D312" s="235" t="s">
        <v>2007</v>
      </c>
      <c r="E312" s="68" t="s">
        <v>2317</v>
      </c>
      <c r="F312" s="239">
        <v>4</v>
      </c>
    </row>
    <row r="313" customHeight="1" spans="1:6">
      <c r="A313" s="20">
        <v>309</v>
      </c>
      <c r="B313" s="234" t="s">
        <v>2325</v>
      </c>
      <c r="C313" s="220"/>
      <c r="D313" s="235" t="s">
        <v>2007</v>
      </c>
      <c r="E313" s="68" t="s">
        <v>2038</v>
      </c>
      <c r="F313" s="239">
        <v>7</v>
      </c>
    </row>
    <row r="314" customHeight="1" spans="1:6">
      <c r="A314" s="20">
        <v>310</v>
      </c>
      <c r="B314" s="234" t="s">
        <v>2326</v>
      </c>
      <c r="C314" s="220"/>
      <c r="D314" s="235" t="s">
        <v>2007</v>
      </c>
      <c r="E314" s="68" t="s">
        <v>2317</v>
      </c>
      <c r="F314" s="239">
        <v>1</v>
      </c>
    </row>
    <row r="315" customHeight="1" spans="1:6">
      <c r="A315" s="20">
        <v>311</v>
      </c>
      <c r="B315" s="234" t="s">
        <v>2327</v>
      </c>
      <c r="C315" s="220"/>
      <c r="D315" s="235" t="s">
        <v>2007</v>
      </c>
      <c r="E315" s="222" t="s">
        <v>2317</v>
      </c>
      <c r="F315" s="239">
        <v>4</v>
      </c>
    </row>
    <row r="316" customHeight="1" spans="1:6">
      <c r="A316" s="20">
        <v>312</v>
      </c>
      <c r="B316" s="234" t="s">
        <v>2328</v>
      </c>
      <c r="C316" s="220"/>
      <c r="D316" s="235" t="s">
        <v>2007</v>
      </c>
      <c r="E316" s="68" t="s">
        <v>2317</v>
      </c>
      <c r="F316" s="239">
        <v>2</v>
      </c>
    </row>
    <row r="317" customHeight="1" spans="1:6">
      <c r="A317" s="20">
        <v>313</v>
      </c>
      <c r="B317" s="234" t="s">
        <v>2329</v>
      </c>
      <c r="C317" s="220"/>
      <c r="D317" s="235" t="s">
        <v>2007</v>
      </c>
      <c r="E317" s="68" t="s">
        <v>2317</v>
      </c>
      <c r="F317" s="239">
        <v>3</v>
      </c>
    </row>
    <row r="318" customHeight="1" spans="1:6">
      <c r="A318" s="20">
        <v>314</v>
      </c>
      <c r="B318" s="234" t="s">
        <v>2330</v>
      </c>
      <c r="C318" s="220"/>
      <c r="D318" s="235" t="s">
        <v>2007</v>
      </c>
      <c r="E318" s="68" t="s">
        <v>2317</v>
      </c>
      <c r="F318" s="239">
        <v>2</v>
      </c>
    </row>
    <row r="319" customHeight="1" spans="1:6">
      <c r="A319" s="20">
        <v>315</v>
      </c>
      <c r="B319" s="234" t="s">
        <v>2331</v>
      </c>
      <c r="C319" s="224"/>
      <c r="D319" s="235" t="s">
        <v>2007</v>
      </c>
      <c r="E319" s="68" t="s">
        <v>2317</v>
      </c>
      <c r="F319" s="239">
        <v>8</v>
      </c>
    </row>
    <row r="320" customHeight="1" spans="1:6">
      <c r="A320" s="20">
        <v>316</v>
      </c>
      <c r="B320" s="234" t="s">
        <v>2332</v>
      </c>
      <c r="C320" s="220"/>
      <c r="D320" s="235" t="s">
        <v>2007</v>
      </c>
      <c r="E320" s="68" t="s">
        <v>2317</v>
      </c>
      <c r="F320" s="239">
        <v>8</v>
      </c>
    </row>
    <row r="321" customHeight="1" spans="1:6">
      <c r="A321" s="20">
        <v>317</v>
      </c>
      <c r="B321" s="234" t="s">
        <v>2333</v>
      </c>
      <c r="C321" s="220"/>
      <c r="D321" s="235" t="s">
        <v>2007</v>
      </c>
      <c r="E321" s="68" t="s">
        <v>2064</v>
      </c>
      <c r="F321" s="239">
        <v>4</v>
      </c>
    </row>
    <row r="322" customHeight="1" spans="1:6">
      <c r="A322" s="20">
        <v>318</v>
      </c>
      <c r="B322" s="234" t="s">
        <v>2316</v>
      </c>
      <c r="C322" s="220"/>
      <c r="D322" s="235" t="s">
        <v>2007</v>
      </c>
      <c r="E322" s="68" t="s">
        <v>2317</v>
      </c>
      <c r="F322" s="239">
        <v>4</v>
      </c>
    </row>
    <row r="323" customHeight="1" spans="1:6">
      <c r="A323" s="20">
        <v>319</v>
      </c>
      <c r="B323" s="234" t="s">
        <v>2334</v>
      </c>
      <c r="C323" s="220"/>
      <c r="D323" s="235" t="s">
        <v>2007</v>
      </c>
      <c r="E323" s="68" t="s">
        <v>2317</v>
      </c>
      <c r="F323" s="239">
        <v>2</v>
      </c>
    </row>
    <row r="324" customHeight="1" spans="1:6">
      <c r="A324" s="20">
        <v>320</v>
      </c>
      <c r="B324" s="218" t="s">
        <v>2335</v>
      </c>
      <c r="C324" s="220"/>
      <c r="D324" s="235" t="s">
        <v>2007</v>
      </c>
      <c r="E324" s="68" t="s">
        <v>2317</v>
      </c>
      <c r="F324" s="239">
        <v>4</v>
      </c>
    </row>
    <row r="325" customHeight="1" spans="1:6">
      <c r="A325" s="20">
        <v>321</v>
      </c>
      <c r="B325" s="218" t="s">
        <v>2336</v>
      </c>
      <c r="C325" s="220"/>
      <c r="D325" s="235" t="s">
        <v>2007</v>
      </c>
      <c r="E325" s="68" t="s">
        <v>2317</v>
      </c>
      <c r="F325" s="239">
        <v>4</v>
      </c>
    </row>
    <row r="326" customHeight="1" spans="1:6">
      <c r="A326" s="20">
        <v>322</v>
      </c>
      <c r="B326" s="234" t="s">
        <v>2337</v>
      </c>
      <c r="C326" s="220"/>
      <c r="D326" s="235" t="s">
        <v>2007</v>
      </c>
      <c r="E326" s="68" t="s">
        <v>2317</v>
      </c>
      <c r="F326" s="239">
        <v>1</v>
      </c>
    </row>
    <row r="327" customHeight="1" spans="1:6">
      <c r="A327" s="20">
        <v>323</v>
      </c>
      <c r="B327" s="218" t="s">
        <v>2338</v>
      </c>
      <c r="C327" s="220"/>
      <c r="D327" s="235" t="s">
        <v>2007</v>
      </c>
      <c r="E327" s="68" t="s">
        <v>2032</v>
      </c>
      <c r="F327" s="239">
        <v>5</v>
      </c>
    </row>
    <row r="328" customHeight="1" spans="1:6">
      <c r="A328" s="20">
        <v>324</v>
      </c>
      <c r="B328" s="218" t="s">
        <v>2339</v>
      </c>
      <c r="C328" s="224" t="s">
        <v>2340</v>
      </c>
      <c r="D328" s="235" t="s">
        <v>2007</v>
      </c>
      <c r="E328" s="68" t="s">
        <v>2032</v>
      </c>
      <c r="F328" s="239">
        <v>4</v>
      </c>
    </row>
    <row r="329" customHeight="1" spans="1:6">
      <c r="A329" s="20">
        <v>325</v>
      </c>
      <c r="B329" s="218" t="s">
        <v>2341</v>
      </c>
      <c r="C329" s="224" t="s">
        <v>2340</v>
      </c>
      <c r="D329" s="235" t="s">
        <v>2007</v>
      </c>
      <c r="E329" s="68" t="s">
        <v>2032</v>
      </c>
      <c r="F329" s="239">
        <v>2</v>
      </c>
    </row>
    <row r="330" customHeight="1" spans="1:6">
      <c r="A330" s="20">
        <v>326</v>
      </c>
      <c r="B330" s="218" t="s">
        <v>2341</v>
      </c>
      <c r="C330" s="220" t="s">
        <v>2340</v>
      </c>
      <c r="D330" s="235" t="s">
        <v>2007</v>
      </c>
      <c r="E330" s="68" t="s">
        <v>2032</v>
      </c>
      <c r="F330" s="239">
        <v>2</v>
      </c>
    </row>
    <row r="331" customHeight="1" spans="1:6">
      <c r="A331" s="20">
        <v>327</v>
      </c>
      <c r="B331" s="218" t="s">
        <v>2342</v>
      </c>
      <c r="C331" s="224" t="s">
        <v>2340</v>
      </c>
      <c r="D331" s="235" t="s">
        <v>2007</v>
      </c>
      <c r="E331" s="68" t="s">
        <v>2032</v>
      </c>
      <c r="F331" s="239">
        <v>10</v>
      </c>
    </row>
    <row r="332" customHeight="1" spans="1:6">
      <c r="A332" s="20">
        <v>328</v>
      </c>
      <c r="B332" s="234" t="s">
        <v>2343</v>
      </c>
      <c r="C332" s="220" t="s">
        <v>2340</v>
      </c>
      <c r="D332" s="235" t="s">
        <v>2007</v>
      </c>
      <c r="E332" s="68" t="s">
        <v>2032</v>
      </c>
      <c r="F332" s="239">
        <v>8</v>
      </c>
    </row>
    <row r="333" customHeight="1" spans="1:6">
      <c r="A333" s="20">
        <v>329</v>
      </c>
      <c r="B333" s="218" t="s">
        <v>2344</v>
      </c>
      <c r="C333" s="224" t="s">
        <v>2340</v>
      </c>
      <c r="D333" s="235" t="s">
        <v>2007</v>
      </c>
      <c r="E333" s="68" t="s">
        <v>2032</v>
      </c>
      <c r="F333" s="239">
        <v>10</v>
      </c>
    </row>
    <row r="334" customHeight="1" spans="1:6">
      <c r="A334" s="20">
        <v>330</v>
      </c>
      <c r="B334" s="218" t="s">
        <v>2345</v>
      </c>
      <c r="C334" s="224" t="s">
        <v>2340</v>
      </c>
      <c r="D334" s="235" t="s">
        <v>2007</v>
      </c>
      <c r="E334" s="68" t="s">
        <v>2064</v>
      </c>
      <c r="F334" s="239">
        <v>2</v>
      </c>
    </row>
    <row r="335" customHeight="1" spans="1:6">
      <c r="A335" s="20">
        <v>331</v>
      </c>
      <c r="B335" s="218" t="s">
        <v>2346</v>
      </c>
      <c r="C335" s="224"/>
      <c r="D335" s="235" t="s">
        <v>2007</v>
      </c>
      <c r="E335" s="68" t="s">
        <v>2064</v>
      </c>
      <c r="F335" s="239">
        <v>1</v>
      </c>
    </row>
    <row r="336" customHeight="1" spans="1:6">
      <c r="A336" s="20">
        <v>332</v>
      </c>
      <c r="B336" s="218" t="s">
        <v>2347</v>
      </c>
      <c r="C336" s="220"/>
      <c r="D336" s="235" t="s">
        <v>2007</v>
      </c>
      <c r="E336" s="68" t="s">
        <v>2064</v>
      </c>
      <c r="F336" s="239">
        <v>6</v>
      </c>
    </row>
    <row r="337" customHeight="1" spans="1:6">
      <c r="A337" s="20">
        <v>333</v>
      </c>
      <c r="B337" s="218" t="s">
        <v>2348</v>
      </c>
      <c r="C337" s="220"/>
      <c r="D337" s="235" t="s">
        <v>2007</v>
      </c>
      <c r="E337" s="68" t="s">
        <v>2064</v>
      </c>
      <c r="F337" s="239">
        <v>28</v>
      </c>
    </row>
    <row r="338" customHeight="1" spans="1:6">
      <c r="A338" s="20">
        <v>334</v>
      </c>
      <c r="B338" s="234" t="s">
        <v>2349</v>
      </c>
      <c r="C338" s="224"/>
      <c r="D338" s="235" t="s">
        <v>2007</v>
      </c>
      <c r="E338" s="68" t="s">
        <v>2064</v>
      </c>
      <c r="F338" s="239">
        <v>20</v>
      </c>
    </row>
    <row r="339" customHeight="1" spans="1:6">
      <c r="A339" s="20">
        <v>335</v>
      </c>
      <c r="B339" s="234" t="s">
        <v>2350</v>
      </c>
      <c r="C339" s="224"/>
      <c r="D339" s="235" t="s">
        <v>2007</v>
      </c>
      <c r="E339" s="68" t="s">
        <v>2064</v>
      </c>
      <c r="F339" s="239">
        <v>18</v>
      </c>
    </row>
    <row r="340" customHeight="1" spans="1:6">
      <c r="A340" s="20">
        <v>336</v>
      </c>
      <c r="B340" s="234" t="s">
        <v>2351</v>
      </c>
      <c r="C340" s="224"/>
      <c r="D340" s="235" t="s">
        <v>2007</v>
      </c>
      <c r="E340" s="68" t="s">
        <v>2064</v>
      </c>
      <c r="F340" s="239">
        <v>4</v>
      </c>
    </row>
    <row r="341" customHeight="1" spans="1:6">
      <c r="A341" s="20">
        <v>337</v>
      </c>
      <c r="B341" s="234" t="s">
        <v>2352</v>
      </c>
      <c r="C341" s="220"/>
      <c r="D341" s="235" t="s">
        <v>2007</v>
      </c>
      <c r="E341" s="68" t="s">
        <v>2064</v>
      </c>
      <c r="F341" s="239">
        <v>2</v>
      </c>
    </row>
    <row r="342" customHeight="1" spans="1:6">
      <c r="A342" s="20">
        <v>338</v>
      </c>
      <c r="B342" s="234" t="s">
        <v>2353</v>
      </c>
      <c r="C342" s="224"/>
      <c r="D342" s="235" t="s">
        <v>2007</v>
      </c>
      <c r="E342" s="68" t="s">
        <v>2064</v>
      </c>
      <c r="F342" s="239">
        <v>4</v>
      </c>
    </row>
    <row r="343" customHeight="1" spans="1:6">
      <c r="A343" s="20">
        <v>339</v>
      </c>
      <c r="B343" s="234" t="s">
        <v>2354</v>
      </c>
      <c r="C343" s="224" t="s">
        <v>2340</v>
      </c>
      <c r="D343" s="235" t="s">
        <v>2007</v>
      </c>
      <c r="E343" s="68" t="s">
        <v>2064</v>
      </c>
      <c r="F343" s="239">
        <v>18</v>
      </c>
    </row>
    <row r="344" customHeight="1" spans="1:6">
      <c r="A344" s="20">
        <v>340</v>
      </c>
      <c r="B344" s="234" t="s">
        <v>2354</v>
      </c>
      <c r="C344" s="224" t="s">
        <v>2340</v>
      </c>
      <c r="D344" s="235" t="s">
        <v>2007</v>
      </c>
      <c r="E344" s="68" t="s">
        <v>2064</v>
      </c>
      <c r="F344" s="239">
        <v>9</v>
      </c>
    </row>
    <row r="345" customHeight="1" spans="1:6">
      <c r="A345" s="20">
        <v>341</v>
      </c>
      <c r="B345" s="218" t="s">
        <v>2355</v>
      </c>
      <c r="C345" s="224" t="s">
        <v>2340</v>
      </c>
      <c r="D345" s="235" t="s">
        <v>2007</v>
      </c>
      <c r="E345" s="68" t="s">
        <v>2064</v>
      </c>
      <c r="F345" s="239">
        <v>8</v>
      </c>
    </row>
    <row r="346" customHeight="1" spans="1:6">
      <c r="A346" s="20">
        <v>342</v>
      </c>
      <c r="B346" s="218" t="s">
        <v>2356</v>
      </c>
      <c r="C346" s="220" t="s">
        <v>2340</v>
      </c>
      <c r="D346" s="235" t="s">
        <v>2007</v>
      </c>
      <c r="E346" s="68" t="s">
        <v>2064</v>
      </c>
      <c r="F346" s="239">
        <v>19</v>
      </c>
    </row>
    <row r="347" customHeight="1" spans="1:6">
      <c r="A347" s="20">
        <v>343</v>
      </c>
      <c r="B347" s="234" t="s">
        <v>2356</v>
      </c>
      <c r="C347" s="224" t="s">
        <v>2340</v>
      </c>
      <c r="D347" s="235" t="s">
        <v>2007</v>
      </c>
      <c r="E347" s="68" t="s">
        <v>2064</v>
      </c>
      <c r="F347" s="239">
        <v>24</v>
      </c>
    </row>
    <row r="348" customHeight="1" spans="1:6">
      <c r="A348" s="20">
        <v>344</v>
      </c>
      <c r="B348" s="218" t="s">
        <v>2357</v>
      </c>
      <c r="C348" s="224" t="s">
        <v>2340</v>
      </c>
      <c r="D348" s="235" t="s">
        <v>2007</v>
      </c>
      <c r="E348" s="68" t="s">
        <v>2064</v>
      </c>
      <c r="F348" s="239">
        <v>10</v>
      </c>
    </row>
    <row r="349" customHeight="1" spans="1:6">
      <c r="A349" s="20">
        <v>345</v>
      </c>
      <c r="B349" s="218" t="s">
        <v>2358</v>
      </c>
      <c r="C349" s="224"/>
      <c r="D349" s="235" t="s">
        <v>2007</v>
      </c>
      <c r="E349" s="68" t="s">
        <v>2064</v>
      </c>
      <c r="F349" s="239">
        <v>32</v>
      </c>
    </row>
    <row r="350" customHeight="1" spans="1:6">
      <c r="A350" s="20">
        <v>346</v>
      </c>
      <c r="B350" s="234" t="s">
        <v>2359</v>
      </c>
      <c r="C350" s="220"/>
      <c r="D350" s="235" t="s">
        <v>2007</v>
      </c>
      <c r="E350" s="68" t="s">
        <v>2064</v>
      </c>
      <c r="F350" s="239">
        <v>14</v>
      </c>
    </row>
    <row r="351" customHeight="1" spans="1:6">
      <c r="A351" s="20">
        <v>347</v>
      </c>
      <c r="B351" s="218" t="s">
        <v>2360</v>
      </c>
      <c r="C351" s="220" t="s">
        <v>2340</v>
      </c>
      <c r="D351" s="235" t="s">
        <v>2007</v>
      </c>
      <c r="E351" s="68" t="s">
        <v>2064</v>
      </c>
      <c r="F351" s="239">
        <v>2</v>
      </c>
    </row>
    <row r="352" customHeight="1" spans="1:6">
      <c r="A352" s="20">
        <v>348</v>
      </c>
      <c r="B352" s="234" t="s">
        <v>2361</v>
      </c>
      <c r="C352" s="224" t="s">
        <v>2340</v>
      </c>
      <c r="D352" s="235" t="s">
        <v>2007</v>
      </c>
      <c r="E352" s="68" t="s">
        <v>2064</v>
      </c>
      <c r="F352" s="239">
        <v>15</v>
      </c>
    </row>
    <row r="353" customHeight="1" spans="1:6">
      <c r="A353" s="20">
        <v>349</v>
      </c>
      <c r="B353" s="234" t="s">
        <v>2362</v>
      </c>
      <c r="C353" s="224" t="s">
        <v>2340</v>
      </c>
      <c r="D353" s="235" t="s">
        <v>2007</v>
      </c>
      <c r="E353" s="68" t="s">
        <v>2064</v>
      </c>
      <c r="F353" s="239">
        <v>16</v>
      </c>
    </row>
    <row r="354" customHeight="1" spans="1:6">
      <c r="A354" s="20">
        <v>350</v>
      </c>
      <c r="B354" s="234" t="s">
        <v>2363</v>
      </c>
      <c r="C354" s="220"/>
      <c r="D354" s="235" t="s">
        <v>2007</v>
      </c>
      <c r="E354" s="68" t="s">
        <v>2038</v>
      </c>
      <c r="F354" s="239">
        <v>1</v>
      </c>
    </row>
    <row r="355" customHeight="1" spans="1:6">
      <c r="A355" s="20">
        <v>351</v>
      </c>
      <c r="B355" s="234" t="s">
        <v>2364</v>
      </c>
      <c r="C355" s="220"/>
      <c r="D355" s="235" t="s">
        <v>2007</v>
      </c>
      <c r="E355" s="68" t="s">
        <v>2032</v>
      </c>
      <c r="F355" s="239">
        <v>6</v>
      </c>
    </row>
    <row r="356" customHeight="1" spans="1:6">
      <c r="A356" s="20">
        <v>352</v>
      </c>
      <c r="B356" s="234" t="s">
        <v>2364</v>
      </c>
      <c r="C356" s="224"/>
      <c r="D356" s="235" t="s">
        <v>2007</v>
      </c>
      <c r="E356" s="68" t="s">
        <v>2032</v>
      </c>
      <c r="F356" s="239">
        <v>10</v>
      </c>
    </row>
    <row r="357" customHeight="1" spans="1:6">
      <c r="A357" s="20">
        <v>353</v>
      </c>
      <c r="B357" s="218" t="s">
        <v>2365</v>
      </c>
      <c r="C357" s="224"/>
      <c r="D357" s="235" t="s">
        <v>2007</v>
      </c>
      <c r="E357" s="68" t="s">
        <v>2032</v>
      </c>
      <c r="F357" s="239">
        <v>3</v>
      </c>
    </row>
    <row r="358" customHeight="1" spans="1:6">
      <c r="A358" s="20">
        <v>354</v>
      </c>
      <c r="B358" s="218" t="s">
        <v>2366</v>
      </c>
      <c r="C358" s="220"/>
      <c r="D358" s="235" t="s">
        <v>2007</v>
      </c>
      <c r="E358" s="68" t="s">
        <v>2032</v>
      </c>
      <c r="F358" s="239">
        <v>2</v>
      </c>
    </row>
    <row r="359" customHeight="1" spans="1:6">
      <c r="A359" s="20">
        <v>355</v>
      </c>
      <c r="B359" s="218" t="s">
        <v>2367</v>
      </c>
      <c r="C359" s="220"/>
      <c r="D359" s="235" t="s">
        <v>2007</v>
      </c>
      <c r="E359" s="68" t="s">
        <v>2038</v>
      </c>
      <c r="F359" s="239">
        <v>3</v>
      </c>
    </row>
    <row r="360" customHeight="1" spans="1:6">
      <c r="A360" s="20">
        <v>356</v>
      </c>
      <c r="B360" s="218" t="s">
        <v>2368</v>
      </c>
      <c r="C360" s="224"/>
      <c r="D360" s="235" t="s">
        <v>2007</v>
      </c>
      <c r="E360" s="68" t="s">
        <v>2008</v>
      </c>
      <c r="F360" s="239">
        <v>2</v>
      </c>
    </row>
    <row r="361" customHeight="1" spans="1:6">
      <c r="A361" s="20">
        <v>357</v>
      </c>
      <c r="B361" s="218" t="s">
        <v>2369</v>
      </c>
      <c r="C361" s="224"/>
      <c r="D361" s="235" t="s">
        <v>2007</v>
      </c>
      <c r="E361" s="68" t="s">
        <v>2032</v>
      </c>
      <c r="F361" s="239">
        <v>1</v>
      </c>
    </row>
    <row r="362" customHeight="1" spans="1:6">
      <c r="A362" s="20">
        <v>358</v>
      </c>
      <c r="B362" s="218" t="s">
        <v>2370</v>
      </c>
      <c r="C362" s="224"/>
      <c r="D362" s="235" t="s">
        <v>2007</v>
      </c>
      <c r="E362" s="68" t="s">
        <v>2032</v>
      </c>
      <c r="F362" s="239">
        <v>1</v>
      </c>
    </row>
    <row r="363" customHeight="1" spans="1:6">
      <c r="A363" s="20">
        <v>359</v>
      </c>
      <c r="B363" s="218" t="s">
        <v>2371</v>
      </c>
      <c r="C363" s="224"/>
      <c r="D363" s="235" t="s">
        <v>2007</v>
      </c>
      <c r="E363" s="68" t="s">
        <v>2032</v>
      </c>
      <c r="F363" s="239">
        <v>3</v>
      </c>
    </row>
    <row r="364" customHeight="1" spans="1:6">
      <c r="A364" s="20">
        <v>360</v>
      </c>
      <c r="B364" s="218" t="s">
        <v>2372</v>
      </c>
      <c r="C364" s="224"/>
      <c r="D364" s="235" t="s">
        <v>2007</v>
      </c>
      <c r="E364" s="68" t="s">
        <v>2032</v>
      </c>
      <c r="F364" s="239">
        <v>15</v>
      </c>
    </row>
    <row r="365" customHeight="1" spans="1:6">
      <c r="A365" s="20">
        <v>361</v>
      </c>
      <c r="B365" s="218" t="s">
        <v>2373</v>
      </c>
      <c r="C365" s="224"/>
      <c r="D365" s="235" t="s">
        <v>2007</v>
      </c>
      <c r="E365" s="68" t="s">
        <v>2032</v>
      </c>
      <c r="F365" s="239">
        <v>1</v>
      </c>
    </row>
    <row r="366" customHeight="1" spans="1:6">
      <c r="A366" s="20">
        <v>362</v>
      </c>
      <c r="B366" s="218" t="s">
        <v>2374</v>
      </c>
      <c r="C366" s="224"/>
      <c r="D366" s="235" t="s">
        <v>2007</v>
      </c>
      <c r="E366" s="68" t="s">
        <v>2032</v>
      </c>
      <c r="F366" s="239">
        <v>1</v>
      </c>
    </row>
    <row r="367" customHeight="1" spans="1:6">
      <c r="A367" s="20">
        <v>363</v>
      </c>
      <c r="B367" s="218" t="s">
        <v>2375</v>
      </c>
      <c r="C367" s="224"/>
      <c r="D367" s="235" t="s">
        <v>2007</v>
      </c>
      <c r="E367" s="68" t="s">
        <v>2032</v>
      </c>
      <c r="F367" s="239">
        <v>3</v>
      </c>
    </row>
    <row r="368" customHeight="1" spans="1:6">
      <c r="A368" s="20">
        <v>364</v>
      </c>
      <c r="B368" s="234" t="s">
        <v>2376</v>
      </c>
      <c r="C368" s="224" t="s">
        <v>2377</v>
      </c>
      <c r="D368" s="235" t="s">
        <v>2007</v>
      </c>
      <c r="E368" s="68" t="s">
        <v>2032</v>
      </c>
      <c r="F368" s="239">
        <v>3</v>
      </c>
    </row>
    <row r="369" customHeight="1" spans="1:6">
      <c r="A369" s="20">
        <v>365</v>
      </c>
      <c r="B369" s="218" t="s">
        <v>2378</v>
      </c>
      <c r="C369" s="220"/>
      <c r="D369" s="235" t="s">
        <v>2007</v>
      </c>
      <c r="E369" s="68" t="s">
        <v>2032</v>
      </c>
      <c r="F369" s="239">
        <v>1</v>
      </c>
    </row>
    <row r="370" customHeight="1" spans="1:6">
      <c r="A370" s="20">
        <v>366</v>
      </c>
      <c r="B370" s="218" t="s">
        <v>2379</v>
      </c>
      <c r="C370" s="220"/>
      <c r="D370" s="235" t="s">
        <v>2007</v>
      </c>
      <c r="E370" s="68" t="s">
        <v>2032</v>
      </c>
      <c r="F370" s="239">
        <v>1</v>
      </c>
    </row>
    <row r="371" customHeight="1" spans="1:6">
      <c r="A371" s="20">
        <v>367</v>
      </c>
      <c r="B371" s="218" t="s">
        <v>2380</v>
      </c>
      <c r="C371" s="222"/>
      <c r="D371" s="235" t="s">
        <v>2007</v>
      </c>
      <c r="E371" s="68" t="s">
        <v>2032</v>
      </c>
      <c r="F371" s="239">
        <v>1</v>
      </c>
    </row>
    <row r="372" customHeight="1" spans="1:6">
      <c r="A372" s="20">
        <v>368</v>
      </c>
      <c r="B372" s="218" t="s">
        <v>2381</v>
      </c>
      <c r="C372" s="68"/>
      <c r="D372" s="235" t="s">
        <v>2007</v>
      </c>
      <c r="E372" s="68" t="s">
        <v>2032</v>
      </c>
      <c r="F372" s="239">
        <v>1</v>
      </c>
    </row>
    <row r="373" customHeight="1" spans="1:6">
      <c r="A373" s="20">
        <v>369</v>
      </c>
      <c r="B373" s="218" t="s">
        <v>2382</v>
      </c>
      <c r="C373" s="222" t="s">
        <v>2017</v>
      </c>
      <c r="D373" s="235" t="s">
        <v>2007</v>
      </c>
      <c r="E373" s="68" t="s">
        <v>2013</v>
      </c>
      <c r="F373" s="239">
        <v>3</v>
      </c>
    </row>
    <row r="374" customHeight="1" spans="1:6">
      <c r="A374" s="20">
        <v>370</v>
      </c>
      <c r="B374" s="218" t="s">
        <v>2383</v>
      </c>
      <c r="C374" s="222"/>
      <c r="D374" s="235" t="s">
        <v>2007</v>
      </c>
      <c r="E374" s="68" t="s">
        <v>2008</v>
      </c>
      <c r="F374" s="239">
        <v>17</v>
      </c>
    </row>
    <row r="375" customHeight="1" spans="1:6">
      <c r="A375" s="20">
        <v>371</v>
      </c>
      <c r="B375" s="218" t="s">
        <v>2384</v>
      </c>
      <c r="C375" s="222" t="s">
        <v>2017</v>
      </c>
      <c r="D375" s="235" t="s">
        <v>2007</v>
      </c>
      <c r="E375" s="68" t="s">
        <v>2008</v>
      </c>
      <c r="F375" s="239">
        <v>3</v>
      </c>
    </row>
    <row r="376" customHeight="1" spans="1:6">
      <c r="A376" s="20">
        <v>372</v>
      </c>
      <c r="B376" s="218" t="s">
        <v>2385</v>
      </c>
      <c r="C376" s="222" t="s">
        <v>2017</v>
      </c>
      <c r="D376" s="235" t="s">
        <v>2007</v>
      </c>
      <c r="E376" s="68" t="s">
        <v>2099</v>
      </c>
      <c r="F376" s="239">
        <v>1531</v>
      </c>
    </row>
    <row r="377" customHeight="1" spans="1:6">
      <c r="A377" s="20">
        <v>373</v>
      </c>
      <c r="B377" s="218" t="s">
        <v>2386</v>
      </c>
      <c r="C377" s="68"/>
      <c r="D377" s="235" t="s">
        <v>2007</v>
      </c>
      <c r="E377" s="68" t="s">
        <v>2099</v>
      </c>
      <c r="F377" s="239">
        <v>63</v>
      </c>
    </row>
    <row r="378" customHeight="1" spans="1:6">
      <c r="A378" s="20">
        <v>374</v>
      </c>
      <c r="B378" s="218" t="s">
        <v>2387</v>
      </c>
      <c r="C378" s="222"/>
      <c r="D378" s="235" t="s">
        <v>2007</v>
      </c>
      <c r="E378" s="68" t="s">
        <v>2099</v>
      </c>
      <c r="F378" s="239">
        <v>192</v>
      </c>
    </row>
    <row r="379" customHeight="1" spans="1:6">
      <c r="A379" s="20">
        <v>375</v>
      </c>
      <c r="B379" s="218" t="s">
        <v>2388</v>
      </c>
      <c r="C379" s="222" t="s">
        <v>2017</v>
      </c>
      <c r="D379" s="235" t="s">
        <v>2007</v>
      </c>
      <c r="E379" s="68" t="s">
        <v>2099</v>
      </c>
      <c r="F379" s="239">
        <v>36</v>
      </c>
    </row>
    <row r="380" customHeight="1" spans="1:6">
      <c r="A380" s="20">
        <v>376</v>
      </c>
      <c r="B380" s="218" t="s">
        <v>2389</v>
      </c>
      <c r="C380" s="222" t="s">
        <v>2017</v>
      </c>
      <c r="D380" s="235" t="s">
        <v>2007</v>
      </c>
      <c r="E380" s="68" t="s">
        <v>2099</v>
      </c>
      <c r="F380" s="239">
        <v>46</v>
      </c>
    </row>
    <row r="381" customHeight="1" spans="1:6">
      <c r="A381" s="20">
        <v>377</v>
      </c>
      <c r="B381" s="218" t="s">
        <v>2390</v>
      </c>
      <c r="C381" s="222" t="s">
        <v>2017</v>
      </c>
      <c r="D381" s="235" t="s">
        <v>2007</v>
      </c>
      <c r="E381" s="68" t="s">
        <v>2013</v>
      </c>
      <c r="F381" s="239">
        <v>1</v>
      </c>
    </row>
    <row r="382" customHeight="1" spans="1:6">
      <c r="A382" s="20">
        <v>378</v>
      </c>
      <c r="B382" s="218" t="s">
        <v>2391</v>
      </c>
      <c r="C382" s="222" t="s">
        <v>2017</v>
      </c>
      <c r="D382" s="235" t="s">
        <v>2007</v>
      </c>
      <c r="E382" s="68" t="s">
        <v>2013</v>
      </c>
      <c r="F382" s="239">
        <v>2</v>
      </c>
    </row>
    <row r="383" customHeight="1" spans="1:6">
      <c r="A383" s="20">
        <v>379</v>
      </c>
      <c r="B383" s="218" t="s">
        <v>2392</v>
      </c>
      <c r="C383" s="222" t="s">
        <v>2017</v>
      </c>
      <c r="D383" s="235" t="s">
        <v>2007</v>
      </c>
      <c r="E383" s="68" t="s">
        <v>2013</v>
      </c>
      <c r="F383" s="239">
        <v>4</v>
      </c>
    </row>
    <row r="384" customHeight="1" spans="1:6">
      <c r="A384" s="20">
        <v>380</v>
      </c>
      <c r="B384" s="218" t="s">
        <v>2393</v>
      </c>
      <c r="C384" s="222" t="s">
        <v>2017</v>
      </c>
      <c r="D384" s="235" t="s">
        <v>2007</v>
      </c>
      <c r="E384" s="68" t="s">
        <v>2099</v>
      </c>
      <c r="F384" s="239">
        <v>75</v>
      </c>
    </row>
    <row r="385" customHeight="1" spans="1:6">
      <c r="A385" s="20">
        <v>381</v>
      </c>
      <c r="B385" s="218" t="s">
        <v>2394</v>
      </c>
      <c r="C385" s="222" t="s">
        <v>2017</v>
      </c>
      <c r="D385" s="235" t="s">
        <v>2007</v>
      </c>
      <c r="E385" s="68" t="s">
        <v>2099</v>
      </c>
      <c r="F385" s="239">
        <v>75</v>
      </c>
    </row>
    <row r="386" customHeight="1" spans="1:6">
      <c r="A386" s="20">
        <v>382</v>
      </c>
      <c r="B386" s="218" t="s">
        <v>2395</v>
      </c>
      <c r="C386" s="222" t="s">
        <v>2017</v>
      </c>
      <c r="D386" s="235" t="s">
        <v>2007</v>
      </c>
      <c r="E386" s="68" t="s">
        <v>2064</v>
      </c>
      <c r="F386" s="239">
        <v>5</v>
      </c>
    </row>
    <row r="387" customHeight="1" spans="1:6">
      <c r="A387" s="20">
        <v>383</v>
      </c>
      <c r="B387" s="218" t="s">
        <v>2396</v>
      </c>
      <c r="C387" s="222" t="s">
        <v>2017</v>
      </c>
      <c r="D387" s="235" t="s">
        <v>2007</v>
      </c>
      <c r="E387" s="68" t="s">
        <v>2099</v>
      </c>
      <c r="F387" s="239">
        <v>71</v>
      </c>
    </row>
    <row r="388" customHeight="1" spans="1:6">
      <c r="A388" s="20">
        <v>384</v>
      </c>
      <c r="B388" s="218" t="s">
        <v>2397</v>
      </c>
      <c r="C388" s="222" t="s">
        <v>2017</v>
      </c>
      <c r="D388" s="235" t="s">
        <v>2007</v>
      </c>
      <c r="E388" s="68" t="s">
        <v>2099</v>
      </c>
      <c r="F388" s="239">
        <v>277</v>
      </c>
    </row>
    <row r="389" customHeight="1" spans="1:6">
      <c r="A389" s="20">
        <v>385</v>
      </c>
      <c r="B389" s="218" t="s">
        <v>2398</v>
      </c>
      <c r="C389" s="222" t="s">
        <v>2017</v>
      </c>
      <c r="D389" s="235" t="s">
        <v>2007</v>
      </c>
      <c r="E389" s="68" t="s">
        <v>2099</v>
      </c>
      <c r="F389" s="239">
        <v>114</v>
      </c>
    </row>
    <row r="390" customHeight="1" spans="1:6">
      <c r="A390" s="20">
        <v>386</v>
      </c>
      <c r="B390" s="218" t="s">
        <v>2399</v>
      </c>
      <c r="C390" s="222" t="s">
        <v>2017</v>
      </c>
      <c r="D390" s="235" t="s">
        <v>2007</v>
      </c>
      <c r="E390" s="68" t="s">
        <v>2099</v>
      </c>
      <c r="F390" s="239">
        <v>157</v>
      </c>
    </row>
    <row r="391" customHeight="1" spans="1:6">
      <c r="A391" s="20">
        <v>387</v>
      </c>
      <c r="B391" s="218" t="s">
        <v>2400</v>
      </c>
      <c r="C391" s="222" t="s">
        <v>2017</v>
      </c>
      <c r="D391" s="235" t="s">
        <v>2007</v>
      </c>
      <c r="E391" s="68" t="s">
        <v>2099</v>
      </c>
      <c r="F391" s="239">
        <v>5</v>
      </c>
    </row>
    <row r="392" customHeight="1" spans="1:6">
      <c r="A392" s="20">
        <v>388</v>
      </c>
      <c r="B392" s="218" t="s">
        <v>2401</v>
      </c>
      <c r="C392" s="68"/>
      <c r="D392" s="235" t="s">
        <v>2007</v>
      </c>
      <c r="E392" s="68" t="s">
        <v>2099</v>
      </c>
      <c r="F392" s="239">
        <v>3</v>
      </c>
    </row>
    <row r="393" customHeight="1" spans="1:6">
      <c r="A393" s="20">
        <v>389</v>
      </c>
      <c r="B393" s="218" t="s">
        <v>2402</v>
      </c>
      <c r="C393" s="222"/>
      <c r="D393" s="235" t="s">
        <v>2007</v>
      </c>
      <c r="E393" s="68" t="s">
        <v>2064</v>
      </c>
      <c r="F393" s="239">
        <v>95</v>
      </c>
    </row>
    <row r="394" customHeight="1" spans="1:6">
      <c r="A394" s="20">
        <v>390</v>
      </c>
      <c r="B394" s="218" t="s">
        <v>2403</v>
      </c>
      <c r="C394" s="68"/>
      <c r="D394" s="235" t="s">
        <v>2007</v>
      </c>
      <c r="E394" s="68" t="s">
        <v>2064</v>
      </c>
      <c r="F394" s="239">
        <v>4</v>
      </c>
    </row>
    <row r="395" customHeight="1" spans="1:6">
      <c r="A395" s="20">
        <v>391</v>
      </c>
      <c r="B395" s="218" t="s">
        <v>2404</v>
      </c>
      <c r="C395" s="68"/>
      <c r="D395" s="235" t="s">
        <v>2007</v>
      </c>
      <c r="E395" s="68" t="s">
        <v>2064</v>
      </c>
      <c r="F395" s="239">
        <v>11</v>
      </c>
    </row>
    <row r="396" customHeight="1" spans="1:6">
      <c r="A396" s="20">
        <v>392</v>
      </c>
      <c r="B396" s="218" t="s">
        <v>2405</v>
      </c>
      <c r="C396" s="68"/>
      <c r="D396" s="235" t="s">
        <v>2007</v>
      </c>
      <c r="E396" s="68" t="s">
        <v>2064</v>
      </c>
      <c r="F396" s="239">
        <v>6</v>
      </c>
    </row>
    <row r="397" customHeight="1" spans="1:6">
      <c r="A397" s="20">
        <v>393</v>
      </c>
      <c r="B397" s="218" t="s">
        <v>2406</v>
      </c>
      <c r="C397" s="68"/>
      <c r="D397" s="235" t="s">
        <v>2007</v>
      </c>
      <c r="E397" s="68" t="s">
        <v>2064</v>
      </c>
      <c r="F397" s="239">
        <v>24</v>
      </c>
    </row>
    <row r="398" customHeight="1" spans="1:6">
      <c r="A398" s="20">
        <v>394</v>
      </c>
      <c r="B398" s="218" t="s">
        <v>2407</v>
      </c>
      <c r="C398" s="68"/>
      <c r="D398" s="235" t="s">
        <v>2007</v>
      </c>
      <c r="E398" s="68" t="s">
        <v>2064</v>
      </c>
      <c r="F398" s="239">
        <v>9</v>
      </c>
    </row>
    <row r="399" customHeight="1" spans="1:6">
      <c r="A399" s="20">
        <v>395</v>
      </c>
      <c r="B399" s="218" t="s">
        <v>2408</v>
      </c>
      <c r="C399" s="222" t="s">
        <v>2017</v>
      </c>
      <c r="D399" s="235" t="s">
        <v>2007</v>
      </c>
      <c r="E399" s="68" t="s">
        <v>2064</v>
      </c>
      <c r="F399" s="239">
        <v>4</v>
      </c>
    </row>
    <row r="400" customHeight="1" spans="1:6">
      <c r="A400" s="20">
        <v>396</v>
      </c>
      <c r="B400" s="218" t="s">
        <v>2409</v>
      </c>
      <c r="C400" s="68"/>
      <c r="D400" s="235" t="s">
        <v>2007</v>
      </c>
      <c r="E400" s="68" t="s">
        <v>2013</v>
      </c>
      <c r="F400" s="239">
        <v>1</v>
      </c>
    </row>
    <row r="401" customHeight="1" spans="1:6">
      <c r="A401" s="20">
        <v>397</v>
      </c>
      <c r="B401" s="218" t="s">
        <v>2410</v>
      </c>
      <c r="C401" s="222" t="s">
        <v>2017</v>
      </c>
      <c r="D401" s="235" t="s">
        <v>2007</v>
      </c>
      <c r="E401" s="68" t="s">
        <v>2064</v>
      </c>
      <c r="F401" s="239">
        <v>133</v>
      </c>
    </row>
    <row r="402" customHeight="1" spans="1:6">
      <c r="A402" s="20">
        <v>398</v>
      </c>
      <c r="B402" s="218" t="s">
        <v>2411</v>
      </c>
      <c r="C402" s="222" t="s">
        <v>2017</v>
      </c>
      <c r="D402" s="235" t="s">
        <v>2007</v>
      </c>
      <c r="E402" s="68" t="s">
        <v>2038</v>
      </c>
      <c r="F402" s="239">
        <v>6</v>
      </c>
    </row>
    <row r="403" customHeight="1" spans="1:6">
      <c r="A403" s="20">
        <v>399</v>
      </c>
      <c r="B403" s="218" t="s">
        <v>2412</v>
      </c>
      <c r="C403" s="222" t="s">
        <v>2017</v>
      </c>
      <c r="D403" s="235" t="s">
        <v>2007</v>
      </c>
      <c r="E403" s="68" t="s">
        <v>2038</v>
      </c>
      <c r="F403" s="239">
        <v>41</v>
      </c>
    </row>
    <row r="404" customHeight="1" spans="1:6">
      <c r="A404" s="20">
        <v>400</v>
      </c>
      <c r="B404" s="218" t="s">
        <v>2413</v>
      </c>
      <c r="C404" s="68"/>
      <c r="D404" s="235" t="s">
        <v>2007</v>
      </c>
      <c r="E404" s="68" t="s">
        <v>2038</v>
      </c>
      <c r="F404" s="239">
        <v>33</v>
      </c>
    </row>
    <row r="405" customHeight="1" spans="1:6">
      <c r="A405" s="20">
        <v>401</v>
      </c>
      <c r="B405" s="218" t="s">
        <v>2406</v>
      </c>
      <c r="C405" s="68"/>
      <c r="D405" s="235" t="s">
        <v>2007</v>
      </c>
      <c r="E405" s="68" t="s">
        <v>2064</v>
      </c>
      <c r="F405" s="239">
        <v>7</v>
      </c>
    </row>
    <row r="406" customHeight="1" spans="1:6">
      <c r="A406" s="20">
        <v>402</v>
      </c>
      <c r="B406" s="234" t="s">
        <v>2414</v>
      </c>
      <c r="C406" s="68"/>
      <c r="D406" s="235" t="s">
        <v>2007</v>
      </c>
      <c r="E406" s="68" t="s">
        <v>2032</v>
      </c>
      <c r="F406" s="239">
        <v>1</v>
      </c>
    </row>
    <row r="407" customHeight="1" spans="1:6">
      <c r="A407" s="20">
        <v>403</v>
      </c>
      <c r="B407" s="234" t="s">
        <v>2415</v>
      </c>
      <c r="C407" s="68"/>
      <c r="D407" s="235" t="s">
        <v>2007</v>
      </c>
      <c r="E407" s="68" t="s">
        <v>2032</v>
      </c>
      <c r="F407" s="239">
        <v>1</v>
      </c>
    </row>
    <row r="408" customHeight="1" spans="1:6">
      <c r="A408" s="20">
        <v>404</v>
      </c>
      <c r="B408" s="218" t="s">
        <v>2416</v>
      </c>
      <c r="C408" s="68"/>
      <c r="D408" s="235" t="s">
        <v>2007</v>
      </c>
      <c r="E408" s="68" t="s">
        <v>2032</v>
      </c>
      <c r="F408" s="239">
        <v>2</v>
      </c>
    </row>
    <row r="409" customHeight="1" spans="1:6">
      <c r="A409" s="20">
        <v>405</v>
      </c>
      <c r="B409" s="218" t="s">
        <v>2417</v>
      </c>
      <c r="C409" s="68"/>
      <c r="D409" s="235" t="s">
        <v>2007</v>
      </c>
      <c r="E409" s="68" t="s">
        <v>2032</v>
      </c>
      <c r="F409" s="239">
        <v>1</v>
      </c>
    </row>
    <row r="410" customHeight="1" spans="1:6">
      <c r="A410" s="20">
        <v>406</v>
      </c>
      <c r="B410" s="218" t="s">
        <v>2418</v>
      </c>
      <c r="C410" s="68"/>
      <c r="D410" s="235" t="s">
        <v>2007</v>
      </c>
      <c r="E410" s="68" t="s">
        <v>2032</v>
      </c>
      <c r="F410" s="239">
        <v>1</v>
      </c>
    </row>
    <row r="411" customHeight="1" spans="1:6">
      <c r="A411" s="20">
        <v>407</v>
      </c>
      <c r="B411" s="218" t="s">
        <v>2419</v>
      </c>
      <c r="C411" s="68"/>
      <c r="D411" s="235" t="s">
        <v>2007</v>
      </c>
      <c r="E411" s="68" t="s">
        <v>2032</v>
      </c>
      <c r="F411" s="239">
        <v>1</v>
      </c>
    </row>
    <row r="412" customHeight="1" spans="1:6">
      <c r="A412" s="20">
        <v>408</v>
      </c>
      <c r="B412" s="218" t="s">
        <v>2420</v>
      </c>
      <c r="C412" s="68"/>
      <c r="D412" s="235" t="s">
        <v>2007</v>
      </c>
      <c r="E412" s="68" t="s">
        <v>2032</v>
      </c>
      <c r="F412" s="239">
        <v>5</v>
      </c>
    </row>
    <row r="413" customHeight="1" spans="1:6">
      <c r="A413" s="20">
        <v>409</v>
      </c>
      <c r="B413" s="218" t="s">
        <v>2421</v>
      </c>
      <c r="C413" s="68"/>
      <c r="D413" s="235" t="s">
        <v>2007</v>
      </c>
      <c r="E413" s="68" t="s">
        <v>2038</v>
      </c>
      <c r="F413" s="239">
        <v>5</v>
      </c>
    </row>
    <row r="414" customHeight="1" spans="1:6">
      <c r="A414" s="20">
        <v>410</v>
      </c>
      <c r="B414" s="218" t="s">
        <v>2422</v>
      </c>
      <c r="C414" s="68"/>
      <c r="D414" s="235" t="s">
        <v>2007</v>
      </c>
      <c r="E414" s="68" t="s">
        <v>2032</v>
      </c>
      <c r="F414" s="239">
        <v>6</v>
      </c>
    </row>
    <row r="415" customHeight="1" spans="1:6">
      <c r="A415" s="20">
        <v>411</v>
      </c>
      <c r="B415" s="218" t="s">
        <v>2423</v>
      </c>
      <c r="C415" s="222" t="s">
        <v>2017</v>
      </c>
      <c r="D415" s="235" t="s">
        <v>2007</v>
      </c>
      <c r="E415" s="68" t="s">
        <v>2032</v>
      </c>
      <c r="F415" s="239">
        <v>1</v>
      </c>
    </row>
    <row r="416" customHeight="1" spans="1:6">
      <c r="A416" s="20">
        <v>412</v>
      </c>
      <c r="B416" s="218" t="s">
        <v>2424</v>
      </c>
      <c r="C416" s="68"/>
      <c r="D416" s="235" t="s">
        <v>2007</v>
      </c>
      <c r="E416" s="68" t="s">
        <v>2032</v>
      </c>
      <c r="F416" s="239">
        <v>1</v>
      </c>
    </row>
    <row r="417" customHeight="1" spans="1:6">
      <c r="A417" s="20">
        <v>413</v>
      </c>
      <c r="B417" s="218" t="s">
        <v>2425</v>
      </c>
      <c r="C417" s="68"/>
      <c r="D417" s="235" t="s">
        <v>2007</v>
      </c>
      <c r="E417" s="68" t="s">
        <v>2008</v>
      </c>
      <c r="F417" s="239">
        <v>1</v>
      </c>
    </row>
    <row r="418" customHeight="1" spans="1:6">
      <c r="A418" s="20">
        <v>414</v>
      </c>
      <c r="B418" s="218" t="s">
        <v>2426</v>
      </c>
      <c r="C418" s="68"/>
      <c r="D418" s="235" t="s">
        <v>2007</v>
      </c>
      <c r="E418" s="68" t="s">
        <v>2032</v>
      </c>
      <c r="F418" s="239">
        <v>1</v>
      </c>
    </row>
    <row r="419" customHeight="1" spans="1:6">
      <c r="A419" s="20">
        <v>415</v>
      </c>
      <c r="B419" s="218" t="s">
        <v>2427</v>
      </c>
      <c r="C419" s="68"/>
      <c r="D419" s="235" t="s">
        <v>2007</v>
      </c>
      <c r="E419" s="68" t="s">
        <v>2032</v>
      </c>
      <c r="F419" s="239">
        <v>1</v>
      </c>
    </row>
    <row r="420" customHeight="1" spans="1:6">
      <c r="A420" s="20">
        <v>416</v>
      </c>
      <c r="B420" s="218" t="s">
        <v>2428</v>
      </c>
      <c r="C420" s="222" t="s">
        <v>2017</v>
      </c>
      <c r="D420" s="235" t="s">
        <v>2007</v>
      </c>
      <c r="E420" s="68" t="s">
        <v>2032</v>
      </c>
      <c r="F420" s="239">
        <v>4</v>
      </c>
    </row>
    <row r="421" customHeight="1" spans="1:6">
      <c r="A421" s="20">
        <v>417</v>
      </c>
      <c r="B421" s="218" t="s">
        <v>2429</v>
      </c>
      <c r="C421" s="68"/>
      <c r="D421" s="235" t="s">
        <v>2007</v>
      </c>
      <c r="E421" s="68" t="s">
        <v>2032</v>
      </c>
      <c r="F421" s="239">
        <v>4</v>
      </c>
    </row>
    <row r="422" customHeight="1" spans="1:6">
      <c r="A422" s="20">
        <v>418</v>
      </c>
      <c r="B422" s="218" t="s">
        <v>2430</v>
      </c>
      <c r="C422" s="224" t="s">
        <v>2377</v>
      </c>
      <c r="D422" s="235" t="s">
        <v>2007</v>
      </c>
      <c r="E422" s="68" t="s">
        <v>2032</v>
      </c>
      <c r="F422" s="239">
        <v>1</v>
      </c>
    </row>
    <row r="423" customHeight="1" spans="1:6">
      <c r="A423" s="20">
        <v>419</v>
      </c>
      <c r="B423" s="218" t="s">
        <v>2431</v>
      </c>
      <c r="C423" s="68"/>
      <c r="D423" s="235" t="s">
        <v>2007</v>
      </c>
      <c r="E423" s="68" t="s">
        <v>2032</v>
      </c>
      <c r="F423" s="239">
        <v>300</v>
      </c>
    </row>
    <row r="424" customHeight="1" spans="1:6">
      <c r="A424" s="20">
        <v>420</v>
      </c>
      <c r="B424" s="218" t="s">
        <v>2432</v>
      </c>
      <c r="C424" s="68"/>
      <c r="D424" s="235" t="s">
        <v>2007</v>
      </c>
      <c r="E424" s="68" t="s">
        <v>2032</v>
      </c>
      <c r="F424" s="239">
        <v>2</v>
      </c>
    </row>
    <row r="425" customHeight="1" spans="1:6">
      <c r="A425" s="20">
        <v>421</v>
      </c>
      <c r="B425" s="218" t="s">
        <v>2433</v>
      </c>
      <c r="C425" s="68"/>
      <c r="D425" s="235" t="s">
        <v>2007</v>
      </c>
      <c r="E425" s="68" t="s">
        <v>2032</v>
      </c>
      <c r="F425" s="239">
        <v>5</v>
      </c>
    </row>
    <row r="426" customHeight="1" spans="1:6">
      <c r="A426" s="20">
        <v>422</v>
      </c>
      <c r="B426" s="218" t="s">
        <v>2434</v>
      </c>
      <c r="C426" s="68"/>
      <c r="D426" s="235" t="s">
        <v>2007</v>
      </c>
      <c r="E426" s="68" t="s">
        <v>2032</v>
      </c>
      <c r="F426" s="239">
        <v>1</v>
      </c>
    </row>
    <row r="427" customHeight="1" spans="1:6">
      <c r="A427" s="20">
        <v>423</v>
      </c>
      <c r="B427" s="218" t="s">
        <v>2435</v>
      </c>
      <c r="C427" s="68"/>
      <c r="D427" s="235" t="s">
        <v>2007</v>
      </c>
      <c r="E427" s="68" t="s">
        <v>2038</v>
      </c>
      <c r="F427" s="239">
        <v>6</v>
      </c>
    </row>
    <row r="428" customHeight="1" spans="1:6">
      <c r="A428" s="20">
        <v>424</v>
      </c>
      <c r="B428" s="218" t="s">
        <v>2436</v>
      </c>
      <c r="C428" s="68"/>
      <c r="D428" s="235" t="s">
        <v>2007</v>
      </c>
      <c r="E428" s="68" t="s">
        <v>2032</v>
      </c>
      <c r="F428" s="239">
        <v>6</v>
      </c>
    </row>
    <row r="429" customHeight="1" spans="1:6">
      <c r="A429" s="20">
        <v>425</v>
      </c>
      <c r="B429" s="218" t="s">
        <v>2437</v>
      </c>
      <c r="C429" s="68"/>
      <c r="D429" s="235" t="s">
        <v>2007</v>
      </c>
      <c r="E429" s="68" t="s">
        <v>2038</v>
      </c>
      <c r="F429" s="239">
        <v>188</v>
      </c>
    </row>
    <row r="430" customHeight="1" spans="1:6">
      <c r="A430" s="20">
        <v>426</v>
      </c>
      <c r="B430" s="218" t="s">
        <v>2438</v>
      </c>
      <c r="C430" s="68"/>
      <c r="D430" s="235" t="s">
        <v>2007</v>
      </c>
      <c r="E430" s="68" t="s">
        <v>2038</v>
      </c>
      <c r="F430" s="239">
        <v>52</v>
      </c>
    </row>
    <row r="431" customHeight="1" spans="1:6">
      <c r="A431" s="20">
        <v>427</v>
      </c>
      <c r="B431" s="218" t="s">
        <v>2439</v>
      </c>
      <c r="C431" s="68"/>
      <c r="D431" s="235" t="s">
        <v>2007</v>
      </c>
      <c r="E431" s="68" t="s">
        <v>2064</v>
      </c>
      <c r="F431" s="239">
        <v>220</v>
      </c>
    </row>
    <row r="432" customHeight="1" spans="1:6">
      <c r="A432" s="20">
        <v>428</v>
      </c>
      <c r="B432" s="218" t="s">
        <v>2440</v>
      </c>
      <c r="C432" s="68"/>
      <c r="D432" s="235" t="s">
        <v>2007</v>
      </c>
      <c r="E432" s="68" t="s">
        <v>2032</v>
      </c>
      <c r="F432" s="239">
        <v>10</v>
      </c>
    </row>
    <row r="433" customHeight="1" spans="1:6">
      <c r="A433" s="20">
        <v>429</v>
      </c>
      <c r="B433" s="218" t="s">
        <v>2441</v>
      </c>
      <c r="C433" s="68"/>
      <c r="D433" s="235" t="s">
        <v>2007</v>
      </c>
      <c r="E433" s="68" t="s">
        <v>2032</v>
      </c>
      <c r="F433" s="239">
        <v>2</v>
      </c>
    </row>
    <row r="434" customHeight="1" spans="1:6">
      <c r="A434" s="20">
        <v>430</v>
      </c>
      <c r="B434" s="218" t="s">
        <v>2442</v>
      </c>
      <c r="C434" s="68"/>
      <c r="D434" s="235" t="s">
        <v>2007</v>
      </c>
      <c r="E434" s="68" t="s">
        <v>2064</v>
      </c>
      <c r="F434" s="239">
        <v>4</v>
      </c>
    </row>
    <row r="435" customHeight="1" spans="1:6">
      <c r="A435" s="20">
        <v>431</v>
      </c>
      <c r="B435" s="218" t="s">
        <v>2443</v>
      </c>
      <c r="C435" s="68"/>
      <c r="D435" s="235" t="s">
        <v>2007</v>
      </c>
      <c r="E435" s="68" t="s">
        <v>2038</v>
      </c>
      <c r="F435" s="239">
        <v>205</v>
      </c>
    </row>
    <row r="436" customHeight="1" spans="1:6">
      <c r="A436" s="20">
        <v>432</v>
      </c>
      <c r="B436" s="218" t="s">
        <v>2444</v>
      </c>
      <c r="C436" s="68"/>
      <c r="D436" s="235" t="s">
        <v>2007</v>
      </c>
      <c r="E436" s="68" t="s">
        <v>2038</v>
      </c>
      <c r="F436" s="239">
        <v>528</v>
      </c>
    </row>
    <row r="437" customHeight="1" spans="1:6">
      <c r="A437" s="20">
        <v>433</v>
      </c>
      <c r="B437" s="218" t="s">
        <v>2445</v>
      </c>
      <c r="C437" s="68"/>
      <c r="D437" s="235" t="s">
        <v>2007</v>
      </c>
      <c r="E437" s="68" t="s">
        <v>2038</v>
      </c>
      <c r="F437" s="239">
        <v>128</v>
      </c>
    </row>
    <row r="438" customHeight="1" spans="1:6">
      <c r="A438" s="20">
        <v>434</v>
      </c>
      <c r="B438" s="218" t="s">
        <v>2446</v>
      </c>
      <c r="C438" s="68"/>
      <c r="D438" s="235" t="s">
        <v>2007</v>
      </c>
      <c r="E438" s="68" t="s">
        <v>2032</v>
      </c>
      <c r="F438" s="239">
        <v>2</v>
      </c>
    </row>
    <row r="439" customHeight="1" spans="1:6">
      <c r="A439" s="20">
        <v>435</v>
      </c>
      <c r="B439" s="218" t="s">
        <v>2447</v>
      </c>
      <c r="C439" s="68"/>
      <c r="D439" s="235" t="s">
        <v>2007</v>
      </c>
      <c r="E439" s="68" t="s">
        <v>2038</v>
      </c>
      <c r="F439" s="239">
        <v>3</v>
      </c>
    </row>
    <row r="440" customHeight="1" spans="1:6">
      <c r="A440" s="20">
        <v>436</v>
      </c>
      <c r="B440" s="218" t="s">
        <v>2448</v>
      </c>
      <c r="C440" s="68"/>
      <c r="D440" s="235" t="s">
        <v>2007</v>
      </c>
      <c r="E440" s="68" t="s">
        <v>2038</v>
      </c>
      <c r="F440" s="239">
        <v>7</v>
      </c>
    </row>
    <row r="441" customHeight="1" spans="1:6">
      <c r="A441" s="20">
        <v>437</v>
      </c>
      <c r="B441" s="218" t="s">
        <v>2449</v>
      </c>
      <c r="C441" s="68"/>
      <c r="D441" s="235" t="s">
        <v>2007</v>
      </c>
      <c r="E441" s="68" t="s">
        <v>2038</v>
      </c>
      <c r="F441" s="239">
        <v>4</v>
      </c>
    </row>
    <row r="442" customHeight="1" spans="1:6">
      <c r="A442" s="20">
        <v>438</v>
      </c>
      <c r="B442" s="218" t="s">
        <v>2450</v>
      </c>
      <c r="C442" s="68"/>
      <c r="D442" s="235" t="s">
        <v>2007</v>
      </c>
      <c r="E442" s="68" t="s">
        <v>2032</v>
      </c>
      <c r="F442" s="239">
        <v>2</v>
      </c>
    </row>
    <row r="443" customHeight="1" spans="1:6">
      <c r="A443" s="20">
        <v>439</v>
      </c>
      <c r="B443" s="218" t="s">
        <v>2451</v>
      </c>
      <c r="C443" s="68"/>
      <c r="D443" s="235" t="s">
        <v>2007</v>
      </c>
      <c r="E443" s="68" t="s">
        <v>2032</v>
      </c>
      <c r="F443" s="239">
        <v>1</v>
      </c>
    </row>
    <row r="444" customHeight="1" spans="1:6">
      <c r="A444" s="20">
        <v>440</v>
      </c>
      <c r="B444" s="218" t="s">
        <v>2452</v>
      </c>
      <c r="C444" s="68"/>
      <c r="D444" s="235" t="s">
        <v>2007</v>
      </c>
      <c r="E444" s="68" t="s">
        <v>2032</v>
      </c>
      <c r="F444" s="239">
        <v>19</v>
      </c>
    </row>
    <row r="445" customHeight="1" spans="1:6">
      <c r="A445" s="20">
        <v>441</v>
      </c>
      <c r="B445" s="218" t="s">
        <v>2453</v>
      </c>
      <c r="C445" s="222" t="s">
        <v>2017</v>
      </c>
      <c r="D445" s="235" t="s">
        <v>2007</v>
      </c>
      <c r="E445" s="68" t="s">
        <v>2038</v>
      </c>
      <c r="F445" s="239">
        <v>1</v>
      </c>
    </row>
    <row r="446" customHeight="1" spans="1:6">
      <c r="A446" s="20">
        <v>442</v>
      </c>
      <c r="B446" s="218" t="s">
        <v>2454</v>
      </c>
      <c r="C446" s="68"/>
      <c r="D446" s="235" t="s">
        <v>2007</v>
      </c>
      <c r="E446" s="68" t="s">
        <v>2064</v>
      </c>
      <c r="F446" s="239">
        <v>4</v>
      </c>
    </row>
    <row r="447" customHeight="1" spans="1:6">
      <c r="A447" s="20">
        <v>443</v>
      </c>
      <c r="B447" s="218" t="s">
        <v>2455</v>
      </c>
      <c r="C447" s="222" t="s">
        <v>2017</v>
      </c>
      <c r="D447" s="235" t="s">
        <v>2007</v>
      </c>
      <c r="E447" s="68" t="s">
        <v>2008</v>
      </c>
      <c r="F447" s="239">
        <v>1</v>
      </c>
    </row>
    <row r="448" customHeight="1" spans="1:6">
      <c r="A448" s="20">
        <v>444</v>
      </c>
      <c r="B448" s="218" t="s">
        <v>2456</v>
      </c>
      <c r="C448" s="68"/>
      <c r="D448" s="235" t="s">
        <v>2007</v>
      </c>
      <c r="E448" s="68" t="s">
        <v>2008</v>
      </c>
      <c r="F448" s="239">
        <v>1</v>
      </c>
    </row>
    <row r="449" customHeight="1" spans="1:6">
      <c r="A449" s="20">
        <v>445</v>
      </c>
      <c r="B449" s="218" t="s">
        <v>2457</v>
      </c>
      <c r="C449" s="68"/>
      <c r="D449" s="235" t="s">
        <v>2007</v>
      </c>
      <c r="E449" s="68" t="s">
        <v>2099</v>
      </c>
      <c r="F449" s="239">
        <v>7</v>
      </c>
    </row>
    <row r="450" customHeight="1" spans="1:6">
      <c r="A450" s="20">
        <v>446</v>
      </c>
      <c r="B450" s="218" t="s">
        <v>2458</v>
      </c>
      <c r="C450" s="68"/>
      <c r="D450" s="235" t="s">
        <v>2007</v>
      </c>
      <c r="E450" s="68" t="s">
        <v>2038</v>
      </c>
      <c r="F450" s="239">
        <v>1</v>
      </c>
    </row>
    <row r="451" customHeight="1" spans="1:6">
      <c r="A451" s="20">
        <v>447</v>
      </c>
      <c r="B451" s="218" t="s">
        <v>2459</v>
      </c>
      <c r="C451" s="68"/>
      <c r="D451" s="235" t="s">
        <v>2007</v>
      </c>
      <c r="E451" s="68" t="s">
        <v>2038</v>
      </c>
      <c r="F451" s="239">
        <v>4</v>
      </c>
    </row>
    <row r="452" customHeight="1" spans="1:6">
      <c r="A452" s="20">
        <v>448</v>
      </c>
      <c r="B452" s="218" t="s">
        <v>2460</v>
      </c>
      <c r="C452" s="68"/>
      <c r="D452" s="235" t="s">
        <v>2007</v>
      </c>
      <c r="E452" s="68" t="s">
        <v>2038</v>
      </c>
      <c r="F452" s="239">
        <v>5</v>
      </c>
    </row>
    <row r="453" customHeight="1" spans="1:6">
      <c r="A453" s="20">
        <v>449</v>
      </c>
      <c r="B453" s="218" t="s">
        <v>2461</v>
      </c>
      <c r="C453" s="222" t="s">
        <v>2017</v>
      </c>
      <c r="D453" s="235" t="s">
        <v>2007</v>
      </c>
      <c r="E453" s="68" t="s">
        <v>2064</v>
      </c>
      <c r="F453" s="239">
        <v>1</v>
      </c>
    </row>
    <row r="454" customHeight="1" spans="1:6">
      <c r="A454" s="20">
        <v>450</v>
      </c>
      <c r="B454" s="218" t="s">
        <v>2462</v>
      </c>
      <c r="C454" s="222" t="s">
        <v>2017</v>
      </c>
      <c r="D454" s="235" t="s">
        <v>2007</v>
      </c>
      <c r="E454" s="68" t="s">
        <v>2032</v>
      </c>
      <c r="F454" s="239">
        <v>1</v>
      </c>
    </row>
    <row r="455" customHeight="1" spans="1:6">
      <c r="A455" s="20">
        <v>451</v>
      </c>
      <c r="B455" s="218" t="s">
        <v>2463</v>
      </c>
      <c r="C455" s="68"/>
      <c r="D455" s="235" t="s">
        <v>2007</v>
      </c>
      <c r="E455" s="68" t="s">
        <v>2038</v>
      </c>
      <c r="F455" s="239">
        <v>23</v>
      </c>
    </row>
    <row r="456" customHeight="1" spans="1:6">
      <c r="A456" s="20">
        <v>452</v>
      </c>
      <c r="B456" s="218" t="s">
        <v>2464</v>
      </c>
      <c r="C456" s="68"/>
      <c r="D456" s="235" t="s">
        <v>2007</v>
      </c>
      <c r="E456" s="68" t="s">
        <v>2038</v>
      </c>
      <c r="F456" s="239">
        <v>515</v>
      </c>
    </row>
    <row r="457" customHeight="1" spans="1:6">
      <c r="A457" s="20">
        <v>453</v>
      </c>
      <c r="B457" s="218" t="s">
        <v>2464</v>
      </c>
      <c r="C457" s="68"/>
      <c r="D457" s="235" t="s">
        <v>2007</v>
      </c>
      <c r="E457" s="68" t="s">
        <v>2038</v>
      </c>
      <c r="F457" s="239">
        <v>174</v>
      </c>
    </row>
    <row r="458" customHeight="1" spans="1:6">
      <c r="A458" s="20">
        <v>454</v>
      </c>
      <c r="B458" s="218" t="s">
        <v>2465</v>
      </c>
      <c r="C458" s="68"/>
      <c r="D458" s="235" t="s">
        <v>2007</v>
      </c>
      <c r="E458" s="68" t="s">
        <v>2038</v>
      </c>
      <c r="F458" s="239">
        <v>37</v>
      </c>
    </row>
    <row r="459" customHeight="1" spans="1:6">
      <c r="A459" s="20">
        <v>455</v>
      </c>
      <c r="B459" s="218" t="s">
        <v>2466</v>
      </c>
      <c r="C459" s="68"/>
      <c r="D459" s="235" t="s">
        <v>2007</v>
      </c>
      <c r="E459" s="68" t="s">
        <v>2038</v>
      </c>
      <c r="F459" s="239">
        <v>32</v>
      </c>
    </row>
    <row r="460" customHeight="1" spans="1:6">
      <c r="A460" s="20">
        <v>456</v>
      </c>
      <c r="B460" s="218" t="s">
        <v>2467</v>
      </c>
      <c r="C460" s="68"/>
      <c r="D460" s="235" t="s">
        <v>2007</v>
      </c>
      <c r="E460" s="68" t="s">
        <v>2038</v>
      </c>
      <c r="F460" s="239">
        <v>15</v>
      </c>
    </row>
    <row r="461" customHeight="1" spans="1:6">
      <c r="A461" s="20">
        <v>457</v>
      </c>
      <c r="B461" s="218" t="s">
        <v>2468</v>
      </c>
      <c r="C461" s="68"/>
      <c r="D461" s="235" t="s">
        <v>2007</v>
      </c>
      <c r="E461" s="68" t="s">
        <v>2038</v>
      </c>
      <c r="F461" s="239">
        <v>18</v>
      </c>
    </row>
    <row r="462" customHeight="1" spans="1:6">
      <c r="A462" s="20">
        <v>458</v>
      </c>
      <c r="B462" s="218" t="s">
        <v>2469</v>
      </c>
      <c r="C462" s="68"/>
      <c r="D462" s="235" t="s">
        <v>2007</v>
      </c>
      <c r="E462" s="68" t="s">
        <v>2038</v>
      </c>
      <c r="F462" s="239">
        <v>11</v>
      </c>
    </row>
    <row r="463" customHeight="1" spans="1:6">
      <c r="A463" s="20">
        <v>459</v>
      </c>
      <c r="B463" s="218" t="s">
        <v>2470</v>
      </c>
      <c r="C463" s="68"/>
      <c r="D463" s="235" t="s">
        <v>2007</v>
      </c>
      <c r="E463" s="68" t="s">
        <v>2064</v>
      </c>
      <c r="F463" s="239">
        <v>24</v>
      </c>
    </row>
    <row r="464" customHeight="1" spans="1:6">
      <c r="A464" s="20">
        <v>460</v>
      </c>
      <c r="B464" s="218" t="s">
        <v>2471</v>
      </c>
      <c r="C464" s="68"/>
      <c r="D464" s="235" t="s">
        <v>2007</v>
      </c>
      <c r="E464" s="68" t="s">
        <v>2064</v>
      </c>
      <c r="F464" s="239">
        <v>31</v>
      </c>
    </row>
    <row r="465" customHeight="1" spans="1:6">
      <c r="A465" s="20">
        <v>461</v>
      </c>
      <c r="B465" s="218" t="s">
        <v>2472</v>
      </c>
      <c r="C465" s="68"/>
      <c r="D465" s="235" t="s">
        <v>2007</v>
      </c>
      <c r="E465" s="68" t="s">
        <v>2064</v>
      </c>
      <c r="F465" s="239">
        <v>19</v>
      </c>
    </row>
    <row r="466" customHeight="1" spans="1:6">
      <c r="A466" s="20">
        <v>462</v>
      </c>
      <c r="B466" s="218" t="s">
        <v>2473</v>
      </c>
      <c r="C466" s="68"/>
      <c r="D466" s="235" t="s">
        <v>2007</v>
      </c>
      <c r="E466" s="68" t="s">
        <v>2064</v>
      </c>
      <c r="F466" s="239">
        <v>195</v>
      </c>
    </row>
    <row r="467" customHeight="1" spans="1:6">
      <c r="A467" s="20">
        <v>463</v>
      </c>
      <c r="B467" s="218" t="s">
        <v>2474</v>
      </c>
      <c r="C467" s="68"/>
      <c r="D467" s="235" t="s">
        <v>2007</v>
      </c>
      <c r="E467" s="68" t="s">
        <v>2064</v>
      </c>
      <c r="F467" s="239">
        <v>66</v>
      </c>
    </row>
    <row r="468" customHeight="1" spans="1:6">
      <c r="A468" s="20">
        <v>464</v>
      </c>
      <c r="B468" s="218" t="s">
        <v>2475</v>
      </c>
      <c r="C468" s="68"/>
      <c r="D468" s="235" t="s">
        <v>2007</v>
      </c>
      <c r="E468" s="68" t="s">
        <v>2064</v>
      </c>
      <c r="F468" s="239">
        <v>8</v>
      </c>
    </row>
    <row r="469" customHeight="1" spans="1:6">
      <c r="A469" s="20">
        <v>465</v>
      </c>
      <c r="B469" s="218" t="s">
        <v>2476</v>
      </c>
      <c r="C469" s="68"/>
      <c r="D469" s="235" t="s">
        <v>2007</v>
      </c>
      <c r="E469" s="68" t="s">
        <v>2064</v>
      </c>
      <c r="F469" s="239">
        <v>27</v>
      </c>
    </row>
    <row r="470" customHeight="1" spans="1:6">
      <c r="A470" s="20">
        <v>466</v>
      </c>
      <c r="B470" s="218" t="s">
        <v>2477</v>
      </c>
      <c r="C470" s="68"/>
      <c r="D470" s="235" t="s">
        <v>2007</v>
      </c>
      <c r="E470" s="68" t="s">
        <v>2064</v>
      </c>
      <c r="F470" s="239">
        <v>14</v>
      </c>
    </row>
    <row r="471" customHeight="1" spans="1:6">
      <c r="A471" s="20">
        <v>467</v>
      </c>
      <c r="B471" s="218" t="s">
        <v>2478</v>
      </c>
      <c r="C471" s="68"/>
      <c r="D471" s="235" t="s">
        <v>2007</v>
      </c>
      <c r="E471" s="68" t="s">
        <v>2064</v>
      </c>
      <c r="F471" s="239">
        <v>49</v>
      </c>
    </row>
    <row r="472" customHeight="1" spans="1:6">
      <c r="A472" s="20">
        <v>468</v>
      </c>
      <c r="B472" s="218" t="s">
        <v>2479</v>
      </c>
      <c r="C472" s="68"/>
      <c r="D472" s="235" t="s">
        <v>2007</v>
      </c>
      <c r="E472" s="68" t="s">
        <v>2064</v>
      </c>
      <c r="F472" s="239">
        <v>28</v>
      </c>
    </row>
    <row r="473" customHeight="1" spans="1:6">
      <c r="A473" s="20">
        <v>469</v>
      </c>
      <c r="B473" s="218" t="s">
        <v>2480</v>
      </c>
      <c r="C473" s="222" t="s">
        <v>2017</v>
      </c>
      <c r="D473" s="235" t="s">
        <v>2007</v>
      </c>
      <c r="E473" s="68" t="s">
        <v>2064</v>
      </c>
      <c r="F473" s="239">
        <v>27</v>
      </c>
    </row>
    <row r="474" customHeight="1" spans="1:6">
      <c r="A474" s="20">
        <v>470</v>
      </c>
      <c r="B474" s="218" t="s">
        <v>2481</v>
      </c>
      <c r="C474" s="222" t="s">
        <v>2017</v>
      </c>
      <c r="D474" s="235" t="s">
        <v>2007</v>
      </c>
      <c r="E474" s="68" t="s">
        <v>2064</v>
      </c>
      <c r="F474" s="239">
        <v>8</v>
      </c>
    </row>
    <row r="475" customHeight="1" spans="1:6">
      <c r="A475" s="20">
        <v>471</v>
      </c>
      <c r="B475" s="218" t="s">
        <v>2482</v>
      </c>
      <c r="C475" s="222" t="s">
        <v>2017</v>
      </c>
      <c r="D475" s="235" t="s">
        <v>2007</v>
      </c>
      <c r="E475" s="68" t="s">
        <v>2064</v>
      </c>
      <c r="F475" s="239">
        <v>14</v>
      </c>
    </row>
    <row r="476" customHeight="1" spans="1:6">
      <c r="A476" s="20">
        <v>472</v>
      </c>
      <c r="B476" s="218" t="s">
        <v>2483</v>
      </c>
      <c r="C476" s="222" t="s">
        <v>2017</v>
      </c>
      <c r="D476" s="235" t="s">
        <v>2007</v>
      </c>
      <c r="E476" s="68" t="s">
        <v>2064</v>
      </c>
      <c r="F476" s="239">
        <v>146</v>
      </c>
    </row>
    <row r="477" customHeight="1" spans="1:6">
      <c r="A477" s="20">
        <v>473</v>
      </c>
      <c r="B477" s="218" t="s">
        <v>2484</v>
      </c>
      <c r="C477" s="68"/>
      <c r="D477" s="235" t="s">
        <v>2007</v>
      </c>
      <c r="E477" s="68" t="s">
        <v>2035</v>
      </c>
      <c r="F477" s="239">
        <v>1</v>
      </c>
    </row>
    <row r="478" customHeight="1" spans="1:6">
      <c r="A478" s="20">
        <v>474</v>
      </c>
      <c r="B478" s="218" t="s">
        <v>2485</v>
      </c>
      <c r="C478" s="68"/>
      <c r="D478" s="235" t="s">
        <v>2007</v>
      </c>
      <c r="E478" s="68" t="s">
        <v>2064</v>
      </c>
      <c r="F478" s="239">
        <v>1</v>
      </c>
    </row>
    <row r="479" customHeight="1" spans="1:6">
      <c r="A479" s="20">
        <v>475</v>
      </c>
      <c r="B479" s="218" t="s">
        <v>2486</v>
      </c>
      <c r="C479" s="68"/>
      <c r="D479" s="235" t="s">
        <v>2007</v>
      </c>
      <c r="E479" s="68" t="s">
        <v>2032</v>
      </c>
      <c r="F479" s="239">
        <v>6</v>
      </c>
    </row>
    <row r="480" customHeight="1" spans="1:6">
      <c r="A480" s="20">
        <v>476</v>
      </c>
      <c r="B480" s="218" t="s">
        <v>2487</v>
      </c>
      <c r="C480" s="68"/>
      <c r="D480" s="235" t="s">
        <v>2007</v>
      </c>
      <c r="E480" s="68" t="s">
        <v>2008</v>
      </c>
      <c r="F480" s="239">
        <v>1</v>
      </c>
    </row>
    <row r="481" customHeight="1" spans="1:6">
      <c r="A481" s="20">
        <v>477</v>
      </c>
      <c r="B481" s="218" t="s">
        <v>2488</v>
      </c>
      <c r="C481" s="68"/>
      <c r="D481" s="235" t="s">
        <v>2007</v>
      </c>
      <c r="E481" s="68" t="s">
        <v>2032</v>
      </c>
      <c r="F481" s="239">
        <v>151</v>
      </c>
    </row>
    <row r="482" customHeight="1" spans="1:6">
      <c r="A482" s="20">
        <v>478</v>
      </c>
      <c r="B482" s="218" t="s">
        <v>2489</v>
      </c>
      <c r="C482" s="68"/>
      <c r="D482" s="235" t="s">
        <v>2007</v>
      </c>
      <c r="E482" s="68" t="s">
        <v>2032</v>
      </c>
      <c r="F482" s="239">
        <v>12</v>
      </c>
    </row>
    <row r="483" customHeight="1" spans="1:6">
      <c r="A483" s="20">
        <v>479</v>
      </c>
      <c r="B483" s="218" t="s">
        <v>2490</v>
      </c>
      <c r="C483" s="68"/>
      <c r="D483" s="235" t="s">
        <v>2007</v>
      </c>
      <c r="E483" s="68" t="s">
        <v>2032</v>
      </c>
      <c r="F483" s="239">
        <v>2</v>
      </c>
    </row>
    <row r="484" customHeight="1" spans="1:6">
      <c r="A484" s="20">
        <v>480</v>
      </c>
      <c r="B484" s="218" t="s">
        <v>2491</v>
      </c>
      <c r="C484" s="68"/>
      <c r="D484" s="235" t="s">
        <v>2007</v>
      </c>
      <c r="E484" s="68" t="s">
        <v>2032</v>
      </c>
      <c r="F484" s="239">
        <v>2</v>
      </c>
    </row>
    <row r="485" customHeight="1" spans="1:6">
      <c r="A485" s="20">
        <v>481</v>
      </c>
      <c r="B485" s="218" t="s">
        <v>2492</v>
      </c>
      <c r="C485" s="68"/>
      <c r="D485" s="235" t="s">
        <v>2007</v>
      </c>
      <c r="E485" s="68" t="s">
        <v>2032</v>
      </c>
      <c r="F485" s="239">
        <v>4</v>
      </c>
    </row>
    <row r="486" customHeight="1" spans="1:6">
      <c r="A486" s="20">
        <v>482</v>
      </c>
      <c r="B486" s="218" t="s">
        <v>2493</v>
      </c>
      <c r="C486" s="68"/>
      <c r="D486" s="235" t="s">
        <v>2007</v>
      </c>
      <c r="E486" s="68" t="s">
        <v>2032</v>
      </c>
      <c r="F486" s="239">
        <v>2</v>
      </c>
    </row>
    <row r="487" customHeight="1" spans="1:6">
      <c r="A487" s="20">
        <v>483</v>
      </c>
      <c r="B487" s="218" t="s">
        <v>2494</v>
      </c>
      <c r="C487" s="68"/>
      <c r="D487" s="235" t="s">
        <v>2007</v>
      </c>
      <c r="E487" s="68" t="s">
        <v>2032</v>
      </c>
      <c r="F487" s="239">
        <v>6</v>
      </c>
    </row>
    <row r="488" customHeight="1" spans="1:6">
      <c r="A488" s="20">
        <v>484</v>
      </c>
      <c r="B488" s="218" t="s">
        <v>2495</v>
      </c>
      <c r="C488" s="68"/>
      <c r="D488" s="235" t="s">
        <v>2007</v>
      </c>
      <c r="E488" s="68" t="s">
        <v>2032</v>
      </c>
      <c r="F488" s="239">
        <v>6</v>
      </c>
    </row>
    <row r="489" customHeight="1" spans="1:6">
      <c r="A489" s="20">
        <v>485</v>
      </c>
      <c r="B489" s="218" t="s">
        <v>2496</v>
      </c>
      <c r="C489" s="68"/>
      <c r="D489" s="235" t="s">
        <v>2007</v>
      </c>
      <c r="E489" s="68" t="s">
        <v>2032</v>
      </c>
      <c r="F489" s="239">
        <v>2</v>
      </c>
    </row>
    <row r="490" customHeight="1" spans="1:6">
      <c r="A490" s="20">
        <v>486</v>
      </c>
      <c r="B490" s="218" t="s">
        <v>2497</v>
      </c>
      <c r="C490" s="68"/>
      <c r="D490" s="235" t="s">
        <v>2007</v>
      </c>
      <c r="E490" s="68" t="s">
        <v>2032</v>
      </c>
      <c r="F490" s="239">
        <v>1</v>
      </c>
    </row>
    <row r="491" customHeight="1" spans="1:6">
      <c r="A491" s="20">
        <v>487</v>
      </c>
      <c r="B491" s="218" t="s">
        <v>2498</v>
      </c>
      <c r="C491" s="68"/>
      <c r="D491" s="235" t="s">
        <v>2007</v>
      </c>
      <c r="E491" s="68" t="s">
        <v>2008</v>
      </c>
      <c r="F491" s="239">
        <v>2</v>
      </c>
    </row>
    <row r="492" customHeight="1" spans="1:6">
      <c r="A492" s="20">
        <v>488</v>
      </c>
      <c r="B492" s="218" t="s">
        <v>2499</v>
      </c>
      <c r="C492" s="68"/>
      <c r="D492" s="235" t="s">
        <v>2007</v>
      </c>
      <c r="E492" s="68" t="s">
        <v>2008</v>
      </c>
      <c r="F492" s="239">
        <v>2</v>
      </c>
    </row>
    <row r="493" customHeight="1" spans="1:6">
      <c r="A493" s="20">
        <v>489</v>
      </c>
      <c r="B493" s="218" t="s">
        <v>2500</v>
      </c>
      <c r="C493" s="68"/>
      <c r="D493" s="235" t="s">
        <v>2007</v>
      </c>
      <c r="E493" s="68" t="s">
        <v>2008</v>
      </c>
      <c r="F493" s="239">
        <v>1</v>
      </c>
    </row>
    <row r="494" customHeight="1" spans="1:6">
      <c r="A494" s="20">
        <v>490</v>
      </c>
      <c r="B494" s="218" t="s">
        <v>2501</v>
      </c>
      <c r="C494" s="68"/>
      <c r="D494" s="235" t="s">
        <v>2007</v>
      </c>
      <c r="E494" s="68" t="s">
        <v>2038</v>
      </c>
      <c r="F494" s="239">
        <v>1</v>
      </c>
    </row>
    <row r="495" customHeight="1" spans="1:6">
      <c r="A495" s="20">
        <v>491</v>
      </c>
      <c r="B495" s="218" t="s">
        <v>2502</v>
      </c>
      <c r="C495" s="68"/>
      <c r="D495" s="235" t="s">
        <v>2007</v>
      </c>
      <c r="E495" s="68" t="s">
        <v>2032</v>
      </c>
      <c r="F495" s="239">
        <v>1</v>
      </c>
    </row>
    <row r="496" customHeight="1" spans="1:6">
      <c r="A496" s="20">
        <v>492</v>
      </c>
      <c r="B496" s="218" t="s">
        <v>2503</v>
      </c>
      <c r="C496" s="68"/>
      <c r="D496" s="235" t="s">
        <v>2007</v>
      </c>
      <c r="E496" s="68" t="s">
        <v>2032</v>
      </c>
      <c r="F496" s="239">
        <v>2</v>
      </c>
    </row>
    <row r="497" customHeight="1" spans="1:6">
      <c r="A497" s="20">
        <v>493</v>
      </c>
      <c r="B497" s="218" t="s">
        <v>2504</v>
      </c>
      <c r="C497" s="222" t="s">
        <v>2505</v>
      </c>
      <c r="D497" s="235" t="s">
        <v>2007</v>
      </c>
      <c r="E497" s="68" t="s">
        <v>2506</v>
      </c>
      <c r="F497" s="239">
        <v>43</v>
      </c>
    </row>
    <row r="498" customHeight="1" spans="1:6">
      <c r="A498" s="20">
        <v>494</v>
      </c>
      <c r="B498" s="218" t="s">
        <v>2507</v>
      </c>
      <c r="C498" s="68"/>
      <c r="D498" s="235" t="s">
        <v>2007</v>
      </c>
      <c r="E498" s="68" t="s">
        <v>2032</v>
      </c>
      <c r="F498" s="239">
        <v>2</v>
      </c>
    </row>
    <row r="499" customHeight="1" spans="1:6">
      <c r="A499" s="20">
        <v>495</v>
      </c>
      <c r="B499" s="218" t="s">
        <v>2508</v>
      </c>
      <c r="C499" s="68"/>
      <c r="D499" s="235" t="s">
        <v>2007</v>
      </c>
      <c r="E499" s="68" t="s">
        <v>2032</v>
      </c>
      <c r="F499" s="239">
        <v>9</v>
      </c>
    </row>
    <row r="500" customHeight="1" spans="1:6">
      <c r="A500" s="20">
        <v>496</v>
      </c>
      <c r="B500" s="218" t="s">
        <v>2509</v>
      </c>
      <c r="C500" s="68"/>
      <c r="D500" s="235" t="s">
        <v>2007</v>
      </c>
      <c r="E500" s="68" t="s">
        <v>2032</v>
      </c>
      <c r="F500" s="239">
        <v>10</v>
      </c>
    </row>
    <row r="501" customHeight="1" spans="1:6">
      <c r="A501" s="20">
        <v>497</v>
      </c>
      <c r="B501" s="218" t="s">
        <v>2510</v>
      </c>
      <c r="C501" s="68"/>
      <c r="D501" s="235" t="s">
        <v>2007</v>
      </c>
      <c r="E501" s="68" t="s">
        <v>2032</v>
      </c>
      <c r="F501" s="239">
        <v>14</v>
      </c>
    </row>
    <row r="502" customHeight="1" spans="1:6">
      <c r="A502" s="20">
        <v>498</v>
      </c>
      <c r="B502" s="218" t="s">
        <v>2511</v>
      </c>
      <c r="C502" s="68"/>
      <c r="D502" s="235" t="s">
        <v>2007</v>
      </c>
      <c r="E502" s="68" t="s">
        <v>2193</v>
      </c>
      <c r="F502" s="239">
        <v>4</v>
      </c>
    </row>
    <row r="503" customHeight="1" spans="1:6">
      <c r="A503" s="20">
        <v>499</v>
      </c>
      <c r="B503" s="218" t="s">
        <v>2512</v>
      </c>
      <c r="C503" s="68"/>
      <c r="D503" s="235" t="s">
        <v>2007</v>
      </c>
      <c r="E503" s="68" t="s">
        <v>2032</v>
      </c>
      <c r="F503" s="239">
        <v>1</v>
      </c>
    </row>
    <row r="504" customHeight="1" spans="1:6">
      <c r="A504" s="20">
        <v>500</v>
      </c>
      <c r="B504" s="218" t="s">
        <v>2513</v>
      </c>
      <c r="C504" s="68"/>
      <c r="D504" s="235" t="s">
        <v>2007</v>
      </c>
      <c r="E504" s="68" t="s">
        <v>2032</v>
      </c>
      <c r="F504" s="239">
        <v>2</v>
      </c>
    </row>
    <row r="505" customHeight="1" spans="1:6">
      <c r="A505" s="20">
        <v>501</v>
      </c>
      <c r="B505" s="218" t="s">
        <v>2514</v>
      </c>
      <c r="C505" s="68"/>
      <c r="D505" s="235" t="s">
        <v>2007</v>
      </c>
      <c r="E505" s="68" t="s">
        <v>2038</v>
      </c>
      <c r="F505" s="239">
        <v>10</v>
      </c>
    </row>
    <row r="506" customHeight="1" spans="1:6">
      <c r="A506" s="20">
        <v>502</v>
      </c>
      <c r="B506" s="218" t="s">
        <v>2515</v>
      </c>
      <c r="C506" s="222" t="s">
        <v>2017</v>
      </c>
      <c r="D506" s="235" t="s">
        <v>2007</v>
      </c>
      <c r="E506" s="68" t="s">
        <v>2099</v>
      </c>
      <c r="F506" s="239">
        <v>1</v>
      </c>
    </row>
    <row r="507" customHeight="1" spans="1:6">
      <c r="A507" s="20">
        <v>503</v>
      </c>
      <c r="B507" s="218" t="s">
        <v>2516</v>
      </c>
      <c r="C507" s="222" t="s">
        <v>2017</v>
      </c>
      <c r="D507" s="235" t="s">
        <v>2007</v>
      </c>
      <c r="E507" s="68" t="s">
        <v>2099</v>
      </c>
      <c r="F507" s="239">
        <v>3</v>
      </c>
    </row>
    <row r="508" customHeight="1" spans="1:6">
      <c r="A508" s="20">
        <v>504</v>
      </c>
      <c r="B508" s="218" t="s">
        <v>2517</v>
      </c>
      <c r="C508" s="222" t="s">
        <v>2017</v>
      </c>
      <c r="D508" s="235" t="s">
        <v>2007</v>
      </c>
      <c r="E508" s="68" t="s">
        <v>2099</v>
      </c>
      <c r="F508" s="239">
        <v>2</v>
      </c>
    </row>
    <row r="509" customHeight="1" spans="1:6">
      <c r="A509" s="20">
        <v>505</v>
      </c>
      <c r="B509" s="218" t="s">
        <v>2518</v>
      </c>
      <c r="C509" s="222" t="s">
        <v>2017</v>
      </c>
      <c r="D509" s="235" t="s">
        <v>2007</v>
      </c>
      <c r="E509" s="68" t="s">
        <v>2099</v>
      </c>
      <c r="F509" s="239">
        <v>2</v>
      </c>
    </row>
    <row r="510" customHeight="1" spans="1:6">
      <c r="A510" s="20">
        <v>506</v>
      </c>
      <c r="B510" s="218" t="s">
        <v>2519</v>
      </c>
      <c r="C510" s="222" t="s">
        <v>2017</v>
      </c>
      <c r="D510" s="235" t="s">
        <v>2007</v>
      </c>
      <c r="E510" s="68" t="s">
        <v>2099</v>
      </c>
      <c r="F510" s="239">
        <v>2</v>
      </c>
    </row>
    <row r="511" customHeight="1" spans="1:6">
      <c r="A511" s="20">
        <v>507</v>
      </c>
      <c r="B511" s="218" t="s">
        <v>2520</v>
      </c>
      <c r="C511" s="222" t="s">
        <v>2017</v>
      </c>
      <c r="D511" s="235" t="s">
        <v>2007</v>
      </c>
      <c r="E511" s="68" t="s">
        <v>2099</v>
      </c>
      <c r="F511" s="239">
        <v>2</v>
      </c>
    </row>
    <row r="512" customHeight="1" spans="1:6">
      <c r="A512" s="20">
        <v>508</v>
      </c>
      <c r="B512" s="218" t="s">
        <v>2521</v>
      </c>
      <c r="C512" s="222" t="s">
        <v>2017</v>
      </c>
      <c r="D512" s="235" t="s">
        <v>2007</v>
      </c>
      <c r="E512" s="68" t="s">
        <v>2099</v>
      </c>
      <c r="F512" s="239">
        <v>1</v>
      </c>
    </row>
    <row r="513" customHeight="1" spans="1:6">
      <c r="A513" s="20">
        <v>509</v>
      </c>
      <c r="B513" s="218" t="s">
        <v>2522</v>
      </c>
      <c r="C513" s="222" t="s">
        <v>2017</v>
      </c>
      <c r="D513" s="235" t="s">
        <v>2007</v>
      </c>
      <c r="E513" s="68" t="s">
        <v>2099</v>
      </c>
      <c r="F513" s="239">
        <v>4</v>
      </c>
    </row>
    <row r="514" customHeight="1" spans="1:6">
      <c r="A514" s="20">
        <v>510</v>
      </c>
      <c r="B514" s="218" t="s">
        <v>2523</v>
      </c>
      <c r="C514" s="222" t="s">
        <v>2017</v>
      </c>
      <c r="D514" s="235" t="s">
        <v>2007</v>
      </c>
      <c r="E514" s="68" t="s">
        <v>2099</v>
      </c>
      <c r="F514" s="239">
        <v>2</v>
      </c>
    </row>
    <row r="515" customHeight="1" spans="1:6">
      <c r="A515" s="20">
        <v>511</v>
      </c>
      <c r="B515" s="218" t="s">
        <v>2524</v>
      </c>
      <c r="C515" s="222" t="s">
        <v>2017</v>
      </c>
      <c r="D515" s="235" t="s">
        <v>2007</v>
      </c>
      <c r="E515" s="68" t="s">
        <v>2099</v>
      </c>
      <c r="F515" s="239">
        <v>1</v>
      </c>
    </row>
    <row r="516" customHeight="1" spans="1:6">
      <c r="A516" s="20">
        <v>512</v>
      </c>
      <c r="B516" s="218" t="s">
        <v>2525</v>
      </c>
      <c r="C516" s="222" t="s">
        <v>2017</v>
      </c>
      <c r="D516" s="235" t="s">
        <v>2007</v>
      </c>
      <c r="E516" s="68" t="s">
        <v>2099</v>
      </c>
      <c r="F516" s="239">
        <v>19</v>
      </c>
    </row>
    <row r="517" customHeight="1" spans="1:6">
      <c r="A517" s="20">
        <v>513</v>
      </c>
      <c r="B517" s="218" t="s">
        <v>2526</v>
      </c>
      <c r="C517" s="222" t="s">
        <v>2017</v>
      </c>
      <c r="D517" s="235" t="s">
        <v>2007</v>
      </c>
      <c r="E517" s="68" t="s">
        <v>2099</v>
      </c>
      <c r="F517" s="239">
        <v>3</v>
      </c>
    </row>
    <row r="518" customHeight="1" spans="1:6">
      <c r="A518" s="20">
        <v>514</v>
      </c>
      <c r="B518" s="218" t="s">
        <v>2527</v>
      </c>
      <c r="C518" s="222" t="s">
        <v>2017</v>
      </c>
      <c r="D518" s="235" t="s">
        <v>2007</v>
      </c>
      <c r="E518" s="68" t="s">
        <v>2099</v>
      </c>
      <c r="F518" s="239">
        <v>1</v>
      </c>
    </row>
    <row r="519" customHeight="1" spans="1:6">
      <c r="A519" s="20">
        <v>515</v>
      </c>
      <c r="B519" s="218" t="s">
        <v>2528</v>
      </c>
      <c r="C519" s="222" t="s">
        <v>2017</v>
      </c>
      <c r="D519" s="235" t="s">
        <v>2007</v>
      </c>
      <c r="E519" s="68" t="s">
        <v>2099</v>
      </c>
      <c r="F519" s="239">
        <v>1</v>
      </c>
    </row>
    <row r="520" customHeight="1" spans="1:6">
      <c r="A520" s="20">
        <v>516</v>
      </c>
      <c r="B520" s="218" t="s">
        <v>2529</v>
      </c>
      <c r="C520" s="222" t="s">
        <v>2017</v>
      </c>
      <c r="D520" s="235" t="s">
        <v>2007</v>
      </c>
      <c r="E520" s="68" t="s">
        <v>2099</v>
      </c>
      <c r="F520" s="239">
        <v>3</v>
      </c>
    </row>
    <row r="521" customHeight="1" spans="1:6">
      <c r="A521" s="20">
        <v>517</v>
      </c>
      <c r="B521" s="218" t="s">
        <v>2530</v>
      </c>
      <c r="C521" s="222" t="s">
        <v>2017</v>
      </c>
      <c r="D521" s="235" t="s">
        <v>2007</v>
      </c>
      <c r="E521" s="68" t="s">
        <v>2099</v>
      </c>
      <c r="F521" s="239">
        <v>1</v>
      </c>
    </row>
    <row r="522" customHeight="1" spans="1:6">
      <c r="A522" s="20">
        <v>518</v>
      </c>
      <c r="B522" s="218" t="s">
        <v>2531</v>
      </c>
      <c r="C522" s="224" t="s">
        <v>2377</v>
      </c>
      <c r="D522" s="235" t="s">
        <v>2007</v>
      </c>
      <c r="E522" s="68" t="s">
        <v>2099</v>
      </c>
      <c r="F522" s="239">
        <v>1</v>
      </c>
    </row>
    <row r="523" customHeight="1" spans="1:6">
      <c r="A523" s="20">
        <v>519</v>
      </c>
      <c r="B523" s="218" t="s">
        <v>2532</v>
      </c>
      <c r="C523" s="222" t="s">
        <v>2017</v>
      </c>
      <c r="D523" s="235" t="s">
        <v>2007</v>
      </c>
      <c r="E523" s="68" t="s">
        <v>2099</v>
      </c>
      <c r="F523" s="239">
        <v>1</v>
      </c>
    </row>
    <row r="524" customHeight="1" spans="1:6">
      <c r="A524" s="20">
        <v>520</v>
      </c>
      <c r="B524" s="218" t="s">
        <v>2533</v>
      </c>
      <c r="C524" s="222" t="s">
        <v>2017</v>
      </c>
      <c r="D524" s="235" t="s">
        <v>2007</v>
      </c>
      <c r="E524" s="68" t="s">
        <v>2099</v>
      </c>
      <c r="F524" s="239">
        <v>1</v>
      </c>
    </row>
    <row r="525" customHeight="1" spans="1:6">
      <c r="A525" s="20">
        <v>521</v>
      </c>
      <c r="B525" s="218" t="s">
        <v>2534</v>
      </c>
      <c r="C525" s="222" t="s">
        <v>2017</v>
      </c>
      <c r="D525" s="235" t="s">
        <v>2007</v>
      </c>
      <c r="E525" s="68" t="s">
        <v>2099</v>
      </c>
      <c r="F525" s="240">
        <v>3</v>
      </c>
    </row>
    <row r="526" customHeight="1" spans="1:6">
      <c r="A526" s="20">
        <v>522</v>
      </c>
      <c r="B526" s="218" t="s">
        <v>2535</v>
      </c>
      <c r="C526" s="222" t="s">
        <v>2017</v>
      </c>
      <c r="D526" s="235" t="s">
        <v>2007</v>
      </c>
      <c r="E526" s="68" t="s">
        <v>2099</v>
      </c>
      <c r="F526" s="239">
        <v>1</v>
      </c>
    </row>
    <row r="527" customHeight="1" spans="1:6">
      <c r="A527" s="20">
        <v>523</v>
      </c>
      <c r="B527" s="218" t="s">
        <v>2536</v>
      </c>
      <c r="C527" s="222" t="s">
        <v>2017</v>
      </c>
      <c r="D527" s="235" t="s">
        <v>2007</v>
      </c>
      <c r="E527" s="68" t="s">
        <v>2099</v>
      </c>
      <c r="F527" s="239">
        <v>3</v>
      </c>
    </row>
    <row r="528" customHeight="1" spans="1:6">
      <c r="A528" s="20">
        <v>524</v>
      </c>
      <c r="B528" s="218" t="s">
        <v>2537</v>
      </c>
      <c r="C528" s="222" t="s">
        <v>2017</v>
      </c>
      <c r="D528" s="235" t="s">
        <v>2007</v>
      </c>
      <c r="E528" s="68" t="s">
        <v>2099</v>
      </c>
      <c r="F528" s="239">
        <v>1</v>
      </c>
    </row>
    <row r="529" customHeight="1" spans="1:6">
      <c r="A529" s="20">
        <v>525</v>
      </c>
      <c r="B529" s="218" t="s">
        <v>2538</v>
      </c>
      <c r="C529" s="222" t="s">
        <v>2017</v>
      </c>
      <c r="D529" s="235" t="s">
        <v>2007</v>
      </c>
      <c r="E529" s="68" t="s">
        <v>2099</v>
      </c>
      <c r="F529" s="239">
        <v>1</v>
      </c>
    </row>
    <row r="530" customHeight="1" spans="1:6">
      <c r="A530" s="20">
        <v>526</v>
      </c>
      <c r="B530" s="218" t="s">
        <v>2539</v>
      </c>
      <c r="C530" s="222" t="s">
        <v>2017</v>
      </c>
      <c r="D530" s="235" t="s">
        <v>2007</v>
      </c>
      <c r="E530" s="68" t="s">
        <v>2099</v>
      </c>
      <c r="F530" s="239">
        <v>1</v>
      </c>
    </row>
    <row r="531" customHeight="1" spans="1:6">
      <c r="A531" s="20">
        <v>527</v>
      </c>
      <c r="B531" s="218" t="s">
        <v>2540</v>
      </c>
      <c r="C531" s="222" t="s">
        <v>2017</v>
      </c>
      <c r="D531" s="235" t="s">
        <v>2007</v>
      </c>
      <c r="E531" s="68" t="s">
        <v>2099</v>
      </c>
      <c r="F531" s="239">
        <v>1</v>
      </c>
    </row>
    <row r="532" customHeight="1" spans="1:6">
      <c r="A532" s="20">
        <v>528</v>
      </c>
      <c r="B532" s="218" t="s">
        <v>2541</v>
      </c>
      <c r="C532" s="222" t="s">
        <v>2017</v>
      </c>
      <c r="D532" s="235" t="s">
        <v>2007</v>
      </c>
      <c r="E532" s="68" t="s">
        <v>2099</v>
      </c>
      <c r="F532" s="239">
        <v>3</v>
      </c>
    </row>
    <row r="533" customHeight="1" spans="1:6">
      <c r="A533" s="20">
        <v>529</v>
      </c>
      <c r="B533" s="218" t="s">
        <v>2542</v>
      </c>
      <c r="C533" s="222" t="s">
        <v>2017</v>
      </c>
      <c r="D533" s="235" t="s">
        <v>2007</v>
      </c>
      <c r="E533" s="68" t="s">
        <v>2099</v>
      </c>
      <c r="F533" s="239">
        <v>1</v>
      </c>
    </row>
    <row r="534" customHeight="1" spans="1:6">
      <c r="A534" s="20">
        <v>530</v>
      </c>
      <c r="B534" s="218" t="s">
        <v>2543</v>
      </c>
      <c r="C534" s="222" t="s">
        <v>2017</v>
      </c>
      <c r="D534" s="235" t="s">
        <v>2007</v>
      </c>
      <c r="E534" s="68" t="s">
        <v>2099</v>
      </c>
      <c r="F534" s="239">
        <v>1</v>
      </c>
    </row>
    <row r="535" customHeight="1" spans="1:6">
      <c r="A535" s="20">
        <v>531</v>
      </c>
      <c r="B535" s="218" t="s">
        <v>2544</v>
      </c>
      <c r="C535" s="222" t="s">
        <v>2017</v>
      </c>
      <c r="D535" s="235" t="s">
        <v>2007</v>
      </c>
      <c r="E535" s="68" t="s">
        <v>2099</v>
      </c>
      <c r="F535" s="239">
        <v>1</v>
      </c>
    </row>
    <row r="536" customHeight="1" spans="1:6">
      <c r="A536" s="20">
        <v>532</v>
      </c>
      <c r="B536" s="218" t="s">
        <v>2534</v>
      </c>
      <c r="C536" s="222" t="s">
        <v>2017</v>
      </c>
      <c r="D536" s="235" t="s">
        <v>2007</v>
      </c>
      <c r="E536" s="68" t="s">
        <v>2099</v>
      </c>
      <c r="F536" s="239">
        <v>7</v>
      </c>
    </row>
    <row r="537" customHeight="1" spans="1:6">
      <c r="A537" s="20">
        <v>533</v>
      </c>
      <c r="B537" s="218" t="s">
        <v>2545</v>
      </c>
      <c r="C537" s="222" t="s">
        <v>2017</v>
      </c>
      <c r="D537" s="235" t="s">
        <v>2007</v>
      </c>
      <c r="E537" s="68" t="s">
        <v>2099</v>
      </c>
      <c r="F537" s="239">
        <v>2</v>
      </c>
    </row>
    <row r="538" customHeight="1" spans="1:6">
      <c r="A538" s="20">
        <v>534</v>
      </c>
      <c r="B538" s="218" t="s">
        <v>2546</v>
      </c>
      <c r="C538" s="222" t="s">
        <v>2017</v>
      </c>
      <c r="D538" s="235" t="s">
        <v>2007</v>
      </c>
      <c r="E538" s="68" t="s">
        <v>2099</v>
      </c>
      <c r="F538" s="239">
        <v>1</v>
      </c>
    </row>
    <row r="539" customHeight="1" spans="1:6">
      <c r="A539" s="20">
        <v>535</v>
      </c>
      <c r="B539" s="218" t="s">
        <v>2547</v>
      </c>
      <c r="C539" s="222" t="s">
        <v>2094</v>
      </c>
      <c r="D539" s="235" t="s">
        <v>2007</v>
      </c>
      <c r="E539" s="68" t="s">
        <v>2099</v>
      </c>
      <c r="F539" s="239">
        <v>1</v>
      </c>
    </row>
    <row r="540" customHeight="1" spans="1:6">
      <c r="A540" s="20">
        <v>536</v>
      </c>
      <c r="B540" s="218" t="s">
        <v>2548</v>
      </c>
      <c r="C540" s="222" t="s">
        <v>2017</v>
      </c>
      <c r="D540" s="235" t="s">
        <v>2007</v>
      </c>
      <c r="E540" s="68" t="s">
        <v>2099</v>
      </c>
      <c r="F540" s="239">
        <v>1</v>
      </c>
    </row>
    <row r="541" customHeight="1" spans="1:6">
      <c r="A541" s="20">
        <v>537</v>
      </c>
      <c r="B541" s="218" t="s">
        <v>2549</v>
      </c>
      <c r="C541" s="222" t="s">
        <v>2017</v>
      </c>
      <c r="D541" s="235" t="s">
        <v>2007</v>
      </c>
      <c r="E541" s="68" t="s">
        <v>2550</v>
      </c>
      <c r="F541" s="239">
        <v>18</v>
      </c>
    </row>
    <row r="542" customHeight="1" spans="1:6">
      <c r="A542" s="20">
        <v>538</v>
      </c>
      <c r="B542" s="218" t="s">
        <v>2551</v>
      </c>
      <c r="C542" s="222" t="s">
        <v>2017</v>
      </c>
      <c r="D542" s="235" t="s">
        <v>2007</v>
      </c>
      <c r="E542" s="68" t="s">
        <v>2099</v>
      </c>
      <c r="F542" s="239">
        <v>10</v>
      </c>
    </row>
    <row r="543" customHeight="1" spans="1:6">
      <c r="A543" s="20">
        <v>539</v>
      </c>
      <c r="B543" s="218" t="s">
        <v>2552</v>
      </c>
      <c r="C543" s="224" t="s">
        <v>2377</v>
      </c>
      <c r="D543" s="235" t="s">
        <v>2007</v>
      </c>
      <c r="E543" s="68" t="s">
        <v>2099</v>
      </c>
      <c r="F543" s="239">
        <v>1</v>
      </c>
    </row>
    <row r="544" customHeight="1" spans="1:6">
      <c r="A544" s="20">
        <v>540</v>
      </c>
      <c r="B544" s="218" t="s">
        <v>2553</v>
      </c>
      <c r="C544" s="224" t="s">
        <v>2377</v>
      </c>
      <c r="D544" s="235" t="s">
        <v>2007</v>
      </c>
      <c r="E544" s="68" t="s">
        <v>2099</v>
      </c>
      <c r="F544" s="239">
        <v>1</v>
      </c>
    </row>
    <row r="545" customHeight="1" spans="1:6">
      <c r="A545" s="20">
        <v>541</v>
      </c>
      <c r="B545" s="218" t="s">
        <v>2554</v>
      </c>
      <c r="C545" s="222" t="s">
        <v>2017</v>
      </c>
      <c r="D545" s="235" t="s">
        <v>2007</v>
      </c>
      <c r="E545" s="68" t="s">
        <v>2099</v>
      </c>
      <c r="F545" s="239">
        <v>1</v>
      </c>
    </row>
    <row r="546" customHeight="1" spans="1:6">
      <c r="A546" s="20">
        <v>542</v>
      </c>
      <c r="B546" s="218" t="s">
        <v>2555</v>
      </c>
      <c r="C546" s="222" t="s">
        <v>2017</v>
      </c>
      <c r="D546" s="235" t="s">
        <v>2007</v>
      </c>
      <c r="E546" s="68" t="s">
        <v>2099</v>
      </c>
      <c r="F546" s="239">
        <v>23</v>
      </c>
    </row>
    <row r="547" customHeight="1" spans="1:6">
      <c r="A547" s="20">
        <v>543</v>
      </c>
      <c r="B547" s="218" t="s">
        <v>2556</v>
      </c>
      <c r="C547" s="68" t="s">
        <v>2094</v>
      </c>
      <c r="D547" s="235" t="s">
        <v>2007</v>
      </c>
      <c r="E547" s="68" t="s">
        <v>2099</v>
      </c>
      <c r="F547" s="239">
        <v>1</v>
      </c>
    </row>
    <row r="548" customHeight="1" spans="1:6">
      <c r="A548" s="20">
        <v>544</v>
      </c>
      <c r="B548" s="218" t="s">
        <v>2557</v>
      </c>
      <c r="C548" s="224" t="s">
        <v>2377</v>
      </c>
      <c r="D548" s="235" t="s">
        <v>2007</v>
      </c>
      <c r="E548" s="68" t="s">
        <v>2099</v>
      </c>
      <c r="F548" s="239">
        <v>1</v>
      </c>
    </row>
    <row r="549" customHeight="1" spans="1:6">
      <c r="A549" s="20">
        <v>545</v>
      </c>
      <c r="B549" s="218" t="s">
        <v>2558</v>
      </c>
      <c r="C549" s="222" t="s">
        <v>2017</v>
      </c>
      <c r="D549" s="235" t="s">
        <v>2007</v>
      </c>
      <c r="E549" s="68" t="s">
        <v>2099</v>
      </c>
      <c r="F549" s="239">
        <v>9</v>
      </c>
    </row>
    <row r="550" customHeight="1" spans="1:6">
      <c r="A550" s="20">
        <v>546</v>
      </c>
      <c r="B550" s="218" t="s">
        <v>2559</v>
      </c>
      <c r="C550" s="68" t="s">
        <v>2560</v>
      </c>
      <c r="D550" s="235" t="s">
        <v>2007</v>
      </c>
      <c r="E550" s="68" t="s">
        <v>2099</v>
      </c>
      <c r="F550" s="239">
        <v>1</v>
      </c>
    </row>
    <row r="551" customHeight="1" spans="1:6">
      <c r="A551" s="20">
        <v>547</v>
      </c>
      <c r="B551" s="218" t="s">
        <v>2561</v>
      </c>
      <c r="C551" s="222" t="s">
        <v>2017</v>
      </c>
      <c r="D551" s="235" t="s">
        <v>2007</v>
      </c>
      <c r="E551" s="68" t="s">
        <v>2099</v>
      </c>
      <c r="F551" s="239">
        <v>10</v>
      </c>
    </row>
    <row r="552" customHeight="1" spans="1:6">
      <c r="A552" s="20">
        <v>548</v>
      </c>
      <c r="B552" s="218" t="s">
        <v>2562</v>
      </c>
      <c r="C552" s="68" t="s">
        <v>2094</v>
      </c>
      <c r="D552" s="235" t="s">
        <v>2007</v>
      </c>
      <c r="E552" s="68" t="s">
        <v>2099</v>
      </c>
      <c r="F552" s="239">
        <v>2</v>
      </c>
    </row>
    <row r="553" customHeight="1" spans="1:6">
      <c r="A553" s="20">
        <v>549</v>
      </c>
      <c r="B553" s="218" t="s">
        <v>2563</v>
      </c>
      <c r="C553" s="224" t="s">
        <v>2564</v>
      </c>
      <c r="D553" s="235" t="s">
        <v>2007</v>
      </c>
      <c r="E553" s="68" t="s">
        <v>2099</v>
      </c>
      <c r="F553" s="239">
        <v>3</v>
      </c>
    </row>
    <row r="554" customHeight="1" spans="1:6">
      <c r="A554" s="20">
        <v>550</v>
      </c>
      <c r="B554" s="218" t="s">
        <v>2565</v>
      </c>
      <c r="C554" s="222" t="s">
        <v>2017</v>
      </c>
      <c r="D554" s="235" t="s">
        <v>2007</v>
      </c>
      <c r="E554" s="68" t="s">
        <v>2099</v>
      </c>
      <c r="F554" s="239">
        <v>1</v>
      </c>
    </row>
    <row r="555" customHeight="1" spans="1:6">
      <c r="A555" s="20">
        <v>551</v>
      </c>
      <c r="B555" s="218" t="s">
        <v>2566</v>
      </c>
      <c r="C555" s="68" t="s">
        <v>2094</v>
      </c>
      <c r="D555" s="235" t="s">
        <v>2007</v>
      </c>
      <c r="E555" s="68" t="s">
        <v>2099</v>
      </c>
      <c r="F555" s="239">
        <v>1</v>
      </c>
    </row>
    <row r="556" customHeight="1" spans="1:6">
      <c r="A556" s="20">
        <v>552</v>
      </c>
      <c r="B556" s="218" t="s">
        <v>2567</v>
      </c>
      <c r="C556" s="68" t="s">
        <v>2568</v>
      </c>
      <c r="D556" s="235" t="s">
        <v>2007</v>
      </c>
      <c r="E556" s="68" t="s">
        <v>2099</v>
      </c>
      <c r="F556" s="239">
        <v>1</v>
      </c>
    </row>
    <row r="557" customHeight="1" spans="1:6">
      <c r="A557" s="20">
        <v>553</v>
      </c>
      <c r="B557" s="218" t="s">
        <v>2569</v>
      </c>
      <c r="C557" s="222" t="s">
        <v>2017</v>
      </c>
      <c r="D557" s="235" t="s">
        <v>2007</v>
      </c>
      <c r="E557" s="68" t="s">
        <v>2099</v>
      </c>
      <c r="F557" s="239">
        <v>1</v>
      </c>
    </row>
    <row r="558" customHeight="1" spans="1:6">
      <c r="A558" s="20">
        <v>554</v>
      </c>
      <c r="B558" s="218" t="s">
        <v>2570</v>
      </c>
      <c r="C558" s="222" t="s">
        <v>2017</v>
      </c>
      <c r="D558" s="235" t="s">
        <v>2007</v>
      </c>
      <c r="E558" s="68" t="s">
        <v>2099</v>
      </c>
      <c r="F558" s="239">
        <v>1</v>
      </c>
    </row>
    <row r="559" customHeight="1" spans="1:6">
      <c r="A559" s="20">
        <v>555</v>
      </c>
      <c r="B559" s="218" t="s">
        <v>2571</v>
      </c>
      <c r="C559" s="222" t="s">
        <v>2017</v>
      </c>
      <c r="D559" s="235" t="s">
        <v>2007</v>
      </c>
      <c r="E559" s="68" t="s">
        <v>2099</v>
      </c>
      <c r="F559" s="239">
        <v>25</v>
      </c>
    </row>
    <row r="560" customHeight="1" spans="1:6">
      <c r="A560" s="20">
        <v>556</v>
      </c>
      <c r="B560" s="218" t="s">
        <v>2572</v>
      </c>
      <c r="C560" s="68"/>
      <c r="D560" s="235" t="s">
        <v>2007</v>
      </c>
      <c r="E560" s="68" t="s">
        <v>2573</v>
      </c>
      <c r="F560" s="239">
        <v>6</v>
      </c>
    </row>
    <row r="561" customHeight="1" spans="1:6">
      <c r="A561" s="20">
        <v>557</v>
      </c>
      <c r="B561" s="218" t="s">
        <v>2574</v>
      </c>
      <c r="C561" s="222" t="s">
        <v>2017</v>
      </c>
      <c r="D561" s="235" t="s">
        <v>2007</v>
      </c>
      <c r="E561" s="68" t="s">
        <v>2573</v>
      </c>
      <c r="F561" s="239">
        <v>1</v>
      </c>
    </row>
    <row r="562" customHeight="1" spans="1:6">
      <c r="A562" s="20">
        <v>558</v>
      </c>
      <c r="B562" s="218" t="s">
        <v>2575</v>
      </c>
      <c r="C562" s="222" t="s">
        <v>2017</v>
      </c>
      <c r="D562" s="235" t="s">
        <v>2007</v>
      </c>
      <c r="E562" s="68" t="s">
        <v>2099</v>
      </c>
      <c r="F562" s="239">
        <v>1</v>
      </c>
    </row>
    <row r="563" customHeight="1" spans="1:6">
      <c r="A563" s="20">
        <v>559</v>
      </c>
      <c r="B563" s="218" t="s">
        <v>2576</v>
      </c>
      <c r="C563" s="222" t="s">
        <v>2017</v>
      </c>
      <c r="D563" s="235" t="s">
        <v>2007</v>
      </c>
      <c r="E563" s="68" t="s">
        <v>2038</v>
      </c>
      <c r="F563" s="239">
        <v>2</v>
      </c>
    </row>
    <row r="564" customHeight="1" spans="1:6">
      <c r="A564" s="20">
        <v>560</v>
      </c>
      <c r="B564" s="218" t="s">
        <v>2577</v>
      </c>
      <c r="C564" s="222" t="s">
        <v>2017</v>
      </c>
      <c r="D564" s="235" t="s">
        <v>2007</v>
      </c>
      <c r="E564" s="68" t="s">
        <v>2038</v>
      </c>
      <c r="F564" s="239">
        <v>1</v>
      </c>
    </row>
    <row r="565" customHeight="1" spans="1:6">
      <c r="A565" s="20">
        <v>561</v>
      </c>
      <c r="B565" s="218" t="s">
        <v>2578</v>
      </c>
      <c r="C565" s="222" t="s">
        <v>2017</v>
      </c>
      <c r="D565" s="235" t="s">
        <v>2007</v>
      </c>
      <c r="E565" s="68" t="s">
        <v>2038</v>
      </c>
      <c r="F565" s="239">
        <v>1</v>
      </c>
    </row>
    <row r="566" customHeight="1" spans="1:6">
      <c r="A566" s="20">
        <v>562</v>
      </c>
      <c r="B566" s="218" t="s">
        <v>2579</v>
      </c>
      <c r="C566" s="224" t="s">
        <v>2580</v>
      </c>
      <c r="D566" s="235" t="s">
        <v>2007</v>
      </c>
      <c r="E566" s="68" t="s">
        <v>2099</v>
      </c>
      <c r="F566" s="239">
        <v>15</v>
      </c>
    </row>
    <row r="567" customHeight="1" spans="1:6">
      <c r="A567" s="20">
        <v>563</v>
      </c>
      <c r="B567" s="218" t="s">
        <v>2581</v>
      </c>
      <c r="C567" s="224" t="s">
        <v>2580</v>
      </c>
      <c r="D567" s="235" t="s">
        <v>2007</v>
      </c>
      <c r="E567" s="68" t="s">
        <v>2550</v>
      </c>
      <c r="F567" s="239">
        <v>6</v>
      </c>
    </row>
    <row r="568" customHeight="1" spans="1:6">
      <c r="A568" s="20">
        <v>564</v>
      </c>
      <c r="B568" s="218" t="s">
        <v>2582</v>
      </c>
      <c r="C568" s="68"/>
      <c r="D568" s="235" t="s">
        <v>2007</v>
      </c>
      <c r="E568" s="68" t="s">
        <v>2064</v>
      </c>
      <c r="F568" s="239">
        <v>20</v>
      </c>
    </row>
    <row r="569" customHeight="1" spans="1:6">
      <c r="A569" s="20">
        <v>565</v>
      </c>
      <c r="B569" s="218" t="s">
        <v>2583</v>
      </c>
      <c r="C569" s="222" t="s">
        <v>2017</v>
      </c>
      <c r="D569" s="235" t="s">
        <v>2007</v>
      </c>
      <c r="E569" s="68" t="s">
        <v>2099</v>
      </c>
      <c r="F569" s="239">
        <v>1</v>
      </c>
    </row>
    <row r="570" customHeight="1" spans="1:6">
      <c r="A570" s="20">
        <v>566</v>
      </c>
      <c r="B570" s="218" t="s">
        <v>2584</v>
      </c>
      <c r="C570" s="222" t="s">
        <v>2017</v>
      </c>
      <c r="D570" s="235" t="s">
        <v>2007</v>
      </c>
      <c r="E570" s="68" t="s">
        <v>2099</v>
      </c>
      <c r="F570" s="239">
        <v>1</v>
      </c>
    </row>
    <row r="571" customHeight="1" spans="1:6">
      <c r="A571" s="20">
        <v>567</v>
      </c>
      <c r="B571" s="218" t="s">
        <v>2585</v>
      </c>
      <c r="C571" s="222" t="s">
        <v>2017</v>
      </c>
      <c r="D571" s="235" t="s">
        <v>2007</v>
      </c>
      <c r="E571" s="68" t="s">
        <v>2099</v>
      </c>
      <c r="F571" s="239">
        <v>1</v>
      </c>
    </row>
    <row r="572" customHeight="1" spans="1:6">
      <c r="A572" s="20">
        <v>568</v>
      </c>
      <c r="B572" s="218" t="s">
        <v>2586</v>
      </c>
      <c r="C572" s="222" t="s">
        <v>2017</v>
      </c>
      <c r="D572" s="235" t="s">
        <v>2007</v>
      </c>
      <c r="E572" s="68" t="s">
        <v>2099</v>
      </c>
      <c r="F572" s="239">
        <v>7</v>
      </c>
    </row>
    <row r="573" customHeight="1" spans="1:6">
      <c r="A573" s="20">
        <v>569</v>
      </c>
      <c r="B573" s="218" t="s">
        <v>2587</v>
      </c>
      <c r="C573" s="222" t="s">
        <v>2094</v>
      </c>
      <c r="D573" s="235" t="s">
        <v>2007</v>
      </c>
      <c r="E573" s="68" t="s">
        <v>2099</v>
      </c>
      <c r="F573" s="239">
        <v>2</v>
      </c>
    </row>
    <row r="574" customHeight="1" spans="1:6">
      <c r="A574" s="20">
        <v>570</v>
      </c>
      <c r="B574" s="218" t="s">
        <v>2588</v>
      </c>
      <c r="C574" s="222" t="s">
        <v>2017</v>
      </c>
      <c r="D574" s="235" t="s">
        <v>2007</v>
      </c>
      <c r="E574" s="68" t="s">
        <v>2099</v>
      </c>
      <c r="F574" s="239">
        <v>2</v>
      </c>
    </row>
    <row r="575" customHeight="1" spans="1:6">
      <c r="A575" s="20">
        <v>571</v>
      </c>
      <c r="B575" s="218" t="s">
        <v>2589</v>
      </c>
      <c r="C575" s="222" t="s">
        <v>2094</v>
      </c>
      <c r="D575" s="235" t="s">
        <v>2007</v>
      </c>
      <c r="E575" s="68" t="s">
        <v>2099</v>
      </c>
      <c r="F575" s="239">
        <v>1</v>
      </c>
    </row>
    <row r="576" customHeight="1" spans="1:6">
      <c r="A576" s="20">
        <v>572</v>
      </c>
      <c r="B576" s="218" t="s">
        <v>2590</v>
      </c>
      <c r="C576" s="222" t="s">
        <v>2017</v>
      </c>
      <c r="D576" s="235" t="s">
        <v>2007</v>
      </c>
      <c r="E576" s="68" t="s">
        <v>2099</v>
      </c>
      <c r="F576" s="239">
        <v>2</v>
      </c>
    </row>
    <row r="577" customHeight="1" spans="1:6">
      <c r="A577" s="20">
        <v>573</v>
      </c>
      <c r="B577" s="218" t="s">
        <v>2591</v>
      </c>
      <c r="C577" s="68"/>
      <c r="D577" s="235" t="s">
        <v>2007</v>
      </c>
      <c r="E577" s="68" t="s">
        <v>2193</v>
      </c>
      <c r="F577" s="239">
        <v>1</v>
      </c>
    </row>
    <row r="578" customHeight="1" spans="1:6">
      <c r="A578" s="20">
        <v>574</v>
      </c>
      <c r="B578" s="218" t="s">
        <v>2592</v>
      </c>
      <c r="C578" s="68"/>
      <c r="D578" s="235" t="s">
        <v>2007</v>
      </c>
      <c r="E578" s="68" t="s">
        <v>2593</v>
      </c>
      <c r="F578" s="239">
        <v>2</v>
      </c>
    </row>
    <row r="579" customHeight="1" spans="1:6">
      <c r="A579" s="20">
        <v>575</v>
      </c>
      <c r="B579" s="218" t="s">
        <v>2594</v>
      </c>
      <c r="C579" s="68"/>
      <c r="D579" s="235" t="s">
        <v>2007</v>
      </c>
      <c r="E579" s="68" t="s">
        <v>2593</v>
      </c>
      <c r="F579" s="239">
        <v>1</v>
      </c>
    </row>
    <row r="580" customHeight="1" spans="1:6">
      <c r="A580" s="20">
        <v>576</v>
      </c>
      <c r="B580" s="218" t="s">
        <v>2595</v>
      </c>
      <c r="C580" s="68"/>
      <c r="D580" s="235" t="s">
        <v>2007</v>
      </c>
      <c r="E580" s="68" t="s">
        <v>2596</v>
      </c>
      <c r="F580" s="239">
        <v>6</v>
      </c>
    </row>
    <row r="581" customHeight="1" spans="1:6">
      <c r="A581" s="20">
        <v>577</v>
      </c>
      <c r="B581" s="218" t="s">
        <v>2597</v>
      </c>
      <c r="C581" s="68"/>
      <c r="D581" s="235" t="s">
        <v>2007</v>
      </c>
      <c r="E581" s="68" t="s">
        <v>2596</v>
      </c>
      <c r="F581" s="239">
        <v>1</v>
      </c>
    </row>
    <row r="582" customHeight="1" spans="1:6">
      <c r="A582" s="20">
        <v>578</v>
      </c>
      <c r="B582" s="218" t="s">
        <v>2598</v>
      </c>
      <c r="C582" s="68"/>
      <c r="D582" s="235" t="s">
        <v>2007</v>
      </c>
      <c r="E582" s="68" t="s">
        <v>2596</v>
      </c>
      <c r="F582" s="239">
        <v>2</v>
      </c>
    </row>
    <row r="583" customHeight="1" spans="1:6">
      <c r="A583" s="20">
        <v>579</v>
      </c>
      <c r="B583" s="218" t="s">
        <v>2599</v>
      </c>
      <c r="C583" s="68"/>
      <c r="D583" s="235" t="s">
        <v>2007</v>
      </c>
      <c r="E583" s="68" t="s">
        <v>2038</v>
      </c>
      <c r="F583" s="239">
        <v>3</v>
      </c>
    </row>
    <row r="584" customHeight="1" spans="1:6">
      <c r="A584" s="20">
        <v>580</v>
      </c>
      <c r="B584" s="218" t="s">
        <v>2600</v>
      </c>
      <c r="C584" s="222" t="s">
        <v>2094</v>
      </c>
      <c r="D584" s="235" t="s">
        <v>2007</v>
      </c>
      <c r="E584" s="68" t="s">
        <v>2099</v>
      </c>
      <c r="F584" s="239">
        <v>6</v>
      </c>
    </row>
    <row r="585" customHeight="1" spans="1:6">
      <c r="A585" s="20">
        <v>581</v>
      </c>
      <c r="B585" s="218" t="s">
        <v>2601</v>
      </c>
      <c r="C585" s="222" t="s">
        <v>2017</v>
      </c>
      <c r="D585" s="235" t="s">
        <v>2007</v>
      </c>
      <c r="E585" s="68" t="s">
        <v>2099</v>
      </c>
      <c r="F585" s="239">
        <v>5</v>
      </c>
    </row>
    <row r="586" customHeight="1" spans="1:6">
      <c r="A586" s="20">
        <v>582</v>
      </c>
      <c r="B586" s="218" t="s">
        <v>2602</v>
      </c>
      <c r="C586" s="68"/>
      <c r="D586" s="235" t="s">
        <v>2007</v>
      </c>
      <c r="E586" s="68" t="s">
        <v>2064</v>
      </c>
      <c r="F586" s="239">
        <v>7</v>
      </c>
    </row>
    <row r="587" customHeight="1" spans="1:6">
      <c r="A587" s="20">
        <v>583</v>
      </c>
      <c r="B587" s="218" t="s">
        <v>2603</v>
      </c>
      <c r="C587" s="68"/>
      <c r="D587" s="235" t="s">
        <v>2007</v>
      </c>
      <c r="E587" s="68" t="s">
        <v>2099</v>
      </c>
      <c r="F587" s="239">
        <v>2</v>
      </c>
    </row>
    <row r="588" customHeight="1" spans="1:6">
      <c r="A588" s="20">
        <v>584</v>
      </c>
      <c r="B588" s="218" t="s">
        <v>2604</v>
      </c>
      <c r="C588" s="68"/>
      <c r="D588" s="235" t="s">
        <v>2007</v>
      </c>
      <c r="E588" s="68" t="s">
        <v>2064</v>
      </c>
      <c r="F588" s="239">
        <v>14</v>
      </c>
    </row>
    <row r="589" customHeight="1" spans="1:6">
      <c r="A589" s="20">
        <v>585</v>
      </c>
      <c r="B589" s="218" t="s">
        <v>2605</v>
      </c>
      <c r="C589" s="68"/>
      <c r="D589" s="235" t="s">
        <v>2007</v>
      </c>
      <c r="E589" s="68" t="s">
        <v>2064</v>
      </c>
      <c r="F589" s="239">
        <v>21</v>
      </c>
    </row>
    <row r="590" customHeight="1" spans="1:6">
      <c r="A590" s="20">
        <v>586</v>
      </c>
      <c r="B590" s="218" t="s">
        <v>2606</v>
      </c>
      <c r="C590" s="68"/>
      <c r="D590" s="235" t="s">
        <v>2007</v>
      </c>
      <c r="E590" s="68" t="s">
        <v>2064</v>
      </c>
      <c r="F590" s="239">
        <v>19</v>
      </c>
    </row>
    <row r="591" customHeight="1" spans="1:6">
      <c r="A591" s="20">
        <v>587</v>
      </c>
      <c r="B591" s="218" t="s">
        <v>2607</v>
      </c>
      <c r="C591" s="68"/>
      <c r="D591" s="235" t="s">
        <v>2007</v>
      </c>
      <c r="E591" s="68" t="s">
        <v>2099</v>
      </c>
      <c r="F591" s="239">
        <v>2</v>
      </c>
    </row>
    <row r="592" customHeight="1" spans="1:6">
      <c r="A592" s="20">
        <v>588</v>
      </c>
      <c r="B592" s="218" t="s">
        <v>2608</v>
      </c>
      <c r="C592" s="68"/>
      <c r="D592" s="235" t="s">
        <v>2007</v>
      </c>
      <c r="E592" s="68" t="s">
        <v>2064</v>
      </c>
      <c r="F592" s="239">
        <v>3</v>
      </c>
    </row>
    <row r="593" customHeight="1" spans="1:6">
      <c r="A593" s="20">
        <v>589</v>
      </c>
      <c r="B593" s="218" t="s">
        <v>2609</v>
      </c>
      <c r="C593" s="68"/>
      <c r="D593" s="235" t="s">
        <v>2007</v>
      </c>
      <c r="E593" s="68" t="s">
        <v>2064</v>
      </c>
      <c r="F593" s="239">
        <v>15</v>
      </c>
    </row>
    <row r="594" customHeight="1" spans="1:6">
      <c r="A594" s="20">
        <v>590</v>
      </c>
      <c r="B594" s="218" t="s">
        <v>2610</v>
      </c>
      <c r="C594" s="68"/>
      <c r="D594" s="235" t="s">
        <v>2007</v>
      </c>
      <c r="E594" s="68" t="s">
        <v>2064</v>
      </c>
      <c r="F594" s="239">
        <v>14</v>
      </c>
    </row>
    <row r="595" customHeight="1" spans="1:6">
      <c r="A595" s="20">
        <v>591</v>
      </c>
      <c r="B595" s="218" t="s">
        <v>2611</v>
      </c>
      <c r="C595" s="68"/>
      <c r="D595" s="235" t="s">
        <v>2007</v>
      </c>
      <c r="E595" s="68" t="s">
        <v>2064</v>
      </c>
      <c r="F595" s="239">
        <v>28</v>
      </c>
    </row>
    <row r="596" customHeight="1" spans="1:6">
      <c r="A596" s="20">
        <v>592</v>
      </c>
      <c r="B596" s="218" t="s">
        <v>2612</v>
      </c>
      <c r="C596" s="68"/>
      <c r="D596" s="235" t="s">
        <v>2007</v>
      </c>
      <c r="E596" s="68" t="s">
        <v>2064</v>
      </c>
      <c r="F596" s="239">
        <v>8</v>
      </c>
    </row>
    <row r="597" customHeight="1" spans="1:6">
      <c r="A597" s="20">
        <v>593</v>
      </c>
      <c r="B597" s="218" t="s">
        <v>2613</v>
      </c>
      <c r="C597" s="68"/>
      <c r="D597" s="235" t="s">
        <v>2007</v>
      </c>
      <c r="E597" s="68" t="s">
        <v>2064</v>
      </c>
      <c r="F597" s="239">
        <v>2</v>
      </c>
    </row>
    <row r="598" customHeight="1" spans="1:6">
      <c r="A598" s="20">
        <v>594</v>
      </c>
      <c r="B598" s="218" t="s">
        <v>2614</v>
      </c>
      <c r="C598" s="68"/>
      <c r="D598" s="235" t="s">
        <v>2007</v>
      </c>
      <c r="E598" s="68" t="s">
        <v>2008</v>
      </c>
      <c r="F598" s="239">
        <v>542</v>
      </c>
    </row>
    <row r="599" customHeight="1" spans="1:6">
      <c r="A599" s="20">
        <v>595</v>
      </c>
      <c r="B599" s="218" t="s">
        <v>2615</v>
      </c>
      <c r="C599" s="68"/>
      <c r="D599" s="235" t="s">
        <v>2007</v>
      </c>
      <c r="E599" s="68" t="s">
        <v>2064</v>
      </c>
      <c r="F599" s="239">
        <v>90</v>
      </c>
    </row>
    <row r="600" customHeight="1" spans="1:6">
      <c r="A600" s="20">
        <v>596</v>
      </c>
      <c r="B600" s="218" t="s">
        <v>2616</v>
      </c>
      <c r="C600" s="68"/>
      <c r="D600" s="235" t="s">
        <v>2007</v>
      </c>
      <c r="E600" s="68" t="s">
        <v>2008</v>
      </c>
      <c r="F600" s="239">
        <v>500</v>
      </c>
    </row>
    <row r="601" customHeight="1" spans="1:6">
      <c r="A601" s="20">
        <v>597</v>
      </c>
      <c r="B601" s="218" t="s">
        <v>2617</v>
      </c>
      <c r="C601" s="68"/>
      <c r="D601" s="235" t="s">
        <v>2007</v>
      </c>
      <c r="E601" s="68" t="s">
        <v>2064</v>
      </c>
      <c r="F601" s="239">
        <v>9</v>
      </c>
    </row>
    <row r="602" customHeight="1" spans="1:6">
      <c r="A602" s="20">
        <v>598</v>
      </c>
      <c r="B602" s="218" t="s">
        <v>2618</v>
      </c>
      <c r="C602" s="68"/>
      <c r="D602" s="235" t="s">
        <v>2007</v>
      </c>
      <c r="E602" s="68" t="s">
        <v>2064</v>
      </c>
      <c r="F602" s="239">
        <v>25</v>
      </c>
    </row>
    <row r="603" customHeight="1" spans="1:6">
      <c r="A603" s="20">
        <v>599</v>
      </c>
      <c r="B603" s="218" t="s">
        <v>2619</v>
      </c>
      <c r="C603" s="68"/>
      <c r="D603" s="235" t="s">
        <v>2007</v>
      </c>
      <c r="E603" s="68" t="s">
        <v>2064</v>
      </c>
      <c r="F603" s="239">
        <v>11</v>
      </c>
    </row>
    <row r="604" customHeight="1" spans="1:6">
      <c r="A604" s="20">
        <v>600</v>
      </c>
      <c r="B604" s="218" t="s">
        <v>2620</v>
      </c>
      <c r="C604" s="68"/>
      <c r="D604" s="235" t="s">
        <v>2007</v>
      </c>
      <c r="E604" s="68" t="s">
        <v>2064</v>
      </c>
      <c r="F604" s="239">
        <v>34</v>
      </c>
    </row>
    <row r="605" customHeight="1" spans="1:6">
      <c r="A605" s="20">
        <v>601</v>
      </c>
      <c r="B605" s="218" t="s">
        <v>2621</v>
      </c>
      <c r="C605" s="68"/>
      <c r="D605" s="235" t="s">
        <v>2007</v>
      </c>
      <c r="E605" s="68" t="s">
        <v>2064</v>
      </c>
      <c r="F605" s="239">
        <v>4</v>
      </c>
    </row>
    <row r="606" customHeight="1" spans="1:6">
      <c r="A606" s="20">
        <v>602</v>
      </c>
      <c r="B606" s="218" t="s">
        <v>2622</v>
      </c>
      <c r="C606" s="68"/>
      <c r="D606" s="235" t="s">
        <v>2007</v>
      </c>
      <c r="E606" s="68" t="s">
        <v>2064</v>
      </c>
      <c r="F606" s="239">
        <v>14</v>
      </c>
    </row>
    <row r="607" customHeight="1" spans="1:6">
      <c r="A607" s="20">
        <v>603</v>
      </c>
      <c r="B607" s="218" t="s">
        <v>2623</v>
      </c>
      <c r="C607" s="68"/>
      <c r="D607" s="235" t="s">
        <v>2007</v>
      </c>
      <c r="E607" s="68" t="s">
        <v>2064</v>
      </c>
      <c r="F607" s="239">
        <v>13</v>
      </c>
    </row>
    <row r="608" customHeight="1" spans="1:6">
      <c r="A608" s="20">
        <v>604</v>
      </c>
      <c r="B608" s="218" t="s">
        <v>2624</v>
      </c>
      <c r="C608" s="68"/>
      <c r="D608" s="235" t="s">
        <v>2007</v>
      </c>
      <c r="E608" s="68" t="s">
        <v>2008</v>
      </c>
      <c r="F608" s="239">
        <v>94</v>
      </c>
    </row>
    <row r="609" customHeight="1" spans="1:6">
      <c r="A609" s="20">
        <v>605</v>
      </c>
      <c r="B609" s="218" t="s">
        <v>2625</v>
      </c>
      <c r="C609" s="68"/>
      <c r="D609" s="235" t="s">
        <v>2007</v>
      </c>
      <c r="E609" s="68" t="s">
        <v>2008</v>
      </c>
      <c r="F609" s="239">
        <v>88</v>
      </c>
    </row>
    <row r="610" customHeight="1" spans="1:6">
      <c r="A610" s="20">
        <v>606</v>
      </c>
      <c r="B610" s="218" t="s">
        <v>2626</v>
      </c>
      <c r="C610" s="68" t="s">
        <v>2094</v>
      </c>
      <c r="D610" s="235" t="s">
        <v>2007</v>
      </c>
      <c r="E610" s="68" t="s">
        <v>2064</v>
      </c>
      <c r="F610" s="239">
        <v>12</v>
      </c>
    </row>
    <row r="611" customHeight="1" spans="1:6">
      <c r="A611" s="20">
        <v>607</v>
      </c>
      <c r="B611" s="218" t="s">
        <v>2627</v>
      </c>
      <c r="C611" s="68"/>
      <c r="D611" s="235" t="s">
        <v>2007</v>
      </c>
      <c r="E611" s="68" t="s">
        <v>2064</v>
      </c>
      <c r="F611" s="239">
        <v>7</v>
      </c>
    </row>
    <row r="612" customHeight="1" spans="1:6">
      <c r="A612" s="20">
        <v>608</v>
      </c>
      <c r="B612" s="218" t="s">
        <v>2628</v>
      </c>
      <c r="C612" s="68"/>
      <c r="D612" s="235" t="s">
        <v>2007</v>
      </c>
      <c r="E612" s="68" t="s">
        <v>2064</v>
      </c>
      <c r="F612" s="239">
        <v>1</v>
      </c>
    </row>
    <row r="613" customHeight="1" spans="1:6">
      <c r="A613" s="20">
        <v>609</v>
      </c>
      <c r="B613" s="218" t="s">
        <v>2629</v>
      </c>
      <c r="C613" s="68" t="s">
        <v>2094</v>
      </c>
      <c r="D613" s="235" t="s">
        <v>2007</v>
      </c>
      <c r="E613" s="68" t="s">
        <v>2064</v>
      </c>
      <c r="F613" s="239">
        <v>79</v>
      </c>
    </row>
    <row r="614" customHeight="1" spans="1:6">
      <c r="A614" s="20">
        <v>610</v>
      </c>
      <c r="B614" s="218" t="s">
        <v>2630</v>
      </c>
      <c r="C614" s="68"/>
      <c r="D614" s="235" t="s">
        <v>2007</v>
      </c>
      <c r="E614" s="68" t="s">
        <v>2064</v>
      </c>
      <c r="F614" s="239">
        <v>29</v>
      </c>
    </row>
    <row r="615" customHeight="1" spans="1:6">
      <c r="A615" s="20">
        <v>611</v>
      </c>
      <c r="B615" s="218" t="s">
        <v>2631</v>
      </c>
      <c r="C615" s="68"/>
      <c r="D615" s="235" t="s">
        <v>2007</v>
      </c>
      <c r="E615" s="68" t="s">
        <v>2064</v>
      </c>
      <c r="F615" s="239">
        <v>13</v>
      </c>
    </row>
    <row r="616" customHeight="1" spans="1:6">
      <c r="A616" s="20">
        <v>612</v>
      </c>
      <c r="B616" s="218" t="s">
        <v>2632</v>
      </c>
      <c r="C616" s="68"/>
      <c r="D616" s="235" t="s">
        <v>2007</v>
      </c>
      <c r="E616" s="68" t="s">
        <v>2633</v>
      </c>
      <c r="F616" s="239">
        <v>8</v>
      </c>
    </row>
    <row r="617" customHeight="1" spans="1:6">
      <c r="A617" s="20">
        <v>613</v>
      </c>
      <c r="B617" s="218" t="s">
        <v>2634</v>
      </c>
      <c r="C617" s="68"/>
      <c r="D617" s="235" t="s">
        <v>2007</v>
      </c>
      <c r="E617" s="68" t="s">
        <v>2064</v>
      </c>
      <c r="F617" s="239">
        <v>8</v>
      </c>
    </row>
    <row r="618" customHeight="1" spans="1:6">
      <c r="A618" s="20">
        <v>614</v>
      </c>
      <c r="B618" s="218" t="s">
        <v>2635</v>
      </c>
      <c r="C618" s="68"/>
      <c r="D618" s="235" t="s">
        <v>2007</v>
      </c>
      <c r="E618" s="68" t="s">
        <v>2064</v>
      </c>
      <c r="F618" s="239">
        <v>1</v>
      </c>
    </row>
    <row r="619" customHeight="1" spans="1:6">
      <c r="A619" s="20">
        <v>615</v>
      </c>
      <c r="B619" s="218" t="s">
        <v>2636</v>
      </c>
      <c r="C619" s="68"/>
      <c r="D619" s="235" t="s">
        <v>2007</v>
      </c>
      <c r="E619" s="68" t="s">
        <v>2064</v>
      </c>
      <c r="F619" s="239">
        <v>29</v>
      </c>
    </row>
    <row r="620" customHeight="1" spans="1:6">
      <c r="A620" s="20">
        <v>616</v>
      </c>
      <c r="B620" s="218" t="s">
        <v>2637</v>
      </c>
      <c r="C620" s="222" t="s">
        <v>2017</v>
      </c>
      <c r="D620" s="235" t="s">
        <v>2007</v>
      </c>
      <c r="E620" s="68" t="s">
        <v>2064</v>
      </c>
      <c r="F620" s="239">
        <v>18</v>
      </c>
    </row>
    <row r="621" customHeight="1" spans="1:6">
      <c r="A621" s="20">
        <v>617</v>
      </c>
      <c r="B621" s="218" t="s">
        <v>2638</v>
      </c>
      <c r="C621" s="68"/>
      <c r="D621" s="235" t="s">
        <v>2007</v>
      </c>
      <c r="E621" s="68" t="s">
        <v>2064</v>
      </c>
      <c r="F621" s="239">
        <v>16</v>
      </c>
    </row>
    <row r="622" customHeight="1" spans="1:6">
      <c r="A622" s="20">
        <v>618</v>
      </c>
      <c r="B622" s="218" t="s">
        <v>2639</v>
      </c>
      <c r="C622" s="68"/>
      <c r="D622" s="235" t="s">
        <v>2007</v>
      </c>
      <c r="E622" s="68" t="s">
        <v>2064</v>
      </c>
      <c r="F622" s="239">
        <v>41</v>
      </c>
    </row>
    <row r="623" customHeight="1" spans="1:6">
      <c r="A623" s="20">
        <v>619</v>
      </c>
      <c r="B623" s="218" t="s">
        <v>2640</v>
      </c>
      <c r="C623" s="68"/>
      <c r="D623" s="235" t="s">
        <v>2007</v>
      </c>
      <c r="E623" s="68" t="s">
        <v>2064</v>
      </c>
      <c r="F623" s="239">
        <v>30</v>
      </c>
    </row>
    <row r="624" customHeight="1" spans="1:6">
      <c r="A624" s="20">
        <v>620</v>
      </c>
      <c r="B624" s="218" t="s">
        <v>2641</v>
      </c>
      <c r="C624" s="68"/>
      <c r="D624" s="235" t="s">
        <v>2007</v>
      </c>
      <c r="E624" s="68" t="s">
        <v>2064</v>
      </c>
      <c r="F624" s="239">
        <v>23</v>
      </c>
    </row>
    <row r="625" customHeight="1" spans="1:6">
      <c r="A625" s="20">
        <v>621</v>
      </c>
      <c r="B625" s="218" t="s">
        <v>2642</v>
      </c>
      <c r="C625" s="68"/>
      <c r="D625" s="235" t="s">
        <v>2007</v>
      </c>
      <c r="E625" s="68" t="s">
        <v>2064</v>
      </c>
      <c r="F625" s="239">
        <v>10</v>
      </c>
    </row>
    <row r="626" customHeight="1" spans="1:6">
      <c r="A626" s="20">
        <v>622</v>
      </c>
      <c r="B626" s="218" t="s">
        <v>2643</v>
      </c>
      <c r="C626" s="68"/>
      <c r="D626" s="235" t="s">
        <v>2007</v>
      </c>
      <c r="E626" s="68" t="s">
        <v>2064</v>
      </c>
      <c r="F626" s="239">
        <v>53</v>
      </c>
    </row>
    <row r="627" customHeight="1" spans="1:6">
      <c r="A627" s="20">
        <v>623</v>
      </c>
      <c r="B627" s="218" t="s">
        <v>2644</v>
      </c>
      <c r="C627" s="68"/>
      <c r="D627" s="235" t="s">
        <v>2007</v>
      </c>
      <c r="E627" s="68" t="s">
        <v>2064</v>
      </c>
      <c r="F627" s="239">
        <v>11</v>
      </c>
    </row>
    <row r="628" customHeight="1" spans="1:6">
      <c r="A628" s="20">
        <v>624</v>
      </c>
      <c r="B628" s="218" t="s">
        <v>2645</v>
      </c>
      <c r="C628" s="68"/>
      <c r="D628" s="235" t="s">
        <v>2007</v>
      </c>
      <c r="E628" s="68" t="s">
        <v>2064</v>
      </c>
      <c r="F628" s="239">
        <v>18</v>
      </c>
    </row>
    <row r="629" customHeight="1" spans="1:6">
      <c r="A629" s="20">
        <v>625</v>
      </c>
      <c r="B629" s="218" t="s">
        <v>2646</v>
      </c>
      <c r="C629" s="68"/>
      <c r="D629" s="235" t="s">
        <v>2007</v>
      </c>
      <c r="E629" s="68" t="s">
        <v>2064</v>
      </c>
      <c r="F629" s="239">
        <v>11</v>
      </c>
    </row>
    <row r="630" customHeight="1" spans="1:6">
      <c r="A630" s="20">
        <v>626</v>
      </c>
      <c r="B630" s="218" t="s">
        <v>2647</v>
      </c>
      <c r="C630" s="68" t="s">
        <v>2094</v>
      </c>
      <c r="D630" s="235" t="s">
        <v>2007</v>
      </c>
      <c r="E630" s="68" t="s">
        <v>2064</v>
      </c>
      <c r="F630" s="239">
        <v>13</v>
      </c>
    </row>
    <row r="631" customHeight="1" spans="1:6">
      <c r="A631" s="20">
        <v>627</v>
      </c>
      <c r="B631" s="218" t="s">
        <v>2648</v>
      </c>
      <c r="C631" s="68" t="s">
        <v>2094</v>
      </c>
      <c r="D631" s="235" t="s">
        <v>2007</v>
      </c>
      <c r="E631" s="68" t="s">
        <v>2064</v>
      </c>
      <c r="F631" s="239">
        <v>5</v>
      </c>
    </row>
    <row r="632" customHeight="1" spans="1:6">
      <c r="A632" s="20">
        <v>628</v>
      </c>
      <c r="B632" s="218" t="s">
        <v>2649</v>
      </c>
      <c r="C632" s="68"/>
      <c r="D632" s="235" t="s">
        <v>2007</v>
      </c>
      <c r="E632" s="68" t="s">
        <v>2064</v>
      </c>
      <c r="F632" s="239">
        <v>8</v>
      </c>
    </row>
    <row r="633" customHeight="1" spans="1:6">
      <c r="A633" s="20">
        <v>629</v>
      </c>
      <c r="B633" s="218" t="s">
        <v>2650</v>
      </c>
      <c r="C633" s="68" t="s">
        <v>2094</v>
      </c>
      <c r="D633" s="235" t="s">
        <v>2007</v>
      </c>
      <c r="E633" s="68" t="s">
        <v>2064</v>
      </c>
      <c r="F633" s="239">
        <v>8</v>
      </c>
    </row>
    <row r="634" customHeight="1" spans="1:6">
      <c r="A634" s="20">
        <v>630</v>
      </c>
      <c r="B634" s="218" t="s">
        <v>2651</v>
      </c>
      <c r="C634" s="68"/>
      <c r="D634" s="235" t="s">
        <v>2007</v>
      </c>
      <c r="E634" s="68" t="s">
        <v>2064</v>
      </c>
      <c r="F634" s="239">
        <v>77</v>
      </c>
    </row>
    <row r="635" customHeight="1" spans="1:6">
      <c r="A635" s="20">
        <v>631</v>
      </c>
      <c r="B635" s="218" t="s">
        <v>2652</v>
      </c>
      <c r="C635" s="68"/>
      <c r="D635" s="235" t="s">
        <v>2007</v>
      </c>
      <c r="E635" s="68" t="s">
        <v>2064</v>
      </c>
      <c r="F635" s="239">
        <v>5</v>
      </c>
    </row>
    <row r="636" customHeight="1" spans="1:6">
      <c r="A636" s="20">
        <v>632</v>
      </c>
      <c r="B636" s="218" t="s">
        <v>2653</v>
      </c>
      <c r="C636" s="68"/>
      <c r="D636" s="235" t="s">
        <v>2007</v>
      </c>
      <c r="E636" s="68" t="s">
        <v>2064</v>
      </c>
      <c r="F636" s="239">
        <v>29</v>
      </c>
    </row>
    <row r="637" customHeight="1" spans="1:6">
      <c r="A637" s="20">
        <v>633</v>
      </c>
      <c r="B637" s="218" t="s">
        <v>2654</v>
      </c>
      <c r="C637" s="68"/>
      <c r="D637" s="235" t="s">
        <v>2007</v>
      </c>
      <c r="E637" s="68" t="s">
        <v>2064</v>
      </c>
      <c r="F637" s="239">
        <v>243</v>
      </c>
    </row>
    <row r="638" customHeight="1" spans="1:6">
      <c r="A638" s="20">
        <v>634</v>
      </c>
      <c r="B638" s="218" t="s">
        <v>2655</v>
      </c>
      <c r="C638" s="68"/>
      <c r="D638" s="235" t="s">
        <v>2007</v>
      </c>
      <c r="E638" s="68" t="s">
        <v>2064</v>
      </c>
      <c r="F638" s="239">
        <v>1</v>
      </c>
    </row>
    <row r="639" customHeight="1" spans="1:6">
      <c r="A639" s="20">
        <v>635</v>
      </c>
      <c r="B639" s="218" t="s">
        <v>2656</v>
      </c>
      <c r="C639" s="68"/>
      <c r="D639" s="235" t="s">
        <v>2007</v>
      </c>
      <c r="E639" s="68" t="s">
        <v>2064</v>
      </c>
      <c r="F639" s="239">
        <v>31</v>
      </c>
    </row>
    <row r="640" customHeight="1" spans="1:6">
      <c r="A640" s="20">
        <v>636</v>
      </c>
      <c r="B640" s="218" t="s">
        <v>2657</v>
      </c>
      <c r="C640" s="68"/>
      <c r="D640" s="235" t="s">
        <v>2007</v>
      </c>
      <c r="E640" s="68" t="s">
        <v>2064</v>
      </c>
      <c r="F640" s="239">
        <v>30</v>
      </c>
    </row>
    <row r="641" customHeight="1" spans="1:6">
      <c r="A641" s="20">
        <v>637</v>
      </c>
      <c r="B641" s="218" t="s">
        <v>2602</v>
      </c>
      <c r="C641" s="68"/>
      <c r="D641" s="235" t="s">
        <v>2007</v>
      </c>
      <c r="E641" s="68" t="s">
        <v>2064</v>
      </c>
      <c r="F641" s="239">
        <v>61</v>
      </c>
    </row>
    <row r="642" customHeight="1" spans="1:6">
      <c r="A642" s="20">
        <v>638</v>
      </c>
      <c r="B642" s="218" t="s">
        <v>2658</v>
      </c>
      <c r="C642" s="68"/>
      <c r="D642" s="235" t="s">
        <v>2007</v>
      </c>
      <c r="E642" s="68" t="s">
        <v>2064</v>
      </c>
      <c r="F642" s="239">
        <v>7</v>
      </c>
    </row>
    <row r="643" customHeight="1" spans="1:6">
      <c r="A643" s="20">
        <v>639</v>
      </c>
      <c r="B643" s="218" t="s">
        <v>2659</v>
      </c>
      <c r="C643" s="68"/>
      <c r="D643" s="235" t="s">
        <v>2007</v>
      </c>
      <c r="E643" s="68" t="s">
        <v>2064</v>
      </c>
      <c r="F643" s="239">
        <v>7</v>
      </c>
    </row>
    <row r="644" customHeight="1" spans="1:6">
      <c r="A644" s="20">
        <v>640</v>
      </c>
      <c r="B644" s="218" t="s">
        <v>2660</v>
      </c>
      <c r="C644" s="68"/>
      <c r="D644" s="235" t="s">
        <v>2007</v>
      </c>
      <c r="E644" s="68" t="s">
        <v>2099</v>
      </c>
      <c r="F644" s="239">
        <v>9</v>
      </c>
    </row>
    <row r="645" customHeight="1" spans="1:6">
      <c r="A645" s="20">
        <v>641</v>
      </c>
      <c r="B645" s="218" t="s">
        <v>2661</v>
      </c>
      <c r="C645" s="68"/>
      <c r="D645" s="235" t="s">
        <v>2007</v>
      </c>
      <c r="E645" s="68" t="s">
        <v>2064</v>
      </c>
      <c r="F645" s="239">
        <v>33</v>
      </c>
    </row>
    <row r="646" customHeight="1" spans="1:6">
      <c r="A646" s="20">
        <v>642</v>
      </c>
      <c r="B646" s="218" t="s">
        <v>2662</v>
      </c>
      <c r="C646" s="68"/>
      <c r="D646" s="235" t="s">
        <v>2007</v>
      </c>
      <c r="E646" s="68" t="s">
        <v>2064</v>
      </c>
      <c r="F646" s="239">
        <v>6</v>
      </c>
    </row>
    <row r="647" customHeight="1" spans="1:6">
      <c r="A647" s="20">
        <v>643</v>
      </c>
      <c r="B647" s="218" t="s">
        <v>2663</v>
      </c>
      <c r="C647" s="68"/>
      <c r="D647" s="235" t="s">
        <v>2007</v>
      </c>
      <c r="E647" s="68" t="s">
        <v>2064</v>
      </c>
      <c r="F647" s="239">
        <v>1</v>
      </c>
    </row>
    <row r="648" customHeight="1" spans="1:6">
      <c r="A648" s="20">
        <v>644</v>
      </c>
      <c r="B648" s="218" t="s">
        <v>2664</v>
      </c>
      <c r="C648" s="68"/>
      <c r="D648" s="235" t="s">
        <v>2007</v>
      </c>
      <c r="E648" s="68" t="s">
        <v>2064</v>
      </c>
      <c r="F648" s="239">
        <v>14</v>
      </c>
    </row>
    <row r="649" customHeight="1" spans="1:6">
      <c r="A649" s="20">
        <v>645</v>
      </c>
      <c r="B649" s="218" t="s">
        <v>2665</v>
      </c>
      <c r="C649" s="68"/>
      <c r="D649" s="235" t="s">
        <v>2007</v>
      </c>
      <c r="E649" s="68" t="s">
        <v>2064</v>
      </c>
      <c r="F649" s="239">
        <v>22</v>
      </c>
    </row>
    <row r="650" customHeight="1" spans="1:6">
      <c r="A650" s="20">
        <v>646</v>
      </c>
      <c r="B650" s="218" t="s">
        <v>2666</v>
      </c>
      <c r="C650" s="68"/>
      <c r="D650" s="235" t="s">
        <v>2007</v>
      </c>
      <c r="E650" s="68" t="s">
        <v>2064</v>
      </c>
      <c r="F650" s="239">
        <v>6</v>
      </c>
    </row>
    <row r="651" customHeight="1" spans="1:6">
      <c r="A651" s="20">
        <v>647</v>
      </c>
      <c r="B651" s="218" t="s">
        <v>2667</v>
      </c>
      <c r="C651" s="68"/>
      <c r="D651" s="235" t="s">
        <v>2007</v>
      </c>
      <c r="E651" s="68" t="s">
        <v>2064</v>
      </c>
      <c r="F651" s="239">
        <v>4</v>
      </c>
    </row>
    <row r="652" customHeight="1" spans="1:6">
      <c r="A652" s="20">
        <v>648</v>
      </c>
      <c r="B652" s="218" t="s">
        <v>2668</v>
      </c>
      <c r="C652" s="68"/>
      <c r="D652" s="235" t="s">
        <v>2007</v>
      </c>
      <c r="E652" s="68" t="s">
        <v>2064</v>
      </c>
      <c r="F652" s="239">
        <v>17</v>
      </c>
    </row>
    <row r="653" customHeight="1" spans="1:6">
      <c r="A653" s="20">
        <v>649</v>
      </c>
      <c r="B653" s="218" t="s">
        <v>2669</v>
      </c>
      <c r="C653" s="68"/>
      <c r="D653" s="235" t="s">
        <v>2007</v>
      </c>
      <c r="E653" s="68" t="s">
        <v>2064</v>
      </c>
      <c r="F653" s="239">
        <v>37</v>
      </c>
    </row>
    <row r="654" customHeight="1" spans="1:6">
      <c r="A654" s="20">
        <v>650</v>
      </c>
      <c r="B654" s="218" t="s">
        <v>2670</v>
      </c>
      <c r="C654" s="68"/>
      <c r="D654" s="235" t="s">
        <v>2007</v>
      </c>
      <c r="E654" s="68" t="s">
        <v>2064</v>
      </c>
      <c r="F654" s="239">
        <v>6</v>
      </c>
    </row>
    <row r="655" customHeight="1" spans="1:6">
      <c r="A655" s="20">
        <v>651</v>
      </c>
      <c r="B655" s="218" t="s">
        <v>2671</v>
      </c>
      <c r="C655" s="68"/>
      <c r="D655" s="235" t="s">
        <v>2007</v>
      </c>
      <c r="E655" s="68" t="s">
        <v>2064</v>
      </c>
      <c r="F655" s="239">
        <v>12</v>
      </c>
    </row>
    <row r="656" customHeight="1" spans="1:6">
      <c r="A656" s="20">
        <v>652</v>
      </c>
      <c r="B656" s="218" t="s">
        <v>2672</v>
      </c>
      <c r="C656" s="68"/>
      <c r="D656" s="235" t="s">
        <v>2007</v>
      </c>
      <c r="E656" s="68" t="s">
        <v>2064</v>
      </c>
      <c r="F656" s="239">
        <v>13</v>
      </c>
    </row>
    <row r="657" customHeight="1" spans="1:6">
      <c r="A657" s="20">
        <v>653</v>
      </c>
      <c r="B657" s="218" t="s">
        <v>2673</v>
      </c>
      <c r="C657" s="68"/>
      <c r="D657" s="235" t="s">
        <v>2007</v>
      </c>
      <c r="E657" s="68" t="s">
        <v>2064</v>
      </c>
      <c r="F657" s="239">
        <v>8</v>
      </c>
    </row>
    <row r="658" customHeight="1" spans="1:6">
      <c r="A658" s="20">
        <v>654</v>
      </c>
      <c r="B658" s="218" t="s">
        <v>2674</v>
      </c>
      <c r="C658" s="68"/>
      <c r="D658" s="235" t="s">
        <v>2007</v>
      </c>
      <c r="E658" s="68" t="s">
        <v>2064</v>
      </c>
      <c r="F658" s="239">
        <v>30</v>
      </c>
    </row>
    <row r="659" customHeight="1" spans="1:6">
      <c r="A659" s="20">
        <v>655</v>
      </c>
      <c r="B659" s="218" t="s">
        <v>2675</v>
      </c>
      <c r="C659" s="68"/>
      <c r="D659" s="235" t="s">
        <v>2007</v>
      </c>
      <c r="E659" s="68" t="s">
        <v>2064</v>
      </c>
      <c r="F659" s="239">
        <v>16</v>
      </c>
    </row>
    <row r="660" customHeight="1" spans="1:6">
      <c r="A660" s="20">
        <v>656</v>
      </c>
      <c r="B660" s="218" t="s">
        <v>2676</v>
      </c>
      <c r="C660" s="222" t="s">
        <v>2017</v>
      </c>
      <c r="D660" s="235" t="s">
        <v>2007</v>
      </c>
      <c r="E660" s="68" t="s">
        <v>2064</v>
      </c>
      <c r="F660" s="239">
        <v>44</v>
      </c>
    </row>
    <row r="661" customHeight="1" spans="1:6">
      <c r="A661" s="20">
        <v>657</v>
      </c>
      <c r="B661" s="218" t="s">
        <v>2677</v>
      </c>
      <c r="C661" s="68" t="s">
        <v>2094</v>
      </c>
      <c r="D661" s="235" t="s">
        <v>2007</v>
      </c>
      <c r="E661" s="68" t="s">
        <v>2064</v>
      </c>
      <c r="F661" s="239">
        <v>11</v>
      </c>
    </row>
    <row r="662" customHeight="1" spans="1:6">
      <c r="A662" s="20">
        <v>658</v>
      </c>
      <c r="B662" s="218" t="s">
        <v>2678</v>
      </c>
      <c r="C662" s="68"/>
      <c r="D662" s="235" t="s">
        <v>2007</v>
      </c>
      <c r="E662" s="68" t="s">
        <v>2064</v>
      </c>
      <c r="F662" s="239">
        <v>4</v>
      </c>
    </row>
    <row r="663" customHeight="1" spans="1:6">
      <c r="A663" s="20">
        <v>659</v>
      </c>
      <c r="B663" s="218" t="s">
        <v>2679</v>
      </c>
      <c r="C663" s="68"/>
      <c r="D663" s="235" t="s">
        <v>2007</v>
      </c>
      <c r="E663" s="68" t="s">
        <v>2064</v>
      </c>
      <c r="F663" s="239">
        <v>20</v>
      </c>
    </row>
    <row r="664" customHeight="1" spans="1:6">
      <c r="A664" s="20">
        <v>660</v>
      </c>
      <c r="B664" s="218" t="s">
        <v>2680</v>
      </c>
      <c r="C664" s="222" t="s">
        <v>2017</v>
      </c>
      <c r="D664" s="235" t="s">
        <v>2007</v>
      </c>
      <c r="E664" s="68" t="s">
        <v>2064</v>
      </c>
      <c r="F664" s="239">
        <v>24</v>
      </c>
    </row>
    <row r="665" customHeight="1" spans="1:6">
      <c r="A665" s="20">
        <v>661</v>
      </c>
      <c r="B665" s="218" t="s">
        <v>2681</v>
      </c>
      <c r="C665" s="222" t="s">
        <v>2017</v>
      </c>
      <c r="D665" s="235" t="s">
        <v>2007</v>
      </c>
      <c r="E665" s="68" t="s">
        <v>2064</v>
      </c>
      <c r="F665" s="239">
        <v>10</v>
      </c>
    </row>
    <row r="666" customHeight="1" spans="1:6">
      <c r="A666" s="20">
        <v>662</v>
      </c>
      <c r="B666" s="218" t="s">
        <v>2682</v>
      </c>
      <c r="C666" s="68"/>
      <c r="D666" s="235" t="s">
        <v>2007</v>
      </c>
      <c r="E666" s="68" t="s">
        <v>2064</v>
      </c>
      <c r="F666" s="239">
        <v>24</v>
      </c>
    </row>
    <row r="667" customHeight="1" spans="1:6">
      <c r="A667" s="20">
        <v>663</v>
      </c>
      <c r="B667" s="218" t="s">
        <v>2683</v>
      </c>
      <c r="C667" s="68"/>
      <c r="D667" s="235" t="s">
        <v>2007</v>
      </c>
      <c r="E667" s="68" t="s">
        <v>2064</v>
      </c>
      <c r="F667" s="239">
        <v>421</v>
      </c>
    </row>
    <row r="668" customHeight="1" spans="1:6">
      <c r="A668" s="20">
        <v>664</v>
      </c>
      <c r="B668" s="218" t="s">
        <v>2684</v>
      </c>
      <c r="C668" s="68"/>
      <c r="D668" s="235" t="s">
        <v>2007</v>
      </c>
      <c r="E668" s="68" t="s">
        <v>2064</v>
      </c>
      <c r="F668" s="239">
        <v>11</v>
      </c>
    </row>
    <row r="669" customHeight="1" spans="1:6">
      <c r="A669" s="20">
        <v>665</v>
      </c>
      <c r="B669" s="218" t="s">
        <v>2685</v>
      </c>
      <c r="C669" s="68"/>
      <c r="D669" s="235" t="s">
        <v>2007</v>
      </c>
      <c r="E669" s="68" t="s">
        <v>2008</v>
      </c>
      <c r="F669" s="239">
        <v>60</v>
      </c>
    </row>
    <row r="670" customHeight="1" spans="1:6">
      <c r="A670" s="20">
        <v>666</v>
      </c>
      <c r="B670" s="218" t="s">
        <v>2686</v>
      </c>
      <c r="C670" s="68"/>
      <c r="D670" s="235" t="s">
        <v>2007</v>
      </c>
      <c r="E670" s="68" t="s">
        <v>2064</v>
      </c>
      <c r="F670" s="239">
        <v>41</v>
      </c>
    </row>
    <row r="671" customHeight="1" spans="1:6">
      <c r="A671" s="20">
        <v>667</v>
      </c>
      <c r="B671" s="218" t="s">
        <v>2687</v>
      </c>
      <c r="C671" s="68"/>
      <c r="D671" s="235" t="s">
        <v>2007</v>
      </c>
      <c r="E671" s="68" t="s">
        <v>2064</v>
      </c>
      <c r="F671" s="239">
        <v>32</v>
      </c>
    </row>
    <row r="672" customHeight="1" spans="1:6">
      <c r="A672" s="20">
        <v>668</v>
      </c>
      <c r="B672" s="218" t="s">
        <v>2688</v>
      </c>
      <c r="C672" s="68"/>
      <c r="D672" s="235" t="s">
        <v>2007</v>
      </c>
      <c r="E672" s="68" t="s">
        <v>2064</v>
      </c>
      <c r="F672" s="239">
        <v>25</v>
      </c>
    </row>
    <row r="673" customHeight="1" spans="1:6">
      <c r="A673" s="20">
        <v>669</v>
      </c>
      <c r="B673" s="218" t="s">
        <v>2689</v>
      </c>
      <c r="C673" s="68"/>
      <c r="D673" s="235" t="s">
        <v>2007</v>
      </c>
      <c r="E673" s="68" t="s">
        <v>2064</v>
      </c>
      <c r="F673" s="239">
        <v>8</v>
      </c>
    </row>
    <row r="674" customHeight="1" spans="1:6">
      <c r="A674" s="20">
        <v>670</v>
      </c>
      <c r="B674" s="218" t="s">
        <v>2690</v>
      </c>
      <c r="C674" s="68"/>
      <c r="D674" s="235" t="s">
        <v>2007</v>
      </c>
      <c r="E674" s="68" t="s">
        <v>2064</v>
      </c>
      <c r="F674" s="239">
        <v>8</v>
      </c>
    </row>
    <row r="675" customHeight="1" spans="1:6">
      <c r="A675" s="20">
        <v>671</v>
      </c>
      <c r="B675" s="218" t="s">
        <v>2691</v>
      </c>
      <c r="C675" s="68"/>
      <c r="D675" s="235" t="s">
        <v>2007</v>
      </c>
      <c r="E675" s="68" t="s">
        <v>2064</v>
      </c>
      <c r="F675" s="239">
        <v>17</v>
      </c>
    </row>
    <row r="676" customHeight="1" spans="1:6">
      <c r="A676" s="20">
        <v>672</v>
      </c>
      <c r="B676" s="218" t="s">
        <v>2692</v>
      </c>
      <c r="C676" s="68"/>
      <c r="D676" s="235" t="s">
        <v>2007</v>
      </c>
      <c r="E676" s="68" t="s">
        <v>2064</v>
      </c>
      <c r="F676" s="239">
        <v>4</v>
      </c>
    </row>
    <row r="677" customHeight="1" spans="1:6">
      <c r="A677" s="20">
        <v>673</v>
      </c>
      <c r="B677" s="218" t="s">
        <v>2693</v>
      </c>
      <c r="C677" s="68"/>
      <c r="D677" s="235" t="s">
        <v>2007</v>
      </c>
      <c r="E677" s="68" t="s">
        <v>2064</v>
      </c>
      <c r="F677" s="239">
        <v>8</v>
      </c>
    </row>
    <row r="678" customHeight="1" spans="1:6">
      <c r="A678" s="20">
        <v>674</v>
      </c>
      <c r="B678" s="218" t="s">
        <v>2694</v>
      </c>
      <c r="C678" s="68"/>
      <c r="D678" s="235" t="s">
        <v>2007</v>
      </c>
      <c r="E678" s="68" t="s">
        <v>2038</v>
      </c>
      <c r="F678" s="239">
        <v>5</v>
      </c>
    </row>
    <row r="679" customHeight="1" spans="1:6">
      <c r="A679" s="20">
        <v>675</v>
      </c>
      <c r="B679" s="218" t="s">
        <v>2695</v>
      </c>
      <c r="C679" s="222" t="s">
        <v>2017</v>
      </c>
      <c r="D679" s="235" t="s">
        <v>2007</v>
      </c>
      <c r="E679" s="68" t="s">
        <v>2064</v>
      </c>
      <c r="F679" s="239">
        <v>10</v>
      </c>
    </row>
    <row r="680" customHeight="1" spans="1:6">
      <c r="A680" s="20">
        <v>676</v>
      </c>
      <c r="B680" s="218" t="s">
        <v>2696</v>
      </c>
      <c r="C680" s="222" t="s">
        <v>2017</v>
      </c>
      <c r="D680" s="235" t="s">
        <v>2007</v>
      </c>
      <c r="E680" s="68" t="s">
        <v>2064</v>
      </c>
      <c r="F680" s="239">
        <v>10</v>
      </c>
    </row>
    <row r="681" customHeight="1" spans="1:6">
      <c r="A681" s="20">
        <v>677</v>
      </c>
      <c r="B681" s="218" t="s">
        <v>2697</v>
      </c>
      <c r="C681" s="68"/>
      <c r="D681" s="235" t="s">
        <v>2007</v>
      </c>
      <c r="E681" s="68" t="s">
        <v>2032</v>
      </c>
      <c r="F681" s="239">
        <v>20</v>
      </c>
    </row>
    <row r="682" customHeight="1" spans="1:6">
      <c r="A682" s="20">
        <v>678</v>
      </c>
      <c r="B682" s="218" t="s">
        <v>2698</v>
      </c>
      <c r="C682" s="68"/>
      <c r="D682" s="235" t="s">
        <v>2007</v>
      </c>
      <c r="E682" s="68" t="s">
        <v>2032</v>
      </c>
      <c r="F682" s="239">
        <v>82</v>
      </c>
    </row>
    <row r="683" customHeight="1" spans="1:6">
      <c r="A683" s="20">
        <v>679</v>
      </c>
      <c r="B683" s="218" t="s">
        <v>2699</v>
      </c>
      <c r="C683" s="68"/>
      <c r="D683" s="235" t="s">
        <v>2007</v>
      </c>
      <c r="E683" s="68" t="s">
        <v>2032</v>
      </c>
      <c r="F683" s="239">
        <v>6</v>
      </c>
    </row>
    <row r="684" customHeight="1" spans="1:6">
      <c r="A684" s="20">
        <v>680</v>
      </c>
      <c r="B684" s="218" t="s">
        <v>2700</v>
      </c>
      <c r="C684" s="68"/>
      <c r="D684" s="235" t="s">
        <v>2007</v>
      </c>
      <c r="E684" s="68" t="s">
        <v>2099</v>
      </c>
      <c r="F684" s="239">
        <v>26</v>
      </c>
    </row>
    <row r="685" customHeight="1" spans="1:6">
      <c r="A685" s="20">
        <v>681</v>
      </c>
      <c r="B685" s="218" t="s">
        <v>2701</v>
      </c>
      <c r="C685" s="68"/>
      <c r="D685" s="235" t="s">
        <v>2007</v>
      </c>
      <c r="E685" s="68" t="s">
        <v>2032</v>
      </c>
      <c r="F685" s="239">
        <v>44</v>
      </c>
    </row>
    <row r="686" customHeight="1" spans="1:6">
      <c r="A686" s="20">
        <v>682</v>
      </c>
      <c r="B686" s="218" t="s">
        <v>2702</v>
      </c>
      <c r="C686" s="68"/>
      <c r="D686" s="235" t="s">
        <v>2007</v>
      </c>
      <c r="E686" s="68" t="s">
        <v>2064</v>
      </c>
      <c r="F686" s="239">
        <v>40</v>
      </c>
    </row>
    <row r="687" customHeight="1" spans="1:6">
      <c r="A687" s="20">
        <v>683</v>
      </c>
      <c r="B687" s="218" t="s">
        <v>2703</v>
      </c>
      <c r="C687" s="68"/>
      <c r="D687" s="235" t="s">
        <v>2007</v>
      </c>
      <c r="E687" s="68" t="s">
        <v>2099</v>
      </c>
      <c r="F687" s="239">
        <v>10</v>
      </c>
    </row>
    <row r="688" customHeight="1" spans="1:6">
      <c r="A688" s="20">
        <v>684</v>
      </c>
      <c r="B688" s="218" t="s">
        <v>2704</v>
      </c>
      <c r="C688" s="68"/>
      <c r="D688" s="235" t="s">
        <v>2007</v>
      </c>
      <c r="E688" s="68" t="s">
        <v>2064</v>
      </c>
      <c r="F688" s="239">
        <v>87</v>
      </c>
    </row>
    <row r="689" customHeight="1" spans="1:6">
      <c r="A689" s="20">
        <v>685</v>
      </c>
      <c r="B689" s="218" t="s">
        <v>2705</v>
      </c>
      <c r="C689" s="68"/>
      <c r="D689" s="235" t="s">
        <v>2007</v>
      </c>
      <c r="E689" s="68" t="s">
        <v>2064</v>
      </c>
      <c r="F689" s="239">
        <v>2</v>
      </c>
    </row>
    <row r="690" customHeight="1" spans="1:6">
      <c r="A690" s="20">
        <v>686</v>
      </c>
      <c r="B690" s="218" t="s">
        <v>2605</v>
      </c>
      <c r="C690" s="68"/>
      <c r="D690" s="235" t="s">
        <v>2007</v>
      </c>
      <c r="E690" s="68" t="s">
        <v>2064</v>
      </c>
      <c r="F690" s="239">
        <v>7</v>
      </c>
    </row>
    <row r="691" customHeight="1" spans="1:6">
      <c r="A691" s="20">
        <v>687</v>
      </c>
      <c r="B691" s="218" t="s">
        <v>2706</v>
      </c>
      <c r="C691" s="68"/>
      <c r="D691" s="235" t="s">
        <v>2007</v>
      </c>
      <c r="E691" s="68" t="s">
        <v>2064</v>
      </c>
      <c r="F691" s="239">
        <v>17</v>
      </c>
    </row>
    <row r="692" customHeight="1" spans="1:6">
      <c r="A692" s="20">
        <v>688</v>
      </c>
      <c r="B692" s="218" t="s">
        <v>2707</v>
      </c>
      <c r="C692" s="68"/>
      <c r="D692" s="235" t="s">
        <v>2007</v>
      </c>
      <c r="E692" s="68" t="s">
        <v>2064</v>
      </c>
      <c r="F692" s="239">
        <v>54</v>
      </c>
    </row>
    <row r="693" customHeight="1" spans="1:6">
      <c r="A693" s="20">
        <v>689</v>
      </c>
      <c r="B693" s="218" t="s">
        <v>2708</v>
      </c>
      <c r="C693" s="68"/>
      <c r="D693" s="235" t="s">
        <v>2007</v>
      </c>
      <c r="E693" s="68" t="s">
        <v>2064</v>
      </c>
      <c r="F693" s="239">
        <v>3</v>
      </c>
    </row>
    <row r="694" customHeight="1" spans="1:6">
      <c r="A694" s="20">
        <v>690</v>
      </c>
      <c r="B694" s="218" t="s">
        <v>2709</v>
      </c>
      <c r="C694" s="222" t="s">
        <v>2017</v>
      </c>
      <c r="D694" s="235" t="s">
        <v>2007</v>
      </c>
      <c r="E694" s="68" t="s">
        <v>2550</v>
      </c>
      <c r="F694" s="239">
        <v>20</v>
      </c>
    </row>
    <row r="695" customHeight="1" spans="1:6">
      <c r="A695" s="20">
        <v>691</v>
      </c>
      <c r="B695" s="218" t="s">
        <v>2710</v>
      </c>
      <c r="C695" s="68"/>
      <c r="D695" s="235" t="s">
        <v>2007</v>
      </c>
      <c r="E695" s="68" t="s">
        <v>2064</v>
      </c>
      <c r="F695" s="239">
        <v>19</v>
      </c>
    </row>
    <row r="696" customHeight="1" spans="1:6">
      <c r="A696" s="20">
        <v>692</v>
      </c>
      <c r="B696" s="218" t="s">
        <v>2711</v>
      </c>
      <c r="C696" s="68"/>
      <c r="D696" s="235" t="s">
        <v>2007</v>
      </c>
      <c r="E696" s="68" t="s">
        <v>2064</v>
      </c>
      <c r="F696" s="239">
        <v>20</v>
      </c>
    </row>
    <row r="697" customHeight="1" spans="1:6">
      <c r="A697" s="20">
        <v>693</v>
      </c>
      <c r="B697" s="218" t="s">
        <v>2604</v>
      </c>
      <c r="C697" s="68"/>
      <c r="D697" s="235" t="s">
        <v>2007</v>
      </c>
      <c r="E697" s="68" t="s">
        <v>2038</v>
      </c>
      <c r="F697" s="239">
        <v>7</v>
      </c>
    </row>
    <row r="698" customHeight="1" spans="1:6">
      <c r="A698" s="20">
        <v>694</v>
      </c>
      <c r="B698" s="218" t="s">
        <v>2712</v>
      </c>
      <c r="C698" s="68"/>
      <c r="D698" s="235" t="s">
        <v>2007</v>
      </c>
      <c r="E698" s="68" t="s">
        <v>2064</v>
      </c>
      <c r="F698" s="239">
        <v>7</v>
      </c>
    </row>
    <row r="699" customHeight="1" spans="1:6">
      <c r="A699" s="20">
        <v>695</v>
      </c>
      <c r="B699" s="218" t="s">
        <v>2713</v>
      </c>
      <c r="C699" s="68"/>
      <c r="D699" s="235" t="s">
        <v>2007</v>
      </c>
      <c r="E699" s="68" t="s">
        <v>2064</v>
      </c>
      <c r="F699" s="239">
        <v>16</v>
      </c>
    </row>
    <row r="700" customHeight="1" spans="1:6">
      <c r="A700" s="20">
        <v>696</v>
      </c>
      <c r="B700" s="218" t="s">
        <v>2712</v>
      </c>
      <c r="C700" s="68"/>
      <c r="D700" s="235" t="s">
        <v>2007</v>
      </c>
      <c r="E700" s="68" t="s">
        <v>2064</v>
      </c>
      <c r="F700" s="239">
        <v>14</v>
      </c>
    </row>
    <row r="701" customHeight="1" spans="1:6">
      <c r="A701" s="20">
        <v>697</v>
      </c>
      <c r="B701" s="218" t="s">
        <v>2714</v>
      </c>
      <c r="C701" s="68"/>
      <c r="D701" s="235" t="s">
        <v>2007</v>
      </c>
      <c r="E701" s="68" t="s">
        <v>2064</v>
      </c>
      <c r="F701" s="239">
        <v>33</v>
      </c>
    </row>
    <row r="702" customHeight="1" spans="1:6">
      <c r="A702" s="20">
        <v>698</v>
      </c>
      <c r="B702" s="218" t="s">
        <v>2715</v>
      </c>
      <c r="C702" s="68"/>
      <c r="D702" s="235" t="s">
        <v>2007</v>
      </c>
      <c r="E702" s="68" t="s">
        <v>2064</v>
      </c>
      <c r="F702" s="239">
        <v>29</v>
      </c>
    </row>
    <row r="703" customHeight="1" spans="1:6">
      <c r="A703" s="20">
        <v>699</v>
      </c>
      <c r="B703" s="218" t="s">
        <v>2716</v>
      </c>
      <c r="C703" s="68"/>
      <c r="D703" s="235" t="s">
        <v>2007</v>
      </c>
      <c r="E703" s="68" t="s">
        <v>2064</v>
      </c>
      <c r="F703" s="239">
        <v>8</v>
      </c>
    </row>
    <row r="704" customHeight="1" spans="1:6">
      <c r="A704" s="20">
        <v>700</v>
      </c>
      <c r="B704" s="218" t="s">
        <v>2717</v>
      </c>
      <c r="C704" s="68"/>
      <c r="D704" s="235" t="s">
        <v>2007</v>
      </c>
      <c r="E704" s="68" t="s">
        <v>2064</v>
      </c>
      <c r="F704" s="239">
        <v>20</v>
      </c>
    </row>
    <row r="705" customHeight="1" spans="1:6">
      <c r="A705" s="20">
        <v>701</v>
      </c>
      <c r="B705" s="218" t="s">
        <v>2718</v>
      </c>
      <c r="C705" s="68"/>
      <c r="D705" s="235" t="s">
        <v>2007</v>
      </c>
      <c r="E705" s="68" t="s">
        <v>2064</v>
      </c>
      <c r="F705" s="239">
        <v>20</v>
      </c>
    </row>
    <row r="706" customHeight="1" spans="1:6">
      <c r="A706" s="20">
        <v>702</v>
      </c>
      <c r="B706" s="218" t="s">
        <v>2719</v>
      </c>
      <c r="C706" s="68"/>
      <c r="D706" s="235" t="s">
        <v>2007</v>
      </c>
      <c r="E706" s="68" t="s">
        <v>2038</v>
      </c>
      <c r="F706" s="239">
        <v>98</v>
      </c>
    </row>
    <row r="707" customHeight="1" spans="1:6">
      <c r="A707" s="20">
        <v>703</v>
      </c>
      <c r="B707" s="218" t="s">
        <v>2720</v>
      </c>
      <c r="C707" s="68"/>
      <c r="D707" s="235" t="s">
        <v>2007</v>
      </c>
      <c r="E707" s="68" t="s">
        <v>2064</v>
      </c>
      <c r="F707" s="239">
        <v>20</v>
      </c>
    </row>
    <row r="708" customHeight="1" spans="1:6">
      <c r="A708" s="20">
        <v>704</v>
      </c>
      <c r="B708" s="218" t="s">
        <v>2721</v>
      </c>
      <c r="C708" s="68"/>
      <c r="D708" s="235" t="s">
        <v>2007</v>
      </c>
      <c r="E708" s="68" t="s">
        <v>2064</v>
      </c>
      <c r="F708" s="239">
        <v>20</v>
      </c>
    </row>
    <row r="709" customHeight="1" spans="1:6">
      <c r="A709" s="20">
        <v>705</v>
      </c>
      <c r="B709" s="218" t="s">
        <v>2722</v>
      </c>
      <c r="C709" s="68"/>
      <c r="D709" s="235" t="s">
        <v>2007</v>
      </c>
      <c r="E709" s="68" t="s">
        <v>2038</v>
      </c>
      <c r="F709" s="239">
        <v>16</v>
      </c>
    </row>
    <row r="710" customHeight="1" spans="1:6">
      <c r="A710" s="20">
        <v>706</v>
      </c>
      <c r="B710" s="218" t="s">
        <v>2723</v>
      </c>
      <c r="C710" s="68"/>
      <c r="D710" s="235" t="s">
        <v>2007</v>
      </c>
      <c r="E710" s="68" t="s">
        <v>2038</v>
      </c>
      <c r="F710" s="239">
        <v>24</v>
      </c>
    </row>
    <row r="711" customHeight="1" spans="1:6">
      <c r="A711" s="20">
        <v>707</v>
      </c>
      <c r="B711" s="218" t="s">
        <v>2723</v>
      </c>
      <c r="C711" s="68"/>
      <c r="D711" s="235" t="s">
        <v>2007</v>
      </c>
      <c r="E711" s="68" t="s">
        <v>2038</v>
      </c>
      <c r="F711" s="239">
        <v>8</v>
      </c>
    </row>
    <row r="712" customHeight="1" spans="1:6">
      <c r="A712" s="20">
        <v>708</v>
      </c>
      <c r="B712" s="218" t="s">
        <v>2724</v>
      </c>
      <c r="C712" s="68" t="s">
        <v>2094</v>
      </c>
      <c r="D712" s="235" t="s">
        <v>2007</v>
      </c>
      <c r="E712" s="68" t="s">
        <v>2032</v>
      </c>
      <c r="F712" s="239">
        <v>124</v>
      </c>
    </row>
    <row r="713" customHeight="1" spans="1:6">
      <c r="A713" s="20">
        <v>709</v>
      </c>
      <c r="B713" s="218" t="s">
        <v>2725</v>
      </c>
      <c r="C713" s="68" t="s">
        <v>2094</v>
      </c>
      <c r="D713" s="235" t="s">
        <v>2007</v>
      </c>
      <c r="E713" s="68" t="s">
        <v>2032</v>
      </c>
      <c r="F713" s="239">
        <v>17</v>
      </c>
    </row>
    <row r="714" customHeight="1" spans="1:6">
      <c r="A714" s="20">
        <v>710</v>
      </c>
      <c r="B714" s="218" t="s">
        <v>2726</v>
      </c>
      <c r="C714" s="68"/>
      <c r="D714" s="235" t="s">
        <v>2007</v>
      </c>
      <c r="E714" s="68" t="s">
        <v>2038</v>
      </c>
      <c r="F714" s="239">
        <v>80</v>
      </c>
    </row>
    <row r="715" customHeight="1" spans="1:6">
      <c r="A715" s="20">
        <v>711</v>
      </c>
      <c r="B715" s="218" t="s">
        <v>2727</v>
      </c>
      <c r="C715" s="68"/>
      <c r="D715" s="235" t="s">
        <v>2007</v>
      </c>
      <c r="E715" s="68" t="s">
        <v>2038</v>
      </c>
      <c r="F715" s="239">
        <v>94</v>
      </c>
    </row>
    <row r="716" customHeight="1" spans="1:6">
      <c r="A716" s="20">
        <v>712</v>
      </c>
      <c r="B716" s="218" t="s">
        <v>2728</v>
      </c>
      <c r="C716" s="68"/>
      <c r="D716" s="235" t="s">
        <v>2007</v>
      </c>
      <c r="E716" s="68" t="s">
        <v>2032</v>
      </c>
      <c r="F716" s="239">
        <v>42</v>
      </c>
    </row>
    <row r="717" customHeight="1" spans="1:6">
      <c r="A717" s="20">
        <v>713</v>
      </c>
      <c r="B717" s="218" t="s">
        <v>2729</v>
      </c>
      <c r="C717" s="68"/>
      <c r="D717" s="235" t="s">
        <v>2007</v>
      </c>
      <c r="E717" s="68" t="s">
        <v>2038</v>
      </c>
      <c r="F717" s="239">
        <v>164</v>
      </c>
    </row>
    <row r="718" customHeight="1" spans="1:6">
      <c r="A718" s="20">
        <v>714</v>
      </c>
      <c r="B718" s="218" t="s">
        <v>2730</v>
      </c>
      <c r="C718" s="68"/>
      <c r="D718" s="235" t="s">
        <v>2007</v>
      </c>
      <c r="E718" s="68" t="s">
        <v>2038</v>
      </c>
      <c r="F718" s="239">
        <v>36</v>
      </c>
    </row>
    <row r="719" customHeight="1" spans="1:6">
      <c r="A719" s="20">
        <v>715</v>
      </c>
      <c r="B719" s="218" t="s">
        <v>2731</v>
      </c>
      <c r="C719" s="68"/>
      <c r="D719" s="235" t="s">
        <v>2007</v>
      </c>
      <c r="E719" s="68" t="s">
        <v>2038</v>
      </c>
      <c r="F719" s="239">
        <v>56</v>
      </c>
    </row>
    <row r="720" customHeight="1" spans="1:6">
      <c r="A720" s="20">
        <v>716</v>
      </c>
      <c r="B720" s="218" t="s">
        <v>2732</v>
      </c>
      <c r="C720" s="68"/>
      <c r="D720" s="235" t="s">
        <v>2007</v>
      </c>
      <c r="E720" s="68" t="s">
        <v>2038</v>
      </c>
      <c r="F720" s="239">
        <v>28</v>
      </c>
    </row>
    <row r="721" customHeight="1" spans="1:6">
      <c r="A721" s="20">
        <v>717</v>
      </c>
      <c r="B721" s="218" t="s">
        <v>2733</v>
      </c>
      <c r="C721" s="68"/>
      <c r="D721" s="235" t="s">
        <v>2007</v>
      </c>
      <c r="E721" s="68" t="s">
        <v>2038</v>
      </c>
      <c r="F721" s="239">
        <v>18</v>
      </c>
    </row>
    <row r="722" customHeight="1" spans="1:6">
      <c r="A722" s="20">
        <v>718</v>
      </c>
      <c r="B722" s="218" t="s">
        <v>2734</v>
      </c>
      <c r="C722" s="68" t="s">
        <v>2094</v>
      </c>
      <c r="D722" s="235" t="s">
        <v>2007</v>
      </c>
      <c r="E722" s="68" t="s">
        <v>2008</v>
      </c>
      <c r="F722" s="239">
        <v>44</v>
      </c>
    </row>
    <row r="723" customHeight="1" spans="1:6">
      <c r="A723" s="20">
        <v>719</v>
      </c>
      <c r="B723" s="218" t="s">
        <v>2735</v>
      </c>
      <c r="C723" s="222" t="s">
        <v>2017</v>
      </c>
      <c r="D723" s="235" t="s">
        <v>2007</v>
      </c>
      <c r="E723" s="68" t="s">
        <v>2008</v>
      </c>
      <c r="F723" s="239">
        <v>1</v>
      </c>
    </row>
    <row r="724" customHeight="1" spans="1:6">
      <c r="A724" s="20">
        <v>720</v>
      </c>
      <c r="B724" s="218" t="s">
        <v>2736</v>
      </c>
      <c r="C724" s="222" t="s">
        <v>2017</v>
      </c>
      <c r="D724" s="235" t="s">
        <v>2007</v>
      </c>
      <c r="E724" s="68" t="s">
        <v>2008</v>
      </c>
      <c r="F724" s="239">
        <v>1</v>
      </c>
    </row>
    <row r="725" customHeight="1" spans="1:6">
      <c r="A725" s="20">
        <v>721</v>
      </c>
      <c r="B725" s="218" t="s">
        <v>2737</v>
      </c>
      <c r="C725" s="222" t="s">
        <v>2017</v>
      </c>
      <c r="D725" s="235" t="s">
        <v>2007</v>
      </c>
      <c r="E725" s="68" t="s">
        <v>2008</v>
      </c>
      <c r="F725" s="239">
        <v>1</v>
      </c>
    </row>
    <row r="726" customHeight="1" spans="1:6">
      <c r="A726" s="20">
        <v>722</v>
      </c>
      <c r="B726" s="218" t="s">
        <v>2738</v>
      </c>
      <c r="C726" s="222" t="s">
        <v>2017</v>
      </c>
      <c r="D726" s="235" t="s">
        <v>2007</v>
      </c>
      <c r="E726" s="68" t="s">
        <v>2008</v>
      </c>
      <c r="F726" s="239">
        <v>1</v>
      </c>
    </row>
    <row r="727" customHeight="1" spans="1:6">
      <c r="A727" s="20">
        <v>723</v>
      </c>
      <c r="B727" s="218" t="s">
        <v>2739</v>
      </c>
      <c r="C727" s="222" t="s">
        <v>2017</v>
      </c>
      <c r="D727" s="235" t="s">
        <v>2007</v>
      </c>
      <c r="E727" s="68" t="s">
        <v>2008</v>
      </c>
      <c r="F727" s="239">
        <v>1</v>
      </c>
    </row>
    <row r="728" customHeight="1" spans="1:6">
      <c r="A728" s="20">
        <v>724</v>
      </c>
      <c r="B728" s="218" t="s">
        <v>2740</v>
      </c>
      <c r="C728" s="222" t="s">
        <v>2017</v>
      </c>
      <c r="D728" s="235" t="s">
        <v>2007</v>
      </c>
      <c r="E728" s="68" t="s">
        <v>2008</v>
      </c>
      <c r="F728" s="239">
        <v>1</v>
      </c>
    </row>
    <row r="729" customHeight="1" spans="1:6">
      <c r="A729" s="20">
        <v>725</v>
      </c>
      <c r="B729" s="218" t="s">
        <v>2741</v>
      </c>
      <c r="C729" s="222" t="s">
        <v>2017</v>
      </c>
      <c r="D729" s="235" t="s">
        <v>2007</v>
      </c>
      <c r="E729" s="68" t="s">
        <v>2008</v>
      </c>
      <c r="F729" s="239">
        <v>1</v>
      </c>
    </row>
    <row r="730" customHeight="1" spans="1:6">
      <c r="A730" s="20">
        <v>726</v>
      </c>
      <c r="B730" s="218" t="s">
        <v>2742</v>
      </c>
      <c r="C730" s="222" t="s">
        <v>2017</v>
      </c>
      <c r="D730" s="235" t="s">
        <v>2007</v>
      </c>
      <c r="E730" s="68" t="s">
        <v>2032</v>
      </c>
      <c r="F730" s="239">
        <v>11</v>
      </c>
    </row>
    <row r="731" customHeight="1" spans="1:6">
      <c r="A731" s="20">
        <v>727</v>
      </c>
      <c r="B731" s="218" t="s">
        <v>2743</v>
      </c>
      <c r="C731" s="222" t="s">
        <v>2017</v>
      </c>
      <c r="D731" s="235" t="s">
        <v>2007</v>
      </c>
      <c r="E731" s="68" t="s">
        <v>2008</v>
      </c>
      <c r="F731" s="239">
        <v>18</v>
      </c>
    </row>
    <row r="732" customHeight="1" spans="1:6">
      <c r="A732" s="20">
        <v>728</v>
      </c>
      <c r="B732" s="218" t="s">
        <v>2744</v>
      </c>
      <c r="C732" s="222" t="s">
        <v>2017</v>
      </c>
      <c r="D732" s="235" t="s">
        <v>2007</v>
      </c>
      <c r="E732" s="68" t="s">
        <v>2008</v>
      </c>
      <c r="F732" s="239">
        <v>2</v>
      </c>
    </row>
    <row r="733" customHeight="1" spans="1:6">
      <c r="A733" s="20">
        <v>729</v>
      </c>
      <c r="B733" s="218" t="s">
        <v>2745</v>
      </c>
      <c r="C733" s="222" t="s">
        <v>2017</v>
      </c>
      <c r="D733" s="235" t="s">
        <v>2007</v>
      </c>
      <c r="E733" s="68" t="s">
        <v>2008</v>
      </c>
      <c r="F733" s="239">
        <v>1</v>
      </c>
    </row>
    <row r="734" customHeight="1" spans="1:6">
      <c r="A734" s="20">
        <v>730</v>
      </c>
      <c r="B734" s="218" t="s">
        <v>2746</v>
      </c>
      <c r="C734" s="222" t="s">
        <v>2017</v>
      </c>
      <c r="D734" s="235" t="s">
        <v>2007</v>
      </c>
      <c r="E734" s="68" t="s">
        <v>2038</v>
      </c>
      <c r="F734" s="239">
        <v>1</v>
      </c>
    </row>
    <row r="735" customHeight="1" spans="1:6">
      <c r="A735" s="20">
        <v>731</v>
      </c>
      <c r="B735" s="218" t="s">
        <v>2747</v>
      </c>
      <c r="C735" s="222" t="s">
        <v>2017</v>
      </c>
      <c r="D735" s="235" t="s">
        <v>2007</v>
      </c>
      <c r="E735" s="68" t="s">
        <v>2008</v>
      </c>
      <c r="F735" s="239">
        <v>1</v>
      </c>
    </row>
    <row r="736" customHeight="1" spans="1:6">
      <c r="A736" s="20">
        <v>732</v>
      </c>
      <c r="B736" s="218" t="s">
        <v>2748</v>
      </c>
      <c r="C736" s="222" t="s">
        <v>2017</v>
      </c>
      <c r="D736" s="235" t="s">
        <v>2007</v>
      </c>
      <c r="E736" s="68" t="s">
        <v>2008</v>
      </c>
      <c r="F736" s="239">
        <v>1</v>
      </c>
    </row>
    <row r="737" customHeight="1" spans="1:6">
      <c r="A737" s="20">
        <v>733</v>
      </c>
      <c r="B737" s="218" t="s">
        <v>2749</v>
      </c>
      <c r="C737" s="222" t="s">
        <v>2017</v>
      </c>
      <c r="D737" s="235" t="s">
        <v>2007</v>
      </c>
      <c r="E737" s="68" t="s">
        <v>2008</v>
      </c>
      <c r="F737" s="239">
        <v>1</v>
      </c>
    </row>
    <row r="738" customHeight="1" spans="1:6">
      <c r="A738" s="20">
        <v>734</v>
      </c>
      <c r="B738" s="218" t="s">
        <v>2750</v>
      </c>
      <c r="C738" s="222" t="s">
        <v>2017</v>
      </c>
      <c r="D738" s="235" t="s">
        <v>2007</v>
      </c>
      <c r="E738" s="68" t="s">
        <v>2008</v>
      </c>
      <c r="F738" s="239">
        <v>2</v>
      </c>
    </row>
    <row r="739" customHeight="1" spans="1:6">
      <c r="A739" s="20">
        <v>735</v>
      </c>
      <c r="B739" s="218" t="s">
        <v>2751</v>
      </c>
      <c r="C739" s="222" t="s">
        <v>2017</v>
      </c>
      <c r="D739" s="235" t="s">
        <v>2007</v>
      </c>
      <c r="E739" s="68" t="s">
        <v>2008</v>
      </c>
      <c r="F739" s="239">
        <v>1</v>
      </c>
    </row>
    <row r="740" customHeight="1" spans="1:6">
      <c r="A740" s="20">
        <v>736</v>
      </c>
      <c r="B740" s="218" t="s">
        <v>2752</v>
      </c>
      <c r="C740" s="222" t="s">
        <v>2017</v>
      </c>
      <c r="D740" s="235" t="s">
        <v>2007</v>
      </c>
      <c r="E740" s="68" t="s">
        <v>2008</v>
      </c>
      <c r="F740" s="239">
        <v>1</v>
      </c>
    </row>
    <row r="741" customHeight="1" spans="1:6">
      <c r="A741" s="20">
        <v>737</v>
      </c>
      <c r="B741" s="218" t="s">
        <v>2753</v>
      </c>
      <c r="C741" s="222" t="s">
        <v>2017</v>
      </c>
      <c r="D741" s="235" t="s">
        <v>2007</v>
      </c>
      <c r="E741" s="68" t="s">
        <v>2008</v>
      </c>
      <c r="F741" s="239">
        <v>1</v>
      </c>
    </row>
    <row r="742" customHeight="1" spans="1:6">
      <c r="A742" s="20">
        <v>738</v>
      </c>
      <c r="B742" s="218" t="s">
        <v>2754</v>
      </c>
      <c r="C742" s="222" t="s">
        <v>2017</v>
      </c>
      <c r="D742" s="235" t="s">
        <v>2007</v>
      </c>
      <c r="E742" s="68" t="s">
        <v>2008</v>
      </c>
      <c r="F742" s="239">
        <v>1</v>
      </c>
    </row>
    <row r="743" customHeight="1" spans="1:6">
      <c r="A743" s="20">
        <v>739</v>
      </c>
      <c r="B743" s="218" t="s">
        <v>2755</v>
      </c>
      <c r="C743" s="222" t="s">
        <v>2017</v>
      </c>
      <c r="D743" s="235" t="s">
        <v>2007</v>
      </c>
      <c r="E743" s="68" t="s">
        <v>2008</v>
      </c>
      <c r="F743" s="239">
        <v>2</v>
      </c>
    </row>
    <row r="744" customHeight="1" spans="1:6">
      <c r="A744" s="20">
        <v>740</v>
      </c>
      <c r="B744" s="218" t="s">
        <v>2756</v>
      </c>
      <c r="C744" s="222" t="s">
        <v>2017</v>
      </c>
      <c r="D744" s="235" t="s">
        <v>2007</v>
      </c>
      <c r="E744" s="68" t="s">
        <v>2008</v>
      </c>
      <c r="F744" s="239">
        <v>1</v>
      </c>
    </row>
    <row r="745" customHeight="1" spans="1:6">
      <c r="A745" s="20">
        <v>741</v>
      </c>
      <c r="B745" s="218" t="s">
        <v>2757</v>
      </c>
      <c r="C745" s="68" t="s">
        <v>2568</v>
      </c>
      <c r="D745" s="235" t="s">
        <v>2007</v>
      </c>
      <c r="E745" s="68" t="s">
        <v>2008</v>
      </c>
      <c r="F745" s="239">
        <v>1</v>
      </c>
    </row>
    <row r="746" customHeight="1" spans="1:6">
      <c r="A746" s="20">
        <v>742</v>
      </c>
      <c r="B746" s="218" t="s">
        <v>2758</v>
      </c>
      <c r="C746" s="222" t="s">
        <v>2017</v>
      </c>
      <c r="D746" s="235" t="s">
        <v>2007</v>
      </c>
      <c r="E746" s="68" t="s">
        <v>2008</v>
      </c>
      <c r="F746" s="239">
        <v>3</v>
      </c>
    </row>
    <row r="747" customHeight="1" spans="1:6">
      <c r="A747" s="20">
        <v>743</v>
      </c>
      <c r="B747" s="218" t="s">
        <v>2759</v>
      </c>
      <c r="C747" s="222" t="s">
        <v>2017</v>
      </c>
      <c r="D747" s="235" t="s">
        <v>2007</v>
      </c>
      <c r="E747" s="68" t="s">
        <v>2008</v>
      </c>
      <c r="F747" s="239">
        <v>5</v>
      </c>
    </row>
    <row r="748" customHeight="1" spans="1:6">
      <c r="A748" s="20">
        <v>744</v>
      </c>
      <c r="B748" s="218" t="s">
        <v>2760</v>
      </c>
      <c r="C748" s="222" t="s">
        <v>2017</v>
      </c>
      <c r="D748" s="235" t="s">
        <v>2007</v>
      </c>
      <c r="E748" s="68" t="s">
        <v>2008</v>
      </c>
      <c r="F748" s="239">
        <v>1</v>
      </c>
    </row>
    <row r="749" customHeight="1" spans="1:6">
      <c r="A749" s="20">
        <v>745</v>
      </c>
      <c r="B749" s="218" t="s">
        <v>2761</v>
      </c>
      <c r="C749" s="222" t="s">
        <v>2017</v>
      </c>
      <c r="D749" s="235" t="s">
        <v>2007</v>
      </c>
      <c r="E749" s="68" t="s">
        <v>2008</v>
      </c>
      <c r="F749" s="239">
        <v>3</v>
      </c>
    </row>
    <row r="750" customHeight="1" spans="1:6">
      <c r="A750" s="20">
        <v>746</v>
      </c>
      <c r="B750" s="218" t="s">
        <v>2762</v>
      </c>
      <c r="C750" s="222" t="s">
        <v>2017</v>
      </c>
      <c r="D750" s="235" t="s">
        <v>2007</v>
      </c>
      <c r="E750" s="68" t="s">
        <v>2008</v>
      </c>
      <c r="F750" s="239">
        <v>1</v>
      </c>
    </row>
    <row r="751" customHeight="1" spans="1:6">
      <c r="A751" s="20">
        <v>747</v>
      </c>
      <c r="B751" s="218" t="s">
        <v>2763</v>
      </c>
      <c r="C751" s="222" t="s">
        <v>2017</v>
      </c>
      <c r="D751" s="235" t="s">
        <v>2007</v>
      </c>
      <c r="E751" s="68" t="s">
        <v>2008</v>
      </c>
      <c r="F751" s="239">
        <v>1</v>
      </c>
    </row>
    <row r="752" customHeight="1" spans="1:6">
      <c r="A752" s="20">
        <v>748</v>
      </c>
      <c r="B752" s="218" t="s">
        <v>2764</v>
      </c>
      <c r="C752" s="222" t="s">
        <v>2017</v>
      </c>
      <c r="D752" s="235" t="s">
        <v>2007</v>
      </c>
      <c r="E752" s="68" t="s">
        <v>2008</v>
      </c>
      <c r="F752" s="239">
        <v>1</v>
      </c>
    </row>
    <row r="753" customHeight="1" spans="1:6">
      <c r="A753" s="20">
        <v>749</v>
      </c>
      <c r="B753" s="218" t="s">
        <v>2765</v>
      </c>
      <c r="C753" s="68"/>
      <c r="D753" s="235" t="s">
        <v>2007</v>
      </c>
      <c r="E753" s="68" t="s">
        <v>2038</v>
      </c>
      <c r="F753" s="239">
        <v>1</v>
      </c>
    </row>
    <row r="754" customHeight="1" spans="1:6">
      <c r="A754" s="20">
        <v>750</v>
      </c>
      <c r="B754" s="218" t="s">
        <v>2766</v>
      </c>
      <c r="C754" s="222" t="s">
        <v>2017</v>
      </c>
      <c r="D754" s="235" t="s">
        <v>2007</v>
      </c>
      <c r="E754" s="68" t="s">
        <v>2038</v>
      </c>
      <c r="F754" s="239">
        <v>1</v>
      </c>
    </row>
    <row r="755" customHeight="1" spans="1:6">
      <c r="A755" s="20">
        <v>751</v>
      </c>
      <c r="B755" s="218" t="s">
        <v>2767</v>
      </c>
      <c r="C755" s="222" t="s">
        <v>2017</v>
      </c>
      <c r="D755" s="235" t="s">
        <v>2007</v>
      </c>
      <c r="E755" s="68" t="s">
        <v>2013</v>
      </c>
      <c r="F755" s="239">
        <v>1</v>
      </c>
    </row>
    <row r="756" customHeight="1" spans="1:6">
      <c r="A756" s="20">
        <v>752</v>
      </c>
      <c r="B756" s="218" t="s">
        <v>2768</v>
      </c>
      <c r="C756" s="222" t="s">
        <v>2017</v>
      </c>
      <c r="D756" s="235" t="s">
        <v>2007</v>
      </c>
      <c r="E756" s="68" t="s">
        <v>2013</v>
      </c>
      <c r="F756" s="239">
        <v>1</v>
      </c>
    </row>
    <row r="757" customHeight="1" spans="1:6">
      <c r="A757" s="20">
        <v>753</v>
      </c>
      <c r="B757" s="218" t="s">
        <v>2769</v>
      </c>
      <c r="C757" s="224" t="s">
        <v>2377</v>
      </c>
      <c r="D757" s="235" t="s">
        <v>2007</v>
      </c>
      <c r="E757" s="68" t="s">
        <v>2008</v>
      </c>
      <c r="F757" s="239">
        <v>1</v>
      </c>
    </row>
    <row r="758" customHeight="1" spans="1:6">
      <c r="A758" s="20">
        <v>754</v>
      </c>
      <c r="B758" s="218" t="s">
        <v>2770</v>
      </c>
      <c r="C758" s="222" t="s">
        <v>2017</v>
      </c>
      <c r="D758" s="235" t="s">
        <v>2007</v>
      </c>
      <c r="E758" s="68" t="s">
        <v>2013</v>
      </c>
      <c r="F758" s="239">
        <v>1</v>
      </c>
    </row>
    <row r="759" customHeight="1" spans="1:6">
      <c r="A759" s="20">
        <v>755</v>
      </c>
      <c r="B759" s="218" t="s">
        <v>2771</v>
      </c>
      <c r="C759" s="222" t="s">
        <v>2017</v>
      </c>
      <c r="D759" s="235" t="s">
        <v>2007</v>
      </c>
      <c r="E759" s="68" t="s">
        <v>2008</v>
      </c>
      <c r="F759" s="239">
        <v>2</v>
      </c>
    </row>
    <row r="760" customHeight="1" spans="1:6">
      <c r="A760" s="20">
        <v>756</v>
      </c>
      <c r="B760" s="218" t="s">
        <v>2772</v>
      </c>
      <c r="C760" s="222" t="s">
        <v>2017</v>
      </c>
      <c r="D760" s="235" t="s">
        <v>2007</v>
      </c>
      <c r="E760" s="68" t="s">
        <v>2008</v>
      </c>
      <c r="F760" s="239">
        <v>4</v>
      </c>
    </row>
    <row r="761" customHeight="1" spans="1:6">
      <c r="A761" s="20">
        <v>757</v>
      </c>
      <c r="B761" s="218" t="s">
        <v>2773</v>
      </c>
      <c r="C761" s="224" t="s">
        <v>2377</v>
      </c>
      <c r="D761" s="235" t="s">
        <v>2007</v>
      </c>
      <c r="E761" s="68" t="s">
        <v>2008</v>
      </c>
      <c r="F761" s="239">
        <v>1</v>
      </c>
    </row>
    <row r="762" customHeight="1" spans="1:6">
      <c r="A762" s="20">
        <v>758</v>
      </c>
      <c r="B762" s="218" t="s">
        <v>2774</v>
      </c>
      <c r="C762" s="224" t="s">
        <v>2377</v>
      </c>
      <c r="D762" s="235" t="s">
        <v>2007</v>
      </c>
      <c r="E762" s="68" t="s">
        <v>2032</v>
      </c>
      <c r="F762" s="239">
        <v>1</v>
      </c>
    </row>
    <row r="763" customHeight="1" spans="1:6">
      <c r="A763" s="20">
        <v>759</v>
      </c>
      <c r="B763" s="218" t="s">
        <v>2775</v>
      </c>
      <c r="C763" s="222" t="s">
        <v>2017</v>
      </c>
      <c r="D763" s="235" t="s">
        <v>2007</v>
      </c>
      <c r="E763" s="68" t="s">
        <v>2008</v>
      </c>
      <c r="F763" s="239">
        <v>2</v>
      </c>
    </row>
    <row r="764" customHeight="1" spans="1:6">
      <c r="A764" s="20">
        <v>760</v>
      </c>
      <c r="B764" s="218" t="s">
        <v>2776</v>
      </c>
      <c r="C764" s="222" t="s">
        <v>2017</v>
      </c>
      <c r="D764" s="235" t="s">
        <v>2007</v>
      </c>
      <c r="E764" s="68" t="s">
        <v>2008</v>
      </c>
      <c r="F764" s="239">
        <v>1</v>
      </c>
    </row>
    <row r="765" customHeight="1" spans="1:6">
      <c r="A765" s="20">
        <v>761</v>
      </c>
      <c r="B765" s="218" t="s">
        <v>2777</v>
      </c>
      <c r="C765" s="222" t="s">
        <v>2017</v>
      </c>
      <c r="D765" s="235" t="s">
        <v>2007</v>
      </c>
      <c r="E765" s="68" t="s">
        <v>2013</v>
      </c>
      <c r="F765" s="239">
        <v>1</v>
      </c>
    </row>
    <row r="766" customHeight="1" spans="1:6">
      <c r="A766" s="20">
        <v>762</v>
      </c>
      <c r="B766" s="218" t="s">
        <v>2778</v>
      </c>
      <c r="C766" s="222" t="s">
        <v>2017</v>
      </c>
      <c r="D766" s="235" t="s">
        <v>2007</v>
      </c>
      <c r="E766" s="68" t="s">
        <v>2038</v>
      </c>
      <c r="F766" s="239">
        <v>1</v>
      </c>
    </row>
    <row r="767" customHeight="1" spans="1:6">
      <c r="A767" s="20">
        <v>763</v>
      </c>
      <c r="B767" s="218" t="s">
        <v>2047</v>
      </c>
      <c r="C767" s="222" t="s">
        <v>2017</v>
      </c>
      <c r="D767" s="235" t="s">
        <v>2007</v>
      </c>
      <c r="E767" s="68" t="s">
        <v>2038</v>
      </c>
      <c r="F767" s="239">
        <v>1</v>
      </c>
    </row>
    <row r="768" customHeight="1" spans="1:6">
      <c r="A768" s="20">
        <v>764</v>
      </c>
      <c r="B768" s="218" t="s">
        <v>2779</v>
      </c>
      <c r="C768" s="222" t="s">
        <v>2017</v>
      </c>
      <c r="D768" s="235" t="s">
        <v>2007</v>
      </c>
      <c r="E768" s="68" t="s">
        <v>2038</v>
      </c>
      <c r="F768" s="239">
        <v>1</v>
      </c>
    </row>
    <row r="769" customHeight="1" spans="1:6">
      <c r="A769" s="20">
        <v>765</v>
      </c>
      <c r="B769" s="218" t="s">
        <v>2780</v>
      </c>
      <c r="C769" s="222" t="s">
        <v>2017</v>
      </c>
      <c r="D769" s="235" t="s">
        <v>2007</v>
      </c>
      <c r="E769" s="68" t="s">
        <v>2038</v>
      </c>
      <c r="F769" s="239">
        <v>2</v>
      </c>
    </row>
    <row r="770" customHeight="1" spans="1:6">
      <c r="A770" s="20">
        <v>766</v>
      </c>
      <c r="B770" s="218" t="s">
        <v>2781</v>
      </c>
      <c r="C770" s="222" t="s">
        <v>2017</v>
      </c>
      <c r="D770" s="235" t="s">
        <v>2007</v>
      </c>
      <c r="E770" s="68" t="s">
        <v>2038</v>
      </c>
      <c r="F770" s="239">
        <v>1</v>
      </c>
    </row>
    <row r="771" customHeight="1" spans="1:6">
      <c r="A771" s="20">
        <v>767</v>
      </c>
      <c r="B771" s="218" t="s">
        <v>2782</v>
      </c>
      <c r="C771" s="222" t="s">
        <v>2017</v>
      </c>
      <c r="D771" s="235" t="s">
        <v>2007</v>
      </c>
      <c r="E771" s="68" t="s">
        <v>2038</v>
      </c>
      <c r="F771" s="239">
        <v>8</v>
      </c>
    </row>
    <row r="772" customHeight="1" spans="1:6">
      <c r="A772" s="20">
        <v>768</v>
      </c>
      <c r="B772" s="218" t="s">
        <v>2783</v>
      </c>
      <c r="C772" s="222" t="s">
        <v>2017</v>
      </c>
      <c r="D772" s="235" t="s">
        <v>2007</v>
      </c>
      <c r="E772" s="68" t="s">
        <v>2013</v>
      </c>
      <c r="F772" s="239">
        <v>1</v>
      </c>
    </row>
    <row r="773" customHeight="1" spans="1:6">
      <c r="A773" s="20">
        <v>769</v>
      </c>
      <c r="B773" s="218" t="s">
        <v>2784</v>
      </c>
      <c r="C773" s="222" t="s">
        <v>2017</v>
      </c>
      <c r="D773" s="235" t="s">
        <v>2007</v>
      </c>
      <c r="E773" s="68" t="s">
        <v>2013</v>
      </c>
      <c r="F773" s="239">
        <v>1</v>
      </c>
    </row>
    <row r="774" customHeight="1" spans="1:6">
      <c r="A774" s="20">
        <v>770</v>
      </c>
      <c r="B774" s="218" t="s">
        <v>2785</v>
      </c>
      <c r="C774" s="222" t="s">
        <v>2017</v>
      </c>
      <c r="D774" s="235" t="s">
        <v>2007</v>
      </c>
      <c r="E774" s="68" t="s">
        <v>2008</v>
      </c>
      <c r="F774" s="239">
        <v>1</v>
      </c>
    </row>
    <row r="775" customHeight="1" spans="1:6">
      <c r="A775" s="20">
        <v>771</v>
      </c>
      <c r="B775" s="218" t="s">
        <v>2786</v>
      </c>
      <c r="C775" s="222" t="s">
        <v>2017</v>
      </c>
      <c r="D775" s="235" t="s">
        <v>2007</v>
      </c>
      <c r="E775" s="68" t="s">
        <v>2008</v>
      </c>
      <c r="F775" s="239">
        <v>2</v>
      </c>
    </row>
    <row r="776" customHeight="1" spans="1:6">
      <c r="A776" s="20">
        <v>772</v>
      </c>
      <c r="B776" s="218" t="s">
        <v>2787</v>
      </c>
      <c r="C776" s="222" t="s">
        <v>2017</v>
      </c>
      <c r="D776" s="235" t="s">
        <v>2007</v>
      </c>
      <c r="E776" s="68" t="s">
        <v>2064</v>
      </c>
      <c r="F776" s="239">
        <v>1</v>
      </c>
    </row>
    <row r="777" customHeight="1" spans="1:6">
      <c r="A777" s="20">
        <v>773</v>
      </c>
      <c r="B777" s="218" t="s">
        <v>2788</v>
      </c>
      <c r="C777" s="222" t="s">
        <v>2017</v>
      </c>
      <c r="D777" s="235" t="s">
        <v>2007</v>
      </c>
      <c r="E777" s="68" t="s">
        <v>2038</v>
      </c>
      <c r="F777" s="239">
        <v>1</v>
      </c>
    </row>
    <row r="778" customHeight="1" spans="1:6">
      <c r="A778" s="20">
        <v>774</v>
      </c>
      <c r="B778" s="218" t="s">
        <v>2789</v>
      </c>
      <c r="C778" s="222" t="s">
        <v>2017</v>
      </c>
      <c r="D778" s="235" t="s">
        <v>2007</v>
      </c>
      <c r="E778" s="68" t="s">
        <v>2038</v>
      </c>
      <c r="F778" s="239">
        <v>1</v>
      </c>
    </row>
    <row r="779" customHeight="1" spans="1:6">
      <c r="A779" s="20">
        <v>775</v>
      </c>
      <c r="B779" s="218" t="s">
        <v>2790</v>
      </c>
      <c r="C779" s="222" t="s">
        <v>2017</v>
      </c>
      <c r="D779" s="235" t="s">
        <v>2007</v>
      </c>
      <c r="E779" s="68" t="s">
        <v>2032</v>
      </c>
      <c r="F779" s="239">
        <v>4</v>
      </c>
    </row>
    <row r="780" customHeight="1" spans="1:6">
      <c r="A780" s="20">
        <v>776</v>
      </c>
      <c r="B780" s="218" t="s">
        <v>2791</v>
      </c>
      <c r="C780" s="222" t="s">
        <v>2017</v>
      </c>
      <c r="D780" s="235" t="s">
        <v>2007</v>
      </c>
      <c r="E780" s="68" t="s">
        <v>2038</v>
      </c>
      <c r="F780" s="239">
        <v>1</v>
      </c>
    </row>
    <row r="781" customHeight="1" spans="1:6">
      <c r="A781" s="20">
        <v>777</v>
      </c>
      <c r="B781" s="218" t="s">
        <v>2792</v>
      </c>
      <c r="C781" s="222" t="s">
        <v>2017</v>
      </c>
      <c r="D781" s="235" t="s">
        <v>2007</v>
      </c>
      <c r="E781" s="68" t="s">
        <v>2038</v>
      </c>
      <c r="F781" s="239">
        <v>2</v>
      </c>
    </row>
    <row r="782" customHeight="1" spans="1:6">
      <c r="A782" s="20">
        <v>778</v>
      </c>
      <c r="B782" s="218" t="s">
        <v>2793</v>
      </c>
      <c r="C782" s="222" t="s">
        <v>2017</v>
      </c>
      <c r="D782" s="235" t="s">
        <v>2007</v>
      </c>
      <c r="E782" s="68" t="s">
        <v>2008</v>
      </c>
      <c r="F782" s="239">
        <v>1</v>
      </c>
    </row>
    <row r="783" customHeight="1" spans="1:6">
      <c r="A783" s="20">
        <v>779</v>
      </c>
      <c r="B783" s="218" t="s">
        <v>2794</v>
      </c>
      <c r="C783" s="222" t="s">
        <v>2017</v>
      </c>
      <c r="D783" s="235" t="s">
        <v>2007</v>
      </c>
      <c r="E783" s="68" t="s">
        <v>2008</v>
      </c>
      <c r="F783" s="239">
        <v>1</v>
      </c>
    </row>
    <row r="784" customHeight="1" spans="1:6">
      <c r="A784" s="20">
        <v>780</v>
      </c>
      <c r="B784" s="218" t="s">
        <v>2795</v>
      </c>
      <c r="C784" s="222" t="s">
        <v>2017</v>
      </c>
      <c r="D784" s="235" t="s">
        <v>2007</v>
      </c>
      <c r="E784" s="68" t="s">
        <v>2008</v>
      </c>
      <c r="F784" s="239">
        <v>1</v>
      </c>
    </row>
    <row r="785" customHeight="1" spans="1:6">
      <c r="A785" s="20">
        <v>781</v>
      </c>
      <c r="B785" s="218" t="s">
        <v>2796</v>
      </c>
      <c r="C785" s="222" t="s">
        <v>2017</v>
      </c>
      <c r="D785" s="235" t="s">
        <v>2007</v>
      </c>
      <c r="E785" s="68" t="s">
        <v>2008</v>
      </c>
      <c r="F785" s="239">
        <v>1</v>
      </c>
    </row>
    <row r="786" customHeight="1" spans="1:6">
      <c r="A786" s="20">
        <v>782</v>
      </c>
      <c r="B786" s="218" t="s">
        <v>2797</v>
      </c>
      <c r="C786" s="222" t="s">
        <v>2017</v>
      </c>
      <c r="D786" s="235" t="s">
        <v>2007</v>
      </c>
      <c r="E786" s="68" t="s">
        <v>2008</v>
      </c>
      <c r="F786" s="239">
        <v>3</v>
      </c>
    </row>
    <row r="787" customHeight="1" spans="1:6">
      <c r="A787" s="20">
        <v>783</v>
      </c>
      <c r="B787" s="218" t="s">
        <v>2798</v>
      </c>
      <c r="C787" s="222" t="s">
        <v>2017</v>
      </c>
      <c r="D787" s="235" t="s">
        <v>2007</v>
      </c>
      <c r="E787" s="68" t="s">
        <v>2008</v>
      </c>
      <c r="F787" s="239">
        <v>1</v>
      </c>
    </row>
    <row r="788" customHeight="1" spans="1:6">
      <c r="A788" s="20">
        <v>784</v>
      </c>
      <c r="B788" s="218" t="s">
        <v>2799</v>
      </c>
      <c r="C788" s="222" t="s">
        <v>2017</v>
      </c>
      <c r="D788" s="235" t="s">
        <v>2007</v>
      </c>
      <c r="E788" s="68" t="s">
        <v>2008</v>
      </c>
      <c r="F788" s="239">
        <v>1</v>
      </c>
    </row>
    <row r="789" customHeight="1" spans="1:6">
      <c r="A789" s="20">
        <v>785</v>
      </c>
      <c r="B789" s="218" t="s">
        <v>2800</v>
      </c>
      <c r="C789" s="222" t="s">
        <v>2017</v>
      </c>
      <c r="D789" s="235" t="s">
        <v>2007</v>
      </c>
      <c r="E789" s="68" t="s">
        <v>2008</v>
      </c>
      <c r="F789" s="239">
        <v>2</v>
      </c>
    </row>
    <row r="790" customHeight="1" spans="1:6">
      <c r="A790" s="20">
        <v>786</v>
      </c>
      <c r="B790" s="218" t="s">
        <v>2801</v>
      </c>
      <c r="C790" s="222" t="s">
        <v>2017</v>
      </c>
      <c r="D790" s="235" t="s">
        <v>2007</v>
      </c>
      <c r="E790" s="68" t="s">
        <v>2008</v>
      </c>
      <c r="F790" s="239">
        <v>1</v>
      </c>
    </row>
    <row r="791" customHeight="1" spans="1:6">
      <c r="A791" s="20">
        <v>787</v>
      </c>
      <c r="B791" s="218" t="s">
        <v>2802</v>
      </c>
      <c r="C791" s="222" t="s">
        <v>2017</v>
      </c>
      <c r="D791" s="235" t="s">
        <v>2007</v>
      </c>
      <c r="E791" s="68" t="s">
        <v>2008</v>
      </c>
      <c r="F791" s="239">
        <v>2</v>
      </c>
    </row>
    <row r="792" customHeight="1" spans="1:6">
      <c r="A792" s="20">
        <v>788</v>
      </c>
      <c r="B792" s="218" t="s">
        <v>2803</v>
      </c>
      <c r="C792" s="222" t="s">
        <v>2017</v>
      </c>
      <c r="D792" s="235" t="s">
        <v>2007</v>
      </c>
      <c r="E792" s="68" t="s">
        <v>2008</v>
      </c>
      <c r="F792" s="239">
        <v>1</v>
      </c>
    </row>
    <row r="793" customHeight="1" spans="1:6">
      <c r="A793" s="20">
        <v>789</v>
      </c>
      <c r="B793" s="218" t="s">
        <v>2804</v>
      </c>
      <c r="C793" s="222" t="s">
        <v>2017</v>
      </c>
      <c r="D793" s="235" t="s">
        <v>2007</v>
      </c>
      <c r="E793" s="68" t="s">
        <v>2008</v>
      </c>
      <c r="F793" s="239">
        <v>2</v>
      </c>
    </row>
    <row r="794" customHeight="1" spans="1:6">
      <c r="A794" s="20">
        <v>790</v>
      </c>
      <c r="B794" s="218" t="s">
        <v>2805</v>
      </c>
      <c r="C794" s="222" t="s">
        <v>2017</v>
      </c>
      <c r="D794" s="235" t="s">
        <v>2007</v>
      </c>
      <c r="E794" s="68" t="s">
        <v>2008</v>
      </c>
      <c r="F794" s="239">
        <v>2</v>
      </c>
    </row>
    <row r="795" customHeight="1" spans="1:6">
      <c r="A795" s="20">
        <v>791</v>
      </c>
      <c r="B795" s="218" t="s">
        <v>2806</v>
      </c>
      <c r="C795" s="222" t="s">
        <v>2017</v>
      </c>
      <c r="D795" s="235" t="s">
        <v>2007</v>
      </c>
      <c r="E795" s="68" t="s">
        <v>2008</v>
      </c>
      <c r="F795" s="239">
        <v>1</v>
      </c>
    </row>
    <row r="796" customHeight="1" spans="1:6">
      <c r="A796" s="20">
        <v>792</v>
      </c>
      <c r="B796" s="218" t="s">
        <v>2807</v>
      </c>
      <c r="C796" s="222" t="s">
        <v>2017</v>
      </c>
      <c r="D796" s="235" t="s">
        <v>2007</v>
      </c>
      <c r="E796" s="68" t="s">
        <v>2008</v>
      </c>
      <c r="F796" s="239">
        <v>1</v>
      </c>
    </row>
    <row r="797" customHeight="1" spans="1:6">
      <c r="A797" s="20">
        <v>793</v>
      </c>
      <c r="B797" s="218" t="s">
        <v>2808</v>
      </c>
      <c r="C797" s="222" t="s">
        <v>2017</v>
      </c>
      <c r="D797" s="235" t="s">
        <v>2007</v>
      </c>
      <c r="E797" s="68" t="s">
        <v>2008</v>
      </c>
      <c r="F797" s="239">
        <v>1</v>
      </c>
    </row>
    <row r="798" customHeight="1" spans="1:6">
      <c r="A798" s="20">
        <v>794</v>
      </c>
      <c r="B798" s="218" t="s">
        <v>2809</v>
      </c>
      <c r="C798" s="222" t="s">
        <v>2017</v>
      </c>
      <c r="D798" s="235" t="s">
        <v>2007</v>
      </c>
      <c r="E798" s="68" t="s">
        <v>2008</v>
      </c>
      <c r="F798" s="239">
        <v>1</v>
      </c>
    </row>
    <row r="799" customHeight="1" spans="1:6">
      <c r="A799" s="20">
        <v>795</v>
      </c>
      <c r="B799" s="218" t="s">
        <v>2810</v>
      </c>
      <c r="C799" s="222" t="s">
        <v>2017</v>
      </c>
      <c r="D799" s="235" t="s">
        <v>2007</v>
      </c>
      <c r="E799" s="68" t="s">
        <v>2038</v>
      </c>
      <c r="F799" s="239">
        <v>1</v>
      </c>
    </row>
    <row r="800" customHeight="1" spans="1:6">
      <c r="A800" s="20">
        <v>796</v>
      </c>
      <c r="B800" s="218" t="s">
        <v>2811</v>
      </c>
      <c r="C800" s="222" t="s">
        <v>2017</v>
      </c>
      <c r="D800" s="235" t="s">
        <v>2007</v>
      </c>
      <c r="E800" s="68" t="s">
        <v>2038</v>
      </c>
      <c r="F800" s="239">
        <v>1</v>
      </c>
    </row>
    <row r="801" customHeight="1" spans="1:6">
      <c r="A801" s="20">
        <v>797</v>
      </c>
      <c r="B801" s="218" t="s">
        <v>2812</v>
      </c>
      <c r="C801" s="222" t="s">
        <v>2017</v>
      </c>
      <c r="D801" s="235" t="s">
        <v>2007</v>
      </c>
      <c r="E801" s="68" t="s">
        <v>2038</v>
      </c>
      <c r="F801" s="239">
        <v>5</v>
      </c>
    </row>
    <row r="802" customHeight="1" spans="1:6">
      <c r="A802" s="20">
        <v>798</v>
      </c>
      <c r="B802" s="218" t="s">
        <v>2813</v>
      </c>
      <c r="C802" s="224" t="s">
        <v>2377</v>
      </c>
      <c r="D802" s="235" t="s">
        <v>2007</v>
      </c>
      <c r="E802" s="68" t="s">
        <v>2038</v>
      </c>
      <c r="F802" s="239">
        <v>1</v>
      </c>
    </row>
    <row r="803" customHeight="1" spans="1:6">
      <c r="A803" s="20">
        <v>799</v>
      </c>
      <c r="B803" s="218" t="s">
        <v>2814</v>
      </c>
      <c r="C803" s="222" t="s">
        <v>2017</v>
      </c>
      <c r="D803" s="235" t="s">
        <v>2007</v>
      </c>
      <c r="E803" s="68" t="s">
        <v>2008</v>
      </c>
      <c r="F803" s="239">
        <v>2</v>
      </c>
    </row>
    <row r="804" customHeight="1" spans="1:6">
      <c r="A804" s="20">
        <v>800</v>
      </c>
      <c r="B804" s="218" t="s">
        <v>2815</v>
      </c>
      <c r="C804" s="222" t="s">
        <v>2017</v>
      </c>
      <c r="D804" s="235" t="s">
        <v>2007</v>
      </c>
      <c r="E804" s="68" t="s">
        <v>2008</v>
      </c>
      <c r="F804" s="239">
        <v>2</v>
      </c>
    </row>
    <row r="805" customHeight="1" spans="1:6">
      <c r="A805" s="20">
        <v>801</v>
      </c>
      <c r="B805" s="218" t="s">
        <v>2816</v>
      </c>
      <c r="C805" s="222" t="s">
        <v>2017</v>
      </c>
      <c r="D805" s="235" t="s">
        <v>2007</v>
      </c>
      <c r="E805" s="68" t="s">
        <v>2008</v>
      </c>
      <c r="F805" s="239">
        <v>122</v>
      </c>
    </row>
    <row r="806" customHeight="1" spans="1:6">
      <c r="A806" s="20">
        <v>802</v>
      </c>
      <c r="B806" s="218" t="s">
        <v>2817</v>
      </c>
      <c r="C806" s="222" t="s">
        <v>2017</v>
      </c>
      <c r="D806" s="235" t="s">
        <v>2007</v>
      </c>
      <c r="E806" s="68" t="s">
        <v>2032</v>
      </c>
      <c r="F806" s="239">
        <v>3</v>
      </c>
    </row>
    <row r="807" customHeight="1" spans="1:6">
      <c r="A807" s="20">
        <v>803</v>
      </c>
      <c r="B807" s="218" t="s">
        <v>2818</v>
      </c>
      <c r="C807" s="224" t="s">
        <v>2377</v>
      </c>
      <c r="D807" s="235" t="s">
        <v>2007</v>
      </c>
      <c r="E807" s="68" t="s">
        <v>2008</v>
      </c>
      <c r="F807" s="239">
        <v>1</v>
      </c>
    </row>
    <row r="808" customHeight="1" spans="1:6">
      <c r="A808" s="20">
        <v>804</v>
      </c>
      <c r="B808" s="218" t="s">
        <v>2819</v>
      </c>
      <c r="C808" s="224" t="s">
        <v>2377</v>
      </c>
      <c r="D808" s="235" t="s">
        <v>2007</v>
      </c>
      <c r="E808" s="68" t="s">
        <v>2008</v>
      </c>
      <c r="F808" s="239">
        <v>1</v>
      </c>
    </row>
    <row r="809" customHeight="1" spans="1:6">
      <c r="A809" s="20">
        <v>805</v>
      </c>
      <c r="B809" s="218" t="s">
        <v>2820</v>
      </c>
      <c r="C809" s="224" t="s">
        <v>2377</v>
      </c>
      <c r="D809" s="235" t="s">
        <v>2007</v>
      </c>
      <c r="E809" s="68" t="s">
        <v>2038</v>
      </c>
      <c r="F809" s="239">
        <v>1</v>
      </c>
    </row>
    <row r="810" customHeight="1" spans="1:6">
      <c r="A810" s="20">
        <v>806</v>
      </c>
      <c r="B810" s="218" t="s">
        <v>2821</v>
      </c>
      <c r="C810" s="68"/>
      <c r="D810" s="235" t="s">
        <v>2007</v>
      </c>
      <c r="E810" s="68" t="s">
        <v>2038</v>
      </c>
      <c r="F810" s="239">
        <v>1</v>
      </c>
    </row>
    <row r="811" customHeight="1" spans="1:6">
      <c r="A811" s="20">
        <v>807</v>
      </c>
      <c r="B811" s="218" t="s">
        <v>2822</v>
      </c>
      <c r="C811" s="222" t="s">
        <v>2017</v>
      </c>
      <c r="D811" s="235" t="s">
        <v>2007</v>
      </c>
      <c r="E811" s="68" t="s">
        <v>2008</v>
      </c>
      <c r="F811" s="239">
        <v>2</v>
      </c>
    </row>
    <row r="812" customHeight="1" spans="1:6">
      <c r="A812" s="20">
        <v>808</v>
      </c>
      <c r="B812" s="218" t="s">
        <v>2823</v>
      </c>
      <c r="C812" s="222" t="s">
        <v>2017</v>
      </c>
      <c r="D812" s="235" t="s">
        <v>2007</v>
      </c>
      <c r="E812" s="68" t="s">
        <v>2008</v>
      </c>
      <c r="F812" s="239">
        <v>2</v>
      </c>
    </row>
    <row r="813" customHeight="1" spans="1:6">
      <c r="A813" s="20">
        <v>809</v>
      </c>
      <c r="B813" s="218" t="s">
        <v>2824</v>
      </c>
      <c r="C813" s="222" t="s">
        <v>2017</v>
      </c>
      <c r="D813" s="235" t="s">
        <v>2007</v>
      </c>
      <c r="E813" s="68" t="s">
        <v>2008</v>
      </c>
      <c r="F813" s="239">
        <v>2</v>
      </c>
    </row>
    <row r="814" customHeight="1" spans="1:6">
      <c r="A814" s="20">
        <v>810</v>
      </c>
      <c r="B814" s="218" t="s">
        <v>2825</v>
      </c>
      <c r="C814" s="222" t="s">
        <v>2017</v>
      </c>
      <c r="D814" s="235" t="s">
        <v>2007</v>
      </c>
      <c r="E814" s="68" t="s">
        <v>2032</v>
      </c>
      <c r="F814" s="239">
        <v>2</v>
      </c>
    </row>
    <row r="815" customHeight="1" spans="1:6">
      <c r="A815" s="20">
        <v>811</v>
      </c>
      <c r="B815" s="218" t="s">
        <v>2826</v>
      </c>
      <c r="C815" s="222" t="s">
        <v>2017</v>
      </c>
      <c r="D815" s="235" t="s">
        <v>2007</v>
      </c>
      <c r="E815" s="68" t="s">
        <v>2550</v>
      </c>
      <c r="F815" s="239">
        <v>18</v>
      </c>
    </row>
    <row r="816" customHeight="1" spans="1:6">
      <c r="A816" s="20">
        <v>812</v>
      </c>
      <c r="B816" s="218" t="s">
        <v>2827</v>
      </c>
      <c r="C816" s="222" t="s">
        <v>2017</v>
      </c>
      <c r="D816" s="235" t="s">
        <v>2007</v>
      </c>
      <c r="E816" s="68" t="s">
        <v>2038</v>
      </c>
      <c r="F816" s="239">
        <v>1</v>
      </c>
    </row>
    <row r="817" customHeight="1" spans="1:6">
      <c r="A817" s="20">
        <v>813</v>
      </c>
      <c r="B817" s="218" t="s">
        <v>2828</v>
      </c>
      <c r="C817" s="68" t="s">
        <v>2568</v>
      </c>
      <c r="D817" s="235" t="s">
        <v>2007</v>
      </c>
      <c r="E817" s="68" t="s">
        <v>2008</v>
      </c>
      <c r="F817" s="239">
        <v>1</v>
      </c>
    </row>
    <row r="818" customHeight="1" spans="1:6">
      <c r="A818" s="20">
        <v>814</v>
      </c>
      <c r="B818" s="218" t="s">
        <v>2829</v>
      </c>
      <c r="C818" s="222" t="s">
        <v>2017</v>
      </c>
      <c r="D818" s="235" t="s">
        <v>2007</v>
      </c>
      <c r="E818" s="68" t="s">
        <v>2008</v>
      </c>
      <c r="F818" s="239">
        <v>1</v>
      </c>
    </row>
    <row r="819" customHeight="1" spans="1:6">
      <c r="A819" s="20">
        <v>815</v>
      </c>
      <c r="B819" s="218" t="s">
        <v>2830</v>
      </c>
      <c r="C819" s="222" t="s">
        <v>2017</v>
      </c>
      <c r="D819" s="235" t="s">
        <v>2007</v>
      </c>
      <c r="E819" s="68" t="s">
        <v>2008</v>
      </c>
      <c r="F819" s="239">
        <v>1</v>
      </c>
    </row>
    <row r="820" customHeight="1" spans="1:6">
      <c r="A820" s="20">
        <v>816</v>
      </c>
      <c r="B820" s="218" t="s">
        <v>2831</v>
      </c>
      <c r="C820" s="222" t="s">
        <v>2017</v>
      </c>
      <c r="D820" s="235" t="s">
        <v>2007</v>
      </c>
      <c r="E820" s="68" t="s">
        <v>2038</v>
      </c>
      <c r="F820" s="239">
        <v>1</v>
      </c>
    </row>
    <row r="821" customHeight="1" spans="1:6">
      <c r="A821" s="20">
        <v>817</v>
      </c>
      <c r="B821" s="218" t="s">
        <v>2832</v>
      </c>
      <c r="C821" s="222" t="s">
        <v>2017</v>
      </c>
      <c r="D821" s="235" t="s">
        <v>2007</v>
      </c>
      <c r="E821" s="68" t="s">
        <v>2008</v>
      </c>
      <c r="F821" s="239">
        <v>1</v>
      </c>
    </row>
    <row r="822" customHeight="1" spans="1:6">
      <c r="A822" s="20">
        <v>818</v>
      </c>
      <c r="B822" s="218" t="s">
        <v>2833</v>
      </c>
      <c r="C822" s="222" t="s">
        <v>2017</v>
      </c>
      <c r="D822" s="235" t="s">
        <v>2007</v>
      </c>
      <c r="E822" s="68" t="s">
        <v>2008</v>
      </c>
      <c r="F822" s="239">
        <v>1</v>
      </c>
    </row>
    <row r="823" customHeight="1" spans="1:6">
      <c r="A823" s="20">
        <v>819</v>
      </c>
      <c r="B823" s="218" t="s">
        <v>2834</v>
      </c>
      <c r="C823" s="222" t="s">
        <v>2017</v>
      </c>
      <c r="D823" s="235" t="s">
        <v>2007</v>
      </c>
      <c r="E823" s="68" t="s">
        <v>2008</v>
      </c>
      <c r="F823" s="239">
        <v>1</v>
      </c>
    </row>
    <row r="824" customHeight="1" spans="1:6">
      <c r="A824" s="20">
        <v>820</v>
      </c>
      <c r="B824" s="218" t="s">
        <v>2835</v>
      </c>
      <c r="C824" s="222" t="s">
        <v>2017</v>
      </c>
      <c r="D824" s="235" t="s">
        <v>2007</v>
      </c>
      <c r="E824" s="68" t="s">
        <v>2008</v>
      </c>
      <c r="F824" s="239">
        <v>3</v>
      </c>
    </row>
    <row r="825" customHeight="1" spans="1:6">
      <c r="A825" s="20">
        <v>821</v>
      </c>
      <c r="B825" s="218" t="s">
        <v>2836</v>
      </c>
      <c r="C825" s="222" t="s">
        <v>2017</v>
      </c>
      <c r="D825" s="235" t="s">
        <v>2007</v>
      </c>
      <c r="E825" s="68" t="s">
        <v>2008</v>
      </c>
      <c r="F825" s="239">
        <v>17</v>
      </c>
    </row>
    <row r="826" customHeight="1" spans="1:6">
      <c r="A826" s="20">
        <v>822</v>
      </c>
      <c r="B826" s="218" t="s">
        <v>2837</v>
      </c>
      <c r="C826" s="222" t="s">
        <v>2017</v>
      </c>
      <c r="D826" s="235" t="s">
        <v>2007</v>
      </c>
      <c r="E826" s="68" t="s">
        <v>2008</v>
      </c>
      <c r="F826" s="239">
        <v>4</v>
      </c>
    </row>
    <row r="827" customHeight="1" spans="1:6">
      <c r="A827" s="20">
        <v>823</v>
      </c>
      <c r="B827" s="218" t="s">
        <v>2838</v>
      </c>
      <c r="C827" s="222" t="s">
        <v>2017</v>
      </c>
      <c r="D827" s="235" t="s">
        <v>2007</v>
      </c>
      <c r="E827" s="68" t="s">
        <v>2008</v>
      </c>
      <c r="F827" s="239">
        <v>1</v>
      </c>
    </row>
    <row r="828" customHeight="1" spans="1:6">
      <c r="A828" s="20">
        <v>824</v>
      </c>
      <c r="B828" s="218" t="s">
        <v>2839</v>
      </c>
      <c r="C828" s="222" t="s">
        <v>2017</v>
      </c>
      <c r="D828" s="235" t="s">
        <v>2007</v>
      </c>
      <c r="E828" s="68" t="s">
        <v>2008</v>
      </c>
      <c r="F828" s="239">
        <v>2</v>
      </c>
    </row>
    <row r="829" customHeight="1" spans="1:6">
      <c r="A829" s="20">
        <v>825</v>
      </c>
      <c r="B829" s="218" t="s">
        <v>2840</v>
      </c>
      <c r="C829" s="222" t="s">
        <v>2017</v>
      </c>
      <c r="D829" s="235" t="s">
        <v>2007</v>
      </c>
      <c r="E829" s="68" t="s">
        <v>2008</v>
      </c>
      <c r="F829" s="239">
        <v>2</v>
      </c>
    </row>
    <row r="830" customHeight="1" spans="1:6">
      <c r="A830" s="20">
        <v>826</v>
      </c>
      <c r="B830" s="218" t="s">
        <v>2841</v>
      </c>
      <c r="C830" s="222" t="s">
        <v>2017</v>
      </c>
      <c r="D830" s="235" t="s">
        <v>2007</v>
      </c>
      <c r="E830" s="68" t="s">
        <v>2038</v>
      </c>
      <c r="F830" s="239">
        <v>2</v>
      </c>
    </row>
    <row r="831" customHeight="1" spans="1:6">
      <c r="A831" s="20">
        <v>827</v>
      </c>
      <c r="B831" s="218" t="s">
        <v>2842</v>
      </c>
      <c r="C831" s="224" t="s">
        <v>2377</v>
      </c>
      <c r="D831" s="235" t="s">
        <v>2007</v>
      </c>
      <c r="E831" s="68" t="s">
        <v>2038</v>
      </c>
      <c r="F831" s="239">
        <v>1</v>
      </c>
    </row>
    <row r="832" customHeight="1" spans="1:6">
      <c r="A832" s="20">
        <v>828</v>
      </c>
      <c r="B832" s="218" t="s">
        <v>2843</v>
      </c>
      <c r="C832" s="222" t="s">
        <v>2017</v>
      </c>
      <c r="D832" s="235" t="s">
        <v>2007</v>
      </c>
      <c r="E832" s="68" t="s">
        <v>2008</v>
      </c>
      <c r="F832" s="239">
        <v>1</v>
      </c>
    </row>
    <row r="833" customHeight="1" spans="1:6">
      <c r="A833" s="20">
        <v>829</v>
      </c>
      <c r="B833" s="218" t="s">
        <v>2844</v>
      </c>
      <c r="C833" s="222" t="s">
        <v>2017</v>
      </c>
      <c r="D833" s="235" t="s">
        <v>2007</v>
      </c>
      <c r="E833" s="68" t="s">
        <v>2008</v>
      </c>
      <c r="F833" s="239">
        <v>1</v>
      </c>
    </row>
    <row r="834" customHeight="1" spans="1:6">
      <c r="A834" s="20">
        <v>830</v>
      </c>
      <c r="B834" s="218" t="s">
        <v>2845</v>
      </c>
      <c r="C834" s="222" t="s">
        <v>2017</v>
      </c>
      <c r="D834" s="235" t="s">
        <v>2007</v>
      </c>
      <c r="E834" s="68" t="s">
        <v>2008</v>
      </c>
      <c r="F834" s="239">
        <v>1</v>
      </c>
    </row>
    <row r="835" customHeight="1" spans="1:6">
      <c r="A835" s="20">
        <v>831</v>
      </c>
      <c r="B835" s="218" t="s">
        <v>2846</v>
      </c>
      <c r="C835" s="222" t="s">
        <v>2017</v>
      </c>
      <c r="D835" s="235" t="s">
        <v>2007</v>
      </c>
      <c r="E835" s="68" t="s">
        <v>2008</v>
      </c>
      <c r="F835" s="239">
        <v>1</v>
      </c>
    </row>
    <row r="836" customHeight="1" spans="1:6">
      <c r="A836" s="20">
        <v>832</v>
      </c>
      <c r="B836" s="218" t="s">
        <v>2847</v>
      </c>
      <c r="C836" s="222" t="s">
        <v>2017</v>
      </c>
      <c r="D836" s="235" t="s">
        <v>2007</v>
      </c>
      <c r="E836" s="68" t="s">
        <v>2008</v>
      </c>
      <c r="F836" s="239">
        <v>2</v>
      </c>
    </row>
    <row r="837" customHeight="1" spans="1:6">
      <c r="A837" s="20">
        <v>833</v>
      </c>
      <c r="B837" s="218" t="s">
        <v>2848</v>
      </c>
      <c r="C837" s="222" t="s">
        <v>2017</v>
      </c>
      <c r="D837" s="235" t="s">
        <v>2007</v>
      </c>
      <c r="E837" s="68" t="s">
        <v>2008</v>
      </c>
      <c r="F837" s="239">
        <v>2</v>
      </c>
    </row>
    <row r="838" customHeight="1" spans="1:6">
      <c r="A838" s="20">
        <v>834</v>
      </c>
      <c r="B838" s="218" t="s">
        <v>2849</v>
      </c>
      <c r="C838" s="222" t="s">
        <v>2017</v>
      </c>
      <c r="D838" s="235" t="s">
        <v>2007</v>
      </c>
      <c r="E838" s="68" t="s">
        <v>2008</v>
      </c>
      <c r="F838" s="239">
        <v>2</v>
      </c>
    </row>
    <row r="839" customHeight="1" spans="1:6">
      <c r="A839" s="20">
        <v>835</v>
      </c>
      <c r="B839" s="218" t="s">
        <v>2850</v>
      </c>
      <c r="C839" s="222" t="s">
        <v>2017</v>
      </c>
      <c r="D839" s="235" t="s">
        <v>2007</v>
      </c>
      <c r="E839" s="68" t="s">
        <v>2008</v>
      </c>
      <c r="F839" s="239">
        <v>3</v>
      </c>
    </row>
    <row r="840" customHeight="1" spans="1:6">
      <c r="A840" s="20">
        <v>836</v>
      </c>
      <c r="B840" s="218" t="s">
        <v>2851</v>
      </c>
      <c r="C840" s="222" t="s">
        <v>2017</v>
      </c>
      <c r="D840" s="235" t="s">
        <v>2007</v>
      </c>
      <c r="E840" s="68" t="s">
        <v>2008</v>
      </c>
      <c r="F840" s="239">
        <v>1</v>
      </c>
    </row>
    <row r="841" customHeight="1" spans="1:6">
      <c r="A841" s="20">
        <v>837</v>
      </c>
      <c r="B841" s="218" t="s">
        <v>2852</v>
      </c>
      <c r="C841" s="222" t="s">
        <v>2017</v>
      </c>
      <c r="D841" s="235" t="s">
        <v>2007</v>
      </c>
      <c r="E841" s="68" t="s">
        <v>2008</v>
      </c>
      <c r="F841" s="239">
        <v>2</v>
      </c>
    </row>
    <row r="842" customHeight="1" spans="1:6">
      <c r="A842" s="20">
        <v>838</v>
      </c>
      <c r="B842" s="218" t="s">
        <v>2853</v>
      </c>
      <c r="C842" s="222" t="s">
        <v>2017</v>
      </c>
      <c r="D842" s="235" t="s">
        <v>2007</v>
      </c>
      <c r="E842" s="68" t="s">
        <v>2008</v>
      </c>
      <c r="F842" s="239">
        <v>1</v>
      </c>
    </row>
    <row r="843" customHeight="1" spans="1:6">
      <c r="A843" s="20">
        <v>839</v>
      </c>
      <c r="B843" s="218" t="s">
        <v>2854</v>
      </c>
      <c r="C843" s="222" t="s">
        <v>2017</v>
      </c>
      <c r="D843" s="235" t="s">
        <v>2007</v>
      </c>
      <c r="E843" s="68" t="s">
        <v>2008</v>
      </c>
      <c r="F843" s="239">
        <v>1</v>
      </c>
    </row>
    <row r="844" customHeight="1" spans="1:6">
      <c r="A844" s="20">
        <v>840</v>
      </c>
      <c r="B844" s="218" t="s">
        <v>2855</v>
      </c>
      <c r="C844" s="222" t="s">
        <v>2017</v>
      </c>
      <c r="D844" s="235" t="s">
        <v>2007</v>
      </c>
      <c r="E844" s="68" t="s">
        <v>2008</v>
      </c>
      <c r="F844" s="239">
        <v>4</v>
      </c>
    </row>
    <row r="845" customHeight="1" spans="1:6">
      <c r="A845" s="20">
        <v>841</v>
      </c>
      <c r="B845" s="218" t="s">
        <v>2856</v>
      </c>
      <c r="C845" s="222" t="s">
        <v>2017</v>
      </c>
      <c r="D845" s="235" t="s">
        <v>2007</v>
      </c>
      <c r="E845" s="68" t="s">
        <v>2008</v>
      </c>
      <c r="F845" s="239">
        <v>4</v>
      </c>
    </row>
    <row r="846" customHeight="1" spans="1:6">
      <c r="A846" s="20">
        <v>842</v>
      </c>
      <c r="B846" s="218" t="s">
        <v>2857</v>
      </c>
      <c r="C846" s="222" t="s">
        <v>2017</v>
      </c>
      <c r="D846" s="235" t="s">
        <v>2007</v>
      </c>
      <c r="E846" s="68" t="s">
        <v>2008</v>
      </c>
      <c r="F846" s="239">
        <v>3</v>
      </c>
    </row>
    <row r="847" customHeight="1" spans="1:6">
      <c r="A847" s="20">
        <v>843</v>
      </c>
      <c r="B847" s="218" t="s">
        <v>2858</v>
      </c>
      <c r="C847" s="222" t="s">
        <v>2017</v>
      </c>
      <c r="D847" s="235" t="s">
        <v>2007</v>
      </c>
      <c r="E847" s="68" t="s">
        <v>2032</v>
      </c>
      <c r="F847" s="239">
        <v>2</v>
      </c>
    </row>
    <row r="848" customHeight="1" spans="1:6">
      <c r="A848" s="20">
        <v>844</v>
      </c>
      <c r="B848" s="218" t="s">
        <v>2859</v>
      </c>
      <c r="C848" s="222" t="s">
        <v>2017</v>
      </c>
      <c r="D848" s="235" t="s">
        <v>2007</v>
      </c>
      <c r="E848" s="68" t="s">
        <v>2008</v>
      </c>
      <c r="F848" s="239">
        <v>1</v>
      </c>
    </row>
    <row r="849" customHeight="1" spans="1:6">
      <c r="A849" s="20">
        <v>845</v>
      </c>
      <c r="B849" s="218" t="s">
        <v>2860</v>
      </c>
      <c r="C849" s="222" t="s">
        <v>2017</v>
      </c>
      <c r="D849" s="235" t="s">
        <v>2007</v>
      </c>
      <c r="E849" s="68" t="s">
        <v>2550</v>
      </c>
      <c r="F849" s="239">
        <v>90</v>
      </c>
    </row>
    <row r="850" customHeight="1" spans="1:6">
      <c r="A850" s="20">
        <v>846</v>
      </c>
      <c r="B850" s="218" t="s">
        <v>2861</v>
      </c>
      <c r="C850" s="222" t="s">
        <v>2017</v>
      </c>
      <c r="D850" s="235" t="s">
        <v>2007</v>
      </c>
      <c r="E850" s="68" t="s">
        <v>2032</v>
      </c>
      <c r="F850" s="239">
        <v>2</v>
      </c>
    </row>
    <row r="851" customHeight="1" spans="1:6">
      <c r="A851" s="20">
        <v>847</v>
      </c>
      <c r="B851" s="218" t="s">
        <v>2862</v>
      </c>
      <c r="C851" s="222" t="s">
        <v>2017</v>
      </c>
      <c r="D851" s="235" t="s">
        <v>2007</v>
      </c>
      <c r="E851" s="68" t="s">
        <v>2008</v>
      </c>
      <c r="F851" s="239">
        <v>2</v>
      </c>
    </row>
    <row r="852" customHeight="1" spans="1:6">
      <c r="A852" s="20">
        <v>848</v>
      </c>
      <c r="B852" s="218" t="s">
        <v>2863</v>
      </c>
      <c r="C852" s="222" t="s">
        <v>2017</v>
      </c>
      <c r="D852" s="235" t="s">
        <v>2007</v>
      </c>
      <c r="E852" s="68" t="s">
        <v>2008</v>
      </c>
      <c r="F852" s="239">
        <v>1</v>
      </c>
    </row>
    <row r="853" customHeight="1" spans="1:6">
      <c r="A853" s="20">
        <v>849</v>
      </c>
      <c r="B853" s="218" t="s">
        <v>2864</v>
      </c>
      <c r="C853" s="222" t="s">
        <v>2017</v>
      </c>
      <c r="D853" s="235" t="s">
        <v>2007</v>
      </c>
      <c r="E853" s="68" t="s">
        <v>2064</v>
      </c>
      <c r="F853" s="239">
        <v>2</v>
      </c>
    </row>
    <row r="854" customHeight="1" spans="1:6">
      <c r="A854" s="20">
        <v>850</v>
      </c>
      <c r="B854" s="218" t="s">
        <v>2865</v>
      </c>
      <c r="C854" s="222" t="s">
        <v>2017</v>
      </c>
      <c r="D854" s="235" t="s">
        <v>2007</v>
      </c>
      <c r="E854" s="68" t="s">
        <v>2038</v>
      </c>
      <c r="F854" s="239">
        <v>1</v>
      </c>
    </row>
    <row r="855" customHeight="1" spans="1:6">
      <c r="A855" s="20">
        <v>851</v>
      </c>
      <c r="B855" s="218" t="s">
        <v>2866</v>
      </c>
      <c r="C855" s="222" t="s">
        <v>2017</v>
      </c>
      <c r="D855" s="235" t="s">
        <v>2007</v>
      </c>
      <c r="E855" s="68" t="s">
        <v>2008</v>
      </c>
      <c r="F855" s="239">
        <v>1</v>
      </c>
    </row>
    <row r="856" customHeight="1" spans="1:6">
      <c r="A856" s="20">
        <v>852</v>
      </c>
      <c r="B856" s="218" t="s">
        <v>2867</v>
      </c>
      <c r="C856" s="222" t="s">
        <v>2017</v>
      </c>
      <c r="D856" s="235" t="s">
        <v>2007</v>
      </c>
      <c r="E856" s="68" t="s">
        <v>2064</v>
      </c>
      <c r="F856" s="239">
        <v>1</v>
      </c>
    </row>
    <row r="857" customHeight="1" spans="1:6">
      <c r="A857" s="20">
        <v>853</v>
      </c>
      <c r="B857" s="218" t="s">
        <v>2868</v>
      </c>
      <c r="C857" s="222" t="s">
        <v>2017</v>
      </c>
      <c r="D857" s="235" t="s">
        <v>2007</v>
      </c>
      <c r="E857" s="68" t="s">
        <v>2038</v>
      </c>
      <c r="F857" s="239">
        <v>1</v>
      </c>
    </row>
    <row r="858" customHeight="1" spans="1:6">
      <c r="A858" s="20">
        <v>854</v>
      </c>
      <c r="B858" s="218" t="s">
        <v>2869</v>
      </c>
      <c r="C858" s="222" t="s">
        <v>2017</v>
      </c>
      <c r="D858" s="235" t="s">
        <v>2007</v>
      </c>
      <c r="E858" s="68" t="s">
        <v>2008</v>
      </c>
      <c r="F858" s="239">
        <v>2</v>
      </c>
    </row>
    <row r="859" customHeight="1" spans="1:6">
      <c r="A859" s="20">
        <v>855</v>
      </c>
      <c r="B859" s="218" t="s">
        <v>2870</v>
      </c>
      <c r="C859" s="222" t="s">
        <v>2017</v>
      </c>
      <c r="D859" s="235" t="s">
        <v>2007</v>
      </c>
      <c r="E859" s="68" t="s">
        <v>2008</v>
      </c>
      <c r="F859" s="239">
        <v>2</v>
      </c>
    </row>
    <row r="860" customHeight="1" spans="1:6">
      <c r="A860" s="20">
        <v>856</v>
      </c>
      <c r="B860" s="218" t="s">
        <v>2871</v>
      </c>
      <c r="C860" s="222" t="s">
        <v>2017</v>
      </c>
      <c r="D860" s="235" t="s">
        <v>2007</v>
      </c>
      <c r="E860" s="68" t="s">
        <v>2032</v>
      </c>
      <c r="F860" s="239">
        <v>1</v>
      </c>
    </row>
    <row r="861" customHeight="1" spans="1:6">
      <c r="A861" s="20">
        <v>857</v>
      </c>
      <c r="B861" s="218" t="s">
        <v>2872</v>
      </c>
      <c r="C861" s="222" t="s">
        <v>2017</v>
      </c>
      <c r="D861" s="235" t="s">
        <v>2007</v>
      </c>
      <c r="E861" s="68" t="s">
        <v>2032</v>
      </c>
      <c r="F861" s="239">
        <v>2</v>
      </c>
    </row>
    <row r="862" customHeight="1" spans="1:6">
      <c r="A862" s="20">
        <v>858</v>
      </c>
      <c r="B862" s="218" t="s">
        <v>2873</v>
      </c>
      <c r="C862" s="222" t="s">
        <v>2017</v>
      </c>
      <c r="D862" s="235" t="s">
        <v>2007</v>
      </c>
      <c r="E862" s="68" t="s">
        <v>2038</v>
      </c>
      <c r="F862" s="239">
        <v>1</v>
      </c>
    </row>
    <row r="863" customHeight="1" spans="1:6">
      <c r="A863" s="20">
        <v>859</v>
      </c>
      <c r="B863" s="218" t="s">
        <v>2874</v>
      </c>
      <c r="C863" s="222" t="s">
        <v>2017</v>
      </c>
      <c r="D863" s="235" t="s">
        <v>2007</v>
      </c>
      <c r="E863" s="68" t="s">
        <v>2008</v>
      </c>
      <c r="F863" s="239">
        <v>2</v>
      </c>
    </row>
    <row r="864" customHeight="1" spans="1:6">
      <c r="A864" s="20">
        <v>860</v>
      </c>
      <c r="B864" s="218" t="s">
        <v>2875</v>
      </c>
      <c r="C864" s="222" t="s">
        <v>2017</v>
      </c>
      <c r="D864" s="235" t="s">
        <v>2007</v>
      </c>
      <c r="E864" s="68" t="s">
        <v>2008</v>
      </c>
      <c r="F864" s="239">
        <v>2</v>
      </c>
    </row>
    <row r="865" customHeight="1" spans="1:6">
      <c r="A865" s="20">
        <v>861</v>
      </c>
      <c r="B865" s="218" t="s">
        <v>2876</v>
      </c>
      <c r="C865" s="222" t="s">
        <v>2017</v>
      </c>
      <c r="D865" s="235" t="s">
        <v>2007</v>
      </c>
      <c r="E865" s="68" t="s">
        <v>2008</v>
      </c>
      <c r="F865" s="239">
        <v>1</v>
      </c>
    </row>
    <row r="866" customHeight="1" spans="1:6">
      <c r="A866" s="20">
        <v>862</v>
      </c>
      <c r="B866" s="218" t="s">
        <v>2877</v>
      </c>
      <c r="C866" s="224" t="s">
        <v>2377</v>
      </c>
      <c r="D866" s="235" t="s">
        <v>2007</v>
      </c>
      <c r="E866" s="68" t="s">
        <v>2038</v>
      </c>
      <c r="F866" s="239">
        <v>1</v>
      </c>
    </row>
    <row r="867" customHeight="1" spans="1:6">
      <c r="A867" s="20">
        <v>863</v>
      </c>
      <c r="B867" s="218" t="s">
        <v>2878</v>
      </c>
      <c r="C867" s="222" t="s">
        <v>2017</v>
      </c>
      <c r="D867" s="235" t="s">
        <v>2007</v>
      </c>
      <c r="E867" s="68" t="s">
        <v>2008</v>
      </c>
      <c r="F867" s="239">
        <v>2</v>
      </c>
    </row>
    <row r="868" customHeight="1" spans="1:6">
      <c r="A868" s="20">
        <v>864</v>
      </c>
      <c r="B868" s="218" t="s">
        <v>2879</v>
      </c>
      <c r="C868" s="222" t="s">
        <v>2017</v>
      </c>
      <c r="D868" s="235" t="s">
        <v>2007</v>
      </c>
      <c r="E868" s="68" t="s">
        <v>2008</v>
      </c>
      <c r="F868" s="239">
        <v>2</v>
      </c>
    </row>
    <row r="869" customHeight="1" spans="1:6">
      <c r="A869" s="20">
        <v>865</v>
      </c>
      <c r="B869" s="218" t="s">
        <v>2880</v>
      </c>
      <c r="C869" s="222" t="s">
        <v>2017</v>
      </c>
      <c r="D869" s="235" t="s">
        <v>2007</v>
      </c>
      <c r="E869" s="68" t="s">
        <v>2008</v>
      </c>
      <c r="F869" s="239">
        <v>1</v>
      </c>
    </row>
    <row r="870" customHeight="1" spans="1:6">
      <c r="A870" s="20">
        <v>866</v>
      </c>
      <c r="B870" s="218" t="s">
        <v>2881</v>
      </c>
      <c r="C870" s="222" t="s">
        <v>2017</v>
      </c>
      <c r="D870" s="235" t="s">
        <v>2007</v>
      </c>
      <c r="E870" s="68" t="s">
        <v>2008</v>
      </c>
      <c r="F870" s="239">
        <v>1</v>
      </c>
    </row>
    <row r="871" customHeight="1" spans="1:6">
      <c r="A871" s="20">
        <v>867</v>
      </c>
      <c r="B871" s="218" t="s">
        <v>2882</v>
      </c>
      <c r="C871" s="222" t="s">
        <v>2017</v>
      </c>
      <c r="D871" s="235" t="s">
        <v>2007</v>
      </c>
      <c r="E871" s="68" t="s">
        <v>2008</v>
      </c>
      <c r="F871" s="239">
        <v>1</v>
      </c>
    </row>
    <row r="872" customHeight="1" spans="1:6">
      <c r="A872" s="20">
        <v>868</v>
      </c>
      <c r="B872" s="218" t="s">
        <v>2883</v>
      </c>
      <c r="C872" s="68"/>
      <c r="D872" s="235" t="s">
        <v>2007</v>
      </c>
      <c r="E872" s="68" t="s">
        <v>2038</v>
      </c>
      <c r="F872" s="239">
        <v>20</v>
      </c>
    </row>
    <row r="873" customHeight="1" spans="1:6">
      <c r="A873" s="20">
        <v>869</v>
      </c>
      <c r="B873" s="218" t="s">
        <v>2884</v>
      </c>
      <c r="C873" s="68" t="s">
        <v>2568</v>
      </c>
      <c r="D873" s="235" t="s">
        <v>2007</v>
      </c>
      <c r="E873" s="68" t="s">
        <v>2038</v>
      </c>
      <c r="F873" s="239">
        <v>1</v>
      </c>
    </row>
    <row r="874" customHeight="1" spans="1:6">
      <c r="A874" s="20">
        <v>870</v>
      </c>
      <c r="B874" s="218" t="s">
        <v>2885</v>
      </c>
      <c r="C874" s="68" t="s">
        <v>2340</v>
      </c>
      <c r="D874" s="235" t="s">
        <v>2007</v>
      </c>
      <c r="E874" s="68" t="s">
        <v>2032</v>
      </c>
      <c r="F874" s="239">
        <v>1</v>
      </c>
    </row>
    <row r="875" customHeight="1" spans="1:6">
      <c r="A875" s="20">
        <v>871</v>
      </c>
      <c r="B875" s="218" t="s">
        <v>2886</v>
      </c>
      <c r="C875" s="222" t="s">
        <v>2017</v>
      </c>
      <c r="D875" s="235" t="s">
        <v>2007</v>
      </c>
      <c r="E875" s="68" t="s">
        <v>2008</v>
      </c>
      <c r="F875" s="239">
        <v>2</v>
      </c>
    </row>
    <row r="876" customHeight="1" spans="1:6">
      <c r="A876" s="20">
        <v>872</v>
      </c>
      <c r="B876" s="218" t="s">
        <v>2887</v>
      </c>
      <c r="C876" s="222" t="s">
        <v>2017</v>
      </c>
      <c r="D876" s="235" t="s">
        <v>2007</v>
      </c>
      <c r="E876" s="68" t="s">
        <v>2099</v>
      </c>
      <c r="F876" s="239">
        <v>38</v>
      </c>
    </row>
    <row r="877" customHeight="1" spans="1:6">
      <c r="A877" s="20">
        <v>873</v>
      </c>
      <c r="B877" s="218" t="s">
        <v>2888</v>
      </c>
      <c r="C877" s="68"/>
      <c r="D877" s="235" t="s">
        <v>2007</v>
      </c>
      <c r="E877" s="68" t="s">
        <v>2038</v>
      </c>
      <c r="F877" s="239">
        <v>8</v>
      </c>
    </row>
    <row r="878" customHeight="1" spans="1:6">
      <c r="A878" s="20">
        <v>874</v>
      </c>
      <c r="B878" s="218" t="s">
        <v>2889</v>
      </c>
      <c r="C878" s="68"/>
      <c r="D878" s="235" t="s">
        <v>2007</v>
      </c>
      <c r="E878" s="68" t="s">
        <v>2008</v>
      </c>
      <c r="F878" s="239">
        <v>16</v>
      </c>
    </row>
    <row r="879" customHeight="1" spans="1:6">
      <c r="A879" s="20">
        <v>875</v>
      </c>
      <c r="B879" s="218" t="s">
        <v>2890</v>
      </c>
      <c r="C879" s="222" t="s">
        <v>2017</v>
      </c>
      <c r="D879" s="235" t="s">
        <v>2007</v>
      </c>
      <c r="E879" s="68" t="s">
        <v>2099</v>
      </c>
      <c r="F879" s="239">
        <v>204</v>
      </c>
    </row>
    <row r="880" customHeight="1" spans="1:6">
      <c r="A880" s="20">
        <v>876</v>
      </c>
      <c r="B880" s="218" t="s">
        <v>2891</v>
      </c>
      <c r="C880" s="222" t="s">
        <v>2017</v>
      </c>
      <c r="D880" s="235" t="s">
        <v>2007</v>
      </c>
      <c r="E880" s="68" t="s">
        <v>2099</v>
      </c>
      <c r="F880" s="239">
        <v>29</v>
      </c>
    </row>
    <row r="881" customHeight="1" spans="1:6">
      <c r="A881" s="20">
        <v>877</v>
      </c>
      <c r="B881" s="218" t="s">
        <v>2892</v>
      </c>
      <c r="C881" s="222" t="s">
        <v>2017</v>
      </c>
      <c r="D881" s="235" t="s">
        <v>2007</v>
      </c>
      <c r="E881" s="68" t="s">
        <v>2099</v>
      </c>
      <c r="F881" s="239">
        <v>1</v>
      </c>
    </row>
    <row r="882" customHeight="1" spans="1:6">
      <c r="A882" s="20">
        <v>878</v>
      </c>
      <c r="B882" s="218" t="s">
        <v>2893</v>
      </c>
      <c r="C882" s="222" t="s">
        <v>2017</v>
      </c>
      <c r="D882" s="235" t="s">
        <v>2007</v>
      </c>
      <c r="E882" s="68" t="s">
        <v>2099</v>
      </c>
      <c r="F882" s="239">
        <v>11</v>
      </c>
    </row>
    <row r="883" customHeight="1" spans="1:6">
      <c r="A883" s="20">
        <v>879</v>
      </c>
      <c r="B883" s="218" t="s">
        <v>2894</v>
      </c>
      <c r="C883" s="68"/>
      <c r="D883" s="235" t="s">
        <v>2007</v>
      </c>
      <c r="E883" s="68" t="s">
        <v>2008</v>
      </c>
      <c r="F883" s="239">
        <v>194</v>
      </c>
    </row>
    <row r="884" customHeight="1" spans="1:6">
      <c r="A884" s="20">
        <v>880</v>
      </c>
      <c r="B884" s="218" t="s">
        <v>2895</v>
      </c>
      <c r="C884" s="222" t="s">
        <v>2017</v>
      </c>
      <c r="D884" s="235" t="s">
        <v>2007</v>
      </c>
      <c r="E884" s="68" t="s">
        <v>2032</v>
      </c>
      <c r="F884" s="239">
        <v>1</v>
      </c>
    </row>
    <row r="885" customHeight="1" spans="1:6">
      <c r="A885" s="20">
        <v>881</v>
      </c>
      <c r="B885" s="218" t="s">
        <v>2896</v>
      </c>
      <c r="C885" s="222" t="s">
        <v>2017</v>
      </c>
      <c r="D885" s="235" t="s">
        <v>2007</v>
      </c>
      <c r="E885" s="68" t="s">
        <v>2032</v>
      </c>
      <c r="F885" s="239">
        <v>1</v>
      </c>
    </row>
    <row r="886" customHeight="1" spans="1:6">
      <c r="A886" s="20">
        <v>882</v>
      </c>
      <c r="B886" s="218" t="s">
        <v>2897</v>
      </c>
      <c r="C886" s="222" t="s">
        <v>2017</v>
      </c>
      <c r="D886" s="235" t="s">
        <v>2007</v>
      </c>
      <c r="E886" s="68" t="s">
        <v>2032</v>
      </c>
      <c r="F886" s="239">
        <v>2</v>
      </c>
    </row>
    <row r="887" customHeight="1" spans="1:6">
      <c r="A887" s="20">
        <v>883</v>
      </c>
      <c r="B887" s="218" t="s">
        <v>2898</v>
      </c>
      <c r="C887" s="68"/>
      <c r="D887" s="235" t="s">
        <v>2007</v>
      </c>
      <c r="E887" s="68" t="s">
        <v>2064</v>
      </c>
      <c r="F887" s="239">
        <v>23</v>
      </c>
    </row>
    <row r="888" customHeight="1" spans="1:6">
      <c r="A888" s="20">
        <v>884</v>
      </c>
      <c r="B888" s="218" t="s">
        <v>2899</v>
      </c>
      <c r="C888" s="222" t="s">
        <v>2017</v>
      </c>
      <c r="D888" s="235" t="s">
        <v>2007</v>
      </c>
      <c r="E888" s="68" t="s">
        <v>2008</v>
      </c>
      <c r="F888" s="239">
        <v>1</v>
      </c>
    </row>
    <row r="889" customHeight="1" spans="1:6">
      <c r="A889" s="20">
        <v>885</v>
      </c>
      <c r="B889" s="218" t="s">
        <v>2900</v>
      </c>
      <c r="C889" s="68" t="s">
        <v>2094</v>
      </c>
      <c r="D889" s="235" t="s">
        <v>2007</v>
      </c>
      <c r="E889" s="68" t="s">
        <v>2032</v>
      </c>
      <c r="F889" s="239">
        <v>54</v>
      </c>
    </row>
    <row r="890" customHeight="1" spans="1:6">
      <c r="A890" s="20">
        <v>886</v>
      </c>
      <c r="B890" s="218" t="s">
        <v>2901</v>
      </c>
      <c r="C890" s="222" t="s">
        <v>2017</v>
      </c>
      <c r="D890" s="235" t="s">
        <v>2007</v>
      </c>
      <c r="E890" s="68" t="s">
        <v>2032</v>
      </c>
      <c r="F890" s="239">
        <v>1</v>
      </c>
    </row>
    <row r="891" customHeight="1" spans="1:6">
      <c r="A891" s="20">
        <v>887</v>
      </c>
      <c r="B891" s="218" t="s">
        <v>2902</v>
      </c>
      <c r="C891" s="222" t="s">
        <v>2017</v>
      </c>
      <c r="D891" s="235" t="s">
        <v>2007</v>
      </c>
      <c r="E891" s="68" t="s">
        <v>2032</v>
      </c>
      <c r="F891" s="239">
        <v>1</v>
      </c>
    </row>
    <row r="892" customHeight="1" spans="1:6">
      <c r="A892" s="20">
        <v>888</v>
      </c>
      <c r="B892" s="218" t="s">
        <v>2903</v>
      </c>
      <c r="C892" s="222" t="s">
        <v>2017</v>
      </c>
      <c r="D892" s="235" t="s">
        <v>2007</v>
      </c>
      <c r="E892" s="68" t="s">
        <v>2038</v>
      </c>
      <c r="F892" s="239">
        <v>1</v>
      </c>
    </row>
    <row r="893" customHeight="1" spans="1:6">
      <c r="A893" s="20">
        <v>889</v>
      </c>
      <c r="B893" s="218" t="s">
        <v>2904</v>
      </c>
      <c r="C893" s="222" t="s">
        <v>2017</v>
      </c>
      <c r="D893" s="235" t="s">
        <v>2007</v>
      </c>
      <c r="E893" s="68" t="s">
        <v>2013</v>
      </c>
      <c r="F893" s="239">
        <v>1</v>
      </c>
    </row>
    <row r="894" customHeight="1" spans="1:6">
      <c r="A894" s="20">
        <v>890</v>
      </c>
      <c r="B894" s="218" t="s">
        <v>2905</v>
      </c>
      <c r="C894" s="222" t="s">
        <v>2017</v>
      </c>
      <c r="D894" s="235" t="s">
        <v>2007</v>
      </c>
      <c r="E894" s="68" t="s">
        <v>2032</v>
      </c>
      <c r="F894" s="239">
        <v>1</v>
      </c>
    </row>
    <row r="895" customHeight="1" spans="1:6">
      <c r="A895" s="20">
        <v>891</v>
      </c>
      <c r="B895" s="218" t="s">
        <v>2906</v>
      </c>
      <c r="C895" s="222" t="s">
        <v>2017</v>
      </c>
      <c r="D895" s="235" t="s">
        <v>2007</v>
      </c>
      <c r="E895" s="68" t="s">
        <v>2032</v>
      </c>
      <c r="F895" s="239">
        <v>1</v>
      </c>
    </row>
    <row r="896" customHeight="1" spans="1:6">
      <c r="A896" s="20">
        <v>892</v>
      </c>
      <c r="B896" s="218" t="s">
        <v>2907</v>
      </c>
      <c r="C896" s="222" t="s">
        <v>2017</v>
      </c>
      <c r="D896" s="235" t="s">
        <v>2007</v>
      </c>
      <c r="E896" s="68" t="s">
        <v>2032</v>
      </c>
      <c r="F896" s="239">
        <v>2</v>
      </c>
    </row>
    <row r="897" customHeight="1" spans="1:6">
      <c r="A897" s="20">
        <v>893</v>
      </c>
      <c r="B897" s="218" t="s">
        <v>2908</v>
      </c>
      <c r="C897" s="222" t="s">
        <v>2017</v>
      </c>
      <c r="D897" s="235" t="s">
        <v>2007</v>
      </c>
      <c r="E897" s="68" t="s">
        <v>2038</v>
      </c>
      <c r="F897" s="239">
        <v>2</v>
      </c>
    </row>
    <row r="898" customHeight="1" spans="1:6">
      <c r="A898" s="20">
        <v>894</v>
      </c>
      <c r="B898" s="218" t="s">
        <v>2909</v>
      </c>
      <c r="C898" s="222" t="s">
        <v>2017</v>
      </c>
      <c r="D898" s="235" t="s">
        <v>2007</v>
      </c>
      <c r="E898" s="68" t="s">
        <v>2038</v>
      </c>
      <c r="F898" s="239">
        <v>2</v>
      </c>
    </row>
    <row r="899" customHeight="1" spans="1:6">
      <c r="A899" s="20">
        <v>895</v>
      </c>
      <c r="B899" s="218" t="s">
        <v>2910</v>
      </c>
      <c r="C899" s="222" t="s">
        <v>2017</v>
      </c>
      <c r="D899" s="235" t="s">
        <v>2007</v>
      </c>
      <c r="E899" s="68" t="s">
        <v>2038</v>
      </c>
      <c r="F899" s="239">
        <v>1</v>
      </c>
    </row>
    <row r="900" customHeight="1" spans="1:6">
      <c r="A900" s="20">
        <v>896</v>
      </c>
      <c r="B900" s="218" t="s">
        <v>2911</v>
      </c>
      <c r="C900" s="222" t="s">
        <v>2017</v>
      </c>
      <c r="D900" s="235" t="s">
        <v>2007</v>
      </c>
      <c r="E900" s="68" t="s">
        <v>2193</v>
      </c>
      <c r="F900" s="239">
        <v>2</v>
      </c>
    </row>
    <row r="901" customHeight="1" spans="1:6">
      <c r="A901" s="20">
        <v>897</v>
      </c>
      <c r="B901" s="218" t="s">
        <v>2912</v>
      </c>
      <c r="C901" s="222" t="s">
        <v>2017</v>
      </c>
      <c r="D901" s="235" t="s">
        <v>2007</v>
      </c>
      <c r="E901" s="68" t="s">
        <v>2064</v>
      </c>
      <c r="F901" s="239">
        <v>3</v>
      </c>
    </row>
    <row r="902" customHeight="1" spans="1:6">
      <c r="A902" s="20">
        <v>898</v>
      </c>
      <c r="B902" s="218" t="s">
        <v>2913</v>
      </c>
      <c r="C902" s="222" t="s">
        <v>2017</v>
      </c>
      <c r="D902" s="235" t="s">
        <v>2007</v>
      </c>
      <c r="E902" s="68" t="s">
        <v>2064</v>
      </c>
      <c r="F902" s="239">
        <v>25</v>
      </c>
    </row>
    <row r="903" customHeight="1" spans="1:6">
      <c r="A903" s="20">
        <v>899</v>
      </c>
      <c r="B903" s="218" t="s">
        <v>2914</v>
      </c>
      <c r="C903" s="68"/>
      <c r="D903" s="235" t="s">
        <v>2007</v>
      </c>
      <c r="E903" s="68" t="s">
        <v>2064</v>
      </c>
      <c r="F903" s="239">
        <v>51</v>
      </c>
    </row>
    <row r="904" customHeight="1" spans="1:6">
      <c r="A904" s="20">
        <v>900</v>
      </c>
      <c r="B904" s="218" t="s">
        <v>2477</v>
      </c>
      <c r="C904" s="68"/>
      <c r="D904" s="235" t="s">
        <v>2007</v>
      </c>
      <c r="E904" s="68" t="s">
        <v>2064</v>
      </c>
      <c r="F904" s="239">
        <v>8</v>
      </c>
    </row>
    <row r="905" customHeight="1" spans="1:6">
      <c r="A905" s="20">
        <v>901</v>
      </c>
      <c r="B905" s="218" t="s">
        <v>2915</v>
      </c>
      <c r="C905" s="68"/>
      <c r="D905" s="235" t="s">
        <v>2007</v>
      </c>
      <c r="E905" s="68" t="s">
        <v>2038</v>
      </c>
      <c r="F905" s="239">
        <v>76</v>
      </c>
    </row>
    <row r="906" customHeight="1" spans="1:6">
      <c r="A906" s="20">
        <v>902</v>
      </c>
      <c r="B906" s="218" t="s">
        <v>2916</v>
      </c>
      <c r="C906" s="68"/>
      <c r="D906" s="235" t="s">
        <v>2007</v>
      </c>
      <c r="E906" s="68" t="s">
        <v>2038</v>
      </c>
      <c r="F906" s="239">
        <v>56</v>
      </c>
    </row>
    <row r="907" customHeight="1" spans="1:6">
      <c r="A907" s="20">
        <v>903</v>
      </c>
      <c r="B907" s="218" t="s">
        <v>2917</v>
      </c>
      <c r="C907" s="222" t="s">
        <v>2017</v>
      </c>
      <c r="D907" s="235" t="s">
        <v>2007</v>
      </c>
      <c r="E907" s="68" t="s">
        <v>2008</v>
      </c>
      <c r="F907" s="239">
        <v>1</v>
      </c>
    </row>
    <row r="908" customHeight="1" spans="1:6">
      <c r="A908" s="20">
        <v>904</v>
      </c>
      <c r="B908" s="218" t="s">
        <v>2918</v>
      </c>
      <c r="C908" s="222" t="s">
        <v>2017</v>
      </c>
      <c r="D908" s="235" t="s">
        <v>2007</v>
      </c>
      <c r="E908" s="68" t="s">
        <v>2013</v>
      </c>
      <c r="F908" s="239">
        <v>1</v>
      </c>
    </row>
    <row r="909" customHeight="1" spans="1:6">
      <c r="A909" s="20">
        <v>905</v>
      </c>
      <c r="B909" s="218" t="s">
        <v>2919</v>
      </c>
      <c r="C909" s="222" t="s">
        <v>2017</v>
      </c>
      <c r="D909" s="235" t="s">
        <v>2007</v>
      </c>
      <c r="E909" s="68" t="s">
        <v>2193</v>
      </c>
      <c r="F909" s="239">
        <v>1</v>
      </c>
    </row>
    <row r="910" customHeight="1" spans="1:6">
      <c r="A910" s="20">
        <v>906</v>
      </c>
      <c r="B910" s="218" t="s">
        <v>2920</v>
      </c>
      <c r="C910" s="222" t="s">
        <v>2017</v>
      </c>
      <c r="D910" s="235" t="s">
        <v>2007</v>
      </c>
      <c r="E910" s="68" t="s">
        <v>2193</v>
      </c>
      <c r="F910" s="239">
        <v>3</v>
      </c>
    </row>
    <row r="911" customHeight="1" spans="1:6">
      <c r="A911" s="20">
        <v>907</v>
      </c>
      <c r="B911" s="218" t="s">
        <v>2921</v>
      </c>
      <c r="C911" s="222" t="s">
        <v>2017</v>
      </c>
      <c r="D911" s="235" t="s">
        <v>2007</v>
      </c>
      <c r="E911" s="68" t="s">
        <v>2193</v>
      </c>
      <c r="F911" s="239">
        <v>1</v>
      </c>
    </row>
    <row r="912" customHeight="1" spans="1:6">
      <c r="A912" s="20">
        <v>908</v>
      </c>
      <c r="B912" s="218" t="s">
        <v>2922</v>
      </c>
      <c r="C912" s="222" t="s">
        <v>2017</v>
      </c>
      <c r="D912" s="235" t="s">
        <v>2007</v>
      </c>
      <c r="E912" s="68" t="s">
        <v>2193</v>
      </c>
      <c r="F912" s="239">
        <v>1</v>
      </c>
    </row>
    <row r="913" customHeight="1" spans="1:6">
      <c r="A913" s="20">
        <v>909</v>
      </c>
      <c r="B913" s="218" t="s">
        <v>2923</v>
      </c>
      <c r="C913" s="222" t="s">
        <v>2017</v>
      </c>
      <c r="D913" s="235" t="s">
        <v>2007</v>
      </c>
      <c r="E913" s="68" t="s">
        <v>2193</v>
      </c>
      <c r="F913" s="239">
        <v>2</v>
      </c>
    </row>
    <row r="914" customHeight="1" spans="1:6">
      <c r="A914" s="20">
        <v>910</v>
      </c>
      <c r="B914" s="218" t="s">
        <v>2924</v>
      </c>
      <c r="C914" s="68" t="s">
        <v>2094</v>
      </c>
      <c r="D914" s="235" t="s">
        <v>2007</v>
      </c>
      <c r="E914" s="68" t="s">
        <v>2193</v>
      </c>
      <c r="F914" s="239">
        <v>2</v>
      </c>
    </row>
    <row r="915" customHeight="1" spans="1:6">
      <c r="A915" s="20">
        <v>911</v>
      </c>
      <c r="B915" s="218" t="s">
        <v>2925</v>
      </c>
      <c r="C915" s="222" t="s">
        <v>2017</v>
      </c>
      <c r="D915" s="235" t="s">
        <v>2007</v>
      </c>
      <c r="E915" s="68" t="s">
        <v>2193</v>
      </c>
      <c r="F915" s="239">
        <v>1</v>
      </c>
    </row>
    <row r="916" customHeight="1" spans="1:6">
      <c r="A916" s="20">
        <v>912</v>
      </c>
      <c r="B916" s="218" t="s">
        <v>2926</v>
      </c>
      <c r="C916" s="68"/>
      <c r="D916" s="235" t="s">
        <v>2007</v>
      </c>
      <c r="E916" s="68" t="s">
        <v>2064</v>
      </c>
      <c r="F916" s="239">
        <v>4</v>
      </c>
    </row>
    <row r="917" customHeight="1" spans="1:6">
      <c r="A917" s="20">
        <v>913</v>
      </c>
      <c r="B917" s="218" t="s">
        <v>2914</v>
      </c>
      <c r="C917" s="68"/>
      <c r="D917" s="235" t="s">
        <v>2007</v>
      </c>
      <c r="E917" s="68" t="s">
        <v>2064</v>
      </c>
      <c r="F917" s="239">
        <v>39</v>
      </c>
    </row>
    <row r="918" customHeight="1" spans="1:6">
      <c r="A918" s="20">
        <v>914</v>
      </c>
      <c r="B918" s="218" t="s">
        <v>2927</v>
      </c>
      <c r="C918" s="222" t="s">
        <v>2017</v>
      </c>
      <c r="D918" s="235" t="s">
        <v>2007</v>
      </c>
      <c r="E918" s="68" t="s">
        <v>2064</v>
      </c>
      <c r="F918" s="239">
        <v>11</v>
      </c>
    </row>
    <row r="919" customHeight="1" spans="1:6">
      <c r="A919" s="20">
        <v>915</v>
      </c>
      <c r="B919" s="218" t="s">
        <v>2928</v>
      </c>
      <c r="C919" s="68"/>
      <c r="D919" s="235" t="s">
        <v>2007</v>
      </c>
      <c r="E919" s="68" t="s">
        <v>2064</v>
      </c>
      <c r="F919" s="239">
        <v>12</v>
      </c>
    </row>
    <row r="920" customHeight="1" spans="1:6">
      <c r="A920" s="20">
        <v>916</v>
      </c>
      <c r="B920" s="218" t="s">
        <v>2929</v>
      </c>
      <c r="C920" s="68"/>
      <c r="D920" s="235" t="s">
        <v>2007</v>
      </c>
      <c r="E920" s="68" t="s">
        <v>2064</v>
      </c>
      <c r="F920" s="239">
        <v>166</v>
      </c>
    </row>
    <row r="921" customHeight="1" spans="1:6">
      <c r="A921" s="20">
        <v>917</v>
      </c>
      <c r="B921" s="218" t="s">
        <v>2930</v>
      </c>
      <c r="C921" s="68"/>
      <c r="D921" s="235" t="s">
        <v>2007</v>
      </c>
      <c r="E921" s="68" t="s">
        <v>2064</v>
      </c>
      <c r="F921" s="239">
        <v>5</v>
      </c>
    </row>
    <row r="922" customHeight="1" spans="1:6">
      <c r="A922" s="20">
        <v>918</v>
      </c>
      <c r="B922" s="218" t="s">
        <v>2931</v>
      </c>
      <c r="C922" s="68"/>
      <c r="D922" s="235" t="s">
        <v>2007</v>
      </c>
      <c r="E922" s="68" t="s">
        <v>2099</v>
      </c>
      <c r="F922" s="239">
        <v>4</v>
      </c>
    </row>
    <row r="923" customHeight="1" spans="1:6">
      <c r="A923" s="20">
        <v>919</v>
      </c>
      <c r="B923" s="218" t="s">
        <v>2932</v>
      </c>
      <c r="C923" s="222" t="s">
        <v>2017</v>
      </c>
      <c r="D923" s="235" t="s">
        <v>2007</v>
      </c>
      <c r="E923" s="68" t="s">
        <v>2032</v>
      </c>
      <c r="F923" s="239">
        <v>1</v>
      </c>
    </row>
    <row r="924" customHeight="1" spans="1:6">
      <c r="A924" s="20">
        <v>920</v>
      </c>
      <c r="B924" s="218" t="s">
        <v>2933</v>
      </c>
      <c r="C924" s="222" t="s">
        <v>2017</v>
      </c>
      <c r="D924" s="235" t="s">
        <v>2007</v>
      </c>
      <c r="E924" s="68" t="s">
        <v>2032</v>
      </c>
      <c r="F924" s="239">
        <v>1</v>
      </c>
    </row>
    <row r="925" customHeight="1" spans="1:6">
      <c r="A925" s="20">
        <v>921</v>
      </c>
      <c r="B925" s="218" t="s">
        <v>2934</v>
      </c>
      <c r="C925" s="222" t="s">
        <v>2017</v>
      </c>
      <c r="D925" s="235" t="s">
        <v>2007</v>
      </c>
      <c r="E925" s="68" t="s">
        <v>2038</v>
      </c>
      <c r="F925" s="239">
        <v>1</v>
      </c>
    </row>
    <row r="926" customHeight="1" spans="1:6">
      <c r="A926" s="20">
        <v>922</v>
      </c>
      <c r="B926" s="218" t="s">
        <v>2935</v>
      </c>
      <c r="C926" s="222" t="s">
        <v>2017</v>
      </c>
      <c r="D926" s="235" t="s">
        <v>2007</v>
      </c>
      <c r="E926" s="68" t="s">
        <v>2038</v>
      </c>
      <c r="F926" s="239">
        <v>1</v>
      </c>
    </row>
    <row r="927" customHeight="1" spans="1:6">
      <c r="A927" s="20">
        <v>923</v>
      </c>
      <c r="B927" s="218" t="s">
        <v>2477</v>
      </c>
      <c r="C927" s="68"/>
      <c r="D927" s="235" t="s">
        <v>2007</v>
      </c>
      <c r="E927" s="68" t="s">
        <v>2064</v>
      </c>
      <c r="F927" s="239">
        <v>40</v>
      </c>
    </row>
    <row r="928" customHeight="1" spans="1:6">
      <c r="A928" s="20">
        <v>924</v>
      </c>
      <c r="B928" s="218" t="s">
        <v>2674</v>
      </c>
      <c r="C928" s="222" t="s">
        <v>2017</v>
      </c>
      <c r="D928" s="235" t="s">
        <v>2007</v>
      </c>
      <c r="E928" s="68" t="s">
        <v>2064</v>
      </c>
      <c r="F928" s="239">
        <v>12</v>
      </c>
    </row>
    <row r="929" customHeight="1" spans="1:6">
      <c r="A929" s="20">
        <v>925</v>
      </c>
      <c r="B929" s="218" t="s">
        <v>2936</v>
      </c>
      <c r="C929" s="68"/>
      <c r="D929" s="235" t="s">
        <v>2007</v>
      </c>
      <c r="E929" s="68" t="s">
        <v>2064</v>
      </c>
      <c r="F929" s="239">
        <v>20</v>
      </c>
    </row>
    <row r="930" customHeight="1" spans="1:6">
      <c r="A930" s="20">
        <v>926</v>
      </c>
      <c r="B930" s="218" t="s">
        <v>2937</v>
      </c>
      <c r="C930" s="68"/>
      <c r="D930" s="235" t="s">
        <v>2007</v>
      </c>
      <c r="E930" s="68" t="s">
        <v>2064</v>
      </c>
      <c r="F930" s="239">
        <v>39</v>
      </c>
    </row>
    <row r="931" customHeight="1" spans="1:6">
      <c r="A931" s="20">
        <v>927</v>
      </c>
      <c r="B931" s="218" t="s">
        <v>2938</v>
      </c>
      <c r="C931" s="222" t="s">
        <v>2017</v>
      </c>
      <c r="D931" s="235" t="s">
        <v>2007</v>
      </c>
      <c r="E931" s="68" t="s">
        <v>2064</v>
      </c>
      <c r="F931" s="239">
        <v>13</v>
      </c>
    </row>
    <row r="932" customHeight="1" spans="1:6">
      <c r="A932" s="20">
        <v>928</v>
      </c>
      <c r="B932" s="218" t="s">
        <v>2939</v>
      </c>
      <c r="C932" s="68"/>
      <c r="D932" s="235" t="s">
        <v>2007</v>
      </c>
      <c r="E932" s="68" t="s">
        <v>2064</v>
      </c>
      <c r="F932" s="239">
        <v>4</v>
      </c>
    </row>
    <row r="933" customHeight="1" spans="1:6">
      <c r="A933" s="20">
        <v>929</v>
      </c>
      <c r="B933" s="218" t="s">
        <v>2940</v>
      </c>
      <c r="C933" s="68"/>
      <c r="D933" s="235" t="s">
        <v>2007</v>
      </c>
      <c r="E933" s="68" t="s">
        <v>2032</v>
      </c>
      <c r="F933" s="239">
        <v>4</v>
      </c>
    </row>
    <row r="934" customHeight="1" spans="1:6">
      <c r="A934" s="20">
        <v>930</v>
      </c>
      <c r="B934" s="218" t="s">
        <v>2941</v>
      </c>
      <c r="C934" s="68"/>
      <c r="D934" s="235" t="s">
        <v>2007</v>
      </c>
      <c r="E934" s="68" t="s">
        <v>2008</v>
      </c>
      <c r="F934" s="239">
        <v>1</v>
      </c>
    </row>
    <row r="935" customHeight="1" spans="1:6">
      <c r="A935" s="20">
        <v>931</v>
      </c>
      <c r="B935" s="218" t="s">
        <v>2610</v>
      </c>
      <c r="C935" s="68"/>
      <c r="D935" s="235" t="s">
        <v>2007</v>
      </c>
      <c r="E935" s="68" t="s">
        <v>2064</v>
      </c>
      <c r="F935" s="239">
        <v>39</v>
      </c>
    </row>
    <row r="936" customHeight="1" spans="1:6">
      <c r="A936" s="20">
        <v>932</v>
      </c>
      <c r="B936" s="218" t="s">
        <v>2942</v>
      </c>
      <c r="C936" s="222" t="s">
        <v>2017</v>
      </c>
      <c r="D936" s="235" t="s">
        <v>2007</v>
      </c>
      <c r="E936" s="68" t="s">
        <v>2038</v>
      </c>
      <c r="F936" s="239">
        <v>1</v>
      </c>
    </row>
    <row r="937" customHeight="1" spans="1:6">
      <c r="A937" s="20">
        <v>933</v>
      </c>
      <c r="B937" s="218" t="s">
        <v>2943</v>
      </c>
      <c r="C937" s="222" t="s">
        <v>2017</v>
      </c>
      <c r="D937" s="235" t="s">
        <v>2007</v>
      </c>
      <c r="E937" s="68" t="s">
        <v>2038</v>
      </c>
      <c r="F937" s="239">
        <v>1</v>
      </c>
    </row>
    <row r="938" customHeight="1" spans="1:6">
      <c r="A938" s="20">
        <v>934</v>
      </c>
      <c r="B938" s="218" t="s">
        <v>2944</v>
      </c>
      <c r="C938" s="68"/>
      <c r="D938" s="235" t="s">
        <v>2007</v>
      </c>
      <c r="E938" s="68" t="s">
        <v>2032</v>
      </c>
      <c r="F938" s="239">
        <v>2</v>
      </c>
    </row>
    <row r="939" customHeight="1" spans="1:6">
      <c r="A939" s="20">
        <v>935</v>
      </c>
      <c r="B939" s="218" t="s">
        <v>2945</v>
      </c>
      <c r="C939" s="222" t="s">
        <v>2017</v>
      </c>
      <c r="D939" s="235" t="s">
        <v>2007</v>
      </c>
      <c r="E939" s="68" t="s">
        <v>2064</v>
      </c>
      <c r="F939" s="239">
        <v>4</v>
      </c>
    </row>
    <row r="940" customHeight="1" spans="1:6">
      <c r="A940" s="20">
        <v>936</v>
      </c>
      <c r="B940" s="218" t="s">
        <v>2946</v>
      </c>
      <c r="C940" s="222" t="s">
        <v>2094</v>
      </c>
      <c r="D940" s="235" t="s">
        <v>2007</v>
      </c>
      <c r="E940" s="68" t="s">
        <v>2064</v>
      </c>
      <c r="F940" s="239">
        <v>96</v>
      </c>
    </row>
    <row r="941" customHeight="1" spans="1:6">
      <c r="A941" s="20">
        <v>937</v>
      </c>
      <c r="B941" s="218" t="s">
        <v>2947</v>
      </c>
      <c r="C941" s="222" t="s">
        <v>2017</v>
      </c>
      <c r="D941" s="235" t="s">
        <v>2007</v>
      </c>
      <c r="E941" s="68" t="s">
        <v>2038</v>
      </c>
      <c r="F941" s="239">
        <v>1</v>
      </c>
    </row>
    <row r="942" customHeight="1" spans="1:6">
      <c r="A942" s="20">
        <v>938</v>
      </c>
      <c r="B942" s="218" t="s">
        <v>2948</v>
      </c>
      <c r="C942" s="68"/>
      <c r="D942" s="235" t="s">
        <v>2007</v>
      </c>
      <c r="E942" s="68" t="s">
        <v>2064</v>
      </c>
      <c r="F942" s="239">
        <v>51</v>
      </c>
    </row>
    <row r="943" customHeight="1" spans="1:6">
      <c r="A943" s="20">
        <v>939</v>
      </c>
      <c r="B943" s="218" t="s">
        <v>2949</v>
      </c>
      <c r="C943" s="222" t="s">
        <v>2017</v>
      </c>
      <c r="D943" s="235" t="s">
        <v>2007</v>
      </c>
      <c r="E943" s="68" t="s">
        <v>2193</v>
      </c>
      <c r="F943" s="239">
        <v>1</v>
      </c>
    </row>
    <row r="944" customHeight="1" spans="1:6">
      <c r="A944" s="20">
        <v>940</v>
      </c>
      <c r="B944" s="218" t="s">
        <v>2950</v>
      </c>
      <c r="C944" s="68"/>
      <c r="D944" s="235" t="s">
        <v>2007</v>
      </c>
      <c r="E944" s="68" t="s">
        <v>2032</v>
      </c>
      <c r="F944" s="239">
        <v>5</v>
      </c>
    </row>
    <row r="945" customHeight="1" spans="1:6">
      <c r="A945" s="20">
        <v>941</v>
      </c>
      <c r="B945" s="218" t="s">
        <v>2951</v>
      </c>
      <c r="C945" s="222" t="s">
        <v>2017</v>
      </c>
      <c r="D945" s="235" t="s">
        <v>2007</v>
      </c>
      <c r="E945" s="68" t="s">
        <v>2038</v>
      </c>
      <c r="F945" s="239">
        <v>1</v>
      </c>
    </row>
    <row r="946" customHeight="1" spans="1:6">
      <c r="A946" s="20">
        <v>942</v>
      </c>
      <c r="B946" s="218" t="s">
        <v>2952</v>
      </c>
      <c r="C946" s="222" t="s">
        <v>2017</v>
      </c>
      <c r="D946" s="235" t="s">
        <v>2007</v>
      </c>
      <c r="E946" s="68" t="s">
        <v>2013</v>
      </c>
      <c r="F946" s="239">
        <v>1</v>
      </c>
    </row>
    <row r="947" customHeight="1" spans="1:6">
      <c r="A947" s="20">
        <v>943</v>
      </c>
      <c r="B947" s="218" t="s">
        <v>2953</v>
      </c>
      <c r="C947" s="222" t="s">
        <v>2017</v>
      </c>
      <c r="D947" s="235" t="s">
        <v>2007</v>
      </c>
      <c r="E947" s="68" t="s">
        <v>2008</v>
      </c>
      <c r="F947" s="239">
        <v>14</v>
      </c>
    </row>
    <row r="948" customHeight="1" spans="1:6">
      <c r="A948" s="20">
        <v>944</v>
      </c>
      <c r="B948" s="218" t="s">
        <v>2954</v>
      </c>
      <c r="C948" s="222" t="s">
        <v>2017</v>
      </c>
      <c r="D948" s="235" t="s">
        <v>2007</v>
      </c>
      <c r="E948" s="68" t="s">
        <v>2193</v>
      </c>
      <c r="F948" s="239">
        <v>2</v>
      </c>
    </row>
    <row r="949" customHeight="1" spans="1:6">
      <c r="A949" s="20">
        <v>945</v>
      </c>
      <c r="B949" s="218" t="s">
        <v>2955</v>
      </c>
      <c r="C949" s="68"/>
      <c r="D949" s="235" t="s">
        <v>2007</v>
      </c>
      <c r="E949" s="68" t="s">
        <v>2038</v>
      </c>
      <c r="F949" s="239">
        <v>1</v>
      </c>
    </row>
    <row r="950" customHeight="1" spans="1:6">
      <c r="A950" s="20">
        <v>946</v>
      </c>
      <c r="B950" s="218" t="s">
        <v>2956</v>
      </c>
      <c r="C950" s="68"/>
      <c r="D950" s="235" t="s">
        <v>2007</v>
      </c>
      <c r="E950" s="68" t="s">
        <v>2064</v>
      </c>
      <c r="F950" s="239">
        <v>26</v>
      </c>
    </row>
    <row r="951" customHeight="1" spans="1:6">
      <c r="A951" s="20">
        <v>947</v>
      </c>
      <c r="B951" s="218" t="s">
        <v>2610</v>
      </c>
      <c r="C951" s="68"/>
      <c r="D951" s="235" t="s">
        <v>2007</v>
      </c>
      <c r="E951" s="68" t="s">
        <v>2064</v>
      </c>
      <c r="F951" s="239">
        <v>37</v>
      </c>
    </row>
    <row r="952" customHeight="1" spans="1:6">
      <c r="A952" s="20">
        <v>948</v>
      </c>
      <c r="B952" s="218" t="s">
        <v>2957</v>
      </c>
      <c r="C952" s="68"/>
      <c r="D952" s="235" t="s">
        <v>2007</v>
      </c>
      <c r="E952" s="68" t="s">
        <v>2064</v>
      </c>
      <c r="F952" s="239">
        <v>77</v>
      </c>
    </row>
    <row r="953" customHeight="1" spans="1:6">
      <c r="A953" s="20">
        <v>949</v>
      </c>
      <c r="B953" s="218" t="s">
        <v>2958</v>
      </c>
      <c r="C953" s="222" t="s">
        <v>2017</v>
      </c>
      <c r="D953" s="235" t="s">
        <v>2007</v>
      </c>
      <c r="E953" s="68" t="s">
        <v>2038</v>
      </c>
      <c r="F953" s="239">
        <v>1</v>
      </c>
    </row>
    <row r="954" customHeight="1" spans="1:6">
      <c r="A954" s="20">
        <v>950</v>
      </c>
      <c r="B954" s="218" t="s">
        <v>2959</v>
      </c>
      <c r="C954" s="222" t="s">
        <v>2017</v>
      </c>
      <c r="D954" s="235" t="s">
        <v>2007</v>
      </c>
      <c r="E954" s="68" t="s">
        <v>2008</v>
      </c>
      <c r="F954" s="239">
        <v>1</v>
      </c>
    </row>
    <row r="955" customHeight="1" spans="1:6">
      <c r="A955" s="20">
        <v>951</v>
      </c>
      <c r="B955" s="218" t="s">
        <v>2960</v>
      </c>
      <c r="C955" s="222" t="s">
        <v>2017</v>
      </c>
      <c r="D955" s="235" t="s">
        <v>2007</v>
      </c>
      <c r="E955" s="68" t="s">
        <v>2008</v>
      </c>
      <c r="F955" s="239">
        <v>1</v>
      </c>
    </row>
    <row r="956" customHeight="1" spans="1:6">
      <c r="A956" s="20">
        <v>952</v>
      </c>
      <c r="B956" s="218" t="s">
        <v>2961</v>
      </c>
      <c r="C956" s="222" t="s">
        <v>2017</v>
      </c>
      <c r="D956" s="235" t="s">
        <v>2007</v>
      </c>
      <c r="E956" s="68" t="s">
        <v>2008</v>
      </c>
      <c r="F956" s="239">
        <v>1</v>
      </c>
    </row>
    <row r="957" customHeight="1" spans="1:6">
      <c r="A957" s="20">
        <v>953</v>
      </c>
      <c r="B957" s="218" t="s">
        <v>2962</v>
      </c>
      <c r="C957" s="222" t="s">
        <v>2017</v>
      </c>
      <c r="D957" s="235" t="s">
        <v>2007</v>
      </c>
      <c r="E957" s="68" t="s">
        <v>2193</v>
      </c>
      <c r="F957" s="239">
        <v>1</v>
      </c>
    </row>
    <row r="958" customHeight="1" spans="1:6">
      <c r="A958" s="20">
        <v>954</v>
      </c>
      <c r="B958" s="218" t="s">
        <v>2963</v>
      </c>
      <c r="C958" s="222" t="s">
        <v>2017</v>
      </c>
      <c r="D958" s="235" t="s">
        <v>2007</v>
      </c>
      <c r="E958" s="68" t="s">
        <v>2008</v>
      </c>
      <c r="F958" s="239">
        <v>1</v>
      </c>
    </row>
    <row r="959" customHeight="1" spans="1:6">
      <c r="A959" s="20">
        <v>955</v>
      </c>
      <c r="B959" s="218" t="s">
        <v>2964</v>
      </c>
      <c r="C959" s="222" t="s">
        <v>2017</v>
      </c>
      <c r="D959" s="235" t="s">
        <v>2007</v>
      </c>
      <c r="E959" s="68" t="s">
        <v>2193</v>
      </c>
      <c r="F959" s="239">
        <v>1</v>
      </c>
    </row>
    <row r="960" customHeight="1" spans="1:6">
      <c r="A960" s="20">
        <v>956</v>
      </c>
      <c r="B960" s="218" t="s">
        <v>2965</v>
      </c>
      <c r="C960" s="222" t="s">
        <v>2017</v>
      </c>
      <c r="D960" s="235" t="s">
        <v>2007</v>
      </c>
      <c r="E960" s="68" t="s">
        <v>2193</v>
      </c>
      <c r="F960" s="239">
        <v>6</v>
      </c>
    </row>
    <row r="961" customHeight="1" spans="1:6">
      <c r="A961" s="20">
        <v>957</v>
      </c>
      <c r="B961" s="218" t="s">
        <v>2966</v>
      </c>
      <c r="C961" s="222" t="s">
        <v>2017</v>
      </c>
      <c r="D961" s="235" t="s">
        <v>2007</v>
      </c>
      <c r="E961" s="68" t="s">
        <v>2193</v>
      </c>
      <c r="F961" s="239">
        <v>2</v>
      </c>
    </row>
    <row r="962" customHeight="1" spans="1:6">
      <c r="A962" s="20">
        <v>958</v>
      </c>
      <c r="B962" s="218" t="s">
        <v>2967</v>
      </c>
      <c r="C962" s="222" t="s">
        <v>2017</v>
      </c>
      <c r="D962" s="235" t="s">
        <v>2007</v>
      </c>
      <c r="E962" s="68" t="s">
        <v>2193</v>
      </c>
      <c r="F962" s="239">
        <v>7</v>
      </c>
    </row>
    <row r="963" customHeight="1" spans="1:6">
      <c r="A963" s="20">
        <v>959</v>
      </c>
      <c r="B963" s="218" t="s">
        <v>2968</v>
      </c>
      <c r="C963" s="222" t="s">
        <v>2017</v>
      </c>
      <c r="D963" s="235" t="s">
        <v>2007</v>
      </c>
      <c r="E963" s="68" t="s">
        <v>2193</v>
      </c>
      <c r="F963" s="239">
        <v>2</v>
      </c>
    </row>
    <row r="964" customHeight="1" spans="1:6">
      <c r="A964" s="20">
        <v>960</v>
      </c>
      <c r="B964" s="218" t="s">
        <v>2969</v>
      </c>
      <c r="C964" s="222" t="s">
        <v>2017</v>
      </c>
      <c r="D964" s="235" t="s">
        <v>2007</v>
      </c>
      <c r="E964" s="68" t="s">
        <v>2032</v>
      </c>
      <c r="F964" s="239">
        <v>2</v>
      </c>
    </row>
    <row r="965" customHeight="1" spans="1:6">
      <c r="A965" s="20">
        <v>961</v>
      </c>
      <c r="B965" s="218" t="s">
        <v>2970</v>
      </c>
      <c r="C965" s="68" t="s">
        <v>2568</v>
      </c>
      <c r="D965" s="235" t="s">
        <v>2007</v>
      </c>
      <c r="E965" s="68" t="s">
        <v>2193</v>
      </c>
      <c r="F965" s="239">
        <v>1</v>
      </c>
    </row>
    <row r="966" customHeight="1" spans="1:6">
      <c r="A966" s="20">
        <v>962</v>
      </c>
      <c r="B966" s="218" t="s">
        <v>2971</v>
      </c>
      <c r="C966" s="68"/>
      <c r="D966" s="235" t="s">
        <v>2007</v>
      </c>
      <c r="E966" s="68" t="s">
        <v>2008</v>
      </c>
      <c r="F966" s="239">
        <v>7</v>
      </c>
    </row>
    <row r="967" customHeight="1" spans="1:6">
      <c r="A967" s="20">
        <v>963</v>
      </c>
      <c r="B967" s="218" t="s">
        <v>2972</v>
      </c>
      <c r="C967" s="68"/>
      <c r="D967" s="235" t="s">
        <v>2007</v>
      </c>
      <c r="E967" s="68" t="s">
        <v>2008</v>
      </c>
      <c r="F967" s="239">
        <v>7</v>
      </c>
    </row>
    <row r="968" customHeight="1" spans="1:6">
      <c r="A968" s="20">
        <v>964</v>
      </c>
      <c r="B968" s="218" t="s">
        <v>2973</v>
      </c>
      <c r="C968" s="68"/>
      <c r="D968" s="235" t="s">
        <v>2007</v>
      </c>
      <c r="E968" s="68" t="s">
        <v>2008</v>
      </c>
      <c r="F968" s="239">
        <v>8</v>
      </c>
    </row>
    <row r="969" customHeight="1" spans="1:6">
      <c r="A969" s="20">
        <v>965</v>
      </c>
      <c r="B969" s="218" t="s">
        <v>2974</v>
      </c>
      <c r="C969" s="68"/>
      <c r="D969" s="235" t="s">
        <v>2007</v>
      </c>
      <c r="E969" s="68" t="s">
        <v>2008</v>
      </c>
      <c r="F969" s="239">
        <v>1</v>
      </c>
    </row>
    <row r="970" customHeight="1" spans="1:6">
      <c r="A970" s="20">
        <v>966</v>
      </c>
      <c r="B970" s="218" t="s">
        <v>2975</v>
      </c>
      <c r="C970" s="68"/>
      <c r="D970" s="235" t="s">
        <v>2007</v>
      </c>
      <c r="E970" s="68" t="s">
        <v>2008</v>
      </c>
      <c r="F970" s="239">
        <v>1</v>
      </c>
    </row>
    <row r="971" customHeight="1" spans="1:6">
      <c r="A971" s="20">
        <v>967</v>
      </c>
      <c r="B971" s="218" t="s">
        <v>2957</v>
      </c>
      <c r="C971" s="68"/>
      <c r="D971" s="235" t="s">
        <v>2007</v>
      </c>
      <c r="E971" s="68" t="s">
        <v>2064</v>
      </c>
      <c r="F971" s="239">
        <v>12</v>
      </c>
    </row>
    <row r="972" customHeight="1" spans="1:6">
      <c r="A972" s="20">
        <v>968</v>
      </c>
      <c r="B972" s="218" t="s">
        <v>2976</v>
      </c>
      <c r="C972" s="222" t="s">
        <v>2017</v>
      </c>
      <c r="D972" s="235" t="s">
        <v>2007</v>
      </c>
      <c r="E972" s="68" t="s">
        <v>2064</v>
      </c>
      <c r="F972" s="239">
        <v>15</v>
      </c>
    </row>
    <row r="973" customHeight="1" spans="1:6">
      <c r="A973" s="20">
        <v>969</v>
      </c>
      <c r="B973" s="218" t="s">
        <v>2977</v>
      </c>
      <c r="C973" s="68"/>
      <c r="D973" s="235" t="s">
        <v>2007</v>
      </c>
      <c r="E973" s="68" t="s">
        <v>2038</v>
      </c>
      <c r="F973" s="239">
        <v>13</v>
      </c>
    </row>
    <row r="974" customHeight="1" spans="1:6">
      <c r="A974" s="20">
        <v>970</v>
      </c>
      <c r="B974" s="218" t="s">
        <v>2978</v>
      </c>
      <c r="C974" s="68"/>
      <c r="D974" s="235" t="s">
        <v>2007</v>
      </c>
      <c r="E974" s="68" t="s">
        <v>2008</v>
      </c>
      <c r="F974" s="239">
        <v>3</v>
      </c>
    </row>
    <row r="975" customHeight="1" spans="1:6">
      <c r="A975" s="20">
        <v>971</v>
      </c>
      <c r="B975" s="218" t="s">
        <v>2979</v>
      </c>
      <c r="C975" s="68"/>
      <c r="D975" s="235" t="s">
        <v>2007</v>
      </c>
      <c r="E975" s="68" t="s">
        <v>2038</v>
      </c>
      <c r="F975" s="239">
        <v>2</v>
      </c>
    </row>
    <row r="976" customHeight="1" spans="1:6">
      <c r="A976" s="20">
        <v>972</v>
      </c>
      <c r="B976" s="218" t="s">
        <v>2980</v>
      </c>
      <c r="C976" s="68"/>
      <c r="D976" s="235" t="s">
        <v>2007</v>
      </c>
      <c r="E976" s="68" t="s">
        <v>2032</v>
      </c>
      <c r="F976" s="239">
        <v>12</v>
      </c>
    </row>
    <row r="977" customHeight="1" spans="1:6">
      <c r="A977" s="20">
        <v>973</v>
      </c>
      <c r="B977" s="218" t="s">
        <v>2981</v>
      </c>
      <c r="C977" s="68"/>
      <c r="D977" s="235" t="s">
        <v>2007</v>
      </c>
      <c r="E977" s="68" t="s">
        <v>2038</v>
      </c>
      <c r="F977" s="239">
        <v>1</v>
      </c>
    </row>
    <row r="978" customHeight="1" spans="1:6">
      <c r="A978" s="20">
        <v>974</v>
      </c>
      <c r="B978" s="218" t="s">
        <v>2982</v>
      </c>
      <c r="C978" s="68"/>
      <c r="D978" s="235" t="s">
        <v>2007</v>
      </c>
      <c r="E978" s="68" t="s">
        <v>2008</v>
      </c>
      <c r="F978" s="239">
        <v>2</v>
      </c>
    </row>
    <row r="979" customHeight="1" spans="1:6">
      <c r="A979" s="20">
        <v>975</v>
      </c>
      <c r="B979" s="218" t="s">
        <v>2983</v>
      </c>
      <c r="C979" s="68"/>
      <c r="D979" s="235" t="s">
        <v>2007</v>
      </c>
      <c r="E979" s="68" t="s">
        <v>2008</v>
      </c>
      <c r="F979" s="239">
        <v>2</v>
      </c>
    </row>
    <row r="980" customHeight="1" spans="1:6">
      <c r="A980" s="20">
        <v>976</v>
      </c>
      <c r="B980" s="218" t="s">
        <v>2984</v>
      </c>
      <c r="C980" s="222" t="s">
        <v>2017</v>
      </c>
      <c r="D980" s="235" t="s">
        <v>2007</v>
      </c>
      <c r="E980" s="68" t="s">
        <v>2013</v>
      </c>
      <c r="F980" s="239">
        <v>2</v>
      </c>
    </row>
    <row r="981" customHeight="1" spans="1:6">
      <c r="A981" s="20">
        <v>977</v>
      </c>
      <c r="B981" s="218" t="s">
        <v>2985</v>
      </c>
      <c r="C981" s="222" t="s">
        <v>2094</v>
      </c>
      <c r="D981" s="235" t="s">
        <v>2007</v>
      </c>
      <c r="E981" s="68" t="s">
        <v>2064</v>
      </c>
      <c r="F981" s="239">
        <v>1</v>
      </c>
    </row>
    <row r="982" customHeight="1" spans="1:6">
      <c r="A982" s="20">
        <v>978</v>
      </c>
      <c r="B982" s="218" t="s">
        <v>2986</v>
      </c>
      <c r="C982" s="224" t="s">
        <v>2377</v>
      </c>
      <c r="D982" s="235" t="s">
        <v>2007</v>
      </c>
      <c r="E982" s="68" t="s">
        <v>2987</v>
      </c>
      <c r="F982" s="239">
        <v>5</v>
      </c>
    </row>
    <row r="983" customHeight="1" spans="1:6">
      <c r="A983" s="20">
        <v>979</v>
      </c>
      <c r="B983" s="218" t="s">
        <v>2988</v>
      </c>
      <c r="C983" s="222" t="s">
        <v>2017</v>
      </c>
      <c r="D983" s="235" t="s">
        <v>2007</v>
      </c>
      <c r="E983" s="68" t="s">
        <v>2013</v>
      </c>
      <c r="F983" s="239">
        <v>2</v>
      </c>
    </row>
    <row r="984" customHeight="1" spans="1:6">
      <c r="A984" s="20">
        <v>980</v>
      </c>
      <c r="B984" s="218" t="s">
        <v>2989</v>
      </c>
      <c r="C984" s="222" t="s">
        <v>2017</v>
      </c>
      <c r="D984" s="235" t="s">
        <v>2007</v>
      </c>
      <c r="E984" s="68" t="s">
        <v>2008</v>
      </c>
      <c r="F984" s="239">
        <v>1</v>
      </c>
    </row>
    <row r="985" customHeight="1" spans="1:6">
      <c r="A985" s="20">
        <v>981</v>
      </c>
      <c r="B985" s="218" t="s">
        <v>2990</v>
      </c>
      <c r="C985" s="222" t="s">
        <v>2991</v>
      </c>
      <c r="D985" s="235" t="s">
        <v>2007</v>
      </c>
      <c r="E985" s="68" t="s">
        <v>2038</v>
      </c>
      <c r="F985" s="239">
        <v>1</v>
      </c>
    </row>
    <row r="986" customHeight="1" spans="1:6">
      <c r="A986" s="20">
        <v>982</v>
      </c>
      <c r="B986" s="218" t="s">
        <v>2992</v>
      </c>
      <c r="C986" s="68"/>
      <c r="D986" s="235" t="s">
        <v>2007</v>
      </c>
      <c r="E986" s="68" t="s">
        <v>2032</v>
      </c>
      <c r="F986" s="239">
        <v>4</v>
      </c>
    </row>
    <row r="987" customHeight="1" spans="1:6">
      <c r="A987" s="20">
        <v>983</v>
      </c>
      <c r="B987" s="218" t="s">
        <v>2993</v>
      </c>
      <c r="C987" s="68"/>
      <c r="D987" s="235" t="s">
        <v>2007</v>
      </c>
      <c r="E987" s="68" t="s">
        <v>2099</v>
      </c>
      <c r="F987" s="239">
        <v>1</v>
      </c>
    </row>
    <row r="988" customHeight="1" spans="1:6">
      <c r="A988" s="20">
        <v>984</v>
      </c>
      <c r="B988" s="218" t="s">
        <v>2994</v>
      </c>
      <c r="C988" s="68"/>
      <c r="D988" s="235" t="s">
        <v>2007</v>
      </c>
      <c r="E988" s="68" t="s">
        <v>2032</v>
      </c>
      <c r="F988" s="239">
        <v>1</v>
      </c>
    </row>
    <row r="989" customHeight="1" spans="1:6">
      <c r="A989" s="20">
        <v>985</v>
      </c>
      <c r="B989" s="218" t="s">
        <v>2995</v>
      </c>
      <c r="C989" s="222" t="s">
        <v>2017</v>
      </c>
      <c r="D989" s="235" t="s">
        <v>2007</v>
      </c>
      <c r="E989" s="68" t="s">
        <v>2064</v>
      </c>
      <c r="F989" s="239">
        <v>2</v>
      </c>
    </row>
    <row r="990" customHeight="1" spans="1:6">
      <c r="A990" s="20">
        <v>986</v>
      </c>
      <c r="B990" s="218" t="s">
        <v>2996</v>
      </c>
      <c r="C990" s="222" t="s">
        <v>2017</v>
      </c>
      <c r="D990" s="235" t="s">
        <v>2007</v>
      </c>
      <c r="E990" s="68" t="s">
        <v>2064</v>
      </c>
      <c r="F990" s="239">
        <v>1</v>
      </c>
    </row>
    <row r="991" customHeight="1" spans="1:6">
      <c r="A991" s="20">
        <v>987</v>
      </c>
      <c r="B991" s="218" t="s">
        <v>2997</v>
      </c>
      <c r="C991" s="68"/>
      <c r="D991" s="235" t="s">
        <v>2007</v>
      </c>
      <c r="E991" s="68" t="s">
        <v>2032</v>
      </c>
      <c r="F991" s="239">
        <v>4</v>
      </c>
    </row>
    <row r="992" customHeight="1" spans="1:6">
      <c r="A992" s="20">
        <v>988</v>
      </c>
      <c r="B992" s="218" t="s">
        <v>2998</v>
      </c>
      <c r="C992" s="68"/>
      <c r="D992" s="235" t="s">
        <v>2007</v>
      </c>
      <c r="E992" s="68" t="s">
        <v>2032</v>
      </c>
      <c r="F992" s="239">
        <v>4</v>
      </c>
    </row>
    <row r="993" customHeight="1" spans="1:6">
      <c r="A993" s="20">
        <v>989</v>
      </c>
      <c r="B993" s="218" t="s">
        <v>2999</v>
      </c>
      <c r="C993" s="68"/>
      <c r="D993" s="235" t="s">
        <v>2007</v>
      </c>
      <c r="E993" s="68" t="s">
        <v>2032</v>
      </c>
      <c r="F993" s="239">
        <v>6</v>
      </c>
    </row>
    <row r="994" customHeight="1" spans="1:6">
      <c r="A994" s="20">
        <v>990</v>
      </c>
      <c r="B994" s="218" t="s">
        <v>3000</v>
      </c>
      <c r="C994" s="68" t="s">
        <v>2094</v>
      </c>
      <c r="D994" s="235" t="s">
        <v>2007</v>
      </c>
      <c r="E994" s="68" t="s">
        <v>2064</v>
      </c>
      <c r="F994" s="239">
        <v>5</v>
      </c>
    </row>
    <row r="995" customHeight="1" spans="1:6">
      <c r="A995" s="20">
        <v>991</v>
      </c>
      <c r="B995" s="218" t="s">
        <v>3001</v>
      </c>
      <c r="C995" s="68"/>
      <c r="D995" s="235" t="s">
        <v>2007</v>
      </c>
      <c r="E995" s="68" t="s">
        <v>2008</v>
      </c>
      <c r="F995" s="239">
        <v>1</v>
      </c>
    </row>
    <row r="996" customHeight="1" spans="1:6">
      <c r="A996" s="20">
        <v>992</v>
      </c>
      <c r="B996" s="218" t="s">
        <v>3002</v>
      </c>
      <c r="C996" s="222" t="s">
        <v>2017</v>
      </c>
      <c r="D996" s="235" t="s">
        <v>2007</v>
      </c>
      <c r="E996" s="68" t="s">
        <v>2008</v>
      </c>
      <c r="F996" s="239">
        <v>1</v>
      </c>
    </row>
    <row r="997" customHeight="1" spans="1:6">
      <c r="A997" s="20">
        <v>993</v>
      </c>
      <c r="B997" s="218" t="s">
        <v>3003</v>
      </c>
      <c r="C997" s="222" t="s">
        <v>2017</v>
      </c>
      <c r="D997" s="235" t="s">
        <v>2007</v>
      </c>
      <c r="E997" s="68" t="s">
        <v>2193</v>
      </c>
      <c r="F997" s="239">
        <v>3</v>
      </c>
    </row>
    <row r="998" customHeight="1" spans="1:6">
      <c r="A998" s="20">
        <v>994</v>
      </c>
      <c r="B998" s="218" t="s">
        <v>3004</v>
      </c>
      <c r="C998" s="222" t="s">
        <v>2017</v>
      </c>
      <c r="D998" s="235" t="s">
        <v>2007</v>
      </c>
      <c r="E998" s="68" t="s">
        <v>2193</v>
      </c>
      <c r="F998" s="239">
        <v>2</v>
      </c>
    </row>
    <row r="999" customHeight="1" spans="1:6">
      <c r="A999" s="20">
        <v>995</v>
      </c>
      <c r="B999" s="218" t="s">
        <v>3005</v>
      </c>
      <c r="C999" s="68"/>
      <c r="D999" s="235" t="s">
        <v>2007</v>
      </c>
      <c r="E999" s="68" t="s">
        <v>2193</v>
      </c>
      <c r="F999" s="239">
        <v>4</v>
      </c>
    </row>
    <row r="1000" customHeight="1" spans="1:6">
      <c r="A1000" s="20">
        <v>996</v>
      </c>
      <c r="B1000" s="218" t="s">
        <v>3006</v>
      </c>
      <c r="C1000" s="222" t="s">
        <v>2017</v>
      </c>
      <c r="D1000" s="235" t="s">
        <v>2007</v>
      </c>
      <c r="E1000" s="68" t="s">
        <v>2193</v>
      </c>
      <c r="F1000" s="239">
        <v>1</v>
      </c>
    </row>
    <row r="1001" customHeight="1" spans="1:6">
      <c r="A1001" s="20">
        <v>997</v>
      </c>
      <c r="B1001" s="218" t="s">
        <v>3007</v>
      </c>
      <c r="C1001" s="68"/>
      <c r="D1001" s="235" t="s">
        <v>2007</v>
      </c>
      <c r="E1001" s="68" t="s">
        <v>2008</v>
      </c>
      <c r="F1001" s="239">
        <v>6</v>
      </c>
    </row>
    <row r="1002" customHeight="1" spans="1:6">
      <c r="A1002" s="20">
        <v>998</v>
      </c>
      <c r="B1002" s="218" t="s">
        <v>3008</v>
      </c>
      <c r="C1002" s="68"/>
      <c r="D1002" s="235" t="s">
        <v>2007</v>
      </c>
      <c r="E1002" s="68" t="s">
        <v>2008</v>
      </c>
      <c r="F1002" s="239">
        <v>2</v>
      </c>
    </row>
    <row r="1003" customHeight="1" spans="1:6">
      <c r="A1003" s="20">
        <v>999</v>
      </c>
      <c r="B1003" s="218" t="s">
        <v>3009</v>
      </c>
      <c r="C1003" s="222" t="s">
        <v>2017</v>
      </c>
      <c r="D1003" s="235" t="s">
        <v>2007</v>
      </c>
      <c r="E1003" s="68" t="s">
        <v>2008</v>
      </c>
      <c r="F1003" s="239">
        <v>1</v>
      </c>
    </row>
    <row r="1004" customHeight="1" spans="1:6">
      <c r="A1004" s="20">
        <v>1000</v>
      </c>
      <c r="B1004" s="218" t="s">
        <v>3010</v>
      </c>
      <c r="C1004" s="222" t="s">
        <v>2017</v>
      </c>
      <c r="D1004" s="235" t="s">
        <v>2007</v>
      </c>
      <c r="E1004" s="68" t="s">
        <v>2008</v>
      </c>
      <c r="F1004" s="239">
        <v>1</v>
      </c>
    </row>
    <row r="1005" customHeight="1" spans="1:6">
      <c r="A1005" s="20">
        <v>1001</v>
      </c>
      <c r="B1005" s="218" t="s">
        <v>3011</v>
      </c>
      <c r="C1005" s="68"/>
      <c r="D1005" s="235" t="s">
        <v>2007</v>
      </c>
      <c r="E1005" s="68" t="s">
        <v>2008</v>
      </c>
      <c r="F1005" s="239">
        <v>1</v>
      </c>
    </row>
    <row r="1006" customHeight="1" spans="1:6">
      <c r="A1006" s="20">
        <v>1002</v>
      </c>
      <c r="B1006" s="218" t="s">
        <v>3012</v>
      </c>
      <c r="C1006" s="222" t="s">
        <v>2017</v>
      </c>
      <c r="D1006" s="235" t="s">
        <v>2007</v>
      </c>
      <c r="E1006" s="68" t="s">
        <v>2550</v>
      </c>
      <c r="F1006" s="239">
        <v>11</v>
      </c>
    </row>
    <row r="1007" customHeight="1" spans="1:6">
      <c r="A1007" s="20">
        <v>1003</v>
      </c>
      <c r="B1007" s="218" t="s">
        <v>3013</v>
      </c>
      <c r="C1007" s="68" t="s">
        <v>2094</v>
      </c>
      <c r="D1007" s="235" t="s">
        <v>2007</v>
      </c>
      <c r="E1007" s="68" t="s">
        <v>2008</v>
      </c>
      <c r="F1007" s="239">
        <v>1</v>
      </c>
    </row>
    <row r="1008" customHeight="1" spans="1:6">
      <c r="A1008" s="20">
        <v>1004</v>
      </c>
      <c r="B1008" s="218" t="s">
        <v>3014</v>
      </c>
      <c r="C1008" s="222" t="s">
        <v>2017</v>
      </c>
      <c r="D1008" s="235" t="s">
        <v>2007</v>
      </c>
      <c r="E1008" s="68" t="s">
        <v>2008</v>
      </c>
      <c r="F1008" s="239">
        <v>2</v>
      </c>
    </row>
    <row r="1009" customHeight="1" spans="1:6">
      <c r="A1009" s="20">
        <v>1005</v>
      </c>
      <c r="B1009" s="218" t="s">
        <v>3015</v>
      </c>
      <c r="C1009" s="68" t="s">
        <v>2094</v>
      </c>
      <c r="D1009" s="235" t="s">
        <v>2007</v>
      </c>
      <c r="E1009" s="68" t="s">
        <v>2008</v>
      </c>
      <c r="F1009" s="239">
        <v>1</v>
      </c>
    </row>
    <row r="1010" customHeight="1" spans="1:6">
      <c r="A1010" s="20">
        <v>1006</v>
      </c>
      <c r="B1010" s="218" t="s">
        <v>3016</v>
      </c>
      <c r="C1010" s="68" t="s">
        <v>2094</v>
      </c>
      <c r="D1010" s="235" t="s">
        <v>2007</v>
      </c>
      <c r="E1010" s="68" t="s">
        <v>2008</v>
      </c>
      <c r="F1010" s="239">
        <v>1</v>
      </c>
    </row>
    <row r="1011" customHeight="1" spans="1:6">
      <c r="A1011" s="20">
        <v>1007</v>
      </c>
      <c r="B1011" s="218" t="s">
        <v>3017</v>
      </c>
      <c r="C1011" s="222" t="s">
        <v>2017</v>
      </c>
      <c r="D1011" s="235" t="s">
        <v>2007</v>
      </c>
      <c r="E1011" s="68" t="s">
        <v>2550</v>
      </c>
      <c r="F1011" s="239">
        <v>23</v>
      </c>
    </row>
    <row r="1012" customHeight="1" spans="1:6">
      <c r="A1012" s="20">
        <v>1008</v>
      </c>
      <c r="B1012" s="218" t="s">
        <v>3018</v>
      </c>
      <c r="C1012" s="222" t="s">
        <v>2017</v>
      </c>
      <c r="D1012" s="235" t="s">
        <v>2007</v>
      </c>
      <c r="E1012" s="68" t="s">
        <v>2008</v>
      </c>
      <c r="F1012" s="239">
        <v>1</v>
      </c>
    </row>
    <row r="1013" customHeight="1" spans="1:6">
      <c r="A1013" s="20">
        <v>1009</v>
      </c>
      <c r="B1013" s="218" t="s">
        <v>3019</v>
      </c>
      <c r="C1013" s="222" t="s">
        <v>2017</v>
      </c>
      <c r="D1013" s="235" t="s">
        <v>2007</v>
      </c>
      <c r="E1013" s="68" t="s">
        <v>2193</v>
      </c>
      <c r="F1013" s="239">
        <v>1</v>
      </c>
    </row>
    <row r="1014" customHeight="1" spans="1:6">
      <c r="A1014" s="20">
        <v>1010</v>
      </c>
      <c r="B1014" s="218" t="s">
        <v>3020</v>
      </c>
      <c r="C1014" s="222" t="s">
        <v>2017</v>
      </c>
      <c r="D1014" s="235" t="s">
        <v>2007</v>
      </c>
      <c r="E1014" s="68" t="s">
        <v>2032</v>
      </c>
      <c r="F1014" s="239">
        <v>2</v>
      </c>
    </row>
    <row r="1015" customHeight="1" spans="1:6">
      <c r="A1015" s="20">
        <v>1011</v>
      </c>
      <c r="B1015" s="218" t="s">
        <v>3021</v>
      </c>
      <c r="C1015" s="222" t="s">
        <v>2017</v>
      </c>
      <c r="D1015" s="235" t="s">
        <v>2007</v>
      </c>
      <c r="E1015" s="68" t="s">
        <v>2550</v>
      </c>
      <c r="F1015" s="239">
        <v>14</v>
      </c>
    </row>
    <row r="1016" customHeight="1" spans="1:6">
      <c r="A1016" s="20">
        <v>1012</v>
      </c>
      <c r="B1016" s="218" t="s">
        <v>3022</v>
      </c>
      <c r="C1016" s="222" t="s">
        <v>2017</v>
      </c>
      <c r="D1016" s="235" t="s">
        <v>2007</v>
      </c>
      <c r="E1016" s="68" t="s">
        <v>2032</v>
      </c>
      <c r="F1016" s="239">
        <v>12</v>
      </c>
    </row>
    <row r="1017" customHeight="1" spans="1:6">
      <c r="A1017" s="20">
        <v>1013</v>
      </c>
      <c r="B1017" s="218" t="s">
        <v>3023</v>
      </c>
      <c r="C1017" s="222" t="s">
        <v>2017</v>
      </c>
      <c r="D1017" s="235" t="s">
        <v>2007</v>
      </c>
      <c r="E1017" s="68" t="s">
        <v>2008</v>
      </c>
      <c r="F1017" s="239">
        <v>1</v>
      </c>
    </row>
    <row r="1018" customHeight="1" spans="1:6">
      <c r="A1018" s="20">
        <v>1014</v>
      </c>
      <c r="B1018" s="218" t="s">
        <v>3024</v>
      </c>
      <c r="C1018" s="222" t="s">
        <v>2017</v>
      </c>
      <c r="D1018" s="235" t="s">
        <v>2007</v>
      </c>
      <c r="E1018" s="68" t="s">
        <v>2032</v>
      </c>
      <c r="F1018" s="239">
        <v>2</v>
      </c>
    </row>
    <row r="1019" customHeight="1" spans="1:6">
      <c r="A1019" s="20">
        <v>1015</v>
      </c>
      <c r="B1019" s="218" t="s">
        <v>3025</v>
      </c>
      <c r="C1019" s="222" t="s">
        <v>2017</v>
      </c>
      <c r="D1019" s="235" t="s">
        <v>2007</v>
      </c>
      <c r="E1019" s="68" t="s">
        <v>2032</v>
      </c>
      <c r="F1019" s="239">
        <v>1</v>
      </c>
    </row>
    <row r="1020" customHeight="1" spans="1:6">
      <c r="A1020" s="20">
        <v>1016</v>
      </c>
      <c r="B1020" s="218" t="s">
        <v>3026</v>
      </c>
      <c r="C1020" s="222" t="s">
        <v>2017</v>
      </c>
      <c r="D1020" s="235" t="s">
        <v>2007</v>
      </c>
      <c r="E1020" s="68" t="s">
        <v>2032</v>
      </c>
      <c r="F1020" s="239">
        <v>10</v>
      </c>
    </row>
    <row r="1021" customHeight="1" spans="1:6">
      <c r="A1021" s="20">
        <v>1017</v>
      </c>
      <c r="B1021" s="218" t="s">
        <v>3027</v>
      </c>
      <c r="C1021" s="222" t="s">
        <v>2017</v>
      </c>
      <c r="D1021" s="235" t="s">
        <v>2007</v>
      </c>
      <c r="E1021" s="68" t="s">
        <v>2032</v>
      </c>
      <c r="F1021" s="239">
        <v>2</v>
      </c>
    </row>
    <row r="1022" customHeight="1" spans="1:6">
      <c r="A1022" s="20">
        <v>1018</v>
      </c>
      <c r="B1022" s="218" t="s">
        <v>3028</v>
      </c>
      <c r="C1022" s="224" t="s">
        <v>2377</v>
      </c>
      <c r="D1022" s="235" t="s">
        <v>2007</v>
      </c>
      <c r="E1022" s="68" t="s">
        <v>2032</v>
      </c>
      <c r="F1022" s="239">
        <v>5</v>
      </c>
    </row>
    <row r="1023" customHeight="1" spans="1:6">
      <c r="A1023" s="20">
        <v>1019</v>
      </c>
      <c r="B1023" s="218" t="s">
        <v>3029</v>
      </c>
      <c r="C1023" s="222" t="s">
        <v>2017</v>
      </c>
      <c r="D1023" s="235" t="s">
        <v>2007</v>
      </c>
      <c r="E1023" s="68" t="s">
        <v>2032</v>
      </c>
      <c r="F1023" s="239">
        <v>4</v>
      </c>
    </row>
    <row r="1024" customHeight="1" spans="1:6">
      <c r="A1024" s="20">
        <v>1020</v>
      </c>
      <c r="B1024" s="218" t="s">
        <v>3030</v>
      </c>
      <c r="C1024" s="68"/>
      <c r="D1024" s="235" t="s">
        <v>2007</v>
      </c>
      <c r="E1024" s="68" t="s">
        <v>2032</v>
      </c>
      <c r="F1024" s="239">
        <v>5</v>
      </c>
    </row>
    <row r="1025" customHeight="1" spans="1:6">
      <c r="A1025" s="20">
        <v>1021</v>
      </c>
      <c r="B1025" s="218" t="s">
        <v>3031</v>
      </c>
      <c r="C1025" s="68"/>
      <c r="D1025" s="235" t="s">
        <v>2007</v>
      </c>
      <c r="E1025" s="68" t="s">
        <v>2032</v>
      </c>
      <c r="F1025" s="239">
        <v>2</v>
      </c>
    </row>
    <row r="1026" customHeight="1" spans="1:6">
      <c r="A1026" s="20">
        <v>1022</v>
      </c>
      <c r="B1026" s="218" t="s">
        <v>3032</v>
      </c>
      <c r="C1026" s="222" t="s">
        <v>2017</v>
      </c>
      <c r="D1026" s="235" t="s">
        <v>2007</v>
      </c>
      <c r="E1026" s="68" t="s">
        <v>2032</v>
      </c>
      <c r="F1026" s="239">
        <v>1</v>
      </c>
    </row>
    <row r="1027" customHeight="1" spans="1:6">
      <c r="A1027" s="20">
        <v>1023</v>
      </c>
      <c r="B1027" s="218" t="s">
        <v>3033</v>
      </c>
      <c r="C1027" s="222" t="s">
        <v>2017</v>
      </c>
      <c r="D1027" s="235" t="s">
        <v>2007</v>
      </c>
      <c r="E1027" s="68" t="s">
        <v>2032</v>
      </c>
      <c r="F1027" s="239">
        <v>1</v>
      </c>
    </row>
    <row r="1028" customHeight="1" spans="1:6">
      <c r="A1028" s="20">
        <v>1024</v>
      </c>
      <c r="B1028" s="218" t="s">
        <v>3034</v>
      </c>
      <c r="C1028" s="68" t="s">
        <v>2568</v>
      </c>
      <c r="D1028" s="235" t="s">
        <v>2007</v>
      </c>
      <c r="E1028" s="68" t="s">
        <v>2032</v>
      </c>
      <c r="F1028" s="239">
        <v>2</v>
      </c>
    </row>
    <row r="1029" customHeight="1" spans="1:6">
      <c r="A1029" s="20">
        <v>1025</v>
      </c>
      <c r="B1029" s="218" t="s">
        <v>3035</v>
      </c>
      <c r="C1029" s="222" t="s">
        <v>2017</v>
      </c>
      <c r="D1029" s="235" t="s">
        <v>2007</v>
      </c>
      <c r="E1029" s="68" t="s">
        <v>2032</v>
      </c>
      <c r="F1029" s="239">
        <v>1</v>
      </c>
    </row>
    <row r="1030" customHeight="1" spans="1:6">
      <c r="A1030" s="20">
        <v>1026</v>
      </c>
      <c r="B1030" s="218" t="s">
        <v>3036</v>
      </c>
      <c r="C1030" s="68"/>
      <c r="D1030" s="235" t="s">
        <v>2007</v>
      </c>
      <c r="E1030" s="68" t="s">
        <v>2032</v>
      </c>
      <c r="F1030" s="239">
        <v>1</v>
      </c>
    </row>
    <row r="1031" customHeight="1" spans="1:6">
      <c r="A1031" s="20">
        <v>1027</v>
      </c>
      <c r="B1031" s="218" t="s">
        <v>3037</v>
      </c>
      <c r="C1031" s="222" t="s">
        <v>2017</v>
      </c>
      <c r="D1031" s="235" t="s">
        <v>2007</v>
      </c>
      <c r="E1031" s="68" t="s">
        <v>2032</v>
      </c>
      <c r="F1031" s="239">
        <v>1</v>
      </c>
    </row>
    <row r="1032" customHeight="1" spans="1:6">
      <c r="A1032" s="20">
        <v>1028</v>
      </c>
      <c r="B1032" s="218" t="s">
        <v>3038</v>
      </c>
      <c r="C1032" s="68"/>
      <c r="D1032" s="235" t="s">
        <v>2007</v>
      </c>
      <c r="E1032" s="68" t="s">
        <v>2032</v>
      </c>
      <c r="F1032" s="239">
        <v>2</v>
      </c>
    </row>
    <row r="1033" customHeight="1" spans="1:6">
      <c r="A1033" s="20">
        <v>1029</v>
      </c>
      <c r="B1033" s="218" t="s">
        <v>3039</v>
      </c>
      <c r="C1033" s="222" t="s">
        <v>2017</v>
      </c>
      <c r="D1033" s="235" t="s">
        <v>2007</v>
      </c>
      <c r="E1033" s="68" t="s">
        <v>2032</v>
      </c>
      <c r="F1033" s="239">
        <v>1</v>
      </c>
    </row>
    <row r="1034" customHeight="1" spans="1:6">
      <c r="A1034" s="20">
        <v>1030</v>
      </c>
      <c r="B1034" s="218" t="s">
        <v>3040</v>
      </c>
      <c r="C1034" s="222" t="s">
        <v>2017</v>
      </c>
      <c r="D1034" s="235" t="s">
        <v>2007</v>
      </c>
      <c r="E1034" s="68" t="s">
        <v>2032</v>
      </c>
      <c r="F1034" s="239">
        <v>4</v>
      </c>
    </row>
    <row r="1035" customHeight="1" spans="1:6">
      <c r="A1035" s="20">
        <v>1031</v>
      </c>
      <c r="B1035" s="218" t="s">
        <v>3041</v>
      </c>
      <c r="C1035" s="222" t="s">
        <v>2017</v>
      </c>
      <c r="D1035" s="235" t="s">
        <v>2007</v>
      </c>
      <c r="E1035" s="68" t="s">
        <v>2032</v>
      </c>
      <c r="F1035" s="239">
        <v>2</v>
      </c>
    </row>
    <row r="1036" customHeight="1" spans="1:6">
      <c r="A1036" s="20">
        <v>1032</v>
      </c>
      <c r="B1036" s="218" t="s">
        <v>3041</v>
      </c>
      <c r="C1036" s="222" t="s">
        <v>2017</v>
      </c>
      <c r="D1036" s="235" t="s">
        <v>2007</v>
      </c>
      <c r="E1036" s="68" t="s">
        <v>2032</v>
      </c>
      <c r="F1036" s="239">
        <v>3</v>
      </c>
    </row>
    <row r="1037" customHeight="1" spans="1:6">
      <c r="A1037" s="20">
        <v>1033</v>
      </c>
      <c r="B1037" s="218" t="s">
        <v>3042</v>
      </c>
      <c r="C1037" s="222" t="s">
        <v>2017</v>
      </c>
      <c r="D1037" s="235" t="s">
        <v>2007</v>
      </c>
      <c r="E1037" s="68" t="s">
        <v>2032</v>
      </c>
      <c r="F1037" s="239">
        <v>2</v>
      </c>
    </row>
    <row r="1038" customHeight="1" spans="1:6">
      <c r="A1038" s="20">
        <v>1034</v>
      </c>
      <c r="B1038" s="218" t="s">
        <v>3042</v>
      </c>
      <c r="C1038" s="222" t="s">
        <v>2017</v>
      </c>
      <c r="D1038" s="235" t="s">
        <v>2007</v>
      </c>
      <c r="E1038" s="68" t="s">
        <v>2032</v>
      </c>
      <c r="F1038" s="239">
        <v>2</v>
      </c>
    </row>
    <row r="1039" customHeight="1" spans="1:6">
      <c r="A1039" s="20">
        <v>1035</v>
      </c>
      <c r="B1039" s="218" t="s">
        <v>3043</v>
      </c>
      <c r="C1039" s="222" t="s">
        <v>2017</v>
      </c>
      <c r="D1039" s="235" t="s">
        <v>2007</v>
      </c>
      <c r="E1039" s="68" t="s">
        <v>2032</v>
      </c>
      <c r="F1039" s="239">
        <v>2</v>
      </c>
    </row>
    <row r="1040" customHeight="1" spans="1:6">
      <c r="A1040" s="20">
        <v>1036</v>
      </c>
      <c r="B1040" s="218" t="s">
        <v>3039</v>
      </c>
      <c r="C1040" s="222" t="s">
        <v>2017</v>
      </c>
      <c r="D1040" s="235" t="s">
        <v>2007</v>
      </c>
      <c r="E1040" s="68" t="s">
        <v>2032</v>
      </c>
      <c r="F1040" s="239">
        <v>2</v>
      </c>
    </row>
    <row r="1041" customHeight="1" spans="1:6">
      <c r="A1041" s="20">
        <v>1037</v>
      </c>
      <c r="B1041" s="218" t="s">
        <v>3044</v>
      </c>
      <c r="C1041" s="222" t="s">
        <v>2017</v>
      </c>
      <c r="D1041" s="235" t="s">
        <v>2007</v>
      </c>
      <c r="E1041" s="68" t="s">
        <v>2032</v>
      </c>
      <c r="F1041" s="239">
        <v>2</v>
      </c>
    </row>
    <row r="1042" customHeight="1" spans="1:6">
      <c r="A1042" s="20">
        <v>1038</v>
      </c>
      <c r="B1042" s="218" t="s">
        <v>3045</v>
      </c>
      <c r="C1042" s="222" t="s">
        <v>2017</v>
      </c>
      <c r="D1042" s="235" t="s">
        <v>2007</v>
      </c>
      <c r="E1042" s="68" t="s">
        <v>2032</v>
      </c>
      <c r="F1042" s="239">
        <v>13</v>
      </c>
    </row>
    <row r="1043" customHeight="1" spans="1:6">
      <c r="A1043" s="20">
        <v>1039</v>
      </c>
      <c r="B1043" s="218" t="s">
        <v>3042</v>
      </c>
      <c r="C1043" s="222" t="s">
        <v>2017</v>
      </c>
      <c r="D1043" s="235" t="s">
        <v>2007</v>
      </c>
      <c r="E1043" s="68" t="s">
        <v>2032</v>
      </c>
      <c r="F1043" s="239">
        <v>1</v>
      </c>
    </row>
    <row r="1044" customHeight="1" spans="1:6">
      <c r="A1044" s="20">
        <v>1040</v>
      </c>
      <c r="B1044" s="218" t="s">
        <v>3046</v>
      </c>
      <c r="C1044" s="68"/>
      <c r="D1044" s="235" t="s">
        <v>2007</v>
      </c>
      <c r="E1044" s="68" t="s">
        <v>2032</v>
      </c>
      <c r="F1044" s="239">
        <v>2</v>
      </c>
    </row>
    <row r="1045" customHeight="1" spans="1:6">
      <c r="A1045" s="20">
        <v>1041</v>
      </c>
      <c r="B1045" s="218" t="s">
        <v>3047</v>
      </c>
      <c r="C1045" s="222" t="s">
        <v>2017</v>
      </c>
      <c r="D1045" s="235" t="s">
        <v>2007</v>
      </c>
      <c r="E1045" s="68" t="s">
        <v>2032</v>
      </c>
      <c r="F1045" s="239">
        <v>26</v>
      </c>
    </row>
    <row r="1046" customHeight="1" spans="1:6">
      <c r="A1046" s="20">
        <v>1042</v>
      </c>
      <c r="B1046" s="218" t="s">
        <v>3048</v>
      </c>
      <c r="C1046" s="68"/>
      <c r="D1046" s="235" t="s">
        <v>2007</v>
      </c>
      <c r="E1046" s="68" t="s">
        <v>2032</v>
      </c>
      <c r="F1046" s="239">
        <v>8</v>
      </c>
    </row>
    <row r="1047" customHeight="1" spans="1:6">
      <c r="A1047" s="20">
        <v>1043</v>
      </c>
      <c r="B1047" s="218" t="s">
        <v>3049</v>
      </c>
      <c r="C1047" s="222" t="s">
        <v>2017</v>
      </c>
      <c r="D1047" s="235" t="s">
        <v>2007</v>
      </c>
      <c r="E1047" s="68" t="s">
        <v>2193</v>
      </c>
      <c r="F1047" s="239">
        <v>20</v>
      </c>
    </row>
    <row r="1048" customHeight="1" spans="1:6">
      <c r="A1048" s="20">
        <v>1044</v>
      </c>
      <c r="B1048" s="218" t="s">
        <v>3050</v>
      </c>
      <c r="C1048" s="222" t="s">
        <v>2017</v>
      </c>
      <c r="D1048" s="235" t="s">
        <v>2007</v>
      </c>
      <c r="E1048" s="68" t="s">
        <v>3051</v>
      </c>
      <c r="F1048" s="239">
        <v>1</v>
      </c>
    </row>
    <row r="1049" customHeight="1" spans="1:6">
      <c r="A1049" s="20">
        <v>1045</v>
      </c>
      <c r="B1049" s="218" t="s">
        <v>3052</v>
      </c>
      <c r="C1049" s="222" t="s">
        <v>2017</v>
      </c>
      <c r="D1049" s="235" t="s">
        <v>2007</v>
      </c>
      <c r="E1049" s="68" t="s">
        <v>2032</v>
      </c>
      <c r="F1049" s="239">
        <v>2</v>
      </c>
    </row>
    <row r="1050" customHeight="1" spans="1:6">
      <c r="A1050" s="20">
        <v>1046</v>
      </c>
      <c r="B1050" s="218" t="s">
        <v>3053</v>
      </c>
      <c r="C1050" s="222" t="s">
        <v>2017</v>
      </c>
      <c r="D1050" s="235" t="s">
        <v>2007</v>
      </c>
      <c r="E1050" s="68" t="s">
        <v>2032</v>
      </c>
      <c r="F1050" s="239">
        <v>3</v>
      </c>
    </row>
    <row r="1051" customHeight="1" spans="1:6">
      <c r="A1051" s="20">
        <v>1047</v>
      </c>
      <c r="B1051" s="218" t="s">
        <v>3054</v>
      </c>
      <c r="C1051" s="68"/>
      <c r="D1051" s="235" t="s">
        <v>2007</v>
      </c>
      <c r="E1051" s="68" t="s">
        <v>2008</v>
      </c>
      <c r="F1051" s="239">
        <v>2</v>
      </c>
    </row>
    <row r="1052" customHeight="1" spans="1:6">
      <c r="A1052" s="20">
        <v>1048</v>
      </c>
      <c r="B1052" s="218" t="s">
        <v>3055</v>
      </c>
      <c r="C1052" s="68" t="s">
        <v>2568</v>
      </c>
      <c r="D1052" s="235" t="s">
        <v>2007</v>
      </c>
      <c r="E1052" s="68" t="s">
        <v>2032</v>
      </c>
      <c r="F1052" s="239">
        <v>1</v>
      </c>
    </row>
    <row r="1053" customHeight="1" spans="1:6">
      <c r="A1053" s="20">
        <v>1049</v>
      </c>
      <c r="B1053" s="218" t="s">
        <v>3056</v>
      </c>
      <c r="C1053" s="224" t="s">
        <v>2377</v>
      </c>
      <c r="D1053" s="235" t="s">
        <v>2007</v>
      </c>
      <c r="E1053" s="68" t="s">
        <v>2193</v>
      </c>
      <c r="F1053" s="239">
        <v>4</v>
      </c>
    </row>
    <row r="1054" customHeight="1" spans="1:6">
      <c r="A1054" s="20">
        <v>1050</v>
      </c>
      <c r="B1054" s="218" t="s">
        <v>3057</v>
      </c>
      <c r="C1054" s="224" t="s">
        <v>2377</v>
      </c>
      <c r="D1054" s="235" t="s">
        <v>2007</v>
      </c>
      <c r="E1054" s="68" t="s">
        <v>2032</v>
      </c>
      <c r="F1054" s="239">
        <v>2</v>
      </c>
    </row>
    <row r="1055" customHeight="1" spans="1:6">
      <c r="A1055" s="20">
        <v>1051</v>
      </c>
      <c r="B1055" s="218" t="s">
        <v>3058</v>
      </c>
      <c r="C1055" s="222" t="s">
        <v>2017</v>
      </c>
      <c r="D1055" s="235" t="s">
        <v>2007</v>
      </c>
      <c r="E1055" s="68" t="s">
        <v>2032</v>
      </c>
      <c r="F1055" s="239">
        <v>1</v>
      </c>
    </row>
    <row r="1056" customHeight="1" spans="1:6">
      <c r="A1056" s="20">
        <v>1052</v>
      </c>
      <c r="B1056" s="218" t="s">
        <v>3059</v>
      </c>
      <c r="C1056" s="222" t="s">
        <v>2017</v>
      </c>
      <c r="D1056" s="235" t="s">
        <v>2007</v>
      </c>
      <c r="E1056" s="68" t="s">
        <v>2038</v>
      </c>
      <c r="F1056" s="239">
        <v>2</v>
      </c>
    </row>
    <row r="1057" customHeight="1" spans="1:6">
      <c r="A1057" s="20">
        <v>1053</v>
      </c>
      <c r="B1057" s="218" t="s">
        <v>3060</v>
      </c>
      <c r="C1057" s="222" t="s">
        <v>2017</v>
      </c>
      <c r="D1057" s="235" t="s">
        <v>2007</v>
      </c>
      <c r="E1057" s="68" t="s">
        <v>2032</v>
      </c>
      <c r="F1057" s="239">
        <v>2</v>
      </c>
    </row>
    <row r="1058" customHeight="1" spans="1:6">
      <c r="A1058" s="20">
        <v>1054</v>
      </c>
      <c r="B1058" s="218" t="s">
        <v>3061</v>
      </c>
      <c r="C1058" s="222" t="s">
        <v>2017</v>
      </c>
      <c r="D1058" s="235" t="s">
        <v>2007</v>
      </c>
      <c r="E1058" s="68" t="s">
        <v>2032</v>
      </c>
      <c r="F1058" s="239">
        <v>7</v>
      </c>
    </row>
    <row r="1059" customHeight="1" spans="1:6">
      <c r="A1059" s="20">
        <v>1055</v>
      </c>
      <c r="B1059" s="218" t="s">
        <v>3062</v>
      </c>
      <c r="C1059" s="222" t="s">
        <v>2017</v>
      </c>
      <c r="D1059" s="235" t="s">
        <v>2007</v>
      </c>
      <c r="E1059" s="68" t="s">
        <v>2032</v>
      </c>
      <c r="F1059" s="239">
        <v>1</v>
      </c>
    </row>
    <row r="1060" customHeight="1" spans="1:6">
      <c r="A1060" s="20">
        <v>1056</v>
      </c>
      <c r="B1060" s="218" t="s">
        <v>3063</v>
      </c>
      <c r="C1060" s="68" t="s">
        <v>2094</v>
      </c>
      <c r="D1060" s="235" t="s">
        <v>2007</v>
      </c>
      <c r="E1060" s="68" t="s">
        <v>2032</v>
      </c>
      <c r="F1060" s="239">
        <v>1</v>
      </c>
    </row>
    <row r="1061" customHeight="1" spans="1:6">
      <c r="A1061" s="20">
        <v>1057</v>
      </c>
      <c r="B1061" s="218" t="s">
        <v>3064</v>
      </c>
      <c r="C1061" s="222" t="s">
        <v>2017</v>
      </c>
      <c r="D1061" s="235" t="s">
        <v>2007</v>
      </c>
      <c r="E1061" s="68" t="s">
        <v>2032</v>
      </c>
      <c r="F1061" s="239">
        <v>1</v>
      </c>
    </row>
    <row r="1062" customHeight="1" spans="1:6">
      <c r="A1062" s="20">
        <v>1058</v>
      </c>
      <c r="B1062" s="218" t="s">
        <v>3065</v>
      </c>
      <c r="C1062" s="68"/>
      <c r="D1062" s="235" t="s">
        <v>2007</v>
      </c>
      <c r="E1062" s="68" t="s">
        <v>2032</v>
      </c>
      <c r="F1062" s="239">
        <v>1</v>
      </c>
    </row>
    <row r="1063" customHeight="1" spans="1:6">
      <c r="A1063" s="20">
        <v>1059</v>
      </c>
      <c r="B1063" s="218" t="s">
        <v>3066</v>
      </c>
      <c r="C1063" s="222" t="s">
        <v>2017</v>
      </c>
      <c r="D1063" s="235" t="s">
        <v>2007</v>
      </c>
      <c r="E1063" s="68" t="s">
        <v>2032</v>
      </c>
      <c r="F1063" s="239">
        <v>3</v>
      </c>
    </row>
    <row r="1064" customHeight="1" spans="1:6">
      <c r="A1064" s="20">
        <v>1060</v>
      </c>
      <c r="B1064" s="218" t="s">
        <v>3067</v>
      </c>
      <c r="C1064" s="222" t="s">
        <v>2017</v>
      </c>
      <c r="D1064" s="235" t="s">
        <v>2007</v>
      </c>
      <c r="E1064" s="68" t="s">
        <v>2032</v>
      </c>
      <c r="F1064" s="239">
        <v>4</v>
      </c>
    </row>
    <row r="1065" customHeight="1" spans="1:6">
      <c r="A1065" s="20">
        <v>1061</v>
      </c>
      <c r="B1065" s="218" t="s">
        <v>3068</v>
      </c>
      <c r="C1065" s="222" t="s">
        <v>2017</v>
      </c>
      <c r="D1065" s="235" t="s">
        <v>2007</v>
      </c>
      <c r="E1065" s="68" t="s">
        <v>2032</v>
      </c>
      <c r="F1065" s="239">
        <v>2</v>
      </c>
    </row>
    <row r="1066" customHeight="1" spans="1:6">
      <c r="A1066" s="20">
        <v>1062</v>
      </c>
      <c r="B1066" s="218" t="s">
        <v>3064</v>
      </c>
      <c r="C1066" s="222" t="s">
        <v>2017</v>
      </c>
      <c r="D1066" s="235" t="s">
        <v>2007</v>
      </c>
      <c r="E1066" s="68" t="s">
        <v>2032</v>
      </c>
      <c r="F1066" s="239">
        <v>2</v>
      </c>
    </row>
    <row r="1067" customHeight="1" spans="1:6">
      <c r="A1067" s="20">
        <v>1063</v>
      </c>
      <c r="B1067" s="218" t="s">
        <v>3069</v>
      </c>
      <c r="C1067" s="222" t="s">
        <v>2017</v>
      </c>
      <c r="D1067" s="235" t="s">
        <v>2007</v>
      </c>
      <c r="E1067" s="68" t="s">
        <v>2032</v>
      </c>
      <c r="F1067" s="239">
        <v>1</v>
      </c>
    </row>
    <row r="1068" customHeight="1" spans="1:6">
      <c r="A1068" s="20">
        <v>1064</v>
      </c>
      <c r="B1068" s="218" t="s">
        <v>3065</v>
      </c>
      <c r="C1068" s="68"/>
      <c r="D1068" s="235" t="s">
        <v>2007</v>
      </c>
      <c r="E1068" s="68" t="s">
        <v>2032</v>
      </c>
      <c r="F1068" s="239">
        <v>10</v>
      </c>
    </row>
    <row r="1069" customHeight="1" spans="1:6">
      <c r="A1069" s="20">
        <v>1065</v>
      </c>
      <c r="B1069" s="218" t="s">
        <v>3070</v>
      </c>
      <c r="C1069" s="222" t="s">
        <v>2017</v>
      </c>
      <c r="D1069" s="235" t="s">
        <v>2007</v>
      </c>
      <c r="E1069" s="68" t="s">
        <v>2550</v>
      </c>
      <c r="F1069" s="239">
        <v>13</v>
      </c>
    </row>
    <row r="1070" customHeight="1" spans="1:6">
      <c r="A1070" s="20">
        <v>1066</v>
      </c>
      <c r="B1070" s="218" t="s">
        <v>3071</v>
      </c>
      <c r="C1070" s="222" t="s">
        <v>2017</v>
      </c>
      <c r="D1070" s="235" t="s">
        <v>2007</v>
      </c>
      <c r="E1070" s="68" t="s">
        <v>2032</v>
      </c>
      <c r="F1070" s="239">
        <v>19</v>
      </c>
    </row>
    <row r="1071" customHeight="1" spans="1:6">
      <c r="A1071" s="20">
        <v>1067</v>
      </c>
      <c r="B1071" s="218" t="s">
        <v>3072</v>
      </c>
      <c r="C1071" s="222" t="s">
        <v>2017</v>
      </c>
      <c r="D1071" s="235" t="s">
        <v>2007</v>
      </c>
      <c r="E1071" s="68" t="s">
        <v>2032</v>
      </c>
      <c r="F1071" s="239">
        <v>1</v>
      </c>
    </row>
    <row r="1072" customHeight="1" spans="1:6">
      <c r="A1072" s="20">
        <v>1068</v>
      </c>
      <c r="B1072" s="218" t="s">
        <v>3073</v>
      </c>
      <c r="C1072" s="222" t="s">
        <v>2017</v>
      </c>
      <c r="D1072" s="235" t="s">
        <v>2007</v>
      </c>
      <c r="E1072" s="68" t="s">
        <v>2032</v>
      </c>
      <c r="F1072" s="239">
        <v>10</v>
      </c>
    </row>
    <row r="1073" customHeight="1" spans="1:6">
      <c r="A1073" s="20">
        <v>1069</v>
      </c>
      <c r="B1073" s="218" t="s">
        <v>3074</v>
      </c>
      <c r="C1073" s="68" t="s">
        <v>2094</v>
      </c>
      <c r="D1073" s="235" t="s">
        <v>2007</v>
      </c>
      <c r="E1073" s="68" t="s">
        <v>2032</v>
      </c>
      <c r="F1073" s="239">
        <v>2</v>
      </c>
    </row>
    <row r="1074" customHeight="1" spans="1:6">
      <c r="A1074" s="20">
        <v>1070</v>
      </c>
      <c r="B1074" s="218" t="s">
        <v>3075</v>
      </c>
      <c r="C1074" s="68"/>
      <c r="D1074" s="235" t="s">
        <v>2007</v>
      </c>
      <c r="E1074" s="68" t="s">
        <v>2032</v>
      </c>
      <c r="F1074" s="239">
        <v>3</v>
      </c>
    </row>
    <row r="1075" customHeight="1" spans="1:6">
      <c r="A1075" s="20">
        <v>1071</v>
      </c>
      <c r="B1075" s="218" t="s">
        <v>3076</v>
      </c>
      <c r="C1075" s="68"/>
      <c r="D1075" s="235" t="s">
        <v>2007</v>
      </c>
      <c r="E1075" s="68" t="s">
        <v>2032</v>
      </c>
      <c r="F1075" s="239">
        <v>2</v>
      </c>
    </row>
    <row r="1076" customHeight="1" spans="1:6">
      <c r="A1076" s="20">
        <v>1072</v>
      </c>
      <c r="B1076" s="218" t="s">
        <v>3077</v>
      </c>
      <c r="C1076" s="68"/>
      <c r="D1076" s="235" t="s">
        <v>2007</v>
      </c>
      <c r="E1076" s="68" t="s">
        <v>2032</v>
      </c>
      <c r="F1076" s="239">
        <v>4</v>
      </c>
    </row>
    <row r="1077" customHeight="1" spans="1:6">
      <c r="A1077" s="20">
        <v>1073</v>
      </c>
      <c r="B1077" s="218" t="s">
        <v>3078</v>
      </c>
      <c r="C1077" s="222" t="s">
        <v>2017</v>
      </c>
      <c r="D1077" s="235" t="s">
        <v>2007</v>
      </c>
      <c r="E1077" s="68" t="s">
        <v>2032</v>
      </c>
      <c r="F1077" s="239">
        <v>6</v>
      </c>
    </row>
    <row r="1078" customHeight="1" spans="1:6">
      <c r="A1078" s="20">
        <v>1074</v>
      </c>
      <c r="B1078" s="218" t="s">
        <v>3079</v>
      </c>
      <c r="C1078" s="68"/>
      <c r="D1078" s="235" t="s">
        <v>2007</v>
      </c>
      <c r="E1078" s="68" t="s">
        <v>2032</v>
      </c>
      <c r="F1078" s="239">
        <v>6</v>
      </c>
    </row>
    <row r="1079" customHeight="1" spans="1:6">
      <c r="A1079" s="20">
        <v>1075</v>
      </c>
      <c r="B1079" s="218" t="s">
        <v>3080</v>
      </c>
      <c r="C1079" s="222" t="s">
        <v>2017</v>
      </c>
      <c r="D1079" s="235" t="s">
        <v>2007</v>
      </c>
      <c r="E1079" s="68" t="s">
        <v>2193</v>
      </c>
      <c r="F1079" s="239">
        <v>6</v>
      </c>
    </row>
    <row r="1080" customHeight="1" spans="1:6">
      <c r="A1080" s="20">
        <v>1076</v>
      </c>
      <c r="B1080" s="218" t="s">
        <v>3081</v>
      </c>
      <c r="C1080" s="222" t="s">
        <v>2017</v>
      </c>
      <c r="D1080" s="235" t="s">
        <v>2007</v>
      </c>
      <c r="E1080" s="68" t="s">
        <v>2193</v>
      </c>
      <c r="F1080" s="239">
        <v>4</v>
      </c>
    </row>
    <row r="1081" customHeight="1" spans="1:6">
      <c r="A1081" s="20">
        <v>1077</v>
      </c>
      <c r="B1081" s="218" t="s">
        <v>3082</v>
      </c>
      <c r="C1081" s="222" t="s">
        <v>2017</v>
      </c>
      <c r="D1081" s="235" t="s">
        <v>2007</v>
      </c>
      <c r="E1081" s="68" t="s">
        <v>2193</v>
      </c>
      <c r="F1081" s="239">
        <v>6</v>
      </c>
    </row>
    <row r="1082" customHeight="1" spans="1:6">
      <c r="A1082" s="20">
        <v>1078</v>
      </c>
      <c r="B1082" s="218" t="s">
        <v>3083</v>
      </c>
      <c r="C1082" s="222" t="s">
        <v>2017</v>
      </c>
      <c r="D1082" s="235" t="s">
        <v>2007</v>
      </c>
      <c r="E1082" s="68" t="s">
        <v>2193</v>
      </c>
      <c r="F1082" s="239">
        <v>4</v>
      </c>
    </row>
    <row r="1083" customHeight="1" spans="1:6">
      <c r="A1083" s="20">
        <v>1079</v>
      </c>
      <c r="B1083" s="218" t="s">
        <v>3084</v>
      </c>
      <c r="C1083" s="222" t="s">
        <v>2017</v>
      </c>
      <c r="D1083" s="235" t="s">
        <v>2007</v>
      </c>
      <c r="E1083" s="68" t="s">
        <v>2193</v>
      </c>
      <c r="F1083" s="239">
        <v>2</v>
      </c>
    </row>
    <row r="1084" customHeight="1" spans="1:6">
      <c r="A1084" s="20">
        <v>1080</v>
      </c>
      <c r="B1084" s="218" t="s">
        <v>3085</v>
      </c>
      <c r="C1084" s="222" t="s">
        <v>2017</v>
      </c>
      <c r="D1084" s="235" t="s">
        <v>2007</v>
      </c>
      <c r="E1084" s="68" t="s">
        <v>2193</v>
      </c>
      <c r="F1084" s="239">
        <v>1</v>
      </c>
    </row>
    <row r="1085" customHeight="1" spans="1:6">
      <c r="A1085" s="20">
        <v>1081</v>
      </c>
      <c r="B1085" s="218" t="s">
        <v>3086</v>
      </c>
      <c r="C1085" s="222" t="s">
        <v>2017</v>
      </c>
      <c r="D1085" s="235" t="s">
        <v>2007</v>
      </c>
      <c r="E1085" s="68" t="s">
        <v>2193</v>
      </c>
      <c r="F1085" s="239">
        <v>1</v>
      </c>
    </row>
    <row r="1086" customHeight="1" spans="1:6">
      <c r="A1086" s="20">
        <v>1082</v>
      </c>
      <c r="B1086" s="218" t="s">
        <v>3087</v>
      </c>
      <c r="C1086" s="222" t="s">
        <v>2017</v>
      </c>
      <c r="D1086" s="235" t="s">
        <v>2007</v>
      </c>
      <c r="E1086" s="68" t="s">
        <v>2193</v>
      </c>
      <c r="F1086" s="239">
        <v>2</v>
      </c>
    </row>
    <row r="1087" customHeight="1" spans="1:6">
      <c r="A1087" s="20">
        <v>1083</v>
      </c>
      <c r="B1087" s="218" t="s">
        <v>3088</v>
      </c>
      <c r="C1087" s="222" t="s">
        <v>2017</v>
      </c>
      <c r="D1087" s="235" t="s">
        <v>2007</v>
      </c>
      <c r="E1087" s="68" t="s">
        <v>2193</v>
      </c>
      <c r="F1087" s="239">
        <v>1</v>
      </c>
    </row>
    <row r="1088" customHeight="1" spans="1:6">
      <c r="A1088" s="20">
        <v>1084</v>
      </c>
      <c r="B1088" s="218" t="s">
        <v>3089</v>
      </c>
      <c r="C1088" s="222" t="s">
        <v>2017</v>
      </c>
      <c r="D1088" s="235" t="s">
        <v>2007</v>
      </c>
      <c r="E1088" s="68" t="s">
        <v>2193</v>
      </c>
      <c r="F1088" s="239">
        <v>1</v>
      </c>
    </row>
    <row r="1089" customHeight="1" spans="1:6">
      <c r="A1089" s="20">
        <v>1085</v>
      </c>
      <c r="B1089" s="218" t="s">
        <v>3090</v>
      </c>
      <c r="C1089" s="68"/>
      <c r="D1089" s="235" t="s">
        <v>2007</v>
      </c>
      <c r="E1089" s="68" t="s">
        <v>2193</v>
      </c>
      <c r="F1089" s="239">
        <v>2</v>
      </c>
    </row>
    <row r="1090" customHeight="1" spans="1:6">
      <c r="A1090" s="20">
        <v>1086</v>
      </c>
      <c r="B1090" s="218" t="s">
        <v>3091</v>
      </c>
      <c r="C1090" s="222" t="s">
        <v>2017</v>
      </c>
      <c r="D1090" s="235" t="s">
        <v>2007</v>
      </c>
      <c r="E1090" s="68" t="s">
        <v>2008</v>
      </c>
      <c r="F1090" s="239">
        <v>8</v>
      </c>
    </row>
    <row r="1091" customHeight="1" spans="1:6">
      <c r="A1091" s="20">
        <v>1087</v>
      </c>
      <c r="B1091" s="218" t="s">
        <v>3092</v>
      </c>
      <c r="C1091" s="68"/>
      <c r="D1091" s="235" t="s">
        <v>2007</v>
      </c>
      <c r="E1091" s="68" t="s">
        <v>2038</v>
      </c>
      <c r="F1091" s="239">
        <v>10</v>
      </c>
    </row>
    <row r="1092" customHeight="1" spans="1:6">
      <c r="A1092" s="20">
        <v>1088</v>
      </c>
      <c r="B1092" s="218" t="s">
        <v>3093</v>
      </c>
      <c r="C1092" s="222" t="s">
        <v>2017</v>
      </c>
      <c r="D1092" s="235" t="s">
        <v>2007</v>
      </c>
      <c r="E1092" s="68" t="s">
        <v>2193</v>
      </c>
      <c r="F1092" s="239">
        <v>5</v>
      </c>
    </row>
    <row r="1093" customHeight="1" spans="1:6">
      <c r="A1093" s="20">
        <v>1089</v>
      </c>
      <c r="B1093" s="218" t="s">
        <v>3094</v>
      </c>
      <c r="C1093" s="222" t="s">
        <v>2017</v>
      </c>
      <c r="D1093" s="235" t="s">
        <v>2007</v>
      </c>
      <c r="E1093" s="68" t="s">
        <v>2193</v>
      </c>
      <c r="F1093" s="239">
        <v>5</v>
      </c>
    </row>
    <row r="1094" customHeight="1" spans="1:6">
      <c r="A1094" s="20">
        <v>1090</v>
      </c>
      <c r="B1094" s="218" t="s">
        <v>3095</v>
      </c>
      <c r="C1094" s="222" t="s">
        <v>2017</v>
      </c>
      <c r="D1094" s="235" t="s">
        <v>2007</v>
      </c>
      <c r="E1094" s="68" t="s">
        <v>2193</v>
      </c>
      <c r="F1094" s="239">
        <v>2</v>
      </c>
    </row>
    <row r="1095" customHeight="1" spans="1:6">
      <c r="A1095" s="20">
        <v>1091</v>
      </c>
      <c r="B1095" s="218" t="s">
        <v>3096</v>
      </c>
      <c r="C1095" s="68"/>
      <c r="D1095" s="235" t="s">
        <v>2007</v>
      </c>
      <c r="E1095" s="68" t="s">
        <v>2008</v>
      </c>
      <c r="F1095" s="239">
        <v>1</v>
      </c>
    </row>
    <row r="1096" customHeight="1" spans="1:6">
      <c r="A1096" s="20">
        <v>1092</v>
      </c>
      <c r="B1096" s="218" t="s">
        <v>3097</v>
      </c>
      <c r="C1096" s="68"/>
      <c r="D1096" s="235" t="s">
        <v>2007</v>
      </c>
      <c r="E1096" s="68" t="s">
        <v>2193</v>
      </c>
      <c r="F1096" s="239">
        <v>1</v>
      </c>
    </row>
    <row r="1097" customHeight="1" spans="1:6">
      <c r="A1097" s="20">
        <v>1093</v>
      </c>
      <c r="B1097" s="218" t="s">
        <v>3098</v>
      </c>
      <c r="C1097" s="68"/>
      <c r="D1097" s="235" t="s">
        <v>2007</v>
      </c>
      <c r="E1097" s="68" t="s">
        <v>2008</v>
      </c>
      <c r="F1097" s="239">
        <v>2</v>
      </c>
    </row>
    <row r="1098" customHeight="1" spans="1:6">
      <c r="A1098" s="20">
        <v>1094</v>
      </c>
      <c r="B1098" s="218" t="s">
        <v>3099</v>
      </c>
      <c r="C1098" s="222" t="s">
        <v>2017</v>
      </c>
      <c r="D1098" s="235" t="s">
        <v>2007</v>
      </c>
      <c r="E1098" s="68" t="s">
        <v>2193</v>
      </c>
      <c r="F1098" s="239">
        <v>1</v>
      </c>
    </row>
    <row r="1099" customHeight="1" spans="1:6">
      <c r="A1099" s="20">
        <v>1095</v>
      </c>
      <c r="B1099" s="218" t="s">
        <v>3100</v>
      </c>
      <c r="C1099" s="68"/>
      <c r="D1099" s="235" t="s">
        <v>2007</v>
      </c>
      <c r="E1099" s="68" t="s">
        <v>2008</v>
      </c>
      <c r="F1099" s="239">
        <v>11</v>
      </c>
    </row>
    <row r="1100" customHeight="1" spans="1:6">
      <c r="A1100" s="20">
        <v>1096</v>
      </c>
      <c r="B1100" s="218" t="s">
        <v>3101</v>
      </c>
      <c r="C1100" s="68"/>
      <c r="D1100" s="235" t="s">
        <v>2007</v>
      </c>
      <c r="E1100" s="68" t="s">
        <v>2032</v>
      </c>
      <c r="F1100" s="239">
        <v>2</v>
      </c>
    </row>
    <row r="1101" customHeight="1" spans="1:6">
      <c r="A1101" s="20">
        <v>1097</v>
      </c>
      <c r="B1101" s="218" t="s">
        <v>3102</v>
      </c>
      <c r="C1101" s="224" t="s">
        <v>2377</v>
      </c>
      <c r="D1101" s="235" t="s">
        <v>2007</v>
      </c>
      <c r="E1101" s="68" t="s">
        <v>2193</v>
      </c>
      <c r="F1101" s="239">
        <v>1</v>
      </c>
    </row>
    <row r="1102" customHeight="1" spans="1:6">
      <c r="A1102" s="20">
        <v>1098</v>
      </c>
      <c r="B1102" s="218" t="s">
        <v>3103</v>
      </c>
      <c r="C1102" s="222" t="s">
        <v>2017</v>
      </c>
      <c r="D1102" s="235" t="s">
        <v>2007</v>
      </c>
      <c r="E1102" s="68" t="s">
        <v>2193</v>
      </c>
      <c r="F1102" s="239">
        <v>3</v>
      </c>
    </row>
    <row r="1103" customHeight="1" spans="1:6">
      <c r="A1103" s="20">
        <v>1099</v>
      </c>
      <c r="B1103" s="218" t="s">
        <v>3104</v>
      </c>
      <c r="C1103" s="224" t="s">
        <v>2377</v>
      </c>
      <c r="D1103" s="235" t="s">
        <v>2007</v>
      </c>
      <c r="E1103" s="68" t="s">
        <v>2032</v>
      </c>
      <c r="F1103" s="239">
        <v>8</v>
      </c>
    </row>
    <row r="1104" customHeight="1" spans="1:6">
      <c r="A1104" s="20">
        <v>1100</v>
      </c>
      <c r="B1104" s="218" t="s">
        <v>3105</v>
      </c>
      <c r="C1104" s="222" t="s">
        <v>2017</v>
      </c>
      <c r="D1104" s="235" t="s">
        <v>2007</v>
      </c>
      <c r="E1104" s="68" t="s">
        <v>2032</v>
      </c>
      <c r="F1104" s="239">
        <v>1</v>
      </c>
    </row>
    <row r="1105" customHeight="1" spans="1:6">
      <c r="A1105" s="20">
        <v>1101</v>
      </c>
      <c r="B1105" s="218" t="s">
        <v>3106</v>
      </c>
      <c r="C1105" s="222" t="s">
        <v>2017</v>
      </c>
      <c r="D1105" s="235" t="s">
        <v>2007</v>
      </c>
      <c r="E1105" s="68" t="s">
        <v>2193</v>
      </c>
      <c r="F1105" s="239">
        <v>1</v>
      </c>
    </row>
    <row r="1106" customHeight="1" spans="1:6">
      <c r="A1106" s="20">
        <v>1102</v>
      </c>
      <c r="B1106" s="218" t="s">
        <v>3107</v>
      </c>
      <c r="C1106" s="224" t="s">
        <v>2377</v>
      </c>
      <c r="D1106" s="235" t="s">
        <v>2007</v>
      </c>
      <c r="E1106" s="68" t="s">
        <v>2193</v>
      </c>
      <c r="F1106" s="239">
        <v>1</v>
      </c>
    </row>
    <row r="1107" customHeight="1" spans="1:6">
      <c r="A1107" s="20">
        <v>1103</v>
      </c>
      <c r="B1107" s="218" t="s">
        <v>3108</v>
      </c>
      <c r="C1107" s="224" t="s">
        <v>2377</v>
      </c>
      <c r="D1107" s="235" t="s">
        <v>2007</v>
      </c>
      <c r="E1107" s="68" t="s">
        <v>2193</v>
      </c>
      <c r="F1107" s="239">
        <v>1</v>
      </c>
    </row>
    <row r="1108" customHeight="1" spans="1:6">
      <c r="A1108" s="20">
        <v>1104</v>
      </c>
      <c r="B1108" s="218" t="s">
        <v>3109</v>
      </c>
      <c r="C1108" s="222" t="s">
        <v>2017</v>
      </c>
      <c r="D1108" s="235" t="s">
        <v>2007</v>
      </c>
      <c r="E1108" s="68" t="s">
        <v>2032</v>
      </c>
      <c r="F1108" s="239">
        <v>2</v>
      </c>
    </row>
    <row r="1109" customHeight="1" spans="1:6">
      <c r="A1109" s="20">
        <v>1105</v>
      </c>
      <c r="B1109" s="218" t="s">
        <v>3110</v>
      </c>
      <c r="C1109" s="222" t="s">
        <v>2017</v>
      </c>
      <c r="D1109" s="235" t="s">
        <v>2007</v>
      </c>
      <c r="E1109" s="68" t="s">
        <v>2038</v>
      </c>
      <c r="F1109" s="239">
        <v>1</v>
      </c>
    </row>
    <row r="1110" customHeight="1" spans="1:6">
      <c r="A1110" s="20">
        <v>1106</v>
      </c>
      <c r="B1110" s="218" t="s">
        <v>3111</v>
      </c>
      <c r="C1110" s="222" t="s">
        <v>2017</v>
      </c>
      <c r="D1110" s="235" t="s">
        <v>2007</v>
      </c>
      <c r="E1110" s="68" t="s">
        <v>2032</v>
      </c>
      <c r="F1110" s="239">
        <v>4</v>
      </c>
    </row>
    <row r="1111" customHeight="1" spans="1:6">
      <c r="A1111" s="20">
        <v>1107</v>
      </c>
      <c r="B1111" s="218" t="s">
        <v>3112</v>
      </c>
      <c r="C1111" s="222" t="s">
        <v>2017</v>
      </c>
      <c r="D1111" s="235" t="s">
        <v>2007</v>
      </c>
      <c r="E1111" s="68" t="s">
        <v>2032</v>
      </c>
      <c r="F1111" s="239">
        <v>1</v>
      </c>
    </row>
    <row r="1112" customHeight="1" spans="1:6">
      <c r="A1112" s="20">
        <v>1108</v>
      </c>
      <c r="B1112" s="218" t="s">
        <v>3113</v>
      </c>
      <c r="C1112" s="222" t="s">
        <v>2017</v>
      </c>
      <c r="D1112" s="235" t="s">
        <v>2007</v>
      </c>
      <c r="E1112" s="68" t="s">
        <v>2032</v>
      </c>
      <c r="F1112" s="239">
        <v>2</v>
      </c>
    </row>
    <row r="1113" customHeight="1" spans="1:6">
      <c r="A1113" s="20">
        <v>1109</v>
      </c>
      <c r="B1113" s="218" t="s">
        <v>3114</v>
      </c>
      <c r="C1113" s="68"/>
      <c r="D1113" s="235" t="s">
        <v>2007</v>
      </c>
      <c r="E1113" s="68" t="s">
        <v>2008</v>
      </c>
      <c r="F1113" s="239">
        <v>9</v>
      </c>
    </row>
    <row r="1114" customHeight="1" spans="1:6">
      <c r="A1114" s="20">
        <v>1110</v>
      </c>
      <c r="B1114" s="218" t="s">
        <v>3115</v>
      </c>
      <c r="C1114" s="68"/>
      <c r="D1114" s="235" t="s">
        <v>2007</v>
      </c>
      <c r="E1114" s="68" t="s">
        <v>2008</v>
      </c>
      <c r="F1114" s="239">
        <v>1</v>
      </c>
    </row>
    <row r="1115" customHeight="1" spans="1:6">
      <c r="A1115" s="20">
        <v>1111</v>
      </c>
      <c r="B1115" s="218" t="s">
        <v>3116</v>
      </c>
      <c r="C1115" s="222" t="s">
        <v>2017</v>
      </c>
      <c r="D1115" s="235" t="s">
        <v>2007</v>
      </c>
      <c r="E1115" s="68" t="s">
        <v>2008</v>
      </c>
      <c r="F1115" s="239">
        <v>3</v>
      </c>
    </row>
    <row r="1116" customHeight="1" spans="1:6">
      <c r="A1116" s="20">
        <v>1112</v>
      </c>
      <c r="B1116" s="218" t="s">
        <v>3117</v>
      </c>
      <c r="C1116" s="68"/>
      <c r="D1116" s="235" t="s">
        <v>2007</v>
      </c>
      <c r="E1116" s="68" t="s">
        <v>2008</v>
      </c>
      <c r="F1116" s="239">
        <v>2</v>
      </c>
    </row>
    <row r="1117" customHeight="1" spans="1:6">
      <c r="A1117" s="20">
        <v>1113</v>
      </c>
      <c r="B1117" s="218" t="s">
        <v>3118</v>
      </c>
      <c r="C1117" s="222" t="s">
        <v>2017</v>
      </c>
      <c r="D1117" s="235" t="s">
        <v>2007</v>
      </c>
      <c r="E1117" s="68" t="s">
        <v>2032</v>
      </c>
      <c r="F1117" s="239">
        <v>1</v>
      </c>
    </row>
    <row r="1118" customHeight="1" spans="1:6">
      <c r="A1118" s="20">
        <v>1114</v>
      </c>
      <c r="B1118" s="218" t="s">
        <v>3119</v>
      </c>
      <c r="C1118" s="222" t="s">
        <v>2017</v>
      </c>
      <c r="D1118" s="235" t="s">
        <v>2007</v>
      </c>
      <c r="E1118" s="68" t="s">
        <v>2032</v>
      </c>
      <c r="F1118" s="239">
        <v>1</v>
      </c>
    </row>
    <row r="1119" customHeight="1" spans="1:6">
      <c r="A1119" s="20">
        <v>1115</v>
      </c>
      <c r="B1119" s="218" t="s">
        <v>3120</v>
      </c>
      <c r="C1119" s="222" t="s">
        <v>2017</v>
      </c>
      <c r="D1119" s="235" t="s">
        <v>2007</v>
      </c>
      <c r="E1119" s="68" t="s">
        <v>2032</v>
      </c>
      <c r="F1119" s="239">
        <v>1</v>
      </c>
    </row>
    <row r="1120" customHeight="1" spans="1:6">
      <c r="A1120" s="20">
        <v>1116</v>
      </c>
      <c r="B1120" s="218" t="s">
        <v>3120</v>
      </c>
      <c r="C1120" s="222" t="s">
        <v>2017</v>
      </c>
      <c r="D1120" s="235" t="s">
        <v>2007</v>
      </c>
      <c r="E1120" s="68" t="s">
        <v>2032</v>
      </c>
      <c r="F1120" s="239">
        <v>2</v>
      </c>
    </row>
    <row r="1121" customHeight="1" spans="1:6">
      <c r="A1121" s="20">
        <v>1117</v>
      </c>
      <c r="B1121" s="218" t="s">
        <v>2969</v>
      </c>
      <c r="C1121" s="222" t="s">
        <v>2017</v>
      </c>
      <c r="D1121" s="235" t="s">
        <v>2007</v>
      </c>
      <c r="E1121" s="68" t="s">
        <v>2032</v>
      </c>
      <c r="F1121" s="239">
        <v>3</v>
      </c>
    </row>
    <row r="1122" customHeight="1" spans="1:6">
      <c r="A1122" s="20">
        <v>1118</v>
      </c>
      <c r="B1122" s="218" t="s">
        <v>3121</v>
      </c>
      <c r="C1122" s="222" t="s">
        <v>2017</v>
      </c>
      <c r="D1122" s="235" t="s">
        <v>2007</v>
      </c>
      <c r="E1122" s="68" t="s">
        <v>2032</v>
      </c>
      <c r="F1122" s="239">
        <v>2</v>
      </c>
    </row>
    <row r="1123" customHeight="1" spans="1:6">
      <c r="A1123" s="20">
        <v>1119</v>
      </c>
      <c r="B1123" s="218" t="s">
        <v>3122</v>
      </c>
      <c r="C1123" s="222" t="s">
        <v>2017</v>
      </c>
      <c r="D1123" s="235" t="s">
        <v>2007</v>
      </c>
      <c r="E1123" s="68" t="s">
        <v>2032</v>
      </c>
      <c r="F1123" s="239">
        <v>2</v>
      </c>
    </row>
    <row r="1124" customHeight="1" spans="1:6">
      <c r="A1124" s="20">
        <v>1120</v>
      </c>
      <c r="B1124" s="218" t="s">
        <v>3113</v>
      </c>
      <c r="C1124" s="222" t="s">
        <v>2017</v>
      </c>
      <c r="D1124" s="235" t="s">
        <v>2007</v>
      </c>
      <c r="E1124" s="68" t="s">
        <v>2032</v>
      </c>
      <c r="F1124" s="239">
        <v>1</v>
      </c>
    </row>
    <row r="1125" customHeight="1" spans="1:6">
      <c r="A1125" s="20">
        <v>1121</v>
      </c>
      <c r="B1125" s="218" t="s">
        <v>3123</v>
      </c>
      <c r="C1125" s="222" t="s">
        <v>2017</v>
      </c>
      <c r="D1125" s="235" t="s">
        <v>2007</v>
      </c>
      <c r="E1125" s="68" t="s">
        <v>2032</v>
      </c>
      <c r="F1125" s="239">
        <v>2</v>
      </c>
    </row>
    <row r="1126" customHeight="1" spans="1:6">
      <c r="A1126" s="20">
        <v>1122</v>
      </c>
      <c r="B1126" s="218" t="s">
        <v>3124</v>
      </c>
      <c r="C1126" s="222" t="s">
        <v>2017</v>
      </c>
      <c r="D1126" s="235" t="s">
        <v>2007</v>
      </c>
      <c r="E1126" s="68" t="s">
        <v>2032</v>
      </c>
      <c r="F1126" s="239">
        <v>2</v>
      </c>
    </row>
    <row r="1127" customHeight="1" spans="1:6">
      <c r="A1127" s="20">
        <v>1123</v>
      </c>
      <c r="B1127" s="218" t="s">
        <v>3125</v>
      </c>
      <c r="C1127" s="222" t="s">
        <v>2017</v>
      </c>
      <c r="D1127" s="235" t="s">
        <v>2007</v>
      </c>
      <c r="E1127" s="68" t="s">
        <v>2032</v>
      </c>
      <c r="F1127" s="239">
        <v>2</v>
      </c>
    </row>
    <row r="1128" customHeight="1" spans="1:6">
      <c r="A1128" s="20">
        <v>1124</v>
      </c>
      <c r="B1128" s="218" t="s">
        <v>3123</v>
      </c>
      <c r="C1128" s="222" t="s">
        <v>2017</v>
      </c>
      <c r="D1128" s="235" t="s">
        <v>2007</v>
      </c>
      <c r="E1128" s="68" t="s">
        <v>2032</v>
      </c>
      <c r="F1128" s="239">
        <v>1</v>
      </c>
    </row>
    <row r="1129" customHeight="1" spans="1:6">
      <c r="A1129" s="20">
        <v>1125</v>
      </c>
      <c r="B1129" s="218" t="s">
        <v>3126</v>
      </c>
      <c r="C1129" s="68"/>
      <c r="D1129" s="235" t="s">
        <v>2007</v>
      </c>
      <c r="E1129" s="68" t="s">
        <v>2008</v>
      </c>
      <c r="F1129" s="239">
        <v>9</v>
      </c>
    </row>
    <row r="1130" customHeight="1" spans="1:6">
      <c r="A1130" s="20">
        <v>1126</v>
      </c>
      <c r="B1130" s="218" t="s">
        <v>3127</v>
      </c>
      <c r="C1130" s="222" t="s">
        <v>2017</v>
      </c>
      <c r="D1130" s="235" t="s">
        <v>2007</v>
      </c>
      <c r="E1130" s="68" t="s">
        <v>2008</v>
      </c>
      <c r="F1130" s="239">
        <v>5</v>
      </c>
    </row>
    <row r="1131" customHeight="1" spans="1:6">
      <c r="A1131" s="20">
        <v>1127</v>
      </c>
      <c r="B1131" s="218" t="s">
        <v>3128</v>
      </c>
      <c r="C1131" s="68"/>
      <c r="D1131" s="235" t="s">
        <v>2007</v>
      </c>
      <c r="E1131" s="68" t="s">
        <v>2008</v>
      </c>
      <c r="F1131" s="239">
        <v>2</v>
      </c>
    </row>
    <row r="1132" customHeight="1" spans="1:6">
      <c r="A1132" s="20">
        <v>1128</v>
      </c>
      <c r="B1132" s="218" t="s">
        <v>3129</v>
      </c>
      <c r="C1132" s="222" t="s">
        <v>2017</v>
      </c>
      <c r="D1132" s="235" t="s">
        <v>2007</v>
      </c>
      <c r="E1132" s="68" t="s">
        <v>2032</v>
      </c>
      <c r="F1132" s="239">
        <v>1</v>
      </c>
    </row>
    <row r="1133" customHeight="1" spans="1:6">
      <c r="A1133" s="20">
        <v>1129</v>
      </c>
      <c r="B1133" s="218" t="s">
        <v>3130</v>
      </c>
      <c r="C1133" s="222" t="s">
        <v>2017</v>
      </c>
      <c r="D1133" s="235" t="s">
        <v>2007</v>
      </c>
      <c r="E1133" s="68" t="s">
        <v>2032</v>
      </c>
      <c r="F1133" s="239">
        <v>2</v>
      </c>
    </row>
    <row r="1134" customHeight="1" spans="1:6">
      <c r="A1134" s="20">
        <v>1130</v>
      </c>
      <c r="B1134" s="218" t="s">
        <v>3131</v>
      </c>
      <c r="C1134" s="222" t="s">
        <v>2017</v>
      </c>
      <c r="D1134" s="235" t="s">
        <v>2007</v>
      </c>
      <c r="E1134" s="68" t="s">
        <v>2032</v>
      </c>
      <c r="F1134" s="239">
        <v>2</v>
      </c>
    </row>
    <row r="1135" customHeight="1" spans="1:6">
      <c r="A1135" s="20">
        <v>1131</v>
      </c>
      <c r="B1135" s="218" t="s">
        <v>3132</v>
      </c>
      <c r="C1135" s="222" t="s">
        <v>2017</v>
      </c>
      <c r="D1135" s="235" t="s">
        <v>2007</v>
      </c>
      <c r="E1135" s="68" t="s">
        <v>2032</v>
      </c>
      <c r="F1135" s="239">
        <v>2</v>
      </c>
    </row>
    <row r="1136" customHeight="1" spans="1:6">
      <c r="A1136" s="20">
        <v>1132</v>
      </c>
      <c r="B1136" s="218" t="s">
        <v>3132</v>
      </c>
      <c r="C1136" s="222" t="s">
        <v>2017</v>
      </c>
      <c r="D1136" s="235" t="s">
        <v>2007</v>
      </c>
      <c r="E1136" s="68" t="s">
        <v>2032</v>
      </c>
      <c r="F1136" s="239">
        <v>1</v>
      </c>
    </row>
    <row r="1137" customHeight="1" spans="1:6">
      <c r="A1137" s="20">
        <v>1133</v>
      </c>
      <c r="B1137" s="218" t="s">
        <v>3133</v>
      </c>
      <c r="C1137" s="222" t="s">
        <v>2017</v>
      </c>
      <c r="D1137" s="235" t="s">
        <v>2007</v>
      </c>
      <c r="E1137" s="68" t="s">
        <v>2032</v>
      </c>
      <c r="F1137" s="239">
        <v>1</v>
      </c>
    </row>
    <row r="1138" customHeight="1" spans="1:6">
      <c r="A1138" s="20">
        <v>1134</v>
      </c>
      <c r="B1138" s="218" t="s">
        <v>3124</v>
      </c>
      <c r="C1138" s="222" t="s">
        <v>2017</v>
      </c>
      <c r="D1138" s="235" t="s">
        <v>2007</v>
      </c>
      <c r="E1138" s="68" t="s">
        <v>2032</v>
      </c>
      <c r="F1138" s="239">
        <v>1</v>
      </c>
    </row>
    <row r="1139" customHeight="1" spans="1:6">
      <c r="A1139" s="20">
        <v>1135</v>
      </c>
      <c r="B1139" s="218" t="s">
        <v>3134</v>
      </c>
      <c r="C1139" s="222" t="s">
        <v>2017</v>
      </c>
      <c r="D1139" s="235" t="s">
        <v>2007</v>
      </c>
      <c r="E1139" s="68" t="s">
        <v>2032</v>
      </c>
      <c r="F1139" s="239">
        <v>2</v>
      </c>
    </row>
    <row r="1140" customHeight="1" spans="1:6">
      <c r="A1140" s="20">
        <v>1136</v>
      </c>
      <c r="B1140" s="218" t="s">
        <v>3135</v>
      </c>
      <c r="C1140" s="222" t="s">
        <v>2017</v>
      </c>
      <c r="D1140" s="235" t="s">
        <v>2007</v>
      </c>
      <c r="E1140" s="68" t="s">
        <v>2032</v>
      </c>
      <c r="F1140" s="239">
        <v>1</v>
      </c>
    </row>
    <row r="1141" customHeight="1" spans="1:6">
      <c r="A1141" s="20">
        <v>1137</v>
      </c>
      <c r="B1141" s="218" t="s">
        <v>3136</v>
      </c>
      <c r="C1141" s="222" t="s">
        <v>2017</v>
      </c>
      <c r="D1141" s="235" t="s">
        <v>2007</v>
      </c>
      <c r="E1141" s="68" t="s">
        <v>2032</v>
      </c>
      <c r="F1141" s="239">
        <v>1</v>
      </c>
    </row>
    <row r="1142" customHeight="1" spans="1:6">
      <c r="A1142" s="20">
        <v>1138</v>
      </c>
      <c r="B1142" s="218" t="s">
        <v>3137</v>
      </c>
      <c r="C1142" s="222" t="s">
        <v>2017</v>
      </c>
      <c r="D1142" s="235" t="s">
        <v>2007</v>
      </c>
      <c r="E1142" s="68" t="s">
        <v>2032</v>
      </c>
      <c r="F1142" s="239">
        <v>8</v>
      </c>
    </row>
    <row r="1143" customHeight="1" spans="1:6">
      <c r="A1143" s="20">
        <v>1139</v>
      </c>
      <c r="B1143" s="218" t="s">
        <v>3138</v>
      </c>
      <c r="C1143" s="68"/>
      <c r="D1143" s="235" t="s">
        <v>2007</v>
      </c>
      <c r="E1143" s="68" t="s">
        <v>2032</v>
      </c>
      <c r="F1143" s="239">
        <v>3</v>
      </c>
    </row>
    <row r="1144" customHeight="1" spans="1:6">
      <c r="A1144" s="20">
        <v>1140</v>
      </c>
      <c r="B1144" s="218" t="s">
        <v>3133</v>
      </c>
      <c r="C1144" s="222" t="s">
        <v>2017</v>
      </c>
      <c r="D1144" s="235" t="s">
        <v>2007</v>
      </c>
      <c r="E1144" s="68" t="s">
        <v>2032</v>
      </c>
      <c r="F1144" s="239">
        <v>1</v>
      </c>
    </row>
    <row r="1145" customHeight="1" spans="1:6">
      <c r="A1145" s="20">
        <v>1141</v>
      </c>
      <c r="B1145" s="218" t="s">
        <v>3139</v>
      </c>
      <c r="C1145" s="222" t="s">
        <v>2017</v>
      </c>
      <c r="D1145" s="235" t="s">
        <v>2007</v>
      </c>
      <c r="E1145" s="68" t="s">
        <v>2032</v>
      </c>
      <c r="F1145" s="239">
        <v>1</v>
      </c>
    </row>
    <row r="1146" customHeight="1" spans="1:6">
      <c r="A1146" s="20">
        <v>1142</v>
      </c>
      <c r="B1146" s="218" t="s">
        <v>3132</v>
      </c>
      <c r="C1146" s="222" t="s">
        <v>2017</v>
      </c>
      <c r="D1146" s="235" t="s">
        <v>2007</v>
      </c>
      <c r="E1146" s="68" t="s">
        <v>2032</v>
      </c>
      <c r="F1146" s="239">
        <v>1</v>
      </c>
    </row>
    <row r="1147" customHeight="1" spans="1:6">
      <c r="A1147" s="20">
        <v>1143</v>
      </c>
      <c r="B1147" s="218" t="s">
        <v>3124</v>
      </c>
      <c r="C1147" s="222" t="s">
        <v>2017</v>
      </c>
      <c r="D1147" s="235" t="s">
        <v>2007</v>
      </c>
      <c r="E1147" s="68" t="s">
        <v>2032</v>
      </c>
      <c r="F1147" s="239">
        <v>1</v>
      </c>
    </row>
    <row r="1148" customHeight="1" spans="1:6">
      <c r="A1148" s="20">
        <v>1144</v>
      </c>
      <c r="B1148" s="218" t="s">
        <v>3124</v>
      </c>
      <c r="C1148" s="222" t="s">
        <v>2017</v>
      </c>
      <c r="D1148" s="235" t="s">
        <v>2007</v>
      </c>
      <c r="E1148" s="68" t="s">
        <v>2032</v>
      </c>
      <c r="F1148" s="239">
        <v>6</v>
      </c>
    </row>
    <row r="1149" customHeight="1" spans="1:6">
      <c r="A1149" s="20">
        <v>1145</v>
      </c>
      <c r="B1149" s="218" t="s">
        <v>3119</v>
      </c>
      <c r="C1149" s="222" t="s">
        <v>2017</v>
      </c>
      <c r="D1149" s="235" t="s">
        <v>2007</v>
      </c>
      <c r="E1149" s="68" t="s">
        <v>2032</v>
      </c>
      <c r="F1149" s="239">
        <v>1</v>
      </c>
    </row>
    <row r="1150" customHeight="1" spans="1:6">
      <c r="A1150" s="20">
        <v>1146</v>
      </c>
      <c r="B1150" s="218" t="s">
        <v>3140</v>
      </c>
      <c r="C1150" s="222" t="s">
        <v>2017</v>
      </c>
      <c r="D1150" s="235" t="s">
        <v>2007</v>
      </c>
      <c r="E1150" s="68" t="s">
        <v>2032</v>
      </c>
      <c r="F1150" s="239">
        <v>1</v>
      </c>
    </row>
    <row r="1151" customHeight="1" spans="1:6">
      <c r="A1151" s="20">
        <v>1147</v>
      </c>
      <c r="B1151" s="218" t="s">
        <v>3141</v>
      </c>
      <c r="C1151" s="222" t="s">
        <v>2017</v>
      </c>
      <c r="D1151" s="235" t="s">
        <v>2007</v>
      </c>
      <c r="E1151" s="68" t="s">
        <v>2032</v>
      </c>
      <c r="F1151" s="239">
        <v>3</v>
      </c>
    </row>
    <row r="1152" customHeight="1" spans="1:6">
      <c r="A1152" s="20">
        <v>1148</v>
      </c>
      <c r="B1152" s="218" t="s">
        <v>3142</v>
      </c>
      <c r="C1152" s="222" t="s">
        <v>2017</v>
      </c>
      <c r="D1152" s="235" t="s">
        <v>2007</v>
      </c>
      <c r="E1152" s="68" t="s">
        <v>2032</v>
      </c>
      <c r="F1152" s="239">
        <v>2</v>
      </c>
    </row>
    <row r="1153" customHeight="1" spans="1:6">
      <c r="A1153" s="20">
        <v>1149</v>
      </c>
      <c r="B1153" s="218" t="s">
        <v>3143</v>
      </c>
      <c r="C1153" s="222" t="s">
        <v>2017</v>
      </c>
      <c r="D1153" s="235" t="s">
        <v>2007</v>
      </c>
      <c r="E1153" s="68" t="s">
        <v>2032</v>
      </c>
      <c r="F1153" s="239">
        <v>2</v>
      </c>
    </row>
    <row r="1154" customHeight="1" spans="1:6">
      <c r="A1154" s="20">
        <v>1150</v>
      </c>
      <c r="B1154" s="218" t="s">
        <v>3144</v>
      </c>
      <c r="C1154" s="68"/>
      <c r="D1154" s="235" t="s">
        <v>2007</v>
      </c>
      <c r="E1154" s="68" t="s">
        <v>2193</v>
      </c>
      <c r="F1154" s="239">
        <v>10</v>
      </c>
    </row>
    <row r="1155" customHeight="1" spans="1:6">
      <c r="A1155" s="20">
        <v>1151</v>
      </c>
      <c r="B1155" s="218" t="s">
        <v>3145</v>
      </c>
      <c r="C1155" s="68"/>
      <c r="D1155" s="235" t="s">
        <v>2007</v>
      </c>
      <c r="E1155" s="68" t="s">
        <v>2008</v>
      </c>
      <c r="F1155" s="239">
        <v>10</v>
      </c>
    </row>
    <row r="1156" customHeight="1" spans="1:6">
      <c r="A1156" s="20">
        <v>1152</v>
      </c>
      <c r="B1156" s="218" t="s">
        <v>3146</v>
      </c>
      <c r="C1156" s="68"/>
      <c r="D1156" s="235" t="s">
        <v>2007</v>
      </c>
      <c r="E1156" s="68" t="s">
        <v>2008</v>
      </c>
      <c r="F1156" s="239">
        <v>3</v>
      </c>
    </row>
    <row r="1157" customHeight="1" spans="1:6">
      <c r="A1157" s="20">
        <v>1153</v>
      </c>
      <c r="B1157" s="218" t="s">
        <v>3147</v>
      </c>
      <c r="C1157" s="68"/>
      <c r="D1157" s="235" t="s">
        <v>2007</v>
      </c>
      <c r="E1157" s="68" t="s">
        <v>2008</v>
      </c>
      <c r="F1157" s="239">
        <v>1</v>
      </c>
    </row>
    <row r="1158" customHeight="1" spans="1:6">
      <c r="A1158" s="20">
        <v>1154</v>
      </c>
      <c r="B1158" s="218" t="s">
        <v>3148</v>
      </c>
      <c r="C1158" s="68"/>
      <c r="D1158" s="235" t="s">
        <v>2007</v>
      </c>
      <c r="E1158" s="68" t="s">
        <v>2008</v>
      </c>
      <c r="F1158" s="239">
        <v>1</v>
      </c>
    </row>
    <row r="1159" customHeight="1" spans="1:6">
      <c r="A1159" s="20">
        <v>1155</v>
      </c>
      <c r="B1159" s="218" t="s">
        <v>3149</v>
      </c>
      <c r="C1159" s="222" t="s">
        <v>2017</v>
      </c>
      <c r="D1159" s="235" t="s">
        <v>2007</v>
      </c>
      <c r="E1159" s="68" t="s">
        <v>2032</v>
      </c>
      <c r="F1159" s="239">
        <v>1</v>
      </c>
    </row>
    <row r="1160" customHeight="1" spans="1:6">
      <c r="A1160" s="20">
        <v>1156</v>
      </c>
      <c r="B1160" s="218" t="s">
        <v>3150</v>
      </c>
      <c r="C1160" s="222" t="s">
        <v>2017</v>
      </c>
      <c r="D1160" s="235" t="s">
        <v>2007</v>
      </c>
      <c r="E1160" s="68" t="s">
        <v>2032</v>
      </c>
      <c r="F1160" s="239">
        <v>2</v>
      </c>
    </row>
    <row r="1161" customHeight="1" spans="1:6">
      <c r="A1161" s="20">
        <v>1157</v>
      </c>
      <c r="B1161" s="218" t="s">
        <v>3151</v>
      </c>
      <c r="C1161" s="68"/>
      <c r="D1161" s="235" t="s">
        <v>2007</v>
      </c>
      <c r="E1161" s="68" t="s">
        <v>2193</v>
      </c>
      <c r="F1161" s="239">
        <v>2</v>
      </c>
    </row>
    <row r="1162" customHeight="1" spans="1:6">
      <c r="A1162" s="20">
        <v>1158</v>
      </c>
      <c r="B1162" s="218" t="s">
        <v>3152</v>
      </c>
      <c r="C1162" s="68"/>
      <c r="D1162" s="235" t="s">
        <v>2007</v>
      </c>
      <c r="E1162" s="68" t="s">
        <v>2008</v>
      </c>
      <c r="F1162" s="239">
        <v>2</v>
      </c>
    </row>
    <row r="1163" customHeight="1" spans="1:6">
      <c r="A1163" s="20">
        <v>1159</v>
      </c>
      <c r="B1163" s="218" t="s">
        <v>3153</v>
      </c>
      <c r="C1163" s="68"/>
      <c r="D1163" s="235" t="s">
        <v>2007</v>
      </c>
      <c r="E1163" s="68" t="s">
        <v>2008</v>
      </c>
      <c r="F1163" s="239">
        <v>1</v>
      </c>
    </row>
    <row r="1164" customHeight="1" spans="1:6">
      <c r="A1164" s="20">
        <v>1160</v>
      </c>
      <c r="B1164" s="218" t="s">
        <v>3154</v>
      </c>
      <c r="C1164" s="222" t="s">
        <v>2017</v>
      </c>
      <c r="D1164" s="235" t="s">
        <v>2007</v>
      </c>
      <c r="E1164" s="68" t="s">
        <v>2008</v>
      </c>
      <c r="F1164" s="239">
        <v>2</v>
      </c>
    </row>
    <row r="1165" customHeight="1" spans="1:6">
      <c r="A1165" s="20">
        <v>1161</v>
      </c>
      <c r="B1165" s="218" t="s">
        <v>3155</v>
      </c>
      <c r="C1165" s="68"/>
      <c r="D1165" s="235" t="s">
        <v>2007</v>
      </c>
      <c r="E1165" s="68" t="s">
        <v>2008</v>
      </c>
      <c r="F1165" s="239">
        <v>9</v>
      </c>
    </row>
    <row r="1166" customHeight="1" spans="1:6">
      <c r="A1166" s="20">
        <v>1162</v>
      </c>
      <c r="B1166" s="218" t="s">
        <v>3156</v>
      </c>
      <c r="C1166" s="222" t="s">
        <v>2017</v>
      </c>
      <c r="D1166" s="235" t="s">
        <v>2007</v>
      </c>
      <c r="E1166" s="68" t="s">
        <v>2038</v>
      </c>
      <c r="F1166" s="239">
        <v>2</v>
      </c>
    </row>
    <row r="1167" customHeight="1" spans="1:6">
      <c r="A1167" s="20">
        <v>1163</v>
      </c>
      <c r="B1167" s="218" t="s">
        <v>3157</v>
      </c>
      <c r="C1167" s="222" t="s">
        <v>2017</v>
      </c>
      <c r="D1167" s="235" t="s">
        <v>2007</v>
      </c>
      <c r="E1167" s="68" t="s">
        <v>2038</v>
      </c>
      <c r="F1167" s="239">
        <v>1</v>
      </c>
    </row>
    <row r="1168" customHeight="1" spans="1:6">
      <c r="A1168" s="20">
        <v>1164</v>
      </c>
      <c r="B1168" s="218" t="s">
        <v>3158</v>
      </c>
      <c r="C1168" s="222" t="s">
        <v>2017</v>
      </c>
      <c r="D1168" s="235" t="s">
        <v>2007</v>
      </c>
      <c r="E1168" s="68" t="s">
        <v>2032</v>
      </c>
      <c r="F1168" s="239">
        <v>8</v>
      </c>
    </row>
    <row r="1169" customHeight="1" spans="1:6">
      <c r="A1169" s="20">
        <v>1165</v>
      </c>
      <c r="B1169" s="218" t="s">
        <v>3159</v>
      </c>
      <c r="C1169" s="222" t="s">
        <v>2017</v>
      </c>
      <c r="D1169" s="235" t="s">
        <v>2007</v>
      </c>
      <c r="E1169" s="68" t="s">
        <v>2032</v>
      </c>
      <c r="F1169" s="239">
        <v>31</v>
      </c>
    </row>
    <row r="1170" customHeight="1" spans="1:6">
      <c r="A1170" s="20">
        <v>1166</v>
      </c>
      <c r="B1170" s="218" t="s">
        <v>3160</v>
      </c>
      <c r="C1170" s="222" t="s">
        <v>2017</v>
      </c>
      <c r="D1170" s="235" t="s">
        <v>2007</v>
      </c>
      <c r="E1170" s="68" t="s">
        <v>2032</v>
      </c>
      <c r="F1170" s="239">
        <v>19</v>
      </c>
    </row>
    <row r="1171" customHeight="1" spans="1:6">
      <c r="A1171" s="20">
        <v>1167</v>
      </c>
      <c r="B1171" s="218" t="s">
        <v>3161</v>
      </c>
      <c r="C1171" s="222" t="s">
        <v>2017</v>
      </c>
      <c r="D1171" s="235" t="s">
        <v>2007</v>
      </c>
      <c r="E1171" s="68" t="s">
        <v>2008</v>
      </c>
      <c r="F1171" s="239">
        <v>1</v>
      </c>
    </row>
    <row r="1172" customHeight="1" spans="1:6">
      <c r="A1172" s="20">
        <v>1168</v>
      </c>
      <c r="B1172" s="218" t="s">
        <v>3162</v>
      </c>
      <c r="C1172" s="222" t="s">
        <v>2017</v>
      </c>
      <c r="D1172" s="235" t="s">
        <v>2007</v>
      </c>
      <c r="E1172" s="68" t="s">
        <v>2008</v>
      </c>
      <c r="F1172" s="239">
        <v>2</v>
      </c>
    </row>
    <row r="1173" customHeight="1" spans="1:6">
      <c r="A1173" s="20">
        <v>1169</v>
      </c>
      <c r="B1173" s="218" t="s">
        <v>3163</v>
      </c>
      <c r="C1173" s="222" t="s">
        <v>2017</v>
      </c>
      <c r="D1173" s="235" t="s">
        <v>2007</v>
      </c>
      <c r="E1173" s="68" t="s">
        <v>2008</v>
      </c>
      <c r="F1173" s="239">
        <v>1</v>
      </c>
    </row>
    <row r="1174" customHeight="1" spans="1:6">
      <c r="A1174" s="20">
        <v>1170</v>
      </c>
      <c r="B1174" s="218" t="s">
        <v>3164</v>
      </c>
      <c r="C1174" s="222" t="s">
        <v>2017</v>
      </c>
      <c r="D1174" s="235" t="s">
        <v>2007</v>
      </c>
      <c r="E1174" s="68" t="s">
        <v>2550</v>
      </c>
      <c r="F1174" s="239">
        <v>4</v>
      </c>
    </row>
    <row r="1175" customHeight="1" spans="1:6">
      <c r="A1175" s="20">
        <v>1171</v>
      </c>
      <c r="B1175" s="218" t="s">
        <v>3165</v>
      </c>
      <c r="C1175" s="68"/>
      <c r="D1175" s="235" t="s">
        <v>2007</v>
      </c>
      <c r="E1175" s="68" t="s">
        <v>2008</v>
      </c>
      <c r="F1175" s="239">
        <v>1</v>
      </c>
    </row>
    <row r="1176" customHeight="1" spans="1:6">
      <c r="A1176" s="20">
        <v>1172</v>
      </c>
      <c r="B1176" s="218" t="s">
        <v>3166</v>
      </c>
      <c r="C1176" s="68"/>
      <c r="D1176" s="235" t="s">
        <v>2007</v>
      </c>
      <c r="E1176" s="68" t="s">
        <v>2193</v>
      </c>
      <c r="F1176" s="239">
        <v>1</v>
      </c>
    </row>
    <row r="1177" customHeight="1" spans="1:6">
      <c r="A1177" s="20">
        <v>1173</v>
      </c>
      <c r="B1177" s="218" t="s">
        <v>3167</v>
      </c>
      <c r="C1177" s="68"/>
      <c r="D1177" s="235" t="s">
        <v>2007</v>
      </c>
      <c r="E1177" s="68" t="s">
        <v>2008</v>
      </c>
      <c r="F1177" s="239">
        <v>4</v>
      </c>
    </row>
    <row r="1178" customHeight="1" spans="1:6">
      <c r="A1178" s="20">
        <v>1174</v>
      </c>
      <c r="B1178" s="218" t="s">
        <v>3168</v>
      </c>
      <c r="C1178" s="68"/>
      <c r="D1178" s="235" t="s">
        <v>2007</v>
      </c>
      <c r="E1178" s="68" t="s">
        <v>2008</v>
      </c>
      <c r="F1178" s="239">
        <v>1</v>
      </c>
    </row>
    <row r="1179" customHeight="1" spans="1:6">
      <c r="A1179" s="20">
        <v>1175</v>
      </c>
      <c r="B1179" s="218" t="s">
        <v>3169</v>
      </c>
      <c r="C1179" s="222" t="s">
        <v>2017</v>
      </c>
      <c r="D1179" s="235" t="s">
        <v>2007</v>
      </c>
      <c r="E1179" s="68" t="s">
        <v>2008</v>
      </c>
      <c r="F1179" s="239">
        <v>1</v>
      </c>
    </row>
    <row r="1180" customHeight="1" spans="1:6">
      <c r="A1180" s="20">
        <v>1176</v>
      </c>
      <c r="B1180" s="218" t="s">
        <v>3170</v>
      </c>
      <c r="C1180" s="68"/>
      <c r="D1180" s="235" t="s">
        <v>2007</v>
      </c>
      <c r="E1180" s="68" t="s">
        <v>2008</v>
      </c>
      <c r="F1180" s="239">
        <v>2</v>
      </c>
    </row>
    <row r="1181" customHeight="1" spans="1:6">
      <c r="A1181" s="20">
        <v>1177</v>
      </c>
      <c r="B1181" s="218" t="s">
        <v>3171</v>
      </c>
      <c r="C1181" s="224" t="s">
        <v>2377</v>
      </c>
      <c r="D1181" s="235" t="s">
        <v>2007</v>
      </c>
      <c r="E1181" s="68" t="s">
        <v>2008</v>
      </c>
      <c r="F1181" s="239">
        <v>1</v>
      </c>
    </row>
    <row r="1182" customHeight="1" spans="1:6">
      <c r="A1182" s="20">
        <v>1178</v>
      </c>
      <c r="B1182" s="218" t="s">
        <v>3172</v>
      </c>
      <c r="C1182" s="68" t="s">
        <v>2568</v>
      </c>
      <c r="D1182" s="235" t="s">
        <v>2007</v>
      </c>
      <c r="E1182" s="68" t="s">
        <v>2008</v>
      </c>
      <c r="F1182" s="239">
        <v>1</v>
      </c>
    </row>
    <row r="1183" customHeight="1" spans="1:6">
      <c r="A1183" s="20">
        <v>1179</v>
      </c>
      <c r="B1183" s="218" t="s">
        <v>3173</v>
      </c>
      <c r="C1183" s="222" t="s">
        <v>2017</v>
      </c>
      <c r="D1183" s="235" t="s">
        <v>2007</v>
      </c>
      <c r="E1183" s="68" t="s">
        <v>2008</v>
      </c>
      <c r="F1183" s="239">
        <v>1</v>
      </c>
    </row>
    <row r="1184" customHeight="1" spans="1:6">
      <c r="A1184" s="20">
        <v>1180</v>
      </c>
      <c r="B1184" s="218" t="s">
        <v>3174</v>
      </c>
      <c r="C1184" s="222" t="s">
        <v>2017</v>
      </c>
      <c r="D1184" s="235" t="s">
        <v>2007</v>
      </c>
      <c r="E1184" s="68" t="s">
        <v>2193</v>
      </c>
      <c r="F1184" s="239">
        <v>1</v>
      </c>
    </row>
    <row r="1185" customHeight="1" spans="1:6">
      <c r="A1185" s="20">
        <v>1181</v>
      </c>
      <c r="B1185" s="218" t="s">
        <v>3175</v>
      </c>
      <c r="C1185" s="68" t="s">
        <v>2568</v>
      </c>
      <c r="D1185" s="235" t="s">
        <v>2007</v>
      </c>
      <c r="E1185" s="68" t="s">
        <v>2193</v>
      </c>
      <c r="F1185" s="239">
        <v>3</v>
      </c>
    </row>
    <row r="1186" customHeight="1" spans="1:6">
      <c r="A1186" s="20">
        <v>1182</v>
      </c>
      <c r="B1186" s="218" t="s">
        <v>3176</v>
      </c>
      <c r="C1186" s="222" t="s">
        <v>2017</v>
      </c>
      <c r="D1186" s="235" t="s">
        <v>2007</v>
      </c>
      <c r="E1186" s="68" t="s">
        <v>2008</v>
      </c>
      <c r="F1186" s="239">
        <v>1</v>
      </c>
    </row>
    <row r="1187" customHeight="1" spans="1:6">
      <c r="A1187" s="20">
        <v>1183</v>
      </c>
      <c r="B1187" s="218" t="s">
        <v>3177</v>
      </c>
      <c r="C1187" s="222" t="s">
        <v>2017</v>
      </c>
      <c r="D1187" s="235" t="s">
        <v>2007</v>
      </c>
      <c r="E1187" s="68" t="s">
        <v>2008</v>
      </c>
      <c r="F1187" s="239">
        <v>10</v>
      </c>
    </row>
    <row r="1188" customHeight="1" spans="1:6">
      <c r="A1188" s="20">
        <v>1184</v>
      </c>
      <c r="B1188" s="218" t="s">
        <v>3178</v>
      </c>
      <c r="C1188" s="222" t="s">
        <v>2017</v>
      </c>
      <c r="D1188" s="235" t="s">
        <v>2007</v>
      </c>
      <c r="E1188" s="68" t="s">
        <v>2008</v>
      </c>
      <c r="F1188" s="239">
        <v>1</v>
      </c>
    </row>
    <row r="1189" customHeight="1" spans="1:6">
      <c r="A1189" s="20">
        <v>1185</v>
      </c>
      <c r="B1189" s="218" t="s">
        <v>3179</v>
      </c>
      <c r="C1189" s="222" t="s">
        <v>2017</v>
      </c>
      <c r="D1189" s="235" t="s">
        <v>2007</v>
      </c>
      <c r="E1189" s="68" t="s">
        <v>2038</v>
      </c>
      <c r="F1189" s="239">
        <v>2</v>
      </c>
    </row>
    <row r="1190" customHeight="1" spans="1:6">
      <c r="A1190" s="20">
        <v>1186</v>
      </c>
      <c r="B1190" s="218" t="s">
        <v>3180</v>
      </c>
      <c r="C1190" s="222" t="s">
        <v>2017</v>
      </c>
      <c r="D1190" s="235" t="s">
        <v>2007</v>
      </c>
      <c r="E1190" s="68" t="s">
        <v>2008</v>
      </c>
      <c r="F1190" s="239">
        <v>2</v>
      </c>
    </row>
    <row r="1191" customHeight="1" spans="1:6">
      <c r="A1191" s="20">
        <v>1187</v>
      </c>
      <c r="B1191" s="218" t="s">
        <v>3181</v>
      </c>
      <c r="C1191" s="222" t="s">
        <v>2017</v>
      </c>
      <c r="D1191" s="235" t="s">
        <v>2007</v>
      </c>
      <c r="E1191" s="68" t="s">
        <v>2008</v>
      </c>
      <c r="F1191" s="239">
        <v>1</v>
      </c>
    </row>
    <row r="1192" customHeight="1" spans="1:6">
      <c r="A1192" s="20">
        <v>1188</v>
      </c>
      <c r="B1192" s="218" t="s">
        <v>3182</v>
      </c>
      <c r="C1192" s="222" t="s">
        <v>2017</v>
      </c>
      <c r="D1192" s="235" t="s">
        <v>2007</v>
      </c>
      <c r="E1192" s="68" t="s">
        <v>2032</v>
      </c>
      <c r="F1192" s="239">
        <v>2</v>
      </c>
    </row>
    <row r="1193" customHeight="1" spans="1:6">
      <c r="A1193" s="20">
        <v>1189</v>
      </c>
      <c r="B1193" s="218" t="s">
        <v>3183</v>
      </c>
      <c r="C1193" s="224" t="s">
        <v>2377</v>
      </c>
      <c r="D1193" s="235" t="s">
        <v>2007</v>
      </c>
      <c r="E1193" s="68" t="s">
        <v>2008</v>
      </c>
      <c r="F1193" s="239">
        <v>1</v>
      </c>
    </row>
    <row r="1194" customHeight="1" spans="1:6">
      <c r="A1194" s="20">
        <v>1190</v>
      </c>
      <c r="B1194" s="218" t="s">
        <v>3184</v>
      </c>
      <c r="C1194" s="68"/>
      <c r="D1194" s="235" t="s">
        <v>2007</v>
      </c>
      <c r="E1194" s="68" t="s">
        <v>2193</v>
      </c>
      <c r="F1194" s="239">
        <v>1</v>
      </c>
    </row>
    <row r="1195" customHeight="1" spans="1:6">
      <c r="A1195" s="20">
        <v>1191</v>
      </c>
      <c r="B1195" s="218" t="s">
        <v>3185</v>
      </c>
      <c r="C1195" s="222" t="s">
        <v>2017</v>
      </c>
      <c r="D1195" s="235" t="s">
        <v>2007</v>
      </c>
      <c r="E1195" s="68" t="s">
        <v>2032</v>
      </c>
      <c r="F1195" s="239">
        <v>5</v>
      </c>
    </row>
    <row r="1196" customHeight="1" spans="1:6">
      <c r="A1196" s="20">
        <v>1192</v>
      </c>
      <c r="B1196" s="218" t="s">
        <v>3186</v>
      </c>
      <c r="C1196" s="222" t="s">
        <v>2017</v>
      </c>
      <c r="D1196" s="235" t="s">
        <v>2007</v>
      </c>
      <c r="E1196" s="68" t="s">
        <v>2032</v>
      </c>
      <c r="F1196" s="239">
        <v>2</v>
      </c>
    </row>
    <row r="1197" customHeight="1" spans="1:6">
      <c r="A1197" s="20">
        <v>1193</v>
      </c>
      <c r="B1197" s="218" t="s">
        <v>3187</v>
      </c>
      <c r="C1197" s="68"/>
      <c r="D1197" s="235" t="s">
        <v>2007</v>
      </c>
      <c r="E1197" s="68" t="s">
        <v>2193</v>
      </c>
      <c r="F1197" s="239">
        <v>14</v>
      </c>
    </row>
    <row r="1198" customHeight="1" spans="1:6">
      <c r="A1198" s="20">
        <v>1194</v>
      </c>
      <c r="B1198" s="218" t="s">
        <v>3188</v>
      </c>
      <c r="C1198" s="68"/>
      <c r="D1198" s="235" t="s">
        <v>2007</v>
      </c>
      <c r="E1198" s="68" t="s">
        <v>2193</v>
      </c>
      <c r="F1198" s="239">
        <v>1</v>
      </c>
    </row>
    <row r="1199" customHeight="1" spans="1:6">
      <c r="A1199" s="20">
        <v>1195</v>
      </c>
      <c r="B1199" s="218" t="s">
        <v>3189</v>
      </c>
      <c r="C1199" s="222" t="s">
        <v>2017</v>
      </c>
      <c r="D1199" s="235" t="s">
        <v>2007</v>
      </c>
      <c r="E1199" s="68" t="s">
        <v>2032</v>
      </c>
      <c r="F1199" s="239">
        <v>4</v>
      </c>
    </row>
    <row r="1200" customHeight="1" spans="1:6">
      <c r="A1200" s="20">
        <v>1196</v>
      </c>
      <c r="B1200" s="218" t="s">
        <v>3190</v>
      </c>
      <c r="C1200" s="222" t="s">
        <v>2017</v>
      </c>
      <c r="D1200" s="235" t="s">
        <v>2007</v>
      </c>
      <c r="E1200" s="68" t="s">
        <v>2193</v>
      </c>
      <c r="F1200" s="239">
        <v>1</v>
      </c>
    </row>
    <row r="1201" customHeight="1" spans="1:6">
      <c r="A1201" s="20">
        <v>1197</v>
      </c>
      <c r="B1201" s="218" t="s">
        <v>3191</v>
      </c>
      <c r="C1201" s="222" t="s">
        <v>2017</v>
      </c>
      <c r="D1201" s="235" t="s">
        <v>2007</v>
      </c>
      <c r="E1201" s="68" t="s">
        <v>2008</v>
      </c>
      <c r="F1201" s="239">
        <v>3</v>
      </c>
    </row>
    <row r="1202" customHeight="1" spans="1:6">
      <c r="A1202" s="20">
        <v>1198</v>
      </c>
      <c r="B1202" s="218" t="s">
        <v>3192</v>
      </c>
      <c r="C1202" s="222" t="s">
        <v>2017</v>
      </c>
      <c r="D1202" s="235" t="s">
        <v>2007</v>
      </c>
      <c r="E1202" s="68" t="s">
        <v>2032</v>
      </c>
      <c r="F1202" s="239">
        <v>20</v>
      </c>
    </row>
    <row r="1203" customHeight="1" spans="1:6">
      <c r="A1203" s="20">
        <v>1199</v>
      </c>
      <c r="B1203" s="218" t="s">
        <v>3193</v>
      </c>
      <c r="C1203" s="222" t="s">
        <v>2017</v>
      </c>
      <c r="D1203" s="235" t="s">
        <v>2007</v>
      </c>
      <c r="E1203" s="68" t="s">
        <v>2032</v>
      </c>
      <c r="F1203" s="239">
        <v>16</v>
      </c>
    </row>
    <row r="1204" customHeight="1" spans="1:6">
      <c r="A1204" s="20">
        <v>1200</v>
      </c>
      <c r="B1204" s="218" t="s">
        <v>3194</v>
      </c>
      <c r="C1204" s="222" t="s">
        <v>2017</v>
      </c>
      <c r="D1204" s="235" t="s">
        <v>2007</v>
      </c>
      <c r="E1204" s="68" t="s">
        <v>2032</v>
      </c>
      <c r="F1204" s="239">
        <v>10</v>
      </c>
    </row>
    <row r="1205" customHeight="1" spans="1:6">
      <c r="A1205" s="20">
        <v>1201</v>
      </c>
      <c r="B1205" s="218" t="s">
        <v>3195</v>
      </c>
      <c r="C1205" s="222" t="s">
        <v>2017</v>
      </c>
      <c r="D1205" s="235" t="s">
        <v>2007</v>
      </c>
      <c r="E1205" s="68" t="s">
        <v>2193</v>
      </c>
      <c r="F1205" s="239">
        <v>7</v>
      </c>
    </row>
    <row r="1206" customHeight="1" spans="1:6">
      <c r="A1206" s="20">
        <v>1202</v>
      </c>
      <c r="B1206" s="218" t="s">
        <v>3196</v>
      </c>
      <c r="C1206" s="222" t="s">
        <v>2017</v>
      </c>
      <c r="D1206" s="235" t="s">
        <v>2007</v>
      </c>
      <c r="E1206" s="68" t="s">
        <v>2032</v>
      </c>
      <c r="F1206" s="239">
        <v>1</v>
      </c>
    </row>
    <row r="1207" customHeight="1" spans="1:6">
      <c r="A1207" s="20">
        <v>1203</v>
      </c>
      <c r="B1207" s="218" t="s">
        <v>3197</v>
      </c>
      <c r="C1207" s="222" t="s">
        <v>2017</v>
      </c>
      <c r="D1207" s="235" t="s">
        <v>2007</v>
      </c>
      <c r="E1207" s="68" t="s">
        <v>2032</v>
      </c>
      <c r="F1207" s="239">
        <v>1</v>
      </c>
    </row>
    <row r="1208" customHeight="1" spans="1:6">
      <c r="A1208" s="20">
        <v>1204</v>
      </c>
      <c r="B1208" s="218" t="s">
        <v>3198</v>
      </c>
      <c r="C1208" s="68"/>
      <c r="D1208" s="235" t="s">
        <v>2007</v>
      </c>
      <c r="E1208" s="68" t="s">
        <v>2032</v>
      </c>
      <c r="F1208" s="239">
        <v>8</v>
      </c>
    </row>
    <row r="1209" customHeight="1" spans="1:6">
      <c r="A1209" s="20">
        <v>1205</v>
      </c>
      <c r="B1209" s="218" t="s">
        <v>3199</v>
      </c>
      <c r="C1209" s="68"/>
      <c r="D1209" s="235" t="s">
        <v>2007</v>
      </c>
      <c r="E1209" s="68" t="s">
        <v>2032</v>
      </c>
      <c r="F1209" s="239">
        <v>7</v>
      </c>
    </row>
    <row r="1210" customHeight="1" spans="1:6">
      <c r="A1210" s="20">
        <v>1206</v>
      </c>
      <c r="B1210" s="218" t="s">
        <v>3200</v>
      </c>
      <c r="C1210" s="222" t="s">
        <v>2017</v>
      </c>
      <c r="D1210" s="235" t="s">
        <v>2007</v>
      </c>
      <c r="E1210" s="68" t="s">
        <v>2038</v>
      </c>
      <c r="F1210" s="239">
        <v>1</v>
      </c>
    </row>
    <row r="1211" customHeight="1" spans="1:6">
      <c r="A1211" s="20">
        <v>1207</v>
      </c>
      <c r="B1211" s="218" t="s">
        <v>3201</v>
      </c>
      <c r="C1211" s="68" t="s">
        <v>2094</v>
      </c>
      <c r="D1211" s="235" t="s">
        <v>2007</v>
      </c>
      <c r="E1211" s="68" t="s">
        <v>2008</v>
      </c>
      <c r="F1211" s="239">
        <v>1</v>
      </c>
    </row>
    <row r="1212" customHeight="1" spans="1:6">
      <c r="A1212" s="20">
        <v>1208</v>
      </c>
      <c r="B1212" s="218" t="s">
        <v>3202</v>
      </c>
      <c r="C1212" s="68"/>
      <c r="D1212" s="235" t="s">
        <v>2007</v>
      </c>
      <c r="E1212" s="68" t="s">
        <v>2008</v>
      </c>
      <c r="F1212" s="239">
        <v>1</v>
      </c>
    </row>
    <row r="1213" customHeight="1" spans="1:6">
      <c r="A1213" s="20">
        <v>1209</v>
      </c>
      <c r="B1213" s="218" t="s">
        <v>3203</v>
      </c>
      <c r="C1213" s="222" t="s">
        <v>2017</v>
      </c>
      <c r="D1213" s="235" t="s">
        <v>2007</v>
      </c>
      <c r="E1213" s="68" t="s">
        <v>2193</v>
      </c>
      <c r="F1213" s="239">
        <v>2</v>
      </c>
    </row>
    <row r="1214" customHeight="1" spans="1:6">
      <c r="A1214" s="20">
        <v>1210</v>
      </c>
      <c r="B1214" s="218" t="s">
        <v>3204</v>
      </c>
      <c r="C1214" s="68"/>
      <c r="D1214" s="235" t="s">
        <v>2007</v>
      </c>
      <c r="E1214" s="68" t="s">
        <v>2032</v>
      </c>
      <c r="F1214" s="239">
        <v>6</v>
      </c>
    </row>
    <row r="1215" customHeight="1" spans="1:6">
      <c r="A1215" s="20">
        <v>1211</v>
      </c>
      <c r="B1215" s="218" t="s">
        <v>3205</v>
      </c>
      <c r="C1215" s="68"/>
      <c r="D1215" s="235" t="s">
        <v>2007</v>
      </c>
      <c r="E1215" s="68" t="s">
        <v>2032</v>
      </c>
      <c r="F1215" s="239">
        <v>4</v>
      </c>
    </row>
    <row r="1216" customHeight="1" spans="1:6">
      <c r="A1216" s="20">
        <v>1212</v>
      </c>
      <c r="B1216" s="218" t="s">
        <v>3206</v>
      </c>
      <c r="C1216" s="222" t="s">
        <v>2017</v>
      </c>
      <c r="D1216" s="235" t="s">
        <v>2007</v>
      </c>
      <c r="E1216" s="68" t="s">
        <v>2032</v>
      </c>
      <c r="F1216" s="239">
        <v>4</v>
      </c>
    </row>
    <row r="1217" customHeight="1" spans="1:6">
      <c r="A1217" s="20">
        <v>1213</v>
      </c>
      <c r="B1217" s="218" t="s">
        <v>3207</v>
      </c>
      <c r="C1217" s="222" t="s">
        <v>2017</v>
      </c>
      <c r="D1217" s="235" t="s">
        <v>2007</v>
      </c>
      <c r="E1217" s="68" t="s">
        <v>2032</v>
      </c>
      <c r="F1217" s="239">
        <v>2</v>
      </c>
    </row>
    <row r="1218" customHeight="1" spans="1:6">
      <c r="A1218" s="20">
        <v>1214</v>
      </c>
      <c r="B1218" s="218" t="s">
        <v>3208</v>
      </c>
      <c r="C1218" s="222" t="s">
        <v>2017</v>
      </c>
      <c r="D1218" s="235" t="s">
        <v>2007</v>
      </c>
      <c r="E1218" s="68" t="s">
        <v>2032</v>
      </c>
      <c r="F1218" s="239">
        <v>2</v>
      </c>
    </row>
    <row r="1219" customHeight="1" spans="1:6">
      <c r="A1219" s="20">
        <v>1215</v>
      </c>
      <c r="B1219" s="218" t="s">
        <v>3209</v>
      </c>
      <c r="C1219" s="224" t="s">
        <v>2377</v>
      </c>
      <c r="D1219" s="235" t="s">
        <v>2007</v>
      </c>
      <c r="E1219" s="68" t="s">
        <v>2032</v>
      </c>
      <c r="F1219" s="239">
        <v>2</v>
      </c>
    </row>
    <row r="1220" customHeight="1" spans="1:6">
      <c r="A1220" s="20">
        <v>1216</v>
      </c>
      <c r="B1220" s="218" t="s">
        <v>3210</v>
      </c>
      <c r="C1220" s="222" t="s">
        <v>2017</v>
      </c>
      <c r="D1220" s="235" t="s">
        <v>2007</v>
      </c>
      <c r="E1220" s="68" t="s">
        <v>2032</v>
      </c>
      <c r="F1220" s="239">
        <v>2</v>
      </c>
    </row>
    <row r="1221" customHeight="1" spans="1:6">
      <c r="A1221" s="20">
        <v>1217</v>
      </c>
      <c r="B1221" s="218" t="s">
        <v>3211</v>
      </c>
      <c r="C1221" s="224" t="s">
        <v>2377</v>
      </c>
      <c r="D1221" s="235" t="s">
        <v>2007</v>
      </c>
      <c r="E1221" s="68" t="s">
        <v>2008</v>
      </c>
      <c r="F1221" s="239">
        <v>4</v>
      </c>
    </row>
    <row r="1222" customHeight="1" spans="1:6">
      <c r="A1222" s="20">
        <v>1218</v>
      </c>
      <c r="B1222" s="218" t="s">
        <v>3212</v>
      </c>
      <c r="C1222" s="222" t="s">
        <v>2017</v>
      </c>
      <c r="D1222" s="235" t="s">
        <v>2007</v>
      </c>
      <c r="E1222" s="68" t="s">
        <v>2008</v>
      </c>
      <c r="F1222" s="239">
        <v>2</v>
      </c>
    </row>
    <row r="1223" customHeight="1" spans="1:6">
      <c r="A1223" s="20">
        <v>1219</v>
      </c>
      <c r="B1223" s="218" t="s">
        <v>3213</v>
      </c>
      <c r="C1223" s="68"/>
      <c r="D1223" s="235" t="s">
        <v>2007</v>
      </c>
      <c r="E1223" s="68" t="s">
        <v>2032</v>
      </c>
      <c r="F1223" s="239">
        <v>3</v>
      </c>
    </row>
    <row r="1224" customHeight="1" spans="1:6">
      <c r="A1224" s="20">
        <v>1220</v>
      </c>
      <c r="B1224" s="218" t="s">
        <v>3214</v>
      </c>
      <c r="C1224" s="224" t="s">
        <v>2377</v>
      </c>
      <c r="D1224" s="235" t="s">
        <v>2007</v>
      </c>
      <c r="E1224" s="68" t="s">
        <v>2032</v>
      </c>
      <c r="F1224" s="239">
        <v>5</v>
      </c>
    </row>
    <row r="1225" customHeight="1" spans="1:6">
      <c r="A1225" s="20">
        <v>1221</v>
      </c>
      <c r="B1225" s="218" t="s">
        <v>3215</v>
      </c>
      <c r="C1225" s="224" t="s">
        <v>2377</v>
      </c>
      <c r="D1225" s="235" t="s">
        <v>2007</v>
      </c>
      <c r="E1225" s="68" t="s">
        <v>2032</v>
      </c>
      <c r="F1225" s="239">
        <v>5</v>
      </c>
    </row>
    <row r="1226" customHeight="1" spans="1:6">
      <c r="A1226" s="20">
        <v>1222</v>
      </c>
      <c r="B1226" s="218" t="s">
        <v>3216</v>
      </c>
      <c r="C1226" s="224" t="s">
        <v>2377</v>
      </c>
      <c r="D1226" s="235" t="s">
        <v>2007</v>
      </c>
      <c r="E1226" s="68" t="s">
        <v>2032</v>
      </c>
      <c r="F1226" s="239">
        <v>3</v>
      </c>
    </row>
    <row r="1227" customHeight="1" spans="1:6">
      <c r="A1227" s="20">
        <v>1223</v>
      </c>
      <c r="B1227" s="218" t="s">
        <v>3217</v>
      </c>
      <c r="C1227" s="68" t="s">
        <v>2568</v>
      </c>
      <c r="D1227" s="235" t="s">
        <v>2007</v>
      </c>
      <c r="E1227" s="68" t="s">
        <v>2032</v>
      </c>
      <c r="F1227" s="239">
        <v>6</v>
      </c>
    </row>
    <row r="1228" customHeight="1" spans="1:6">
      <c r="A1228" s="20">
        <v>1224</v>
      </c>
      <c r="B1228" s="218" t="s">
        <v>3218</v>
      </c>
      <c r="C1228" s="222" t="s">
        <v>2017</v>
      </c>
      <c r="D1228" s="235" t="s">
        <v>2007</v>
      </c>
      <c r="E1228" s="68" t="s">
        <v>2032</v>
      </c>
      <c r="F1228" s="239">
        <v>2</v>
      </c>
    </row>
    <row r="1229" customHeight="1" spans="1:6">
      <c r="A1229" s="20">
        <v>1225</v>
      </c>
      <c r="B1229" s="218" t="s">
        <v>3219</v>
      </c>
      <c r="C1229" s="224" t="s">
        <v>2377</v>
      </c>
      <c r="D1229" s="235" t="s">
        <v>2007</v>
      </c>
      <c r="E1229" s="68" t="s">
        <v>2038</v>
      </c>
      <c r="F1229" s="239">
        <v>10</v>
      </c>
    </row>
    <row r="1230" customHeight="1" spans="1:6">
      <c r="A1230" s="20">
        <v>1226</v>
      </c>
      <c r="B1230" s="218" t="s">
        <v>3220</v>
      </c>
      <c r="C1230" s="68"/>
      <c r="D1230" s="235" t="s">
        <v>2007</v>
      </c>
      <c r="E1230" s="68" t="s">
        <v>2032</v>
      </c>
      <c r="F1230" s="239">
        <v>16</v>
      </c>
    </row>
    <row r="1231" customHeight="1" spans="1:6">
      <c r="A1231" s="20">
        <v>1227</v>
      </c>
      <c r="B1231" s="218" t="s">
        <v>3221</v>
      </c>
      <c r="C1231" s="68"/>
      <c r="D1231" s="235" t="s">
        <v>2007</v>
      </c>
      <c r="E1231" s="68" t="s">
        <v>2032</v>
      </c>
      <c r="F1231" s="239">
        <v>9</v>
      </c>
    </row>
    <row r="1232" customHeight="1" spans="1:6">
      <c r="A1232" s="20">
        <v>1228</v>
      </c>
      <c r="B1232" s="218" t="s">
        <v>3222</v>
      </c>
      <c r="C1232" s="224" t="s">
        <v>2377</v>
      </c>
      <c r="D1232" s="235" t="s">
        <v>2007</v>
      </c>
      <c r="E1232" s="68" t="s">
        <v>2032</v>
      </c>
      <c r="F1232" s="239">
        <v>1</v>
      </c>
    </row>
    <row r="1233" customHeight="1" spans="1:6">
      <c r="A1233" s="20">
        <v>1229</v>
      </c>
      <c r="B1233" s="218" t="s">
        <v>3223</v>
      </c>
      <c r="C1233" s="222" t="s">
        <v>2017</v>
      </c>
      <c r="D1233" s="235" t="s">
        <v>2007</v>
      </c>
      <c r="E1233" s="68" t="s">
        <v>2193</v>
      </c>
      <c r="F1233" s="239">
        <v>2</v>
      </c>
    </row>
    <row r="1234" customHeight="1" spans="1:6">
      <c r="A1234" s="20">
        <v>1230</v>
      </c>
      <c r="B1234" s="218" t="s">
        <v>3224</v>
      </c>
      <c r="C1234" s="222" t="s">
        <v>2017</v>
      </c>
      <c r="D1234" s="235" t="s">
        <v>2007</v>
      </c>
      <c r="E1234" s="68" t="s">
        <v>2193</v>
      </c>
      <c r="F1234" s="239">
        <v>4</v>
      </c>
    </row>
    <row r="1235" customHeight="1" spans="1:6">
      <c r="A1235" s="20">
        <v>1231</v>
      </c>
      <c r="B1235" s="218" t="s">
        <v>3225</v>
      </c>
      <c r="C1235" s="222" t="s">
        <v>2017</v>
      </c>
      <c r="D1235" s="235" t="s">
        <v>2007</v>
      </c>
      <c r="E1235" s="68" t="s">
        <v>2008</v>
      </c>
      <c r="F1235" s="239">
        <v>2</v>
      </c>
    </row>
    <row r="1236" customHeight="1" spans="1:6">
      <c r="A1236" s="20">
        <v>1232</v>
      </c>
      <c r="B1236" s="218" t="s">
        <v>3226</v>
      </c>
      <c r="C1236" s="222" t="s">
        <v>2017</v>
      </c>
      <c r="D1236" s="235" t="s">
        <v>2007</v>
      </c>
      <c r="E1236" s="68" t="s">
        <v>2008</v>
      </c>
      <c r="F1236" s="239">
        <v>1</v>
      </c>
    </row>
    <row r="1237" customHeight="1" spans="1:6">
      <c r="A1237" s="20">
        <v>1233</v>
      </c>
      <c r="B1237" s="218" t="s">
        <v>3227</v>
      </c>
      <c r="C1237" s="222" t="s">
        <v>2017</v>
      </c>
      <c r="D1237" s="235" t="s">
        <v>2007</v>
      </c>
      <c r="E1237" s="68" t="s">
        <v>2008</v>
      </c>
      <c r="F1237" s="239">
        <v>4</v>
      </c>
    </row>
    <row r="1238" customHeight="1" spans="1:6">
      <c r="A1238" s="20">
        <v>1234</v>
      </c>
      <c r="B1238" s="218" t="s">
        <v>3228</v>
      </c>
      <c r="C1238" s="68"/>
      <c r="D1238" s="235" t="s">
        <v>2007</v>
      </c>
      <c r="E1238" s="68" t="s">
        <v>2008</v>
      </c>
      <c r="F1238" s="239">
        <v>1</v>
      </c>
    </row>
    <row r="1239" customHeight="1" spans="1:6">
      <c r="A1239" s="20">
        <v>1235</v>
      </c>
      <c r="B1239" s="218" t="s">
        <v>3229</v>
      </c>
      <c r="C1239" s="222" t="s">
        <v>2017</v>
      </c>
      <c r="D1239" s="235" t="s">
        <v>2007</v>
      </c>
      <c r="E1239" s="68" t="s">
        <v>2008</v>
      </c>
      <c r="F1239" s="239">
        <v>1</v>
      </c>
    </row>
    <row r="1240" customHeight="1" spans="1:6">
      <c r="A1240" s="20">
        <v>1236</v>
      </c>
      <c r="B1240" s="218" t="s">
        <v>3230</v>
      </c>
      <c r="C1240" s="222" t="s">
        <v>2017</v>
      </c>
      <c r="D1240" s="235" t="s">
        <v>2007</v>
      </c>
      <c r="E1240" s="68" t="s">
        <v>2008</v>
      </c>
      <c r="F1240" s="239">
        <v>2</v>
      </c>
    </row>
    <row r="1241" customHeight="1" spans="1:6">
      <c r="A1241" s="20">
        <v>1237</v>
      </c>
      <c r="B1241" s="218" t="s">
        <v>3231</v>
      </c>
      <c r="C1241" s="68"/>
      <c r="D1241" s="235" t="s">
        <v>2007</v>
      </c>
      <c r="E1241" s="68" t="s">
        <v>2008</v>
      </c>
      <c r="F1241" s="239">
        <v>11</v>
      </c>
    </row>
    <row r="1242" customHeight="1" spans="1:6">
      <c r="A1242" s="20">
        <v>1238</v>
      </c>
      <c r="B1242" s="218" t="s">
        <v>3232</v>
      </c>
      <c r="C1242" s="222" t="s">
        <v>2017</v>
      </c>
      <c r="D1242" s="235" t="s">
        <v>2007</v>
      </c>
      <c r="E1242" s="68" t="s">
        <v>2032</v>
      </c>
      <c r="F1242" s="239">
        <v>2</v>
      </c>
    </row>
    <row r="1243" customHeight="1" spans="1:6">
      <c r="A1243" s="20">
        <v>1239</v>
      </c>
      <c r="B1243" s="218" t="s">
        <v>3233</v>
      </c>
      <c r="C1243" s="222" t="s">
        <v>2017</v>
      </c>
      <c r="D1243" s="235" t="s">
        <v>2007</v>
      </c>
      <c r="E1243" s="68" t="s">
        <v>2032</v>
      </c>
      <c r="F1243" s="239">
        <v>3</v>
      </c>
    </row>
    <row r="1244" customHeight="1" spans="1:6">
      <c r="A1244" s="20">
        <v>1240</v>
      </c>
      <c r="B1244" s="218" t="s">
        <v>3234</v>
      </c>
      <c r="C1244" s="222" t="s">
        <v>2017</v>
      </c>
      <c r="D1244" s="235" t="s">
        <v>2007</v>
      </c>
      <c r="E1244" s="68" t="s">
        <v>2032</v>
      </c>
      <c r="F1244" s="239">
        <v>2</v>
      </c>
    </row>
    <row r="1245" customHeight="1" spans="1:6">
      <c r="A1245" s="20">
        <v>1241</v>
      </c>
      <c r="B1245" s="218" t="s">
        <v>3235</v>
      </c>
      <c r="C1245" s="224" t="s">
        <v>2377</v>
      </c>
      <c r="D1245" s="235" t="s">
        <v>2007</v>
      </c>
      <c r="E1245" s="68" t="s">
        <v>2032</v>
      </c>
      <c r="F1245" s="239">
        <v>1</v>
      </c>
    </row>
    <row r="1246" customHeight="1" spans="1:6">
      <c r="A1246" s="20">
        <v>1242</v>
      </c>
      <c r="B1246" s="218" t="s">
        <v>3236</v>
      </c>
      <c r="C1246" s="68"/>
      <c r="D1246" s="235" t="s">
        <v>2007</v>
      </c>
      <c r="E1246" s="68" t="s">
        <v>2008</v>
      </c>
      <c r="F1246" s="239">
        <v>2</v>
      </c>
    </row>
    <row r="1247" customHeight="1" spans="1:6">
      <c r="A1247" s="20">
        <v>1243</v>
      </c>
      <c r="B1247" s="218" t="s">
        <v>3237</v>
      </c>
      <c r="C1247" s="222" t="s">
        <v>2017</v>
      </c>
      <c r="D1247" s="235" t="s">
        <v>2007</v>
      </c>
      <c r="E1247" s="68" t="s">
        <v>2008</v>
      </c>
      <c r="F1247" s="239">
        <v>2</v>
      </c>
    </row>
    <row r="1248" customHeight="1" spans="1:6">
      <c r="A1248" s="20">
        <v>1244</v>
      </c>
      <c r="B1248" s="218" t="s">
        <v>3238</v>
      </c>
      <c r="C1248" s="222" t="s">
        <v>2017</v>
      </c>
      <c r="D1248" s="235" t="s">
        <v>2007</v>
      </c>
      <c r="E1248" s="68" t="s">
        <v>2032</v>
      </c>
      <c r="F1248" s="239">
        <v>1</v>
      </c>
    </row>
    <row r="1249" customHeight="1" spans="1:6">
      <c r="A1249" s="20">
        <v>1245</v>
      </c>
      <c r="B1249" s="218" t="s">
        <v>3239</v>
      </c>
      <c r="C1249" s="222" t="s">
        <v>2017</v>
      </c>
      <c r="D1249" s="235" t="s">
        <v>2007</v>
      </c>
      <c r="E1249" s="68" t="s">
        <v>2032</v>
      </c>
      <c r="F1249" s="239">
        <v>1</v>
      </c>
    </row>
    <row r="1250" customHeight="1" spans="1:6">
      <c r="A1250" s="20">
        <v>1246</v>
      </c>
      <c r="B1250" s="218" t="s">
        <v>3240</v>
      </c>
      <c r="C1250" s="68"/>
      <c r="D1250" s="235" t="s">
        <v>2007</v>
      </c>
      <c r="E1250" s="68" t="s">
        <v>2032</v>
      </c>
      <c r="F1250" s="239">
        <v>2</v>
      </c>
    </row>
    <row r="1251" customHeight="1" spans="1:6">
      <c r="A1251" s="20">
        <v>1247</v>
      </c>
      <c r="B1251" s="218" t="s">
        <v>3241</v>
      </c>
      <c r="C1251" s="222" t="s">
        <v>2017</v>
      </c>
      <c r="D1251" s="235" t="s">
        <v>2007</v>
      </c>
      <c r="E1251" s="68" t="s">
        <v>2032</v>
      </c>
      <c r="F1251" s="239">
        <v>2</v>
      </c>
    </row>
    <row r="1252" customHeight="1" spans="1:6">
      <c r="A1252" s="20">
        <v>1248</v>
      </c>
      <c r="B1252" s="218" t="s">
        <v>3242</v>
      </c>
      <c r="C1252" s="222" t="s">
        <v>2017</v>
      </c>
      <c r="D1252" s="235" t="s">
        <v>2007</v>
      </c>
      <c r="E1252" s="68" t="s">
        <v>2032</v>
      </c>
      <c r="F1252" s="239">
        <v>1</v>
      </c>
    </row>
    <row r="1253" customHeight="1" spans="1:6">
      <c r="A1253" s="20">
        <v>1249</v>
      </c>
      <c r="B1253" s="218" t="s">
        <v>3243</v>
      </c>
      <c r="C1253" s="222" t="s">
        <v>2017</v>
      </c>
      <c r="D1253" s="235" t="s">
        <v>2007</v>
      </c>
      <c r="E1253" s="68" t="s">
        <v>2008</v>
      </c>
      <c r="F1253" s="239">
        <v>4</v>
      </c>
    </row>
    <row r="1254" customHeight="1" spans="1:6">
      <c r="A1254" s="20">
        <v>1250</v>
      </c>
      <c r="B1254" s="218" t="s">
        <v>3244</v>
      </c>
      <c r="C1254" s="222" t="s">
        <v>2017</v>
      </c>
      <c r="D1254" s="235" t="s">
        <v>2007</v>
      </c>
      <c r="E1254" s="68" t="s">
        <v>2032</v>
      </c>
      <c r="F1254" s="239">
        <v>2</v>
      </c>
    </row>
    <row r="1255" customHeight="1" spans="1:6">
      <c r="A1255" s="20">
        <v>1251</v>
      </c>
      <c r="B1255" s="218" t="s">
        <v>3245</v>
      </c>
      <c r="C1255" s="68" t="s">
        <v>2568</v>
      </c>
      <c r="D1255" s="235" t="s">
        <v>2007</v>
      </c>
      <c r="E1255" s="68" t="s">
        <v>2032</v>
      </c>
      <c r="F1255" s="239">
        <v>3</v>
      </c>
    </row>
    <row r="1256" customHeight="1" spans="1:6">
      <c r="A1256" s="20">
        <v>1252</v>
      </c>
      <c r="B1256" s="218" t="s">
        <v>3246</v>
      </c>
      <c r="C1256" s="222" t="s">
        <v>2017</v>
      </c>
      <c r="D1256" s="235" t="s">
        <v>2007</v>
      </c>
      <c r="E1256" s="68" t="s">
        <v>2038</v>
      </c>
      <c r="F1256" s="239">
        <v>1</v>
      </c>
    </row>
    <row r="1257" customHeight="1" spans="1:6">
      <c r="A1257" s="20">
        <v>1253</v>
      </c>
      <c r="B1257" s="218" t="s">
        <v>3247</v>
      </c>
      <c r="C1257" s="68"/>
      <c r="D1257" s="235" t="s">
        <v>2007</v>
      </c>
      <c r="E1257" s="68" t="s">
        <v>2008</v>
      </c>
      <c r="F1257" s="239">
        <v>2</v>
      </c>
    </row>
    <row r="1258" customHeight="1" spans="1:6">
      <c r="A1258" s="20">
        <v>1254</v>
      </c>
      <c r="B1258" s="218" t="s">
        <v>3248</v>
      </c>
      <c r="C1258" s="68"/>
      <c r="D1258" s="235" t="s">
        <v>2007</v>
      </c>
      <c r="E1258" s="68" t="s">
        <v>2193</v>
      </c>
      <c r="F1258" s="239">
        <v>1</v>
      </c>
    </row>
    <row r="1259" customHeight="1" spans="1:6">
      <c r="A1259" s="20">
        <v>1255</v>
      </c>
      <c r="B1259" s="218" t="s">
        <v>3249</v>
      </c>
      <c r="C1259" s="68"/>
      <c r="D1259" s="235" t="s">
        <v>2007</v>
      </c>
      <c r="E1259" s="68" t="s">
        <v>2008</v>
      </c>
      <c r="F1259" s="239">
        <v>26</v>
      </c>
    </row>
    <row r="1260" customHeight="1" spans="1:6">
      <c r="A1260" s="20">
        <v>1256</v>
      </c>
      <c r="B1260" s="218" t="s">
        <v>3250</v>
      </c>
      <c r="C1260" s="68"/>
      <c r="D1260" s="235" t="s">
        <v>2007</v>
      </c>
      <c r="E1260" s="68" t="s">
        <v>2038</v>
      </c>
      <c r="F1260" s="239">
        <v>25</v>
      </c>
    </row>
    <row r="1261" customHeight="1" spans="1:6">
      <c r="A1261" s="20">
        <v>1257</v>
      </c>
      <c r="B1261" s="218" t="s">
        <v>3251</v>
      </c>
      <c r="C1261" s="222" t="s">
        <v>2017</v>
      </c>
      <c r="D1261" s="235" t="s">
        <v>2007</v>
      </c>
      <c r="E1261" s="68" t="s">
        <v>2032</v>
      </c>
      <c r="F1261" s="239">
        <v>2</v>
      </c>
    </row>
    <row r="1262" customHeight="1" spans="1:6">
      <c r="A1262" s="20">
        <v>1258</v>
      </c>
      <c r="B1262" s="218" t="s">
        <v>3252</v>
      </c>
      <c r="C1262" s="222" t="s">
        <v>2017</v>
      </c>
      <c r="D1262" s="235" t="s">
        <v>2007</v>
      </c>
      <c r="E1262" s="68" t="s">
        <v>2032</v>
      </c>
      <c r="F1262" s="239">
        <v>1</v>
      </c>
    </row>
    <row r="1263" customHeight="1" spans="1:6">
      <c r="A1263" s="20">
        <v>1259</v>
      </c>
      <c r="B1263" s="218" t="s">
        <v>3253</v>
      </c>
      <c r="C1263" s="222" t="s">
        <v>2017</v>
      </c>
      <c r="D1263" s="235" t="s">
        <v>2007</v>
      </c>
      <c r="E1263" s="68" t="s">
        <v>2032</v>
      </c>
      <c r="F1263" s="239">
        <v>1</v>
      </c>
    </row>
    <row r="1264" customHeight="1" spans="1:6">
      <c r="A1264" s="20">
        <v>1260</v>
      </c>
      <c r="B1264" s="218" t="s">
        <v>3254</v>
      </c>
      <c r="C1264" s="222" t="s">
        <v>2017</v>
      </c>
      <c r="D1264" s="235" t="s">
        <v>2007</v>
      </c>
      <c r="E1264" s="68" t="s">
        <v>2032</v>
      </c>
      <c r="F1264" s="239">
        <v>3</v>
      </c>
    </row>
    <row r="1265" customHeight="1" spans="1:6">
      <c r="A1265" s="20">
        <v>1261</v>
      </c>
      <c r="B1265" s="218" t="s">
        <v>3255</v>
      </c>
      <c r="C1265" s="222" t="s">
        <v>2017</v>
      </c>
      <c r="D1265" s="235" t="s">
        <v>2007</v>
      </c>
      <c r="E1265" s="68" t="s">
        <v>2032</v>
      </c>
      <c r="F1265" s="239">
        <v>5</v>
      </c>
    </row>
    <row r="1266" customHeight="1" spans="1:6">
      <c r="A1266" s="20">
        <v>1262</v>
      </c>
      <c r="B1266" s="218" t="s">
        <v>3256</v>
      </c>
      <c r="C1266" s="68"/>
      <c r="D1266" s="235" t="s">
        <v>2007</v>
      </c>
      <c r="E1266" s="68" t="s">
        <v>2032</v>
      </c>
      <c r="F1266" s="239">
        <v>1</v>
      </c>
    </row>
    <row r="1267" customHeight="1" spans="1:6">
      <c r="A1267" s="20">
        <v>1263</v>
      </c>
      <c r="B1267" s="218" t="s">
        <v>3257</v>
      </c>
      <c r="C1267" s="222" t="s">
        <v>2017</v>
      </c>
      <c r="D1267" s="235" t="s">
        <v>2007</v>
      </c>
      <c r="E1267" s="68" t="s">
        <v>2032</v>
      </c>
      <c r="F1267" s="239">
        <v>1</v>
      </c>
    </row>
    <row r="1268" customHeight="1" spans="1:6">
      <c r="A1268" s="20">
        <v>1264</v>
      </c>
      <c r="B1268" s="218" t="s">
        <v>3258</v>
      </c>
      <c r="C1268" s="68"/>
      <c r="D1268" s="235" t="s">
        <v>2007</v>
      </c>
      <c r="E1268" s="68" t="s">
        <v>2032</v>
      </c>
      <c r="F1268" s="239">
        <v>1</v>
      </c>
    </row>
    <row r="1269" customHeight="1" spans="1:6">
      <c r="A1269" s="20">
        <v>1265</v>
      </c>
      <c r="B1269" s="218" t="s">
        <v>3259</v>
      </c>
      <c r="C1269" s="68"/>
      <c r="D1269" s="235" t="s">
        <v>2007</v>
      </c>
      <c r="E1269" s="68" t="s">
        <v>2032</v>
      </c>
      <c r="F1269" s="239">
        <v>2</v>
      </c>
    </row>
    <row r="1270" customHeight="1" spans="1:6">
      <c r="A1270" s="20">
        <v>1266</v>
      </c>
      <c r="B1270" s="218" t="s">
        <v>3260</v>
      </c>
      <c r="C1270" s="68"/>
      <c r="D1270" s="235" t="s">
        <v>2007</v>
      </c>
      <c r="E1270" s="68" t="s">
        <v>2032</v>
      </c>
      <c r="F1270" s="239">
        <v>8</v>
      </c>
    </row>
    <row r="1271" customHeight="1" spans="1:6">
      <c r="A1271" s="20">
        <v>1267</v>
      </c>
      <c r="B1271" s="218" t="s">
        <v>3261</v>
      </c>
      <c r="C1271" s="222" t="s">
        <v>2017</v>
      </c>
      <c r="D1271" s="235" t="s">
        <v>2007</v>
      </c>
      <c r="E1271" s="68" t="s">
        <v>2032</v>
      </c>
      <c r="F1271" s="239">
        <v>1</v>
      </c>
    </row>
    <row r="1272" customHeight="1" spans="1:6">
      <c r="A1272" s="20">
        <v>1268</v>
      </c>
      <c r="B1272" s="218" t="s">
        <v>3262</v>
      </c>
      <c r="C1272" s="222" t="s">
        <v>2017</v>
      </c>
      <c r="D1272" s="235" t="s">
        <v>2007</v>
      </c>
      <c r="E1272" s="68" t="s">
        <v>2032</v>
      </c>
      <c r="F1272" s="239">
        <v>2</v>
      </c>
    </row>
    <row r="1273" customHeight="1" spans="1:6">
      <c r="A1273" s="20">
        <v>1269</v>
      </c>
      <c r="B1273" s="218" t="s">
        <v>3263</v>
      </c>
      <c r="C1273" s="68" t="s">
        <v>2094</v>
      </c>
      <c r="D1273" s="235" t="s">
        <v>2007</v>
      </c>
      <c r="E1273" s="68" t="s">
        <v>2038</v>
      </c>
      <c r="F1273" s="239">
        <v>8</v>
      </c>
    </row>
    <row r="1274" customHeight="1" spans="1:6">
      <c r="A1274" s="20">
        <v>1270</v>
      </c>
      <c r="B1274" s="218" t="s">
        <v>3264</v>
      </c>
      <c r="C1274" s="68"/>
      <c r="D1274" s="235" t="s">
        <v>2007</v>
      </c>
      <c r="E1274" s="68" t="s">
        <v>2038</v>
      </c>
      <c r="F1274" s="239">
        <v>1</v>
      </c>
    </row>
    <row r="1275" customHeight="1" spans="1:6">
      <c r="A1275" s="20">
        <v>1271</v>
      </c>
      <c r="B1275" s="218" t="s">
        <v>3265</v>
      </c>
      <c r="C1275" s="68" t="s">
        <v>2094</v>
      </c>
      <c r="D1275" s="235" t="s">
        <v>2007</v>
      </c>
      <c r="E1275" s="68" t="s">
        <v>2008</v>
      </c>
      <c r="F1275" s="239">
        <v>3</v>
      </c>
    </row>
    <row r="1276" customHeight="1" spans="1:6">
      <c r="A1276" s="20">
        <v>1272</v>
      </c>
      <c r="B1276" s="218" t="s">
        <v>3266</v>
      </c>
      <c r="C1276" s="68" t="s">
        <v>2094</v>
      </c>
      <c r="D1276" s="235" t="s">
        <v>2007</v>
      </c>
      <c r="E1276" s="68" t="s">
        <v>2008</v>
      </c>
      <c r="F1276" s="239">
        <v>1</v>
      </c>
    </row>
    <row r="1277" customHeight="1" spans="1:6">
      <c r="A1277" s="20">
        <v>1273</v>
      </c>
      <c r="B1277" s="218" t="s">
        <v>3267</v>
      </c>
      <c r="C1277" s="68" t="s">
        <v>2094</v>
      </c>
      <c r="D1277" s="235" t="s">
        <v>2007</v>
      </c>
      <c r="E1277" s="68" t="s">
        <v>2008</v>
      </c>
      <c r="F1277" s="239">
        <v>1</v>
      </c>
    </row>
    <row r="1278" customHeight="1" spans="1:6">
      <c r="A1278" s="20">
        <v>1274</v>
      </c>
      <c r="B1278" s="218" t="s">
        <v>3268</v>
      </c>
      <c r="C1278" s="68" t="s">
        <v>2094</v>
      </c>
      <c r="D1278" s="235" t="s">
        <v>2007</v>
      </c>
      <c r="E1278" s="68" t="s">
        <v>2008</v>
      </c>
      <c r="F1278" s="239">
        <v>7</v>
      </c>
    </row>
    <row r="1279" customHeight="1" spans="1:6">
      <c r="A1279" s="20">
        <v>1275</v>
      </c>
      <c r="B1279" s="218" t="s">
        <v>3269</v>
      </c>
      <c r="C1279" s="222" t="s">
        <v>2017</v>
      </c>
      <c r="D1279" s="235" t="s">
        <v>2007</v>
      </c>
      <c r="E1279" s="68" t="s">
        <v>2008</v>
      </c>
      <c r="F1279" s="239">
        <v>1</v>
      </c>
    </row>
    <row r="1280" customHeight="1" spans="1:6">
      <c r="A1280" s="20">
        <v>1276</v>
      </c>
      <c r="B1280" s="218" t="s">
        <v>3270</v>
      </c>
      <c r="C1280" s="68" t="s">
        <v>2094</v>
      </c>
      <c r="D1280" s="235" t="s">
        <v>2007</v>
      </c>
      <c r="E1280" s="68" t="s">
        <v>2008</v>
      </c>
      <c r="F1280" s="239">
        <v>3</v>
      </c>
    </row>
    <row r="1281" customHeight="1" spans="1:6">
      <c r="A1281" s="20">
        <v>1277</v>
      </c>
      <c r="B1281" s="218" t="s">
        <v>3271</v>
      </c>
      <c r="C1281" s="68"/>
      <c r="D1281" s="235" t="s">
        <v>2007</v>
      </c>
      <c r="E1281" s="68" t="s">
        <v>2008</v>
      </c>
      <c r="F1281" s="239">
        <v>2</v>
      </c>
    </row>
    <row r="1282" customHeight="1" spans="1:6">
      <c r="A1282" s="20">
        <v>1278</v>
      </c>
      <c r="B1282" s="218" t="s">
        <v>3272</v>
      </c>
      <c r="C1282" s="68"/>
      <c r="D1282" s="235" t="s">
        <v>2007</v>
      </c>
      <c r="E1282" s="68" t="s">
        <v>2008</v>
      </c>
      <c r="F1282" s="239">
        <v>4</v>
      </c>
    </row>
    <row r="1283" customHeight="1" spans="1:6">
      <c r="A1283" s="20">
        <v>1279</v>
      </c>
      <c r="B1283" s="218" t="s">
        <v>3273</v>
      </c>
      <c r="C1283" s="68"/>
      <c r="D1283" s="235" t="s">
        <v>2007</v>
      </c>
      <c r="E1283" s="68" t="s">
        <v>2008</v>
      </c>
      <c r="F1283" s="239">
        <v>8</v>
      </c>
    </row>
    <row r="1284" customHeight="1" spans="1:6">
      <c r="A1284" s="20">
        <v>1280</v>
      </c>
      <c r="B1284" s="218" t="s">
        <v>3274</v>
      </c>
      <c r="C1284" s="68"/>
      <c r="D1284" s="235" t="s">
        <v>2007</v>
      </c>
      <c r="E1284" s="68" t="s">
        <v>2008</v>
      </c>
      <c r="F1284" s="239">
        <v>1</v>
      </c>
    </row>
    <row r="1285" customHeight="1" spans="1:6">
      <c r="A1285" s="20">
        <v>1281</v>
      </c>
      <c r="B1285" s="218" t="s">
        <v>3275</v>
      </c>
      <c r="C1285" s="68"/>
      <c r="D1285" s="235" t="s">
        <v>2007</v>
      </c>
      <c r="E1285" s="68" t="s">
        <v>2008</v>
      </c>
      <c r="F1285" s="239">
        <v>1</v>
      </c>
    </row>
    <row r="1286" customHeight="1" spans="1:6">
      <c r="A1286" s="20">
        <v>1282</v>
      </c>
      <c r="B1286" s="218" t="s">
        <v>3276</v>
      </c>
      <c r="C1286" s="222" t="s">
        <v>2017</v>
      </c>
      <c r="D1286" s="235" t="s">
        <v>2007</v>
      </c>
      <c r="E1286" s="68" t="s">
        <v>2008</v>
      </c>
      <c r="F1286" s="239">
        <v>2</v>
      </c>
    </row>
    <row r="1287" customHeight="1" spans="1:6">
      <c r="A1287" s="20">
        <v>1283</v>
      </c>
      <c r="B1287" s="218" t="s">
        <v>3277</v>
      </c>
      <c r="C1287" s="222" t="s">
        <v>2017</v>
      </c>
      <c r="D1287" s="235" t="s">
        <v>2007</v>
      </c>
      <c r="E1287" s="68" t="s">
        <v>2008</v>
      </c>
      <c r="F1287" s="239">
        <v>2</v>
      </c>
    </row>
    <row r="1288" customHeight="1" spans="1:6">
      <c r="A1288" s="20">
        <v>1284</v>
      </c>
      <c r="B1288" s="218" t="s">
        <v>3278</v>
      </c>
      <c r="C1288" s="68" t="s">
        <v>2094</v>
      </c>
      <c r="D1288" s="235" t="s">
        <v>2007</v>
      </c>
      <c r="E1288" s="68" t="s">
        <v>2032</v>
      </c>
      <c r="F1288" s="239">
        <v>1</v>
      </c>
    </row>
    <row r="1289" customHeight="1" spans="1:6">
      <c r="A1289" s="20">
        <v>1285</v>
      </c>
      <c r="B1289" s="218" t="s">
        <v>3279</v>
      </c>
      <c r="C1289" s="68" t="s">
        <v>2094</v>
      </c>
      <c r="D1289" s="235" t="s">
        <v>2007</v>
      </c>
      <c r="E1289" s="68" t="s">
        <v>2032</v>
      </c>
      <c r="F1289" s="239">
        <v>1</v>
      </c>
    </row>
    <row r="1290" customHeight="1" spans="1:6">
      <c r="A1290" s="20">
        <v>1286</v>
      </c>
      <c r="B1290" s="218" t="s">
        <v>3280</v>
      </c>
      <c r="C1290" s="222" t="s">
        <v>2017</v>
      </c>
      <c r="D1290" s="235" t="s">
        <v>2007</v>
      </c>
      <c r="E1290" s="68" t="s">
        <v>2038</v>
      </c>
      <c r="F1290" s="239">
        <v>1</v>
      </c>
    </row>
    <row r="1291" customHeight="1" spans="1:6">
      <c r="A1291" s="20">
        <v>1287</v>
      </c>
      <c r="B1291" s="218" t="s">
        <v>3281</v>
      </c>
      <c r="C1291" s="68"/>
      <c r="D1291" s="235" t="s">
        <v>2007</v>
      </c>
      <c r="E1291" s="68" t="s">
        <v>2008</v>
      </c>
      <c r="F1291" s="239">
        <v>6</v>
      </c>
    </row>
    <row r="1292" customHeight="1" spans="1:6">
      <c r="A1292" s="20">
        <v>1288</v>
      </c>
      <c r="B1292" s="218" t="s">
        <v>3282</v>
      </c>
      <c r="C1292" s="222" t="s">
        <v>2017</v>
      </c>
      <c r="D1292" s="235" t="s">
        <v>2007</v>
      </c>
      <c r="E1292" s="68" t="s">
        <v>2008</v>
      </c>
      <c r="F1292" s="239">
        <v>1</v>
      </c>
    </row>
    <row r="1293" customHeight="1" spans="1:6">
      <c r="A1293" s="20">
        <v>1289</v>
      </c>
      <c r="B1293" s="218" t="s">
        <v>3283</v>
      </c>
      <c r="C1293" s="222" t="s">
        <v>2017</v>
      </c>
      <c r="D1293" s="235" t="s">
        <v>2007</v>
      </c>
      <c r="E1293" s="68" t="s">
        <v>2008</v>
      </c>
      <c r="F1293" s="239">
        <v>11</v>
      </c>
    </row>
    <row r="1294" customHeight="1" spans="1:6">
      <c r="A1294" s="20">
        <v>1290</v>
      </c>
      <c r="B1294" s="218" t="s">
        <v>3284</v>
      </c>
      <c r="C1294" s="222" t="s">
        <v>2017</v>
      </c>
      <c r="D1294" s="235" t="s">
        <v>2007</v>
      </c>
      <c r="E1294" s="68" t="s">
        <v>2032</v>
      </c>
      <c r="F1294" s="239">
        <v>1</v>
      </c>
    </row>
    <row r="1295" customHeight="1" spans="1:6">
      <c r="A1295" s="20">
        <v>1291</v>
      </c>
      <c r="B1295" s="218" t="s">
        <v>3285</v>
      </c>
      <c r="C1295" s="222" t="s">
        <v>2017</v>
      </c>
      <c r="D1295" s="235" t="s">
        <v>2007</v>
      </c>
      <c r="E1295" s="68" t="s">
        <v>2032</v>
      </c>
      <c r="F1295" s="239">
        <v>2</v>
      </c>
    </row>
    <row r="1296" customHeight="1" spans="1:6">
      <c r="A1296" s="20">
        <v>1292</v>
      </c>
      <c r="B1296" s="218" t="s">
        <v>3286</v>
      </c>
      <c r="C1296" s="222" t="s">
        <v>2017</v>
      </c>
      <c r="D1296" s="235" t="s">
        <v>2007</v>
      </c>
      <c r="E1296" s="68" t="s">
        <v>2032</v>
      </c>
      <c r="F1296" s="239">
        <v>2</v>
      </c>
    </row>
    <row r="1297" customHeight="1" spans="1:6">
      <c r="A1297" s="20">
        <v>1293</v>
      </c>
      <c r="B1297" s="218" t="s">
        <v>3287</v>
      </c>
      <c r="C1297" s="222" t="s">
        <v>2017</v>
      </c>
      <c r="D1297" s="235" t="s">
        <v>2007</v>
      </c>
      <c r="E1297" s="68" t="s">
        <v>2032</v>
      </c>
      <c r="F1297" s="239">
        <v>2</v>
      </c>
    </row>
    <row r="1298" customHeight="1" spans="1:6">
      <c r="A1298" s="20">
        <v>1294</v>
      </c>
      <c r="B1298" s="218" t="s">
        <v>3288</v>
      </c>
      <c r="C1298" s="222" t="s">
        <v>2017</v>
      </c>
      <c r="D1298" s="235" t="s">
        <v>2007</v>
      </c>
      <c r="E1298" s="68" t="s">
        <v>2032</v>
      </c>
      <c r="F1298" s="239">
        <v>1</v>
      </c>
    </row>
    <row r="1299" customHeight="1" spans="1:6">
      <c r="A1299" s="20">
        <v>1295</v>
      </c>
      <c r="B1299" s="218" t="s">
        <v>3289</v>
      </c>
      <c r="C1299" s="222" t="s">
        <v>2017</v>
      </c>
      <c r="D1299" s="235" t="s">
        <v>2007</v>
      </c>
      <c r="E1299" s="68" t="s">
        <v>2032</v>
      </c>
      <c r="F1299" s="239">
        <v>2</v>
      </c>
    </row>
    <row r="1300" customHeight="1" spans="1:6">
      <c r="A1300" s="20">
        <v>1296</v>
      </c>
      <c r="B1300" s="218" t="s">
        <v>3290</v>
      </c>
      <c r="C1300" s="222" t="s">
        <v>2017</v>
      </c>
      <c r="D1300" s="235" t="s">
        <v>2007</v>
      </c>
      <c r="E1300" s="68" t="s">
        <v>2032</v>
      </c>
      <c r="F1300" s="239">
        <v>1</v>
      </c>
    </row>
    <row r="1301" customHeight="1" spans="1:6">
      <c r="A1301" s="20">
        <v>1297</v>
      </c>
      <c r="B1301" s="218" t="s">
        <v>3291</v>
      </c>
      <c r="C1301" s="222" t="s">
        <v>2017</v>
      </c>
      <c r="D1301" s="235" t="s">
        <v>2007</v>
      </c>
      <c r="E1301" s="68" t="s">
        <v>2032</v>
      </c>
      <c r="F1301" s="239">
        <v>18</v>
      </c>
    </row>
    <row r="1302" customHeight="1" spans="1:6">
      <c r="A1302" s="20">
        <v>1298</v>
      </c>
      <c r="B1302" s="218" t="s">
        <v>3292</v>
      </c>
      <c r="C1302" s="222" t="s">
        <v>2017</v>
      </c>
      <c r="D1302" s="235" t="s">
        <v>2007</v>
      </c>
      <c r="E1302" s="68" t="s">
        <v>2032</v>
      </c>
      <c r="F1302" s="239">
        <v>1</v>
      </c>
    </row>
    <row r="1303" customHeight="1" spans="1:6">
      <c r="A1303" s="20">
        <v>1299</v>
      </c>
      <c r="B1303" s="218" t="s">
        <v>3293</v>
      </c>
      <c r="C1303" s="68"/>
      <c r="D1303" s="235" t="s">
        <v>2007</v>
      </c>
      <c r="E1303" s="68" t="s">
        <v>2032</v>
      </c>
      <c r="F1303" s="239">
        <v>10</v>
      </c>
    </row>
    <row r="1304" customHeight="1" spans="1:6">
      <c r="A1304" s="20">
        <v>1300</v>
      </c>
      <c r="B1304" s="218" t="s">
        <v>3294</v>
      </c>
      <c r="C1304" s="222" t="s">
        <v>2017</v>
      </c>
      <c r="D1304" s="235" t="s">
        <v>2007</v>
      </c>
      <c r="E1304" s="68" t="s">
        <v>2008</v>
      </c>
      <c r="F1304" s="239">
        <v>1</v>
      </c>
    </row>
    <row r="1305" customHeight="1" spans="1:6">
      <c r="A1305" s="20">
        <v>1301</v>
      </c>
      <c r="B1305" s="218" t="s">
        <v>3295</v>
      </c>
      <c r="C1305" s="222" t="s">
        <v>2017</v>
      </c>
      <c r="D1305" s="235" t="s">
        <v>2007</v>
      </c>
      <c r="E1305" s="68" t="s">
        <v>2032</v>
      </c>
      <c r="F1305" s="239">
        <v>1</v>
      </c>
    </row>
    <row r="1306" customHeight="1" spans="1:6">
      <c r="A1306" s="20">
        <v>1302</v>
      </c>
      <c r="B1306" s="218" t="s">
        <v>3296</v>
      </c>
      <c r="C1306" s="222" t="s">
        <v>2017</v>
      </c>
      <c r="D1306" s="235" t="s">
        <v>2007</v>
      </c>
      <c r="E1306" s="68" t="s">
        <v>2032</v>
      </c>
      <c r="F1306" s="239">
        <v>4</v>
      </c>
    </row>
    <row r="1307" customHeight="1" spans="1:6">
      <c r="A1307" s="20">
        <v>1303</v>
      </c>
      <c r="B1307" s="218" t="s">
        <v>3297</v>
      </c>
      <c r="C1307" s="222" t="s">
        <v>2017</v>
      </c>
      <c r="D1307" s="235" t="s">
        <v>2007</v>
      </c>
      <c r="E1307" s="68" t="s">
        <v>2032</v>
      </c>
      <c r="F1307" s="239">
        <v>1</v>
      </c>
    </row>
    <row r="1308" customHeight="1" spans="1:6">
      <c r="A1308" s="20">
        <v>1304</v>
      </c>
      <c r="B1308" s="218" t="s">
        <v>3298</v>
      </c>
      <c r="C1308" s="222" t="s">
        <v>2017</v>
      </c>
      <c r="D1308" s="235" t="s">
        <v>2007</v>
      </c>
      <c r="E1308" s="68" t="s">
        <v>2032</v>
      </c>
      <c r="F1308" s="239">
        <v>5</v>
      </c>
    </row>
    <row r="1309" customHeight="1" spans="1:6">
      <c r="A1309" s="20">
        <v>1305</v>
      </c>
      <c r="B1309" s="218" t="s">
        <v>3299</v>
      </c>
      <c r="C1309" s="222" t="s">
        <v>2017</v>
      </c>
      <c r="D1309" s="235" t="s">
        <v>2007</v>
      </c>
      <c r="E1309" s="68" t="s">
        <v>2032</v>
      </c>
      <c r="F1309" s="239">
        <v>2</v>
      </c>
    </row>
    <row r="1310" customHeight="1" spans="1:6">
      <c r="A1310" s="20">
        <v>1306</v>
      </c>
      <c r="B1310" s="218" t="s">
        <v>3300</v>
      </c>
      <c r="C1310" s="222" t="s">
        <v>2017</v>
      </c>
      <c r="D1310" s="235" t="s">
        <v>2007</v>
      </c>
      <c r="E1310" s="68" t="s">
        <v>2032</v>
      </c>
      <c r="F1310" s="239">
        <v>1</v>
      </c>
    </row>
    <row r="1311" customHeight="1" spans="1:6">
      <c r="A1311" s="20">
        <v>1307</v>
      </c>
      <c r="B1311" s="218" t="s">
        <v>3301</v>
      </c>
      <c r="C1311" s="222" t="s">
        <v>2017</v>
      </c>
      <c r="D1311" s="235" t="s">
        <v>2007</v>
      </c>
      <c r="E1311" s="68" t="s">
        <v>2032</v>
      </c>
      <c r="F1311" s="239">
        <v>1</v>
      </c>
    </row>
    <row r="1312" customHeight="1" spans="1:6">
      <c r="A1312" s="20">
        <v>1308</v>
      </c>
      <c r="B1312" s="218" t="s">
        <v>3302</v>
      </c>
      <c r="C1312" s="222" t="s">
        <v>2017</v>
      </c>
      <c r="D1312" s="235" t="s">
        <v>2007</v>
      </c>
      <c r="E1312" s="68" t="s">
        <v>2032</v>
      </c>
      <c r="F1312" s="239">
        <v>1</v>
      </c>
    </row>
    <row r="1313" customHeight="1" spans="1:6">
      <c r="A1313" s="20">
        <v>1309</v>
      </c>
      <c r="B1313" s="218" t="s">
        <v>3302</v>
      </c>
      <c r="C1313" s="222" t="s">
        <v>2017</v>
      </c>
      <c r="D1313" s="235" t="s">
        <v>2007</v>
      </c>
      <c r="E1313" s="68" t="s">
        <v>2032</v>
      </c>
      <c r="F1313" s="239">
        <v>1</v>
      </c>
    </row>
    <row r="1314" customHeight="1" spans="1:6">
      <c r="A1314" s="20">
        <v>1310</v>
      </c>
      <c r="B1314" s="218" t="s">
        <v>3303</v>
      </c>
      <c r="C1314" s="222" t="s">
        <v>2017</v>
      </c>
      <c r="D1314" s="235" t="s">
        <v>2007</v>
      </c>
      <c r="E1314" s="68" t="s">
        <v>2032</v>
      </c>
      <c r="F1314" s="239">
        <v>2</v>
      </c>
    </row>
    <row r="1315" customHeight="1" spans="1:6">
      <c r="A1315" s="20">
        <v>1311</v>
      </c>
      <c r="B1315" s="218" t="s">
        <v>3304</v>
      </c>
      <c r="C1315" s="222" t="s">
        <v>2017</v>
      </c>
      <c r="D1315" s="235" t="s">
        <v>2007</v>
      </c>
      <c r="E1315" s="68" t="s">
        <v>2032</v>
      </c>
      <c r="F1315" s="239">
        <v>2</v>
      </c>
    </row>
    <row r="1316" customHeight="1" spans="1:6">
      <c r="A1316" s="20">
        <v>1312</v>
      </c>
      <c r="B1316" s="218" t="s">
        <v>3305</v>
      </c>
      <c r="C1316" s="222" t="s">
        <v>2017</v>
      </c>
      <c r="D1316" s="235" t="s">
        <v>2007</v>
      </c>
      <c r="E1316" s="68" t="s">
        <v>2032</v>
      </c>
      <c r="F1316" s="239">
        <v>1</v>
      </c>
    </row>
    <row r="1317" customHeight="1" spans="1:6">
      <c r="A1317" s="20">
        <v>1313</v>
      </c>
      <c r="B1317" s="218" t="s">
        <v>3306</v>
      </c>
      <c r="C1317" s="222" t="s">
        <v>2017</v>
      </c>
      <c r="D1317" s="235" t="s">
        <v>2007</v>
      </c>
      <c r="E1317" s="68" t="s">
        <v>2032</v>
      </c>
      <c r="F1317" s="239">
        <v>3</v>
      </c>
    </row>
    <row r="1318" customHeight="1" spans="1:6">
      <c r="A1318" s="20">
        <v>1314</v>
      </c>
      <c r="B1318" s="218" t="s">
        <v>3307</v>
      </c>
      <c r="C1318" s="222" t="s">
        <v>2017</v>
      </c>
      <c r="D1318" s="235" t="s">
        <v>2007</v>
      </c>
      <c r="E1318" s="68" t="s">
        <v>2032</v>
      </c>
      <c r="F1318" s="239">
        <v>3</v>
      </c>
    </row>
    <row r="1319" customHeight="1" spans="1:6">
      <c r="A1319" s="20">
        <v>1315</v>
      </c>
      <c r="B1319" s="218" t="s">
        <v>3308</v>
      </c>
      <c r="C1319" s="222" t="s">
        <v>2017</v>
      </c>
      <c r="D1319" s="235" t="s">
        <v>2007</v>
      </c>
      <c r="E1319" s="68" t="s">
        <v>2032</v>
      </c>
      <c r="F1319" s="239">
        <v>11</v>
      </c>
    </row>
    <row r="1320" customHeight="1" spans="1:6">
      <c r="A1320" s="20">
        <v>1316</v>
      </c>
      <c r="B1320" s="218" t="s">
        <v>3309</v>
      </c>
      <c r="C1320" s="222" t="s">
        <v>2017</v>
      </c>
      <c r="D1320" s="235" t="s">
        <v>2007</v>
      </c>
      <c r="E1320" s="68" t="s">
        <v>2032</v>
      </c>
      <c r="F1320" s="239">
        <v>2</v>
      </c>
    </row>
    <row r="1321" customHeight="1" spans="1:6">
      <c r="A1321" s="20">
        <v>1317</v>
      </c>
      <c r="B1321" s="218" t="s">
        <v>3310</v>
      </c>
      <c r="C1321" s="222" t="s">
        <v>2017</v>
      </c>
      <c r="D1321" s="235" t="s">
        <v>2007</v>
      </c>
      <c r="E1321" s="68" t="s">
        <v>2032</v>
      </c>
      <c r="F1321" s="239">
        <v>1</v>
      </c>
    </row>
    <row r="1322" customHeight="1" spans="1:6">
      <c r="A1322" s="20">
        <v>1318</v>
      </c>
      <c r="B1322" s="218" t="s">
        <v>3311</v>
      </c>
      <c r="C1322" s="222" t="s">
        <v>2017</v>
      </c>
      <c r="D1322" s="235" t="s">
        <v>2007</v>
      </c>
      <c r="E1322" s="68" t="s">
        <v>2032</v>
      </c>
      <c r="F1322" s="239">
        <v>1</v>
      </c>
    </row>
    <row r="1323" customHeight="1" spans="1:6">
      <c r="A1323" s="20">
        <v>1319</v>
      </c>
      <c r="B1323" s="218" t="s">
        <v>3312</v>
      </c>
      <c r="C1323" s="222" t="s">
        <v>2017</v>
      </c>
      <c r="D1323" s="235" t="s">
        <v>2007</v>
      </c>
      <c r="E1323" s="68" t="s">
        <v>2032</v>
      </c>
      <c r="F1323" s="239">
        <v>2</v>
      </c>
    </row>
    <row r="1324" customHeight="1" spans="1:6">
      <c r="A1324" s="20">
        <v>1320</v>
      </c>
      <c r="B1324" s="218" t="s">
        <v>3313</v>
      </c>
      <c r="C1324" s="222" t="s">
        <v>2017</v>
      </c>
      <c r="D1324" s="235" t="s">
        <v>2007</v>
      </c>
      <c r="E1324" s="68" t="s">
        <v>2032</v>
      </c>
      <c r="F1324" s="239">
        <v>2</v>
      </c>
    </row>
    <row r="1325" customHeight="1" spans="1:6">
      <c r="A1325" s="20">
        <v>1321</v>
      </c>
      <c r="B1325" s="218" t="s">
        <v>3314</v>
      </c>
      <c r="C1325" s="222" t="s">
        <v>2017</v>
      </c>
      <c r="D1325" s="235" t="s">
        <v>2007</v>
      </c>
      <c r="E1325" s="68" t="s">
        <v>2032</v>
      </c>
      <c r="F1325" s="239">
        <v>1</v>
      </c>
    </row>
    <row r="1326" customHeight="1" spans="1:6">
      <c r="A1326" s="20">
        <v>1322</v>
      </c>
      <c r="B1326" s="218" t="s">
        <v>3315</v>
      </c>
      <c r="C1326" s="222" t="s">
        <v>2017</v>
      </c>
      <c r="D1326" s="235" t="s">
        <v>2007</v>
      </c>
      <c r="E1326" s="68" t="s">
        <v>2032</v>
      </c>
      <c r="F1326" s="239">
        <v>1</v>
      </c>
    </row>
    <row r="1327" customHeight="1" spans="1:6">
      <c r="A1327" s="20">
        <v>1323</v>
      </c>
      <c r="B1327" s="218" t="s">
        <v>3316</v>
      </c>
      <c r="C1327" s="222" t="s">
        <v>2017</v>
      </c>
      <c r="D1327" s="235" t="s">
        <v>2007</v>
      </c>
      <c r="E1327" s="68" t="s">
        <v>2032</v>
      </c>
      <c r="F1327" s="239">
        <v>2</v>
      </c>
    </row>
    <row r="1328" customHeight="1" spans="1:6">
      <c r="A1328" s="20">
        <v>1324</v>
      </c>
      <c r="B1328" s="218" t="s">
        <v>3317</v>
      </c>
      <c r="C1328" s="222" t="s">
        <v>2017</v>
      </c>
      <c r="D1328" s="235" t="s">
        <v>2007</v>
      </c>
      <c r="E1328" s="68" t="s">
        <v>2032</v>
      </c>
      <c r="F1328" s="239">
        <v>4</v>
      </c>
    </row>
    <row r="1329" customHeight="1" spans="1:6">
      <c r="A1329" s="20">
        <v>1325</v>
      </c>
      <c r="B1329" s="218" t="s">
        <v>3318</v>
      </c>
      <c r="C1329" s="222" t="s">
        <v>2017</v>
      </c>
      <c r="D1329" s="235" t="s">
        <v>2007</v>
      </c>
      <c r="E1329" s="68" t="s">
        <v>2032</v>
      </c>
      <c r="F1329" s="239">
        <v>5</v>
      </c>
    </row>
    <row r="1330" customHeight="1" spans="1:6">
      <c r="A1330" s="20">
        <v>1326</v>
      </c>
      <c r="B1330" s="218" t="s">
        <v>3319</v>
      </c>
      <c r="C1330" s="222" t="s">
        <v>2017</v>
      </c>
      <c r="D1330" s="235" t="s">
        <v>2007</v>
      </c>
      <c r="E1330" s="68" t="s">
        <v>2032</v>
      </c>
      <c r="F1330" s="239">
        <v>5</v>
      </c>
    </row>
    <row r="1331" customHeight="1" spans="1:6">
      <c r="A1331" s="20">
        <v>1327</v>
      </c>
      <c r="B1331" s="218" t="s">
        <v>3320</v>
      </c>
      <c r="C1331" s="222" t="s">
        <v>2017</v>
      </c>
      <c r="D1331" s="235" t="s">
        <v>2007</v>
      </c>
      <c r="E1331" s="68" t="s">
        <v>2032</v>
      </c>
      <c r="F1331" s="239">
        <v>2</v>
      </c>
    </row>
    <row r="1332" customHeight="1" spans="1:6">
      <c r="A1332" s="20">
        <v>1328</v>
      </c>
      <c r="B1332" s="218" t="s">
        <v>3321</v>
      </c>
      <c r="C1332" s="222" t="s">
        <v>2017</v>
      </c>
      <c r="D1332" s="235" t="s">
        <v>2007</v>
      </c>
      <c r="E1332" s="68" t="s">
        <v>2032</v>
      </c>
      <c r="F1332" s="239">
        <v>2</v>
      </c>
    </row>
    <row r="1333" customHeight="1" spans="1:6">
      <c r="A1333" s="20">
        <v>1329</v>
      </c>
      <c r="B1333" s="218" t="s">
        <v>3322</v>
      </c>
      <c r="C1333" s="222" t="s">
        <v>2017</v>
      </c>
      <c r="D1333" s="235" t="s">
        <v>2007</v>
      </c>
      <c r="E1333" s="68" t="s">
        <v>2032</v>
      </c>
      <c r="F1333" s="239">
        <v>4</v>
      </c>
    </row>
    <row r="1334" customHeight="1" spans="1:6">
      <c r="A1334" s="20">
        <v>1330</v>
      </c>
      <c r="B1334" s="218" t="s">
        <v>3322</v>
      </c>
      <c r="C1334" s="222" t="s">
        <v>2017</v>
      </c>
      <c r="D1334" s="235" t="s">
        <v>2007</v>
      </c>
      <c r="E1334" s="68" t="s">
        <v>2032</v>
      </c>
      <c r="F1334" s="239">
        <v>1</v>
      </c>
    </row>
    <row r="1335" customHeight="1" spans="1:6">
      <c r="A1335" s="20">
        <v>1331</v>
      </c>
      <c r="B1335" s="218" t="s">
        <v>3312</v>
      </c>
      <c r="C1335" s="222" t="s">
        <v>2017</v>
      </c>
      <c r="D1335" s="235" t="s">
        <v>2007</v>
      </c>
      <c r="E1335" s="68" t="s">
        <v>2032</v>
      </c>
      <c r="F1335" s="239">
        <v>1</v>
      </c>
    </row>
    <row r="1336" customHeight="1" spans="1:6">
      <c r="A1336" s="20">
        <v>1332</v>
      </c>
      <c r="B1336" s="218" t="s">
        <v>3323</v>
      </c>
      <c r="C1336" s="222" t="s">
        <v>2017</v>
      </c>
      <c r="D1336" s="235" t="s">
        <v>2007</v>
      </c>
      <c r="E1336" s="68" t="s">
        <v>2032</v>
      </c>
      <c r="F1336" s="239">
        <v>1</v>
      </c>
    </row>
    <row r="1337" customHeight="1" spans="1:6">
      <c r="A1337" s="20">
        <v>1333</v>
      </c>
      <c r="B1337" s="218" t="s">
        <v>3324</v>
      </c>
      <c r="C1337" s="222" t="s">
        <v>2017</v>
      </c>
      <c r="D1337" s="235" t="s">
        <v>2007</v>
      </c>
      <c r="E1337" s="68" t="s">
        <v>2032</v>
      </c>
      <c r="F1337" s="239">
        <v>1</v>
      </c>
    </row>
    <row r="1338" customHeight="1" spans="1:6">
      <c r="A1338" s="20">
        <v>1334</v>
      </c>
      <c r="B1338" s="218" t="s">
        <v>3325</v>
      </c>
      <c r="C1338" s="222" t="s">
        <v>2017</v>
      </c>
      <c r="D1338" s="235" t="s">
        <v>2007</v>
      </c>
      <c r="E1338" s="68" t="s">
        <v>2008</v>
      </c>
      <c r="F1338" s="239">
        <v>1</v>
      </c>
    </row>
    <row r="1339" customHeight="1" spans="1:6">
      <c r="A1339" s="20">
        <v>1335</v>
      </c>
      <c r="B1339" s="218" t="s">
        <v>3326</v>
      </c>
      <c r="C1339" s="222" t="s">
        <v>2017</v>
      </c>
      <c r="D1339" s="235" t="s">
        <v>2007</v>
      </c>
      <c r="E1339" s="68" t="s">
        <v>2008</v>
      </c>
      <c r="F1339" s="239">
        <v>2</v>
      </c>
    </row>
    <row r="1340" customHeight="1" spans="1:6">
      <c r="A1340" s="20">
        <v>1336</v>
      </c>
      <c r="B1340" s="218" t="s">
        <v>3327</v>
      </c>
      <c r="C1340" s="68" t="s">
        <v>2568</v>
      </c>
      <c r="D1340" s="235" t="s">
        <v>2007</v>
      </c>
      <c r="E1340" s="68" t="s">
        <v>2032</v>
      </c>
      <c r="F1340" s="239">
        <v>2</v>
      </c>
    </row>
    <row r="1341" customHeight="1" spans="1:6">
      <c r="A1341" s="20">
        <v>1337</v>
      </c>
      <c r="B1341" s="218" t="s">
        <v>3328</v>
      </c>
      <c r="C1341" s="222" t="s">
        <v>2017</v>
      </c>
      <c r="D1341" s="235" t="s">
        <v>2007</v>
      </c>
      <c r="E1341" s="68" t="s">
        <v>2032</v>
      </c>
      <c r="F1341" s="239">
        <v>8</v>
      </c>
    </row>
    <row r="1342" customHeight="1" spans="1:6">
      <c r="A1342" s="20">
        <v>1338</v>
      </c>
      <c r="B1342" s="218" t="s">
        <v>3329</v>
      </c>
      <c r="C1342" s="222" t="s">
        <v>2017</v>
      </c>
      <c r="D1342" s="235" t="s">
        <v>2007</v>
      </c>
      <c r="E1342" s="68" t="s">
        <v>2032</v>
      </c>
      <c r="F1342" s="239">
        <v>9</v>
      </c>
    </row>
    <row r="1343" customHeight="1" spans="1:6">
      <c r="A1343" s="20">
        <v>1339</v>
      </c>
      <c r="B1343" s="218" t="s">
        <v>3330</v>
      </c>
      <c r="C1343" s="222" t="s">
        <v>2017</v>
      </c>
      <c r="D1343" s="235" t="s">
        <v>2007</v>
      </c>
      <c r="E1343" s="68" t="s">
        <v>2032</v>
      </c>
      <c r="F1343" s="239">
        <v>3</v>
      </c>
    </row>
    <row r="1344" customHeight="1" spans="1:6">
      <c r="A1344" s="20">
        <v>1340</v>
      </c>
      <c r="B1344" s="218" t="s">
        <v>3331</v>
      </c>
      <c r="C1344" s="222" t="s">
        <v>2017</v>
      </c>
      <c r="D1344" s="235" t="s">
        <v>2007</v>
      </c>
      <c r="E1344" s="68" t="s">
        <v>2032</v>
      </c>
      <c r="F1344" s="239">
        <v>5</v>
      </c>
    </row>
    <row r="1345" customHeight="1" spans="1:6">
      <c r="A1345" s="20">
        <v>1341</v>
      </c>
      <c r="B1345" s="218" t="s">
        <v>3332</v>
      </c>
      <c r="C1345" s="222" t="s">
        <v>2017</v>
      </c>
      <c r="D1345" s="235" t="s">
        <v>2007</v>
      </c>
      <c r="E1345" s="68" t="s">
        <v>2032</v>
      </c>
      <c r="F1345" s="239">
        <v>5</v>
      </c>
    </row>
    <row r="1346" customHeight="1" spans="1:6">
      <c r="A1346" s="20">
        <v>1342</v>
      </c>
      <c r="B1346" s="218" t="s">
        <v>3333</v>
      </c>
      <c r="C1346" s="222" t="s">
        <v>2017</v>
      </c>
      <c r="D1346" s="235" t="s">
        <v>2007</v>
      </c>
      <c r="E1346" s="68" t="s">
        <v>2032</v>
      </c>
      <c r="F1346" s="239">
        <v>1</v>
      </c>
    </row>
    <row r="1347" customHeight="1" spans="1:6">
      <c r="A1347" s="20">
        <v>1343</v>
      </c>
      <c r="B1347" s="218" t="s">
        <v>3334</v>
      </c>
      <c r="C1347" s="222" t="s">
        <v>2017</v>
      </c>
      <c r="D1347" s="235" t="s">
        <v>2007</v>
      </c>
      <c r="E1347" s="68" t="s">
        <v>2032</v>
      </c>
      <c r="F1347" s="239">
        <v>1</v>
      </c>
    </row>
    <row r="1348" customHeight="1" spans="1:6">
      <c r="A1348" s="20">
        <v>1344</v>
      </c>
      <c r="B1348" s="218" t="s">
        <v>3335</v>
      </c>
      <c r="C1348" s="222" t="s">
        <v>2017</v>
      </c>
      <c r="D1348" s="235" t="s">
        <v>2007</v>
      </c>
      <c r="E1348" s="68" t="s">
        <v>2032</v>
      </c>
      <c r="F1348" s="239">
        <v>1</v>
      </c>
    </row>
    <row r="1349" customHeight="1" spans="1:6">
      <c r="A1349" s="20">
        <v>1345</v>
      </c>
      <c r="B1349" s="218" t="s">
        <v>3336</v>
      </c>
      <c r="C1349" s="222" t="s">
        <v>2017</v>
      </c>
      <c r="D1349" s="235" t="s">
        <v>2007</v>
      </c>
      <c r="E1349" s="68" t="s">
        <v>2032</v>
      </c>
      <c r="F1349" s="239">
        <v>1</v>
      </c>
    </row>
    <row r="1350" customHeight="1" spans="1:6">
      <c r="A1350" s="20">
        <v>1346</v>
      </c>
      <c r="B1350" s="218" t="s">
        <v>3337</v>
      </c>
      <c r="C1350" s="224" t="s">
        <v>2377</v>
      </c>
      <c r="D1350" s="235" t="s">
        <v>2007</v>
      </c>
      <c r="E1350" s="68" t="s">
        <v>2008</v>
      </c>
      <c r="F1350" s="239">
        <v>1</v>
      </c>
    </row>
    <row r="1351" customHeight="1" spans="1:6">
      <c r="A1351" s="20">
        <v>1347</v>
      </c>
      <c r="B1351" s="218" t="s">
        <v>3338</v>
      </c>
      <c r="C1351" s="68" t="s">
        <v>2568</v>
      </c>
      <c r="D1351" s="235" t="s">
        <v>2007</v>
      </c>
      <c r="E1351" s="68" t="s">
        <v>2008</v>
      </c>
      <c r="F1351" s="239">
        <v>1</v>
      </c>
    </row>
    <row r="1352" customHeight="1" spans="1:6">
      <c r="A1352" s="20">
        <v>1348</v>
      </c>
      <c r="B1352" s="218" t="s">
        <v>3339</v>
      </c>
      <c r="C1352" s="224" t="s">
        <v>2377</v>
      </c>
      <c r="D1352" s="235" t="s">
        <v>2007</v>
      </c>
      <c r="E1352" s="68" t="s">
        <v>2032</v>
      </c>
      <c r="F1352" s="239">
        <v>2</v>
      </c>
    </row>
    <row r="1353" customHeight="1" spans="1:6">
      <c r="A1353" s="20">
        <v>1349</v>
      </c>
      <c r="B1353" s="218" t="s">
        <v>3340</v>
      </c>
      <c r="C1353" s="222" t="s">
        <v>2017</v>
      </c>
      <c r="D1353" s="235" t="s">
        <v>2007</v>
      </c>
      <c r="E1353" s="68" t="s">
        <v>2032</v>
      </c>
      <c r="F1353" s="239">
        <v>1</v>
      </c>
    </row>
    <row r="1354" customHeight="1" spans="1:6">
      <c r="A1354" s="20">
        <v>1350</v>
      </c>
      <c r="B1354" s="218" t="s">
        <v>3341</v>
      </c>
      <c r="C1354" s="222" t="s">
        <v>2017</v>
      </c>
      <c r="D1354" s="235" t="s">
        <v>2007</v>
      </c>
      <c r="E1354" s="68" t="s">
        <v>2032</v>
      </c>
      <c r="F1354" s="239">
        <v>2</v>
      </c>
    </row>
    <row r="1355" customHeight="1" spans="1:6">
      <c r="A1355" s="20">
        <v>1351</v>
      </c>
      <c r="B1355" s="218" t="s">
        <v>3342</v>
      </c>
      <c r="C1355" s="222" t="s">
        <v>2017</v>
      </c>
      <c r="D1355" s="235" t="s">
        <v>2007</v>
      </c>
      <c r="E1355" s="68" t="s">
        <v>2032</v>
      </c>
      <c r="F1355" s="239">
        <v>1</v>
      </c>
    </row>
    <row r="1356" customHeight="1" spans="1:6">
      <c r="A1356" s="20">
        <v>1352</v>
      </c>
      <c r="B1356" s="218" t="s">
        <v>3343</v>
      </c>
      <c r="C1356" s="222" t="s">
        <v>2017</v>
      </c>
      <c r="D1356" s="235" t="s">
        <v>2007</v>
      </c>
      <c r="E1356" s="68" t="s">
        <v>2032</v>
      </c>
      <c r="F1356" s="239">
        <v>9</v>
      </c>
    </row>
    <row r="1357" customHeight="1" spans="1:6">
      <c r="A1357" s="20">
        <v>1353</v>
      </c>
      <c r="B1357" s="218" t="s">
        <v>3344</v>
      </c>
      <c r="C1357" s="222" t="s">
        <v>2017</v>
      </c>
      <c r="D1357" s="235" t="s">
        <v>2007</v>
      </c>
      <c r="E1357" s="68" t="s">
        <v>2032</v>
      </c>
      <c r="F1357" s="239">
        <v>1</v>
      </c>
    </row>
    <row r="1358" customHeight="1" spans="1:6">
      <c r="A1358" s="20">
        <v>1354</v>
      </c>
      <c r="B1358" s="218" t="s">
        <v>3345</v>
      </c>
      <c r="C1358" s="222" t="s">
        <v>2017</v>
      </c>
      <c r="D1358" s="235" t="s">
        <v>2007</v>
      </c>
      <c r="E1358" s="68" t="s">
        <v>2038</v>
      </c>
      <c r="F1358" s="239">
        <v>2</v>
      </c>
    </row>
    <row r="1359" customHeight="1" spans="1:6">
      <c r="A1359" s="20">
        <v>1355</v>
      </c>
      <c r="B1359" s="218" t="s">
        <v>3346</v>
      </c>
      <c r="C1359" s="222" t="s">
        <v>2017</v>
      </c>
      <c r="D1359" s="235" t="s">
        <v>2007</v>
      </c>
      <c r="E1359" s="68" t="s">
        <v>2038</v>
      </c>
      <c r="F1359" s="239">
        <v>1</v>
      </c>
    </row>
    <row r="1360" customHeight="1" spans="1:6">
      <c r="A1360" s="20">
        <v>1356</v>
      </c>
      <c r="B1360" s="218" t="s">
        <v>3347</v>
      </c>
      <c r="C1360" s="222" t="s">
        <v>2017</v>
      </c>
      <c r="D1360" s="235" t="s">
        <v>2007</v>
      </c>
      <c r="E1360" s="68" t="s">
        <v>2038</v>
      </c>
      <c r="F1360" s="239">
        <v>2</v>
      </c>
    </row>
    <row r="1361" customHeight="1" spans="1:6">
      <c r="A1361" s="20">
        <v>1357</v>
      </c>
      <c r="B1361" s="218" t="s">
        <v>3348</v>
      </c>
      <c r="C1361" s="222" t="s">
        <v>2017</v>
      </c>
      <c r="D1361" s="235" t="s">
        <v>2007</v>
      </c>
      <c r="E1361" s="68" t="s">
        <v>2038</v>
      </c>
      <c r="F1361" s="239">
        <v>1</v>
      </c>
    </row>
    <row r="1362" customHeight="1" spans="1:6">
      <c r="A1362" s="20">
        <v>1358</v>
      </c>
      <c r="B1362" s="218" t="s">
        <v>3349</v>
      </c>
      <c r="C1362" s="222" t="s">
        <v>2017</v>
      </c>
      <c r="D1362" s="235" t="s">
        <v>2007</v>
      </c>
      <c r="E1362" s="68" t="s">
        <v>2038</v>
      </c>
      <c r="F1362" s="239">
        <v>1</v>
      </c>
    </row>
    <row r="1363" customHeight="1" spans="1:6">
      <c r="A1363" s="20">
        <v>1359</v>
      </c>
      <c r="B1363" s="218" t="s">
        <v>3350</v>
      </c>
      <c r="C1363" s="222" t="s">
        <v>2017</v>
      </c>
      <c r="D1363" s="235" t="s">
        <v>2007</v>
      </c>
      <c r="E1363" s="68" t="s">
        <v>2038</v>
      </c>
      <c r="F1363" s="239">
        <v>1</v>
      </c>
    </row>
    <row r="1364" customHeight="1" spans="1:6">
      <c r="A1364" s="20">
        <v>1360</v>
      </c>
      <c r="B1364" s="218" t="s">
        <v>3351</v>
      </c>
      <c r="C1364" s="222" t="s">
        <v>2017</v>
      </c>
      <c r="D1364" s="235" t="s">
        <v>2007</v>
      </c>
      <c r="E1364" s="68" t="s">
        <v>2038</v>
      </c>
      <c r="F1364" s="239">
        <v>1</v>
      </c>
    </row>
    <row r="1365" customHeight="1" spans="1:6">
      <c r="A1365" s="20">
        <v>1361</v>
      </c>
      <c r="B1365" s="218" t="s">
        <v>3352</v>
      </c>
      <c r="C1365" s="222" t="s">
        <v>2017</v>
      </c>
      <c r="D1365" s="235" t="s">
        <v>2007</v>
      </c>
      <c r="E1365" s="68" t="s">
        <v>2038</v>
      </c>
      <c r="F1365" s="239">
        <v>1</v>
      </c>
    </row>
    <row r="1366" customHeight="1" spans="1:6">
      <c r="A1366" s="20">
        <v>1362</v>
      </c>
      <c r="B1366" s="218" t="s">
        <v>3353</v>
      </c>
      <c r="C1366" s="222" t="s">
        <v>2017</v>
      </c>
      <c r="D1366" s="235" t="s">
        <v>2007</v>
      </c>
      <c r="E1366" s="68" t="s">
        <v>2038</v>
      </c>
      <c r="F1366" s="239">
        <v>1</v>
      </c>
    </row>
    <row r="1367" customHeight="1" spans="1:6">
      <c r="A1367" s="20">
        <v>1363</v>
      </c>
      <c r="B1367" s="218" t="s">
        <v>3354</v>
      </c>
      <c r="C1367" s="222" t="s">
        <v>2017</v>
      </c>
      <c r="D1367" s="235" t="s">
        <v>2007</v>
      </c>
      <c r="E1367" s="68" t="s">
        <v>2038</v>
      </c>
      <c r="F1367" s="239">
        <v>1</v>
      </c>
    </row>
    <row r="1368" customHeight="1" spans="1:6">
      <c r="A1368" s="20">
        <v>1364</v>
      </c>
      <c r="B1368" s="218" t="s">
        <v>3355</v>
      </c>
      <c r="C1368" s="222" t="s">
        <v>2017</v>
      </c>
      <c r="D1368" s="235" t="s">
        <v>2007</v>
      </c>
      <c r="E1368" s="68" t="s">
        <v>2038</v>
      </c>
      <c r="F1368" s="239">
        <v>1</v>
      </c>
    </row>
    <row r="1369" customHeight="1" spans="1:6">
      <c r="A1369" s="20">
        <v>1365</v>
      </c>
      <c r="B1369" s="218" t="s">
        <v>3356</v>
      </c>
      <c r="C1369" s="68" t="s">
        <v>2568</v>
      </c>
      <c r="D1369" s="235" t="s">
        <v>2007</v>
      </c>
      <c r="E1369" s="68" t="s">
        <v>2008</v>
      </c>
      <c r="F1369" s="239">
        <v>9</v>
      </c>
    </row>
    <row r="1370" customHeight="1" spans="1:6">
      <c r="A1370" s="20">
        <v>1366</v>
      </c>
      <c r="B1370" s="218" t="s">
        <v>3357</v>
      </c>
      <c r="C1370" s="222" t="s">
        <v>2017</v>
      </c>
      <c r="D1370" s="235" t="s">
        <v>2007</v>
      </c>
      <c r="E1370" s="68" t="s">
        <v>2008</v>
      </c>
      <c r="F1370" s="239">
        <v>5</v>
      </c>
    </row>
    <row r="1371" customHeight="1" spans="1:6">
      <c r="A1371" s="20">
        <v>1367</v>
      </c>
      <c r="B1371" s="218" t="s">
        <v>3358</v>
      </c>
      <c r="C1371" s="222" t="s">
        <v>2017</v>
      </c>
      <c r="D1371" s="235" t="s">
        <v>2007</v>
      </c>
      <c r="E1371" s="68" t="s">
        <v>2032</v>
      </c>
      <c r="F1371" s="239">
        <v>3</v>
      </c>
    </row>
    <row r="1372" customHeight="1" spans="1:6">
      <c r="A1372" s="20">
        <v>1368</v>
      </c>
      <c r="B1372" s="218" t="s">
        <v>3359</v>
      </c>
      <c r="C1372" s="222" t="s">
        <v>2017</v>
      </c>
      <c r="D1372" s="235" t="s">
        <v>2007</v>
      </c>
      <c r="E1372" s="68" t="s">
        <v>2008</v>
      </c>
      <c r="F1372" s="239">
        <v>1</v>
      </c>
    </row>
    <row r="1373" customHeight="1" spans="1:6">
      <c r="A1373" s="20">
        <v>1369</v>
      </c>
      <c r="B1373" s="218" t="s">
        <v>3360</v>
      </c>
      <c r="C1373" s="222" t="s">
        <v>2017</v>
      </c>
      <c r="D1373" s="235" t="s">
        <v>2007</v>
      </c>
      <c r="E1373" s="68" t="s">
        <v>2008</v>
      </c>
      <c r="F1373" s="239">
        <v>4</v>
      </c>
    </row>
    <row r="1374" customHeight="1" spans="1:6">
      <c r="A1374" s="20">
        <v>1370</v>
      </c>
      <c r="B1374" s="218" t="s">
        <v>3361</v>
      </c>
      <c r="C1374" s="222" t="s">
        <v>2017</v>
      </c>
      <c r="D1374" s="235" t="s">
        <v>2007</v>
      </c>
      <c r="E1374" s="68" t="s">
        <v>2008</v>
      </c>
      <c r="F1374" s="239">
        <v>1</v>
      </c>
    </row>
    <row r="1375" customHeight="1" spans="1:6">
      <c r="A1375" s="20">
        <v>1371</v>
      </c>
      <c r="B1375" s="218" t="s">
        <v>3362</v>
      </c>
      <c r="C1375" s="222" t="s">
        <v>2017</v>
      </c>
      <c r="D1375" s="235" t="s">
        <v>2007</v>
      </c>
      <c r="E1375" s="68" t="s">
        <v>2008</v>
      </c>
      <c r="F1375" s="239">
        <v>2</v>
      </c>
    </row>
    <row r="1376" customHeight="1" spans="1:6">
      <c r="A1376" s="20">
        <v>1372</v>
      </c>
      <c r="B1376" s="218" t="s">
        <v>3363</v>
      </c>
      <c r="C1376" s="222" t="s">
        <v>2017</v>
      </c>
      <c r="D1376" s="235" t="s">
        <v>2007</v>
      </c>
      <c r="E1376" s="68" t="s">
        <v>2008</v>
      </c>
      <c r="F1376" s="239">
        <v>4</v>
      </c>
    </row>
    <row r="1377" customHeight="1" spans="1:6">
      <c r="A1377" s="20">
        <v>1373</v>
      </c>
      <c r="B1377" s="218" t="s">
        <v>3364</v>
      </c>
      <c r="C1377" s="222" t="s">
        <v>2017</v>
      </c>
      <c r="D1377" s="235" t="s">
        <v>2007</v>
      </c>
      <c r="E1377" s="68" t="s">
        <v>2008</v>
      </c>
      <c r="F1377" s="239">
        <v>1</v>
      </c>
    </row>
    <row r="1378" customHeight="1" spans="1:6">
      <c r="A1378" s="20">
        <v>1374</v>
      </c>
      <c r="B1378" s="218" t="s">
        <v>3365</v>
      </c>
      <c r="C1378" s="222" t="s">
        <v>2017</v>
      </c>
      <c r="D1378" s="235" t="s">
        <v>2007</v>
      </c>
      <c r="E1378" s="68" t="s">
        <v>2008</v>
      </c>
      <c r="F1378" s="239">
        <v>3</v>
      </c>
    </row>
    <row r="1379" customHeight="1" spans="1:6">
      <c r="A1379" s="20">
        <v>1375</v>
      </c>
      <c r="B1379" s="218" t="s">
        <v>3366</v>
      </c>
      <c r="C1379" s="222" t="s">
        <v>2017</v>
      </c>
      <c r="D1379" s="235" t="s">
        <v>2007</v>
      </c>
      <c r="E1379" s="68" t="s">
        <v>2008</v>
      </c>
      <c r="F1379" s="239">
        <v>2</v>
      </c>
    </row>
    <row r="1380" customHeight="1" spans="1:6">
      <c r="A1380" s="20">
        <v>1376</v>
      </c>
      <c r="B1380" s="218" t="s">
        <v>3367</v>
      </c>
      <c r="C1380" s="222" t="s">
        <v>2017</v>
      </c>
      <c r="D1380" s="235" t="s">
        <v>2007</v>
      </c>
      <c r="E1380" s="68" t="s">
        <v>2008</v>
      </c>
      <c r="F1380" s="239">
        <v>5</v>
      </c>
    </row>
    <row r="1381" customHeight="1" spans="1:6">
      <c r="A1381" s="20">
        <v>1377</v>
      </c>
      <c r="B1381" s="218" t="s">
        <v>3368</v>
      </c>
      <c r="C1381" s="222" t="s">
        <v>2017</v>
      </c>
      <c r="D1381" s="235" t="s">
        <v>2007</v>
      </c>
      <c r="E1381" s="68" t="s">
        <v>2008</v>
      </c>
      <c r="F1381" s="239">
        <v>1</v>
      </c>
    </row>
    <row r="1382" customHeight="1" spans="1:6">
      <c r="A1382" s="20">
        <v>1378</v>
      </c>
      <c r="B1382" s="218" t="s">
        <v>3369</v>
      </c>
      <c r="C1382" s="222" t="s">
        <v>2017</v>
      </c>
      <c r="D1382" s="235" t="s">
        <v>2007</v>
      </c>
      <c r="E1382" s="68" t="s">
        <v>2008</v>
      </c>
      <c r="F1382" s="239">
        <v>3</v>
      </c>
    </row>
    <row r="1383" customHeight="1" spans="1:6">
      <c r="A1383" s="20">
        <v>1379</v>
      </c>
      <c r="B1383" s="218" t="s">
        <v>3370</v>
      </c>
      <c r="C1383" s="222" t="s">
        <v>2017</v>
      </c>
      <c r="D1383" s="235" t="s">
        <v>2007</v>
      </c>
      <c r="E1383" s="68" t="s">
        <v>2032</v>
      </c>
      <c r="F1383" s="239">
        <v>2</v>
      </c>
    </row>
    <row r="1384" customHeight="1" spans="1:6">
      <c r="A1384" s="20">
        <v>1380</v>
      </c>
      <c r="B1384" s="218" t="s">
        <v>3371</v>
      </c>
      <c r="C1384" s="222" t="s">
        <v>2017</v>
      </c>
      <c r="D1384" s="235" t="s">
        <v>2007</v>
      </c>
      <c r="E1384" s="68" t="s">
        <v>2032</v>
      </c>
      <c r="F1384" s="239">
        <v>1</v>
      </c>
    </row>
    <row r="1385" customHeight="1" spans="1:6">
      <c r="A1385" s="20">
        <v>1381</v>
      </c>
      <c r="B1385" s="218" t="s">
        <v>3372</v>
      </c>
      <c r="C1385" s="224" t="s">
        <v>2377</v>
      </c>
      <c r="D1385" s="235" t="s">
        <v>2007</v>
      </c>
      <c r="E1385" s="68" t="s">
        <v>2032</v>
      </c>
      <c r="F1385" s="239">
        <v>1</v>
      </c>
    </row>
    <row r="1386" customHeight="1" spans="1:6">
      <c r="A1386" s="20">
        <v>1382</v>
      </c>
      <c r="B1386" s="218" t="s">
        <v>3373</v>
      </c>
      <c r="C1386" s="222" t="s">
        <v>2017</v>
      </c>
      <c r="D1386" s="235" t="s">
        <v>2007</v>
      </c>
      <c r="E1386" s="68" t="s">
        <v>2032</v>
      </c>
      <c r="F1386" s="239">
        <v>18</v>
      </c>
    </row>
    <row r="1387" customHeight="1" spans="1:6">
      <c r="A1387" s="20">
        <v>1383</v>
      </c>
      <c r="B1387" s="218" t="s">
        <v>3374</v>
      </c>
      <c r="C1387" s="222" t="s">
        <v>2017</v>
      </c>
      <c r="D1387" s="235" t="s">
        <v>2007</v>
      </c>
      <c r="E1387" s="68" t="s">
        <v>2032</v>
      </c>
      <c r="F1387" s="239">
        <v>1</v>
      </c>
    </row>
    <row r="1388" customHeight="1" spans="1:6">
      <c r="A1388" s="20">
        <v>1384</v>
      </c>
      <c r="B1388" s="218" t="s">
        <v>3375</v>
      </c>
      <c r="C1388" s="222" t="s">
        <v>2017</v>
      </c>
      <c r="D1388" s="235" t="s">
        <v>2007</v>
      </c>
      <c r="E1388" s="68" t="s">
        <v>2032</v>
      </c>
      <c r="F1388" s="239">
        <v>1</v>
      </c>
    </row>
    <row r="1389" customHeight="1" spans="1:6">
      <c r="A1389" s="20">
        <v>1385</v>
      </c>
      <c r="B1389" s="218" t="s">
        <v>3376</v>
      </c>
      <c r="C1389" s="222" t="s">
        <v>2017</v>
      </c>
      <c r="D1389" s="235" t="s">
        <v>2007</v>
      </c>
      <c r="E1389" s="68" t="s">
        <v>2032</v>
      </c>
      <c r="F1389" s="239">
        <v>1</v>
      </c>
    </row>
    <row r="1390" customHeight="1" spans="1:6">
      <c r="A1390" s="20">
        <v>1386</v>
      </c>
      <c r="B1390" s="218" t="s">
        <v>3377</v>
      </c>
      <c r="C1390" s="222" t="s">
        <v>2017</v>
      </c>
      <c r="D1390" s="235" t="s">
        <v>2007</v>
      </c>
      <c r="E1390" s="68" t="s">
        <v>2032</v>
      </c>
      <c r="F1390" s="239">
        <v>4</v>
      </c>
    </row>
    <row r="1391" customHeight="1" spans="1:6">
      <c r="A1391" s="20">
        <v>1387</v>
      </c>
      <c r="B1391" s="218" t="s">
        <v>3378</v>
      </c>
      <c r="C1391" s="222" t="s">
        <v>2017</v>
      </c>
      <c r="D1391" s="235" t="s">
        <v>2007</v>
      </c>
      <c r="E1391" s="68" t="s">
        <v>2032</v>
      </c>
      <c r="F1391" s="239">
        <v>6</v>
      </c>
    </row>
    <row r="1392" customHeight="1" spans="1:6">
      <c r="A1392" s="20">
        <v>1388</v>
      </c>
      <c r="B1392" s="218" t="s">
        <v>3379</v>
      </c>
      <c r="C1392" s="222" t="s">
        <v>2017</v>
      </c>
      <c r="D1392" s="235" t="s">
        <v>2007</v>
      </c>
      <c r="E1392" s="68" t="s">
        <v>2032</v>
      </c>
      <c r="F1392" s="239">
        <v>2</v>
      </c>
    </row>
    <row r="1393" customHeight="1" spans="1:6">
      <c r="A1393" s="20">
        <v>1389</v>
      </c>
      <c r="B1393" s="218" t="s">
        <v>3380</v>
      </c>
      <c r="C1393" s="222" t="s">
        <v>2017</v>
      </c>
      <c r="D1393" s="235" t="s">
        <v>2007</v>
      </c>
      <c r="E1393" s="68" t="s">
        <v>2032</v>
      </c>
      <c r="F1393" s="239">
        <v>3</v>
      </c>
    </row>
    <row r="1394" customHeight="1" spans="1:6">
      <c r="A1394" s="20">
        <v>1390</v>
      </c>
      <c r="B1394" s="218" t="s">
        <v>3381</v>
      </c>
      <c r="C1394" s="68"/>
      <c r="D1394" s="235" t="s">
        <v>2007</v>
      </c>
      <c r="E1394" s="68" t="s">
        <v>2032</v>
      </c>
      <c r="F1394" s="239">
        <v>5</v>
      </c>
    </row>
    <row r="1395" customHeight="1" spans="1:6">
      <c r="A1395" s="20">
        <v>1391</v>
      </c>
      <c r="B1395" s="218" t="s">
        <v>3382</v>
      </c>
      <c r="C1395" s="222" t="s">
        <v>2017</v>
      </c>
      <c r="D1395" s="235" t="s">
        <v>2007</v>
      </c>
      <c r="E1395" s="68" t="s">
        <v>2032</v>
      </c>
      <c r="F1395" s="239">
        <v>1</v>
      </c>
    </row>
    <row r="1396" customHeight="1" spans="1:6">
      <c r="A1396" s="20">
        <v>1392</v>
      </c>
      <c r="B1396" s="218" t="s">
        <v>3383</v>
      </c>
      <c r="C1396" s="222" t="s">
        <v>2017</v>
      </c>
      <c r="D1396" s="235" t="s">
        <v>2007</v>
      </c>
      <c r="E1396" s="68" t="s">
        <v>2032</v>
      </c>
      <c r="F1396" s="239">
        <v>2</v>
      </c>
    </row>
    <row r="1397" customHeight="1" spans="1:6">
      <c r="A1397" s="20">
        <v>1393</v>
      </c>
      <c r="B1397" s="218" t="s">
        <v>3384</v>
      </c>
      <c r="C1397" s="222" t="s">
        <v>2017</v>
      </c>
      <c r="D1397" s="235" t="s">
        <v>2007</v>
      </c>
      <c r="E1397" s="68" t="s">
        <v>2032</v>
      </c>
      <c r="F1397" s="239">
        <v>5</v>
      </c>
    </row>
    <row r="1398" customHeight="1" spans="1:6">
      <c r="A1398" s="20">
        <v>1394</v>
      </c>
      <c r="B1398" s="218" t="s">
        <v>3385</v>
      </c>
      <c r="C1398" s="222" t="s">
        <v>2017</v>
      </c>
      <c r="D1398" s="235" t="s">
        <v>2007</v>
      </c>
      <c r="E1398" s="68" t="s">
        <v>2032</v>
      </c>
      <c r="F1398" s="239">
        <v>1</v>
      </c>
    </row>
    <row r="1399" customHeight="1" spans="1:6">
      <c r="A1399" s="20">
        <v>1395</v>
      </c>
      <c r="B1399" s="218" t="s">
        <v>3386</v>
      </c>
      <c r="C1399" s="222" t="s">
        <v>2017</v>
      </c>
      <c r="D1399" s="235" t="s">
        <v>2007</v>
      </c>
      <c r="E1399" s="68" t="s">
        <v>2032</v>
      </c>
      <c r="F1399" s="239">
        <v>2</v>
      </c>
    </row>
    <row r="1400" customHeight="1" spans="1:6">
      <c r="A1400" s="20">
        <v>1396</v>
      </c>
      <c r="B1400" s="218" t="s">
        <v>3387</v>
      </c>
      <c r="C1400" s="222" t="s">
        <v>2017</v>
      </c>
      <c r="D1400" s="235" t="s">
        <v>2007</v>
      </c>
      <c r="E1400" s="68" t="s">
        <v>2032</v>
      </c>
      <c r="F1400" s="239">
        <v>2</v>
      </c>
    </row>
    <row r="1401" customHeight="1" spans="1:6">
      <c r="A1401" s="20">
        <v>1397</v>
      </c>
      <c r="B1401" s="218" t="s">
        <v>3388</v>
      </c>
      <c r="C1401" s="222" t="s">
        <v>2017</v>
      </c>
      <c r="D1401" s="235" t="s">
        <v>2007</v>
      </c>
      <c r="E1401" s="68" t="s">
        <v>2032</v>
      </c>
      <c r="F1401" s="239">
        <v>2</v>
      </c>
    </row>
    <row r="1402" customHeight="1" spans="1:6">
      <c r="A1402" s="20">
        <v>1398</v>
      </c>
      <c r="B1402" s="218" t="s">
        <v>3389</v>
      </c>
      <c r="C1402" s="68" t="s">
        <v>2094</v>
      </c>
      <c r="D1402" s="235" t="s">
        <v>2007</v>
      </c>
      <c r="E1402" s="68" t="s">
        <v>2032</v>
      </c>
      <c r="F1402" s="239">
        <v>1</v>
      </c>
    </row>
    <row r="1403" customHeight="1" spans="1:6">
      <c r="A1403" s="20">
        <v>1399</v>
      </c>
      <c r="B1403" s="218" t="s">
        <v>3390</v>
      </c>
      <c r="C1403" s="68"/>
      <c r="D1403" s="235" t="s">
        <v>2007</v>
      </c>
      <c r="E1403" s="68" t="s">
        <v>2032</v>
      </c>
      <c r="F1403" s="239">
        <v>1</v>
      </c>
    </row>
    <row r="1404" customHeight="1" spans="1:6">
      <c r="A1404" s="20">
        <v>1400</v>
      </c>
      <c r="B1404" s="218" t="s">
        <v>3391</v>
      </c>
      <c r="C1404" s="68" t="s">
        <v>2568</v>
      </c>
      <c r="D1404" s="235" t="s">
        <v>2007</v>
      </c>
      <c r="E1404" s="68" t="s">
        <v>2008</v>
      </c>
      <c r="F1404" s="239">
        <v>1</v>
      </c>
    </row>
    <row r="1405" customHeight="1" spans="1:6">
      <c r="A1405" s="20">
        <v>1401</v>
      </c>
      <c r="B1405" s="218" t="s">
        <v>3392</v>
      </c>
      <c r="C1405" s="224" t="s">
        <v>2377</v>
      </c>
      <c r="D1405" s="235" t="s">
        <v>2007</v>
      </c>
      <c r="E1405" s="68" t="s">
        <v>2008</v>
      </c>
      <c r="F1405" s="239">
        <v>1</v>
      </c>
    </row>
    <row r="1406" customHeight="1" spans="1:6">
      <c r="A1406" s="20">
        <v>1402</v>
      </c>
      <c r="B1406" s="218" t="s">
        <v>3393</v>
      </c>
      <c r="C1406" s="68"/>
      <c r="D1406" s="235" t="s">
        <v>2007</v>
      </c>
      <c r="E1406" s="68" t="s">
        <v>2032</v>
      </c>
      <c r="F1406" s="239">
        <v>3</v>
      </c>
    </row>
    <row r="1407" customHeight="1" spans="1:6">
      <c r="A1407" s="20">
        <v>1403</v>
      </c>
      <c r="B1407" s="218" t="s">
        <v>3394</v>
      </c>
      <c r="C1407" s="222" t="s">
        <v>2017</v>
      </c>
      <c r="D1407" s="235" t="s">
        <v>2007</v>
      </c>
      <c r="E1407" s="68" t="s">
        <v>2032</v>
      </c>
      <c r="F1407" s="239">
        <v>1</v>
      </c>
    </row>
    <row r="1408" customHeight="1" spans="1:6">
      <c r="A1408" s="20">
        <v>1404</v>
      </c>
      <c r="B1408" s="218" t="s">
        <v>3395</v>
      </c>
      <c r="C1408" s="222" t="s">
        <v>2017</v>
      </c>
      <c r="D1408" s="235" t="s">
        <v>2007</v>
      </c>
      <c r="E1408" s="68" t="s">
        <v>2032</v>
      </c>
      <c r="F1408" s="239">
        <v>1</v>
      </c>
    </row>
    <row r="1409" customHeight="1" spans="1:6">
      <c r="A1409" s="20">
        <v>1405</v>
      </c>
      <c r="B1409" s="218" t="s">
        <v>3396</v>
      </c>
      <c r="C1409" s="222" t="s">
        <v>2017</v>
      </c>
      <c r="D1409" s="235" t="s">
        <v>2007</v>
      </c>
      <c r="E1409" s="68" t="s">
        <v>2032</v>
      </c>
      <c r="F1409" s="239">
        <v>2</v>
      </c>
    </row>
    <row r="1410" customHeight="1" spans="1:6">
      <c r="A1410" s="20">
        <v>1406</v>
      </c>
      <c r="B1410" s="218" t="s">
        <v>3397</v>
      </c>
      <c r="C1410" s="222" t="s">
        <v>2017</v>
      </c>
      <c r="D1410" s="235" t="s">
        <v>2007</v>
      </c>
      <c r="E1410" s="68" t="s">
        <v>2032</v>
      </c>
      <c r="F1410" s="239">
        <v>2</v>
      </c>
    </row>
    <row r="1411" customHeight="1" spans="1:6">
      <c r="A1411" s="20">
        <v>1407</v>
      </c>
      <c r="B1411" s="218" t="s">
        <v>3398</v>
      </c>
      <c r="C1411" s="222" t="s">
        <v>2017</v>
      </c>
      <c r="D1411" s="235" t="s">
        <v>2007</v>
      </c>
      <c r="E1411" s="68" t="s">
        <v>2032</v>
      </c>
      <c r="F1411" s="239">
        <v>3</v>
      </c>
    </row>
    <row r="1412" customHeight="1" spans="1:6">
      <c r="A1412" s="20">
        <v>1408</v>
      </c>
      <c r="B1412" s="218" t="s">
        <v>3399</v>
      </c>
      <c r="C1412" s="222" t="s">
        <v>2017</v>
      </c>
      <c r="D1412" s="235" t="s">
        <v>2007</v>
      </c>
      <c r="E1412" s="68" t="s">
        <v>2032</v>
      </c>
      <c r="F1412" s="239">
        <v>1</v>
      </c>
    </row>
    <row r="1413" customHeight="1" spans="1:6">
      <c r="A1413" s="20">
        <v>1409</v>
      </c>
      <c r="B1413" s="218" t="s">
        <v>3400</v>
      </c>
      <c r="C1413" s="222" t="s">
        <v>2017</v>
      </c>
      <c r="D1413" s="235" t="s">
        <v>2007</v>
      </c>
      <c r="E1413" s="68" t="s">
        <v>2032</v>
      </c>
      <c r="F1413" s="239">
        <v>2</v>
      </c>
    </row>
    <row r="1414" customHeight="1" spans="1:6">
      <c r="A1414" s="20">
        <v>1410</v>
      </c>
      <c r="B1414" s="218" t="s">
        <v>3401</v>
      </c>
      <c r="C1414" s="222" t="s">
        <v>2017</v>
      </c>
      <c r="D1414" s="235" t="s">
        <v>2007</v>
      </c>
      <c r="E1414" s="68" t="s">
        <v>2032</v>
      </c>
      <c r="F1414" s="239">
        <v>2</v>
      </c>
    </row>
    <row r="1415" customHeight="1" spans="1:6">
      <c r="A1415" s="20">
        <v>1411</v>
      </c>
      <c r="B1415" s="218" t="s">
        <v>3402</v>
      </c>
      <c r="C1415" s="222" t="s">
        <v>2017</v>
      </c>
      <c r="D1415" s="235" t="s">
        <v>2007</v>
      </c>
      <c r="E1415" s="68" t="s">
        <v>2032</v>
      </c>
      <c r="F1415" s="239">
        <v>2</v>
      </c>
    </row>
    <row r="1416" customHeight="1" spans="1:6">
      <c r="A1416" s="20">
        <v>1412</v>
      </c>
      <c r="B1416" s="218" t="s">
        <v>3402</v>
      </c>
      <c r="C1416" s="222" t="s">
        <v>2017</v>
      </c>
      <c r="D1416" s="235" t="s">
        <v>2007</v>
      </c>
      <c r="E1416" s="68" t="s">
        <v>2032</v>
      </c>
      <c r="F1416" s="239">
        <v>2</v>
      </c>
    </row>
    <row r="1417" customHeight="1" spans="1:6">
      <c r="A1417" s="20">
        <v>1413</v>
      </c>
      <c r="B1417" s="218" t="s">
        <v>3403</v>
      </c>
      <c r="C1417" s="222" t="s">
        <v>2017</v>
      </c>
      <c r="D1417" s="235" t="s">
        <v>2007</v>
      </c>
      <c r="E1417" s="68" t="s">
        <v>2038</v>
      </c>
      <c r="F1417" s="239">
        <v>1</v>
      </c>
    </row>
    <row r="1418" customHeight="1" spans="1:6">
      <c r="A1418" s="20">
        <v>1414</v>
      </c>
      <c r="B1418" s="218" t="s">
        <v>3404</v>
      </c>
      <c r="C1418" s="224" t="s">
        <v>2377</v>
      </c>
      <c r="D1418" s="235" t="s">
        <v>2007</v>
      </c>
      <c r="E1418" s="68" t="s">
        <v>2032</v>
      </c>
      <c r="F1418" s="239">
        <v>4</v>
      </c>
    </row>
    <row r="1419" customHeight="1" spans="1:6">
      <c r="A1419" s="20">
        <v>1415</v>
      </c>
      <c r="B1419" s="218" t="s">
        <v>3405</v>
      </c>
      <c r="C1419" s="222" t="s">
        <v>2017</v>
      </c>
      <c r="D1419" s="235" t="s">
        <v>2007</v>
      </c>
      <c r="E1419" s="68" t="s">
        <v>2032</v>
      </c>
      <c r="F1419" s="239">
        <v>3</v>
      </c>
    </row>
    <row r="1420" customHeight="1" spans="1:6">
      <c r="A1420" s="20">
        <v>1416</v>
      </c>
      <c r="B1420" s="218" t="s">
        <v>3406</v>
      </c>
      <c r="C1420" s="222" t="s">
        <v>2017</v>
      </c>
      <c r="D1420" s="235" t="s">
        <v>2007</v>
      </c>
      <c r="E1420" s="68" t="s">
        <v>2032</v>
      </c>
      <c r="F1420" s="239">
        <v>3</v>
      </c>
    </row>
    <row r="1421" customHeight="1" spans="1:6">
      <c r="A1421" s="20">
        <v>1417</v>
      </c>
      <c r="B1421" s="218" t="s">
        <v>3407</v>
      </c>
      <c r="C1421" s="68"/>
      <c r="D1421" s="235" t="s">
        <v>2007</v>
      </c>
      <c r="E1421" s="68" t="s">
        <v>2032</v>
      </c>
      <c r="F1421" s="239">
        <v>10</v>
      </c>
    </row>
    <row r="1422" customHeight="1" spans="1:6">
      <c r="A1422" s="20">
        <v>1418</v>
      </c>
      <c r="B1422" s="218" t="s">
        <v>3408</v>
      </c>
      <c r="C1422" s="222" t="s">
        <v>2017</v>
      </c>
      <c r="D1422" s="235" t="s">
        <v>2007</v>
      </c>
      <c r="E1422" s="68" t="s">
        <v>2032</v>
      </c>
      <c r="F1422" s="239">
        <v>2</v>
      </c>
    </row>
    <row r="1423" customHeight="1" spans="1:6">
      <c r="A1423" s="20">
        <v>1419</v>
      </c>
      <c r="B1423" s="218" t="s">
        <v>3409</v>
      </c>
      <c r="C1423" s="222" t="s">
        <v>2017</v>
      </c>
      <c r="D1423" s="235" t="s">
        <v>2007</v>
      </c>
      <c r="E1423" s="68" t="s">
        <v>2032</v>
      </c>
      <c r="F1423" s="239">
        <v>1</v>
      </c>
    </row>
    <row r="1424" customHeight="1" spans="1:6">
      <c r="A1424" s="20">
        <v>1420</v>
      </c>
      <c r="B1424" s="218" t="s">
        <v>3410</v>
      </c>
      <c r="C1424" s="222" t="s">
        <v>2017</v>
      </c>
      <c r="D1424" s="235" t="s">
        <v>2007</v>
      </c>
      <c r="E1424" s="68" t="s">
        <v>2032</v>
      </c>
      <c r="F1424" s="239">
        <v>1</v>
      </c>
    </row>
    <row r="1425" customHeight="1" spans="1:6">
      <c r="A1425" s="20">
        <v>1421</v>
      </c>
      <c r="B1425" s="218" t="s">
        <v>3411</v>
      </c>
      <c r="C1425" s="222" t="s">
        <v>2017</v>
      </c>
      <c r="D1425" s="235" t="s">
        <v>2007</v>
      </c>
      <c r="E1425" s="68" t="s">
        <v>2008</v>
      </c>
      <c r="F1425" s="239">
        <v>1</v>
      </c>
    </row>
    <row r="1426" customHeight="1" spans="1:6">
      <c r="A1426" s="20">
        <v>1422</v>
      </c>
      <c r="B1426" s="218" t="s">
        <v>3393</v>
      </c>
      <c r="C1426" s="68"/>
      <c r="D1426" s="235" t="s">
        <v>2007</v>
      </c>
      <c r="E1426" s="68" t="s">
        <v>2032</v>
      </c>
      <c r="F1426" s="239">
        <v>2</v>
      </c>
    </row>
    <row r="1427" customHeight="1" spans="1:6">
      <c r="A1427" s="20">
        <v>1423</v>
      </c>
      <c r="B1427" s="218" t="s">
        <v>3394</v>
      </c>
      <c r="C1427" s="222" t="s">
        <v>2017</v>
      </c>
      <c r="D1427" s="235" t="s">
        <v>2007</v>
      </c>
      <c r="E1427" s="68" t="s">
        <v>2032</v>
      </c>
      <c r="F1427" s="239">
        <v>3</v>
      </c>
    </row>
    <row r="1428" customHeight="1" spans="1:6">
      <c r="A1428" s="20">
        <v>1424</v>
      </c>
      <c r="B1428" s="218" t="s">
        <v>3412</v>
      </c>
      <c r="C1428" s="222" t="s">
        <v>2017</v>
      </c>
      <c r="D1428" s="235" t="s">
        <v>2007</v>
      </c>
      <c r="E1428" s="68" t="s">
        <v>2032</v>
      </c>
      <c r="F1428" s="239">
        <v>1</v>
      </c>
    </row>
    <row r="1429" customHeight="1" spans="1:6">
      <c r="A1429" s="20">
        <v>1425</v>
      </c>
      <c r="B1429" s="218" t="s">
        <v>3413</v>
      </c>
      <c r="C1429" s="222" t="s">
        <v>2017</v>
      </c>
      <c r="D1429" s="235" t="s">
        <v>2007</v>
      </c>
      <c r="E1429" s="68" t="s">
        <v>2032</v>
      </c>
      <c r="F1429" s="239">
        <v>1</v>
      </c>
    </row>
    <row r="1430" customHeight="1" spans="1:6">
      <c r="A1430" s="20">
        <v>1426</v>
      </c>
      <c r="B1430" s="218" t="s">
        <v>3414</v>
      </c>
      <c r="C1430" s="68" t="s">
        <v>2094</v>
      </c>
      <c r="D1430" s="235" t="s">
        <v>2007</v>
      </c>
      <c r="E1430" s="68" t="s">
        <v>2032</v>
      </c>
      <c r="F1430" s="239">
        <v>1</v>
      </c>
    </row>
    <row r="1431" customHeight="1" spans="1:6">
      <c r="A1431" s="20">
        <v>1427</v>
      </c>
      <c r="B1431" s="218" t="s">
        <v>3415</v>
      </c>
      <c r="C1431" s="68"/>
      <c r="D1431" s="235" t="s">
        <v>2007</v>
      </c>
      <c r="E1431" s="68" t="s">
        <v>2008</v>
      </c>
      <c r="F1431" s="239">
        <v>2</v>
      </c>
    </row>
    <row r="1432" customHeight="1" spans="1:6">
      <c r="A1432" s="20">
        <v>1428</v>
      </c>
      <c r="B1432" s="218" t="s">
        <v>3416</v>
      </c>
      <c r="C1432" s="68"/>
      <c r="D1432" s="235" t="s">
        <v>2007</v>
      </c>
      <c r="E1432" s="68" t="s">
        <v>2032</v>
      </c>
      <c r="F1432" s="239">
        <v>3</v>
      </c>
    </row>
    <row r="1433" customHeight="1" spans="1:6">
      <c r="A1433" s="20">
        <v>1429</v>
      </c>
      <c r="B1433" s="218" t="s">
        <v>3417</v>
      </c>
      <c r="C1433" s="222" t="s">
        <v>2017</v>
      </c>
      <c r="D1433" s="235" t="s">
        <v>2007</v>
      </c>
      <c r="E1433" s="68" t="s">
        <v>2032</v>
      </c>
      <c r="F1433" s="239">
        <v>1</v>
      </c>
    </row>
    <row r="1434" customHeight="1" spans="1:6">
      <c r="A1434" s="20">
        <v>1430</v>
      </c>
      <c r="B1434" s="218" t="s">
        <v>3418</v>
      </c>
      <c r="C1434" s="222" t="s">
        <v>2017</v>
      </c>
      <c r="D1434" s="235" t="s">
        <v>2007</v>
      </c>
      <c r="E1434" s="68" t="s">
        <v>2032</v>
      </c>
      <c r="F1434" s="239">
        <v>1</v>
      </c>
    </row>
    <row r="1435" customHeight="1" spans="1:6">
      <c r="A1435" s="20">
        <v>1431</v>
      </c>
      <c r="B1435" s="218" t="s">
        <v>3419</v>
      </c>
      <c r="C1435" s="68" t="s">
        <v>2094</v>
      </c>
      <c r="D1435" s="235" t="s">
        <v>2007</v>
      </c>
      <c r="E1435" s="68" t="s">
        <v>2032</v>
      </c>
      <c r="F1435" s="239">
        <v>2</v>
      </c>
    </row>
    <row r="1436" customHeight="1" spans="1:6">
      <c r="A1436" s="20">
        <v>1432</v>
      </c>
      <c r="B1436" s="218" t="s">
        <v>3420</v>
      </c>
      <c r="C1436" s="222" t="s">
        <v>2017</v>
      </c>
      <c r="D1436" s="235" t="s">
        <v>2007</v>
      </c>
      <c r="E1436" s="68" t="s">
        <v>2099</v>
      </c>
      <c r="F1436" s="239">
        <v>2</v>
      </c>
    </row>
    <row r="1437" customHeight="1" spans="1:6">
      <c r="A1437" s="20">
        <v>1433</v>
      </c>
      <c r="B1437" s="218" t="s">
        <v>3421</v>
      </c>
      <c r="C1437" s="222" t="s">
        <v>2017</v>
      </c>
      <c r="D1437" s="235" t="s">
        <v>2007</v>
      </c>
      <c r="E1437" s="68" t="s">
        <v>2099</v>
      </c>
      <c r="F1437" s="239">
        <v>2</v>
      </c>
    </row>
    <row r="1438" customHeight="1" spans="1:6">
      <c r="A1438" s="20">
        <v>1434</v>
      </c>
      <c r="B1438" s="218" t="s">
        <v>3422</v>
      </c>
      <c r="C1438" s="222" t="s">
        <v>2017</v>
      </c>
      <c r="D1438" s="235" t="s">
        <v>2007</v>
      </c>
      <c r="E1438" s="68" t="s">
        <v>2099</v>
      </c>
      <c r="F1438" s="239">
        <v>4</v>
      </c>
    </row>
    <row r="1439" customHeight="1" spans="1:6">
      <c r="A1439" s="20">
        <v>1435</v>
      </c>
      <c r="B1439" s="218" t="s">
        <v>3423</v>
      </c>
      <c r="C1439" s="222" t="s">
        <v>2017</v>
      </c>
      <c r="D1439" s="235" t="s">
        <v>2007</v>
      </c>
      <c r="E1439" s="68" t="s">
        <v>2038</v>
      </c>
      <c r="F1439" s="239">
        <v>1</v>
      </c>
    </row>
    <row r="1440" customHeight="1" spans="1:6">
      <c r="A1440" s="20">
        <v>1436</v>
      </c>
      <c r="B1440" s="218" t="s">
        <v>3424</v>
      </c>
      <c r="C1440" s="222" t="s">
        <v>2017</v>
      </c>
      <c r="D1440" s="235" t="s">
        <v>2007</v>
      </c>
      <c r="E1440" s="68" t="s">
        <v>2038</v>
      </c>
      <c r="F1440" s="239">
        <v>1</v>
      </c>
    </row>
    <row r="1441" customHeight="1" spans="1:6">
      <c r="A1441" s="20">
        <v>1437</v>
      </c>
      <c r="B1441" s="218" t="s">
        <v>3425</v>
      </c>
      <c r="C1441" s="68" t="s">
        <v>2094</v>
      </c>
      <c r="D1441" s="235" t="s">
        <v>2007</v>
      </c>
      <c r="E1441" s="68" t="s">
        <v>2008</v>
      </c>
      <c r="F1441" s="239">
        <v>1</v>
      </c>
    </row>
    <row r="1442" customHeight="1" spans="1:6">
      <c r="A1442" s="20">
        <v>1438</v>
      </c>
      <c r="B1442" s="218" t="s">
        <v>3426</v>
      </c>
      <c r="C1442" s="68" t="s">
        <v>2094</v>
      </c>
      <c r="D1442" s="235" t="s">
        <v>2007</v>
      </c>
      <c r="E1442" s="68" t="s">
        <v>2008</v>
      </c>
      <c r="F1442" s="239">
        <v>1</v>
      </c>
    </row>
    <row r="1443" customHeight="1" spans="1:6">
      <c r="A1443" s="20">
        <v>1439</v>
      </c>
      <c r="B1443" s="218" t="s">
        <v>3427</v>
      </c>
      <c r="C1443" s="222" t="s">
        <v>2017</v>
      </c>
      <c r="D1443" s="235" t="s">
        <v>2007</v>
      </c>
      <c r="E1443" s="68" t="s">
        <v>2032</v>
      </c>
      <c r="F1443" s="239">
        <v>2</v>
      </c>
    </row>
    <row r="1444" customHeight="1" spans="1:6">
      <c r="A1444" s="20">
        <v>1440</v>
      </c>
      <c r="B1444" s="218" t="s">
        <v>3428</v>
      </c>
      <c r="C1444" s="222" t="s">
        <v>2017</v>
      </c>
      <c r="D1444" s="235" t="s">
        <v>2007</v>
      </c>
      <c r="E1444" s="68" t="s">
        <v>2032</v>
      </c>
      <c r="F1444" s="239">
        <v>2</v>
      </c>
    </row>
    <row r="1445" customHeight="1" spans="1:6">
      <c r="A1445" s="20">
        <v>1441</v>
      </c>
      <c r="B1445" s="218" t="s">
        <v>3429</v>
      </c>
      <c r="C1445" s="68" t="s">
        <v>2094</v>
      </c>
      <c r="D1445" s="235" t="s">
        <v>2007</v>
      </c>
      <c r="E1445" s="68" t="s">
        <v>2032</v>
      </c>
      <c r="F1445" s="239">
        <v>2</v>
      </c>
    </row>
    <row r="1446" customHeight="1" spans="1:6">
      <c r="A1446" s="20">
        <v>1442</v>
      </c>
      <c r="B1446" s="218" t="s">
        <v>3430</v>
      </c>
      <c r="C1446" s="222" t="s">
        <v>2017</v>
      </c>
      <c r="D1446" s="235" t="s">
        <v>2007</v>
      </c>
      <c r="E1446" s="68" t="s">
        <v>2032</v>
      </c>
      <c r="F1446" s="239">
        <v>1</v>
      </c>
    </row>
    <row r="1447" customHeight="1" spans="1:6">
      <c r="A1447" s="20">
        <v>1443</v>
      </c>
      <c r="B1447" s="218" t="s">
        <v>3431</v>
      </c>
      <c r="C1447" s="222" t="s">
        <v>2017</v>
      </c>
      <c r="D1447" s="235" t="s">
        <v>2007</v>
      </c>
      <c r="E1447" s="68" t="s">
        <v>2099</v>
      </c>
      <c r="F1447" s="239">
        <v>5</v>
      </c>
    </row>
    <row r="1448" customHeight="1" spans="1:6">
      <c r="A1448" s="20">
        <v>1444</v>
      </c>
      <c r="B1448" s="218" t="s">
        <v>3432</v>
      </c>
      <c r="C1448" s="222" t="s">
        <v>2017</v>
      </c>
      <c r="D1448" s="235" t="s">
        <v>2007</v>
      </c>
      <c r="E1448" s="68" t="s">
        <v>2032</v>
      </c>
      <c r="F1448" s="239">
        <v>2</v>
      </c>
    </row>
    <row r="1449" customHeight="1" spans="1:6">
      <c r="A1449" s="20">
        <v>1445</v>
      </c>
      <c r="B1449" s="218" t="s">
        <v>3433</v>
      </c>
      <c r="C1449" s="68" t="s">
        <v>2094</v>
      </c>
      <c r="D1449" s="235" t="s">
        <v>2007</v>
      </c>
      <c r="E1449" s="68" t="s">
        <v>2008</v>
      </c>
      <c r="F1449" s="239">
        <v>4</v>
      </c>
    </row>
    <row r="1450" customHeight="1" spans="1:6">
      <c r="A1450" s="20">
        <v>1446</v>
      </c>
      <c r="B1450" s="218" t="s">
        <v>3434</v>
      </c>
      <c r="C1450" s="68" t="s">
        <v>2094</v>
      </c>
      <c r="D1450" s="235" t="s">
        <v>2007</v>
      </c>
      <c r="E1450" s="68" t="s">
        <v>2008</v>
      </c>
      <c r="F1450" s="239">
        <v>3</v>
      </c>
    </row>
    <row r="1451" customHeight="1" spans="1:6">
      <c r="A1451" s="20">
        <v>1447</v>
      </c>
      <c r="B1451" s="218" t="s">
        <v>3435</v>
      </c>
      <c r="C1451" s="68" t="s">
        <v>2094</v>
      </c>
      <c r="D1451" s="235" t="s">
        <v>2007</v>
      </c>
      <c r="E1451" s="68" t="s">
        <v>2008</v>
      </c>
      <c r="F1451" s="239">
        <v>2</v>
      </c>
    </row>
    <row r="1452" customHeight="1" spans="1:6">
      <c r="A1452" s="20">
        <v>1448</v>
      </c>
      <c r="B1452" s="218" t="s">
        <v>3436</v>
      </c>
      <c r="C1452" s="222" t="s">
        <v>2017</v>
      </c>
      <c r="D1452" s="235" t="s">
        <v>2007</v>
      </c>
      <c r="E1452" s="68" t="s">
        <v>2032</v>
      </c>
      <c r="F1452" s="239">
        <v>11</v>
      </c>
    </row>
    <row r="1453" customHeight="1" spans="1:6">
      <c r="A1453" s="20">
        <v>1449</v>
      </c>
      <c r="B1453" s="218" t="s">
        <v>3437</v>
      </c>
      <c r="C1453" s="222" t="s">
        <v>2017</v>
      </c>
      <c r="D1453" s="235" t="s">
        <v>2007</v>
      </c>
      <c r="E1453" s="68" t="s">
        <v>2032</v>
      </c>
      <c r="F1453" s="239">
        <v>1</v>
      </c>
    </row>
    <row r="1454" customHeight="1" spans="1:6">
      <c r="A1454" s="20">
        <v>1450</v>
      </c>
      <c r="B1454" s="218" t="s">
        <v>3438</v>
      </c>
      <c r="C1454" s="222" t="s">
        <v>2017</v>
      </c>
      <c r="D1454" s="235" t="s">
        <v>2007</v>
      </c>
      <c r="E1454" s="68" t="s">
        <v>2032</v>
      </c>
      <c r="F1454" s="239">
        <v>3</v>
      </c>
    </row>
    <row r="1455" customHeight="1" spans="1:6">
      <c r="A1455" s="20">
        <v>1451</v>
      </c>
      <c r="B1455" s="218" t="s">
        <v>3439</v>
      </c>
      <c r="C1455" s="222" t="s">
        <v>2017</v>
      </c>
      <c r="D1455" s="235" t="s">
        <v>2007</v>
      </c>
      <c r="E1455" s="68" t="s">
        <v>2032</v>
      </c>
      <c r="F1455" s="239">
        <v>2</v>
      </c>
    </row>
    <row r="1456" customHeight="1" spans="1:6">
      <c r="A1456" s="20">
        <v>1452</v>
      </c>
      <c r="B1456" s="218" t="s">
        <v>3440</v>
      </c>
      <c r="C1456" s="222" t="s">
        <v>2017</v>
      </c>
      <c r="D1456" s="235" t="s">
        <v>2007</v>
      </c>
      <c r="E1456" s="68" t="s">
        <v>2032</v>
      </c>
      <c r="F1456" s="239">
        <v>4</v>
      </c>
    </row>
    <row r="1457" customHeight="1" spans="1:6">
      <c r="A1457" s="20">
        <v>1453</v>
      </c>
      <c r="B1457" s="218" t="s">
        <v>3441</v>
      </c>
      <c r="C1457" s="222" t="s">
        <v>2017</v>
      </c>
      <c r="D1457" s="235" t="s">
        <v>2007</v>
      </c>
      <c r="E1457" s="68" t="s">
        <v>2032</v>
      </c>
      <c r="F1457" s="239">
        <v>1</v>
      </c>
    </row>
    <row r="1458" customHeight="1" spans="1:6">
      <c r="A1458" s="20">
        <v>1454</v>
      </c>
      <c r="B1458" s="218" t="s">
        <v>3442</v>
      </c>
      <c r="C1458" s="222" t="s">
        <v>2017</v>
      </c>
      <c r="D1458" s="235" t="s">
        <v>2007</v>
      </c>
      <c r="E1458" s="68" t="s">
        <v>2032</v>
      </c>
      <c r="F1458" s="239">
        <v>1</v>
      </c>
    </row>
    <row r="1459" customHeight="1" spans="1:6">
      <c r="A1459" s="20">
        <v>1455</v>
      </c>
      <c r="B1459" s="218" t="s">
        <v>3443</v>
      </c>
      <c r="C1459" s="222" t="s">
        <v>2017</v>
      </c>
      <c r="D1459" s="235" t="s">
        <v>2007</v>
      </c>
      <c r="E1459" s="68" t="s">
        <v>2032</v>
      </c>
      <c r="F1459" s="239">
        <v>3</v>
      </c>
    </row>
    <row r="1460" customHeight="1" spans="1:6">
      <c r="A1460" s="20">
        <v>1456</v>
      </c>
      <c r="B1460" s="218" t="s">
        <v>3444</v>
      </c>
      <c r="C1460" s="222" t="s">
        <v>2017</v>
      </c>
      <c r="D1460" s="235" t="s">
        <v>2007</v>
      </c>
      <c r="E1460" s="68" t="s">
        <v>2032</v>
      </c>
      <c r="F1460" s="239">
        <v>2</v>
      </c>
    </row>
    <row r="1461" customHeight="1" spans="1:6">
      <c r="A1461" s="20">
        <v>1457</v>
      </c>
      <c r="B1461" s="218" t="s">
        <v>3445</v>
      </c>
      <c r="C1461" s="222" t="s">
        <v>2017</v>
      </c>
      <c r="D1461" s="235" t="s">
        <v>2007</v>
      </c>
      <c r="E1461" s="68" t="s">
        <v>2032</v>
      </c>
      <c r="F1461" s="239">
        <v>2</v>
      </c>
    </row>
    <row r="1462" customHeight="1" spans="1:6">
      <c r="A1462" s="20">
        <v>1458</v>
      </c>
      <c r="B1462" s="218" t="s">
        <v>3446</v>
      </c>
      <c r="C1462" s="222" t="s">
        <v>2017</v>
      </c>
      <c r="D1462" s="235" t="s">
        <v>2007</v>
      </c>
      <c r="E1462" s="68" t="s">
        <v>2032</v>
      </c>
      <c r="F1462" s="239">
        <v>5</v>
      </c>
    </row>
    <row r="1463" customHeight="1" spans="1:6">
      <c r="A1463" s="20">
        <v>1459</v>
      </c>
      <c r="B1463" s="218" t="s">
        <v>3447</v>
      </c>
      <c r="C1463" s="222" t="s">
        <v>2017</v>
      </c>
      <c r="D1463" s="235" t="s">
        <v>2007</v>
      </c>
      <c r="E1463" s="68" t="s">
        <v>2032</v>
      </c>
      <c r="F1463" s="239">
        <v>2</v>
      </c>
    </row>
    <row r="1464" customHeight="1" spans="1:6">
      <c r="A1464" s="20">
        <v>1460</v>
      </c>
      <c r="B1464" s="218" t="s">
        <v>3448</v>
      </c>
      <c r="C1464" s="222" t="s">
        <v>2017</v>
      </c>
      <c r="D1464" s="235" t="s">
        <v>2007</v>
      </c>
      <c r="E1464" s="68" t="s">
        <v>2032</v>
      </c>
      <c r="F1464" s="239">
        <v>2</v>
      </c>
    </row>
    <row r="1465" customHeight="1" spans="1:6">
      <c r="A1465" s="20">
        <v>1461</v>
      </c>
      <c r="B1465" s="218" t="s">
        <v>3449</v>
      </c>
      <c r="C1465" s="222" t="s">
        <v>2017</v>
      </c>
      <c r="D1465" s="235" t="s">
        <v>2007</v>
      </c>
      <c r="E1465" s="68" t="s">
        <v>2032</v>
      </c>
      <c r="F1465" s="239">
        <v>5</v>
      </c>
    </row>
    <row r="1466" customHeight="1" spans="1:6">
      <c r="A1466" s="20">
        <v>1462</v>
      </c>
      <c r="B1466" s="218" t="s">
        <v>3450</v>
      </c>
      <c r="C1466" s="222" t="s">
        <v>2017</v>
      </c>
      <c r="D1466" s="235" t="s">
        <v>2007</v>
      </c>
      <c r="E1466" s="68" t="s">
        <v>2038</v>
      </c>
      <c r="F1466" s="239">
        <v>4</v>
      </c>
    </row>
    <row r="1467" customHeight="1" spans="1:6">
      <c r="A1467" s="20">
        <v>1463</v>
      </c>
      <c r="B1467" s="218" t="s">
        <v>3451</v>
      </c>
      <c r="C1467" s="68"/>
      <c r="D1467" s="235" t="s">
        <v>2007</v>
      </c>
      <c r="E1467" s="68" t="s">
        <v>2032</v>
      </c>
      <c r="F1467" s="239">
        <v>12</v>
      </c>
    </row>
    <row r="1468" customHeight="1" spans="1:6">
      <c r="A1468" s="20">
        <v>1464</v>
      </c>
      <c r="B1468" s="218" t="s">
        <v>3452</v>
      </c>
      <c r="C1468" s="68"/>
      <c r="D1468" s="235" t="s">
        <v>2007</v>
      </c>
      <c r="E1468" s="68" t="s">
        <v>2032</v>
      </c>
      <c r="F1468" s="239">
        <v>18</v>
      </c>
    </row>
    <row r="1469" customHeight="1" spans="1:6">
      <c r="A1469" s="20">
        <v>1465</v>
      </c>
      <c r="B1469" s="218" t="s">
        <v>3453</v>
      </c>
      <c r="C1469" s="222" t="s">
        <v>2017</v>
      </c>
      <c r="D1469" s="235" t="s">
        <v>2007</v>
      </c>
      <c r="E1469" s="68" t="s">
        <v>2032</v>
      </c>
      <c r="F1469" s="239">
        <v>1</v>
      </c>
    </row>
    <row r="1470" customHeight="1" spans="1:6">
      <c r="A1470" s="20">
        <v>1466</v>
      </c>
      <c r="B1470" s="218" t="s">
        <v>3454</v>
      </c>
      <c r="C1470" s="222" t="s">
        <v>2017</v>
      </c>
      <c r="D1470" s="235" t="s">
        <v>2007</v>
      </c>
      <c r="E1470" s="68" t="s">
        <v>2032</v>
      </c>
      <c r="F1470" s="239">
        <v>2</v>
      </c>
    </row>
    <row r="1471" customHeight="1" spans="1:6">
      <c r="A1471" s="20">
        <v>1467</v>
      </c>
      <c r="B1471" s="218" t="s">
        <v>3455</v>
      </c>
      <c r="C1471" s="222" t="s">
        <v>2017</v>
      </c>
      <c r="D1471" s="235" t="s">
        <v>2007</v>
      </c>
      <c r="E1471" s="68" t="s">
        <v>2032</v>
      </c>
      <c r="F1471" s="239">
        <v>9</v>
      </c>
    </row>
    <row r="1472" customHeight="1" spans="1:6">
      <c r="A1472" s="20">
        <v>1468</v>
      </c>
      <c r="B1472" s="218" t="s">
        <v>3456</v>
      </c>
      <c r="C1472" s="222" t="s">
        <v>2017</v>
      </c>
      <c r="D1472" s="235" t="s">
        <v>2007</v>
      </c>
      <c r="E1472" s="68" t="s">
        <v>2032</v>
      </c>
      <c r="F1472" s="239">
        <v>1</v>
      </c>
    </row>
    <row r="1473" customHeight="1" spans="1:6">
      <c r="A1473" s="20">
        <v>1469</v>
      </c>
      <c r="B1473" s="218" t="s">
        <v>3457</v>
      </c>
      <c r="C1473" s="222" t="s">
        <v>2017</v>
      </c>
      <c r="D1473" s="235" t="s">
        <v>2007</v>
      </c>
      <c r="E1473" s="68" t="s">
        <v>2032</v>
      </c>
      <c r="F1473" s="239">
        <v>3</v>
      </c>
    </row>
    <row r="1474" customHeight="1" spans="1:6">
      <c r="A1474" s="20">
        <v>1470</v>
      </c>
      <c r="B1474" s="218" t="s">
        <v>3458</v>
      </c>
      <c r="C1474" s="222" t="s">
        <v>2017</v>
      </c>
      <c r="D1474" s="235" t="s">
        <v>2007</v>
      </c>
      <c r="E1474" s="68" t="s">
        <v>2032</v>
      </c>
      <c r="F1474" s="239">
        <v>1</v>
      </c>
    </row>
    <row r="1475" customHeight="1" spans="1:6">
      <c r="A1475" s="20">
        <v>1471</v>
      </c>
      <c r="B1475" s="218" t="s">
        <v>3459</v>
      </c>
      <c r="C1475" s="222" t="s">
        <v>2017</v>
      </c>
      <c r="D1475" s="235" t="s">
        <v>2007</v>
      </c>
      <c r="E1475" s="68" t="s">
        <v>2032</v>
      </c>
      <c r="F1475" s="239">
        <v>1</v>
      </c>
    </row>
    <row r="1476" customHeight="1" spans="1:6">
      <c r="A1476" s="20">
        <v>1472</v>
      </c>
      <c r="B1476" s="218" t="s">
        <v>3460</v>
      </c>
      <c r="C1476" s="222" t="s">
        <v>2017</v>
      </c>
      <c r="D1476" s="235" t="s">
        <v>2007</v>
      </c>
      <c r="E1476" s="68" t="s">
        <v>2032</v>
      </c>
      <c r="F1476" s="239">
        <v>8</v>
      </c>
    </row>
    <row r="1477" customHeight="1" spans="1:6">
      <c r="A1477" s="20">
        <v>1473</v>
      </c>
      <c r="B1477" s="218" t="s">
        <v>3461</v>
      </c>
      <c r="C1477" s="222" t="s">
        <v>2017</v>
      </c>
      <c r="D1477" s="235" t="s">
        <v>2007</v>
      </c>
      <c r="E1477" s="68" t="s">
        <v>2032</v>
      </c>
      <c r="F1477" s="239">
        <v>8</v>
      </c>
    </row>
    <row r="1478" customHeight="1" spans="1:6">
      <c r="A1478" s="20">
        <v>1474</v>
      </c>
      <c r="B1478" s="218" t="s">
        <v>3462</v>
      </c>
      <c r="C1478" s="222" t="s">
        <v>2017</v>
      </c>
      <c r="D1478" s="235" t="s">
        <v>2007</v>
      </c>
      <c r="E1478" s="68" t="s">
        <v>2032</v>
      </c>
      <c r="F1478" s="239">
        <v>2</v>
      </c>
    </row>
    <row r="1479" customHeight="1" spans="1:6">
      <c r="A1479" s="20">
        <v>1475</v>
      </c>
      <c r="B1479" s="218" t="s">
        <v>3463</v>
      </c>
      <c r="C1479" s="222" t="s">
        <v>2017</v>
      </c>
      <c r="D1479" s="235" t="s">
        <v>2007</v>
      </c>
      <c r="E1479" s="68" t="s">
        <v>2038</v>
      </c>
      <c r="F1479" s="239">
        <v>1</v>
      </c>
    </row>
    <row r="1480" customHeight="1" spans="1:6">
      <c r="A1480" s="20">
        <v>1476</v>
      </c>
      <c r="B1480" s="218" t="s">
        <v>3464</v>
      </c>
      <c r="C1480" s="222" t="s">
        <v>2017</v>
      </c>
      <c r="D1480" s="235" t="s">
        <v>2007</v>
      </c>
      <c r="E1480" s="68" t="s">
        <v>2032</v>
      </c>
      <c r="F1480" s="239">
        <v>2</v>
      </c>
    </row>
    <row r="1481" customHeight="1" spans="1:6">
      <c r="A1481" s="20">
        <v>1477</v>
      </c>
      <c r="B1481" s="218" t="s">
        <v>3465</v>
      </c>
      <c r="C1481" s="222" t="s">
        <v>2017</v>
      </c>
      <c r="D1481" s="235" t="s">
        <v>2007</v>
      </c>
      <c r="E1481" s="68" t="s">
        <v>2032</v>
      </c>
      <c r="F1481" s="239">
        <v>6</v>
      </c>
    </row>
    <row r="1482" customHeight="1" spans="1:6">
      <c r="A1482" s="20">
        <v>1478</v>
      </c>
      <c r="B1482" s="218" t="s">
        <v>3466</v>
      </c>
      <c r="C1482" s="222" t="s">
        <v>2017</v>
      </c>
      <c r="D1482" s="235" t="s">
        <v>2007</v>
      </c>
      <c r="E1482" s="68" t="s">
        <v>2032</v>
      </c>
      <c r="F1482" s="239">
        <v>1</v>
      </c>
    </row>
    <row r="1483" customHeight="1" spans="1:6">
      <c r="A1483" s="20">
        <v>1479</v>
      </c>
      <c r="B1483" s="218" t="s">
        <v>3467</v>
      </c>
      <c r="C1483" s="222" t="s">
        <v>2017</v>
      </c>
      <c r="D1483" s="235" t="s">
        <v>2007</v>
      </c>
      <c r="E1483" s="68" t="s">
        <v>2032</v>
      </c>
      <c r="F1483" s="239">
        <v>1</v>
      </c>
    </row>
    <row r="1484" customHeight="1" spans="1:6">
      <c r="A1484" s="20">
        <v>1480</v>
      </c>
      <c r="B1484" s="218" t="s">
        <v>3468</v>
      </c>
      <c r="C1484" s="222" t="s">
        <v>2017</v>
      </c>
      <c r="D1484" s="235" t="s">
        <v>2007</v>
      </c>
      <c r="E1484" s="68" t="s">
        <v>2032</v>
      </c>
      <c r="F1484" s="239">
        <v>1</v>
      </c>
    </row>
    <row r="1485" customHeight="1" spans="1:6">
      <c r="A1485" s="20">
        <v>1481</v>
      </c>
      <c r="B1485" s="218" t="s">
        <v>3469</v>
      </c>
      <c r="C1485" s="222" t="s">
        <v>2017</v>
      </c>
      <c r="D1485" s="235" t="s">
        <v>2007</v>
      </c>
      <c r="E1485" s="68" t="s">
        <v>2032</v>
      </c>
      <c r="F1485" s="239">
        <v>2</v>
      </c>
    </row>
    <row r="1486" customHeight="1" spans="1:6">
      <c r="A1486" s="20">
        <v>1482</v>
      </c>
      <c r="B1486" s="218" t="s">
        <v>3470</v>
      </c>
      <c r="C1486" s="222" t="s">
        <v>2017</v>
      </c>
      <c r="D1486" s="235" t="s">
        <v>2007</v>
      </c>
      <c r="E1486" s="68" t="s">
        <v>2032</v>
      </c>
      <c r="F1486" s="239">
        <v>2</v>
      </c>
    </row>
    <row r="1487" customHeight="1" spans="1:6">
      <c r="A1487" s="20">
        <v>1483</v>
      </c>
      <c r="B1487" s="218" t="s">
        <v>3471</v>
      </c>
      <c r="C1487" s="222" t="s">
        <v>2017</v>
      </c>
      <c r="D1487" s="235" t="s">
        <v>2007</v>
      </c>
      <c r="E1487" s="68" t="s">
        <v>2032</v>
      </c>
      <c r="F1487" s="239">
        <v>2</v>
      </c>
    </row>
    <row r="1488" customHeight="1" spans="1:6">
      <c r="A1488" s="20">
        <v>1484</v>
      </c>
      <c r="B1488" s="218" t="s">
        <v>3467</v>
      </c>
      <c r="C1488" s="222" t="s">
        <v>2017</v>
      </c>
      <c r="D1488" s="235" t="s">
        <v>2007</v>
      </c>
      <c r="E1488" s="68" t="s">
        <v>2032</v>
      </c>
      <c r="F1488" s="239">
        <v>23</v>
      </c>
    </row>
    <row r="1489" customHeight="1" spans="1:6">
      <c r="A1489" s="20">
        <v>1485</v>
      </c>
      <c r="B1489" s="218" t="s">
        <v>3472</v>
      </c>
      <c r="C1489" s="222" t="s">
        <v>2017</v>
      </c>
      <c r="D1489" s="235" t="s">
        <v>2007</v>
      </c>
      <c r="E1489" s="68" t="s">
        <v>2032</v>
      </c>
      <c r="F1489" s="239">
        <v>18</v>
      </c>
    </row>
    <row r="1490" customHeight="1" spans="1:6">
      <c r="A1490" s="20">
        <v>1486</v>
      </c>
      <c r="B1490" s="218" t="s">
        <v>3473</v>
      </c>
      <c r="C1490" s="222" t="s">
        <v>2017</v>
      </c>
      <c r="D1490" s="235" t="s">
        <v>2007</v>
      </c>
      <c r="E1490" s="68" t="s">
        <v>2032</v>
      </c>
      <c r="F1490" s="239">
        <v>4</v>
      </c>
    </row>
    <row r="1491" customHeight="1" spans="1:6">
      <c r="A1491" s="20">
        <v>1487</v>
      </c>
      <c r="B1491" s="218" t="s">
        <v>3473</v>
      </c>
      <c r="C1491" s="222" t="s">
        <v>2017</v>
      </c>
      <c r="D1491" s="235" t="s">
        <v>2007</v>
      </c>
      <c r="E1491" s="68" t="s">
        <v>2032</v>
      </c>
      <c r="F1491" s="239">
        <v>7</v>
      </c>
    </row>
    <row r="1492" customHeight="1" spans="1:6">
      <c r="A1492" s="20">
        <v>1488</v>
      </c>
      <c r="B1492" s="218" t="s">
        <v>3474</v>
      </c>
      <c r="C1492" s="222" t="s">
        <v>2017</v>
      </c>
      <c r="D1492" s="235" t="s">
        <v>2007</v>
      </c>
      <c r="E1492" s="68" t="s">
        <v>2032</v>
      </c>
      <c r="F1492" s="239">
        <v>1</v>
      </c>
    </row>
    <row r="1493" customHeight="1" spans="1:6">
      <c r="A1493" s="20">
        <v>1489</v>
      </c>
      <c r="B1493" s="218" t="s">
        <v>3475</v>
      </c>
      <c r="C1493" s="222" t="s">
        <v>2017</v>
      </c>
      <c r="D1493" s="235" t="s">
        <v>2007</v>
      </c>
      <c r="E1493" s="68" t="s">
        <v>2032</v>
      </c>
      <c r="F1493" s="239">
        <v>5</v>
      </c>
    </row>
    <row r="1494" customHeight="1" spans="1:6">
      <c r="A1494" s="20">
        <v>1490</v>
      </c>
      <c r="B1494" s="218" t="s">
        <v>3476</v>
      </c>
      <c r="C1494" s="222" t="s">
        <v>2017</v>
      </c>
      <c r="D1494" s="235" t="s">
        <v>2007</v>
      </c>
      <c r="E1494" s="68" t="s">
        <v>2032</v>
      </c>
      <c r="F1494" s="239">
        <v>1</v>
      </c>
    </row>
    <row r="1495" customHeight="1" spans="1:6">
      <c r="A1495" s="20">
        <v>1491</v>
      </c>
      <c r="B1495" s="218" t="s">
        <v>3477</v>
      </c>
      <c r="C1495" s="222" t="s">
        <v>2017</v>
      </c>
      <c r="D1495" s="235" t="s">
        <v>2007</v>
      </c>
      <c r="E1495" s="68" t="s">
        <v>2032</v>
      </c>
      <c r="F1495" s="239">
        <v>2</v>
      </c>
    </row>
    <row r="1496" customHeight="1" spans="1:6">
      <c r="A1496" s="20">
        <v>1492</v>
      </c>
      <c r="B1496" s="218" t="s">
        <v>3478</v>
      </c>
      <c r="C1496" s="222" t="s">
        <v>2017</v>
      </c>
      <c r="D1496" s="235" t="s">
        <v>2007</v>
      </c>
      <c r="E1496" s="68" t="s">
        <v>2032</v>
      </c>
      <c r="F1496" s="239">
        <v>2</v>
      </c>
    </row>
    <row r="1497" customHeight="1" spans="1:6">
      <c r="A1497" s="20">
        <v>1493</v>
      </c>
      <c r="B1497" s="218" t="s">
        <v>3479</v>
      </c>
      <c r="C1497" s="222" t="s">
        <v>2017</v>
      </c>
      <c r="D1497" s="235" t="s">
        <v>2007</v>
      </c>
      <c r="E1497" s="68" t="s">
        <v>2032</v>
      </c>
      <c r="F1497" s="239">
        <v>1</v>
      </c>
    </row>
    <row r="1498" customHeight="1" spans="1:6">
      <c r="A1498" s="20">
        <v>1494</v>
      </c>
      <c r="B1498" s="218" t="s">
        <v>3480</v>
      </c>
      <c r="C1498" s="68"/>
      <c r="D1498" s="235" t="s">
        <v>2007</v>
      </c>
      <c r="E1498" s="68" t="s">
        <v>2008</v>
      </c>
      <c r="F1498" s="239">
        <v>1</v>
      </c>
    </row>
    <row r="1499" customHeight="1" spans="1:6">
      <c r="A1499" s="20">
        <v>1495</v>
      </c>
      <c r="B1499" s="218" t="s">
        <v>3481</v>
      </c>
      <c r="C1499" s="222" t="s">
        <v>2017</v>
      </c>
      <c r="D1499" s="235" t="s">
        <v>2007</v>
      </c>
      <c r="E1499" s="68" t="s">
        <v>2032</v>
      </c>
      <c r="F1499" s="239">
        <v>1</v>
      </c>
    </row>
    <row r="1500" customHeight="1" spans="1:6">
      <c r="A1500" s="20">
        <v>1496</v>
      </c>
      <c r="B1500" s="218" t="s">
        <v>3482</v>
      </c>
      <c r="C1500" s="222" t="s">
        <v>2017</v>
      </c>
      <c r="D1500" s="235" t="s">
        <v>2007</v>
      </c>
      <c r="E1500" s="68" t="s">
        <v>2032</v>
      </c>
      <c r="F1500" s="239">
        <v>1</v>
      </c>
    </row>
    <row r="1501" customHeight="1" spans="1:6">
      <c r="A1501" s="20">
        <v>1497</v>
      </c>
      <c r="B1501" s="218" t="s">
        <v>3483</v>
      </c>
      <c r="C1501" s="222" t="s">
        <v>2017</v>
      </c>
      <c r="D1501" s="235" t="s">
        <v>2007</v>
      </c>
      <c r="E1501" s="68" t="s">
        <v>2032</v>
      </c>
      <c r="F1501" s="239">
        <v>3</v>
      </c>
    </row>
    <row r="1502" customHeight="1" spans="1:6">
      <c r="A1502" s="20">
        <v>1498</v>
      </c>
      <c r="B1502" s="218" t="s">
        <v>3484</v>
      </c>
      <c r="C1502" s="222" t="s">
        <v>2017</v>
      </c>
      <c r="D1502" s="235" t="s">
        <v>2007</v>
      </c>
      <c r="E1502" s="68" t="s">
        <v>2032</v>
      </c>
      <c r="F1502" s="239">
        <v>6</v>
      </c>
    </row>
    <row r="1503" customHeight="1" spans="1:6">
      <c r="A1503" s="20">
        <v>1499</v>
      </c>
      <c r="B1503" s="218" t="s">
        <v>3485</v>
      </c>
      <c r="C1503" s="222" t="s">
        <v>2017</v>
      </c>
      <c r="D1503" s="235" t="s">
        <v>2007</v>
      </c>
      <c r="E1503" s="68" t="s">
        <v>2032</v>
      </c>
      <c r="F1503" s="239">
        <v>1</v>
      </c>
    </row>
    <row r="1504" customHeight="1" spans="1:6">
      <c r="A1504" s="20">
        <v>1500</v>
      </c>
      <c r="B1504" s="218" t="s">
        <v>3486</v>
      </c>
      <c r="C1504" s="222" t="s">
        <v>2017</v>
      </c>
      <c r="D1504" s="235" t="s">
        <v>2007</v>
      </c>
      <c r="E1504" s="68" t="s">
        <v>2032</v>
      </c>
      <c r="F1504" s="239">
        <v>1</v>
      </c>
    </row>
    <row r="1505" customHeight="1" spans="1:6">
      <c r="A1505" s="20">
        <v>1501</v>
      </c>
      <c r="B1505" s="218" t="s">
        <v>3487</v>
      </c>
      <c r="C1505" s="222" t="s">
        <v>2017</v>
      </c>
      <c r="D1505" s="235" t="s">
        <v>2007</v>
      </c>
      <c r="E1505" s="68" t="s">
        <v>2032</v>
      </c>
      <c r="F1505" s="239">
        <v>2</v>
      </c>
    </row>
    <row r="1506" customHeight="1" spans="1:6">
      <c r="A1506" s="20">
        <v>1502</v>
      </c>
      <c r="B1506" s="218" t="s">
        <v>3488</v>
      </c>
      <c r="C1506" s="222" t="s">
        <v>2017</v>
      </c>
      <c r="D1506" s="235" t="s">
        <v>2007</v>
      </c>
      <c r="E1506" s="68" t="s">
        <v>2032</v>
      </c>
      <c r="F1506" s="239">
        <v>4</v>
      </c>
    </row>
    <row r="1507" customHeight="1" spans="1:6">
      <c r="A1507" s="20">
        <v>1503</v>
      </c>
      <c r="B1507" s="218" t="s">
        <v>3489</v>
      </c>
      <c r="C1507" s="222" t="s">
        <v>2017</v>
      </c>
      <c r="D1507" s="235" t="s">
        <v>2007</v>
      </c>
      <c r="E1507" s="68" t="s">
        <v>2032</v>
      </c>
      <c r="F1507" s="239">
        <v>3</v>
      </c>
    </row>
    <row r="1508" customHeight="1" spans="1:6">
      <c r="A1508" s="20">
        <v>1504</v>
      </c>
      <c r="B1508" s="218" t="s">
        <v>3469</v>
      </c>
      <c r="C1508" s="222" t="s">
        <v>2017</v>
      </c>
      <c r="D1508" s="235" t="s">
        <v>2007</v>
      </c>
      <c r="E1508" s="68" t="s">
        <v>2032</v>
      </c>
      <c r="F1508" s="239">
        <v>3</v>
      </c>
    </row>
    <row r="1509" customHeight="1" spans="1:6">
      <c r="A1509" s="20">
        <v>1505</v>
      </c>
      <c r="B1509" s="218" t="s">
        <v>3490</v>
      </c>
      <c r="C1509" s="222" t="s">
        <v>2017</v>
      </c>
      <c r="D1509" s="235" t="s">
        <v>2007</v>
      </c>
      <c r="E1509" s="68" t="s">
        <v>2032</v>
      </c>
      <c r="F1509" s="239">
        <v>1</v>
      </c>
    </row>
    <row r="1510" customHeight="1" spans="1:6">
      <c r="A1510" s="20">
        <v>1506</v>
      </c>
      <c r="B1510" s="218" t="s">
        <v>3491</v>
      </c>
      <c r="C1510" s="222" t="s">
        <v>2017</v>
      </c>
      <c r="D1510" s="235" t="s">
        <v>2007</v>
      </c>
      <c r="E1510" s="68" t="s">
        <v>2032</v>
      </c>
      <c r="F1510" s="239">
        <v>2</v>
      </c>
    </row>
    <row r="1511" customHeight="1" spans="1:6">
      <c r="A1511" s="20">
        <v>1507</v>
      </c>
      <c r="B1511" s="218" t="s">
        <v>3492</v>
      </c>
      <c r="C1511" s="222" t="s">
        <v>2017</v>
      </c>
      <c r="D1511" s="235" t="s">
        <v>2007</v>
      </c>
      <c r="E1511" s="68" t="s">
        <v>2032</v>
      </c>
      <c r="F1511" s="239">
        <v>1</v>
      </c>
    </row>
    <row r="1512" customHeight="1" spans="1:6">
      <c r="A1512" s="20">
        <v>1508</v>
      </c>
      <c r="B1512" s="218" t="s">
        <v>3493</v>
      </c>
      <c r="C1512" s="222" t="s">
        <v>2017</v>
      </c>
      <c r="D1512" s="235" t="s">
        <v>2007</v>
      </c>
      <c r="E1512" s="68" t="s">
        <v>2032</v>
      </c>
      <c r="F1512" s="239">
        <v>14</v>
      </c>
    </row>
    <row r="1513" customHeight="1" spans="1:6">
      <c r="A1513" s="20">
        <v>1509</v>
      </c>
      <c r="B1513" s="218" t="s">
        <v>3494</v>
      </c>
      <c r="C1513" s="222" t="s">
        <v>2017</v>
      </c>
      <c r="D1513" s="235" t="s">
        <v>2007</v>
      </c>
      <c r="E1513" s="68" t="s">
        <v>2032</v>
      </c>
      <c r="F1513" s="239">
        <v>18</v>
      </c>
    </row>
    <row r="1514" customHeight="1" spans="1:6">
      <c r="A1514" s="20">
        <v>1510</v>
      </c>
      <c r="B1514" s="218" t="s">
        <v>3489</v>
      </c>
      <c r="C1514" s="222" t="s">
        <v>2017</v>
      </c>
      <c r="D1514" s="235" t="s">
        <v>2007</v>
      </c>
      <c r="E1514" s="68" t="s">
        <v>2032</v>
      </c>
      <c r="F1514" s="239">
        <v>2</v>
      </c>
    </row>
    <row r="1515" customHeight="1" spans="1:6">
      <c r="A1515" s="20">
        <v>1511</v>
      </c>
      <c r="B1515" s="218" t="s">
        <v>3495</v>
      </c>
      <c r="C1515" s="222" t="s">
        <v>2017</v>
      </c>
      <c r="D1515" s="235" t="s">
        <v>2007</v>
      </c>
      <c r="E1515" s="68" t="s">
        <v>2032</v>
      </c>
      <c r="F1515" s="239">
        <v>1</v>
      </c>
    </row>
    <row r="1516" customHeight="1" spans="1:6">
      <c r="A1516" s="20">
        <v>1512</v>
      </c>
      <c r="B1516" s="218" t="s">
        <v>3496</v>
      </c>
      <c r="C1516" s="222" t="s">
        <v>2017</v>
      </c>
      <c r="D1516" s="235" t="s">
        <v>2007</v>
      </c>
      <c r="E1516" s="68" t="s">
        <v>2032</v>
      </c>
      <c r="F1516" s="239">
        <v>1</v>
      </c>
    </row>
    <row r="1517" customHeight="1" spans="1:6">
      <c r="A1517" s="20">
        <v>1513</v>
      </c>
      <c r="B1517" s="218" t="s">
        <v>3497</v>
      </c>
      <c r="C1517" s="222" t="s">
        <v>2017</v>
      </c>
      <c r="D1517" s="235" t="s">
        <v>2007</v>
      </c>
      <c r="E1517" s="68" t="s">
        <v>2032</v>
      </c>
      <c r="F1517" s="239">
        <v>1</v>
      </c>
    </row>
    <row r="1518" customHeight="1" spans="1:6">
      <c r="A1518" s="20">
        <v>1514</v>
      </c>
      <c r="B1518" s="218" t="s">
        <v>3498</v>
      </c>
      <c r="C1518" s="224" t="s">
        <v>2377</v>
      </c>
      <c r="D1518" s="235" t="s">
        <v>2007</v>
      </c>
      <c r="E1518" s="68" t="s">
        <v>2032</v>
      </c>
      <c r="F1518" s="239">
        <v>5</v>
      </c>
    </row>
    <row r="1519" customHeight="1" spans="1:6">
      <c r="A1519" s="20">
        <v>1515</v>
      </c>
      <c r="B1519" s="218" t="s">
        <v>3499</v>
      </c>
      <c r="C1519" s="222" t="s">
        <v>2017</v>
      </c>
      <c r="D1519" s="235" t="s">
        <v>2007</v>
      </c>
      <c r="E1519" s="68" t="s">
        <v>2032</v>
      </c>
      <c r="F1519" s="239">
        <v>3</v>
      </c>
    </row>
    <row r="1520" customHeight="1" spans="1:6">
      <c r="A1520" s="20">
        <v>1516</v>
      </c>
      <c r="B1520" s="218" t="s">
        <v>3500</v>
      </c>
      <c r="C1520" s="222" t="s">
        <v>2017</v>
      </c>
      <c r="D1520" s="235" t="s">
        <v>2007</v>
      </c>
      <c r="E1520" s="68" t="s">
        <v>2038</v>
      </c>
      <c r="F1520" s="239">
        <v>1</v>
      </c>
    </row>
    <row r="1521" customHeight="1" spans="1:6">
      <c r="A1521" s="20">
        <v>1517</v>
      </c>
      <c r="B1521" s="218" t="s">
        <v>3501</v>
      </c>
      <c r="C1521" s="222" t="s">
        <v>2017</v>
      </c>
      <c r="D1521" s="235" t="s">
        <v>2007</v>
      </c>
      <c r="E1521" s="68" t="s">
        <v>2032</v>
      </c>
      <c r="F1521" s="239">
        <v>2</v>
      </c>
    </row>
    <row r="1522" customHeight="1" spans="1:6">
      <c r="A1522" s="20">
        <v>1518</v>
      </c>
      <c r="B1522" s="218" t="s">
        <v>3502</v>
      </c>
      <c r="C1522" s="68" t="s">
        <v>2094</v>
      </c>
      <c r="D1522" s="235" t="s">
        <v>2007</v>
      </c>
      <c r="E1522" s="68" t="s">
        <v>2032</v>
      </c>
      <c r="F1522" s="239">
        <v>2</v>
      </c>
    </row>
    <row r="1523" customHeight="1" spans="1:6">
      <c r="A1523" s="20">
        <v>1519</v>
      </c>
      <c r="B1523" s="218" t="s">
        <v>3503</v>
      </c>
      <c r="C1523" s="68"/>
      <c r="D1523" s="235" t="s">
        <v>2007</v>
      </c>
      <c r="E1523" s="68" t="s">
        <v>2032</v>
      </c>
      <c r="F1523" s="239">
        <v>1</v>
      </c>
    </row>
    <row r="1524" customHeight="1" spans="1:6">
      <c r="A1524" s="20">
        <v>1520</v>
      </c>
      <c r="B1524" s="218" t="s">
        <v>3504</v>
      </c>
      <c r="C1524" s="68"/>
      <c r="D1524" s="235" t="s">
        <v>2007</v>
      </c>
      <c r="E1524" s="68" t="s">
        <v>2008</v>
      </c>
      <c r="F1524" s="239">
        <v>1</v>
      </c>
    </row>
    <row r="1525" customHeight="1" spans="1:6">
      <c r="A1525" s="20">
        <v>1521</v>
      </c>
      <c r="B1525" s="218" t="s">
        <v>3505</v>
      </c>
      <c r="C1525" s="222" t="s">
        <v>2017</v>
      </c>
      <c r="D1525" s="235" t="s">
        <v>2007</v>
      </c>
      <c r="E1525" s="68" t="s">
        <v>2032</v>
      </c>
      <c r="F1525" s="239">
        <v>1</v>
      </c>
    </row>
    <row r="1526" customHeight="1" spans="1:6">
      <c r="A1526" s="20">
        <v>1522</v>
      </c>
      <c r="B1526" s="218" t="s">
        <v>3506</v>
      </c>
      <c r="C1526" s="68" t="s">
        <v>2094</v>
      </c>
      <c r="D1526" s="235" t="s">
        <v>2007</v>
      </c>
      <c r="E1526" s="68" t="s">
        <v>2032</v>
      </c>
      <c r="F1526" s="239">
        <v>1</v>
      </c>
    </row>
    <row r="1527" customHeight="1" spans="1:6">
      <c r="A1527" s="20">
        <v>1523</v>
      </c>
      <c r="B1527" s="218" t="s">
        <v>3507</v>
      </c>
      <c r="C1527" s="222" t="s">
        <v>2017</v>
      </c>
      <c r="D1527" s="235" t="s">
        <v>2007</v>
      </c>
      <c r="E1527" s="68" t="s">
        <v>2032</v>
      </c>
      <c r="F1527" s="239">
        <v>3</v>
      </c>
    </row>
    <row r="1528" customHeight="1" spans="1:6">
      <c r="A1528" s="20">
        <v>1524</v>
      </c>
      <c r="B1528" s="218" t="s">
        <v>3508</v>
      </c>
      <c r="C1528" s="222" t="s">
        <v>2017</v>
      </c>
      <c r="D1528" s="235" t="s">
        <v>2007</v>
      </c>
      <c r="E1528" s="68" t="s">
        <v>2032</v>
      </c>
      <c r="F1528" s="239">
        <v>2</v>
      </c>
    </row>
    <row r="1529" customHeight="1" spans="1:6">
      <c r="A1529" s="20">
        <v>1525</v>
      </c>
      <c r="B1529" s="218" t="s">
        <v>3509</v>
      </c>
      <c r="C1529" s="68"/>
      <c r="D1529" s="235" t="s">
        <v>2007</v>
      </c>
      <c r="E1529" s="68" t="s">
        <v>2032</v>
      </c>
      <c r="F1529" s="239">
        <v>6</v>
      </c>
    </row>
    <row r="1530" customHeight="1" spans="1:6">
      <c r="A1530" s="20">
        <v>1526</v>
      </c>
      <c r="B1530" s="218" t="s">
        <v>3510</v>
      </c>
      <c r="C1530" s="68"/>
      <c r="D1530" s="235" t="s">
        <v>2007</v>
      </c>
      <c r="E1530" s="68" t="s">
        <v>2032</v>
      </c>
      <c r="F1530" s="239">
        <v>1</v>
      </c>
    </row>
    <row r="1531" customHeight="1" spans="1:6">
      <c r="A1531" s="20">
        <v>1527</v>
      </c>
      <c r="B1531" s="218" t="s">
        <v>3511</v>
      </c>
      <c r="C1531" s="222" t="s">
        <v>2017</v>
      </c>
      <c r="D1531" s="235" t="s">
        <v>2007</v>
      </c>
      <c r="E1531" s="68" t="s">
        <v>2008</v>
      </c>
      <c r="F1531" s="239">
        <v>1</v>
      </c>
    </row>
    <row r="1532" customHeight="1" spans="1:6">
      <c r="A1532" s="20">
        <v>1528</v>
      </c>
      <c r="B1532" s="218" t="s">
        <v>3512</v>
      </c>
      <c r="C1532" s="68" t="s">
        <v>2568</v>
      </c>
      <c r="D1532" s="235" t="s">
        <v>2007</v>
      </c>
      <c r="E1532" s="68" t="s">
        <v>2008</v>
      </c>
      <c r="F1532" s="239">
        <v>5</v>
      </c>
    </row>
    <row r="1533" customHeight="1" spans="1:6">
      <c r="A1533" s="20">
        <v>1529</v>
      </c>
      <c r="B1533" s="218" t="s">
        <v>3513</v>
      </c>
      <c r="C1533" s="222" t="s">
        <v>2017</v>
      </c>
      <c r="D1533" s="235" t="s">
        <v>2007</v>
      </c>
      <c r="E1533" s="68" t="s">
        <v>2008</v>
      </c>
      <c r="F1533" s="239">
        <v>2</v>
      </c>
    </row>
    <row r="1534" customHeight="1" spans="1:6">
      <c r="A1534" s="20">
        <v>1530</v>
      </c>
      <c r="B1534" s="218" t="s">
        <v>3514</v>
      </c>
      <c r="C1534" s="222" t="s">
        <v>2017</v>
      </c>
      <c r="D1534" s="235" t="s">
        <v>2007</v>
      </c>
      <c r="E1534" s="68" t="s">
        <v>2008</v>
      </c>
      <c r="F1534" s="239">
        <v>1</v>
      </c>
    </row>
    <row r="1535" customHeight="1" spans="1:6">
      <c r="A1535" s="20">
        <v>1531</v>
      </c>
      <c r="B1535" s="218" t="s">
        <v>3515</v>
      </c>
      <c r="C1535" s="222" t="s">
        <v>2017</v>
      </c>
      <c r="D1535" s="235" t="s">
        <v>2007</v>
      </c>
      <c r="E1535" s="68" t="s">
        <v>2008</v>
      </c>
      <c r="F1535" s="239">
        <v>4</v>
      </c>
    </row>
    <row r="1536" customHeight="1" spans="1:6">
      <c r="A1536" s="20">
        <v>1532</v>
      </c>
      <c r="B1536" s="218" t="s">
        <v>3516</v>
      </c>
      <c r="C1536" s="222" t="s">
        <v>2017</v>
      </c>
      <c r="D1536" s="235" t="s">
        <v>2007</v>
      </c>
      <c r="E1536" s="68" t="s">
        <v>2008</v>
      </c>
      <c r="F1536" s="239">
        <v>2</v>
      </c>
    </row>
    <row r="1537" customHeight="1" spans="1:6">
      <c r="A1537" s="20">
        <v>1533</v>
      </c>
      <c r="B1537" s="218" t="s">
        <v>3517</v>
      </c>
      <c r="C1537" s="222" t="s">
        <v>2017</v>
      </c>
      <c r="D1537" s="235" t="s">
        <v>2007</v>
      </c>
      <c r="E1537" s="68" t="s">
        <v>2038</v>
      </c>
      <c r="F1537" s="239">
        <v>1</v>
      </c>
    </row>
    <row r="1538" customHeight="1" spans="1:6">
      <c r="A1538" s="20">
        <v>1534</v>
      </c>
      <c r="B1538" s="218" t="s">
        <v>3518</v>
      </c>
      <c r="C1538" s="222" t="s">
        <v>2017</v>
      </c>
      <c r="D1538" s="235" t="s">
        <v>2007</v>
      </c>
      <c r="E1538" s="68" t="s">
        <v>2032</v>
      </c>
      <c r="F1538" s="239">
        <v>1</v>
      </c>
    </row>
    <row r="1539" customHeight="1" spans="1:6">
      <c r="A1539" s="20">
        <v>1535</v>
      </c>
      <c r="B1539" s="218" t="s">
        <v>3519</v>
      </c>
      <c r="C1539" s="222" t="s">
        <v>2017</v>
      </c>
      <c r="D1539" s="235" t="s">
        <v>2007</v>
      </c>
      <c r="E1539" s="68" t="s">
        <v>2038</v>
      </c>
      <c r="F1539" s="239">
        <v>1</v>
      </c>
    </row>
    <row r="1540" customHeight="1" spans="1:6">
      <c r="A1540" s="20">
        <v>1536</v>
      </c>
      <c r="B1540" s="218" t="s">
        <v>3520</v>
      </c>
      <c r="C1540" s="222" t="s">
        <v>2017</v>
      </c>
      <c r="D1540" s="235" t="s">
        <v>2007</v>
      </c>
      <c r="E1540" s="68" t="s">
        <v>2032</v>
      </c>
      <c r="F1540" s="239">
        <v>1</v>
      </c>
    </row>
    <row r="1541" customHeight="1" spans="1:6">
      <c r="A1541" s="20">
        <v>1537</v>
      </c>
      <c r="B1541" s="238" t="s">
        <v>3521</v>
      </c>
      <c r="C1541" s="222" t="s">
        <v>2017</v>
      </c>
      <c r="D1541" s="235" t="s">
        <v>2007</v>
      </c>
      <c r="E1541" s="68" t="s">
        <v>2032</v>
      </c>
      <c r="F1541" s="240">
        <v>2</v>
      </c>
    </row>
    <row r="1542" customHeight="1" spans="1:6">
      <c r="A1542" s="20">
        <v>1538</v>
      </c>
      <c r="B1542" s="238" t="s">
        <v>3522</v>
      </c>
      <c r="C1542" s="68"/>
      <c r="D1542" s="235" t="s">
        <v>2007</v>
      </c>
      <c r="E1542" s="68" t="s">
        <v>2008</v>
      </c>
      <c r="F1542" s="239">
        <v>1</v>
      </c>
    </row>
    <row r="1543" customHeight="1" spans="1:6">
      <c r="A1543" s="20">
        <v>1539</v>
      </c>
      <c r="B1543" s="238" t="s">
        <v>3523</v>
      </c>
      <c r="C1543" s="222" t="s">
        <v>2017</v>
      </c>
      <c r="D1543" s="235" t="s">
        <v>2007</v>
      </c>
      <c r="E1543" s="68" t="s">
        <v>2032</v>
      </c>
      <c r="F1543" s="239">
        <v>15</v>
      </c>
    </row>
    <row r="1544" customHeight="1" spans="1:6">
      <c r="A1544" s="20">
        <v>1540</v>
      </c>
      <c r="B1544" s="218" t="s">
        <v>3524</v>
      </c>
      <c r="C1544" s="222" t="s">
        <v>2017</v>
      </c>
      <c r="D1544" s="235" t="s">
        <v>2007</v>
      </c>
      <c r="E1544" s="222" t="s">
        <v>2193</v>
      </c>
      <c r="F1544" s="239">
        <v>2</v>
      </c>
    </row>
    <row r="1545" customHeight="1" spans="1:6">
      <c r="A1545" s="20">
        <v>1541</v>
      </c>
      <c r="B1545" s="218" t="s">
        <v>3525</v>
      </c>
      <c r="C1545" s="222" t="s">
        <v>2017</v>
      </c>
      <c r="D1545" s="235" t="s">
        <v>2007</v>
      </c>
      <c r="E1545" s="68" t="s">
        <v>2193</v>
      </c>
      <c r="F1545" s="239">
        <v>1</v>
      </c>
    </row>
    <row r="1546" customHeight="1" spans="1:6">
      <c r="A1546" s="20">
        <v>1542</v>
      </c>
      <c r="B1546" s="218" t="s">
        <v>3526</v>
      </c>
      <c r="C1546" s="68"/>
      <c r="D1546" s="235" t="s">
        <v>2007</v>
      </c>
      <c r="E1546" s="68" t="s">
        <v>2193</v>
      </c>
      <c r="F1546" s="239">
        <v>4</v>
      </c>
    </row>
    <row r="1547" customHeight="1" spans="1:6">
      <c r="A1547" s="20">
        <v>1543</v>
      </c>
      <c r="B1547" s="218" t="s">
        <v>3527</v>
      </c>
      <c r="C1547" s="68"/>
      <c r="D1547" s="235" t="s">
        <v>2007</v>
      </c>
      <c r="E1547" s="68" t="s">
        <v>2193</v>
      </c>
      <c r="F1547" s="239">
        <v>1</v>
      </c>
    </row>
    <row r="1548" customHeight="1" spans="1:6">
      <c r="A1548" s="20">
        <v>1544</v>
      </c>
      <c r="B1548" s="218" t="s">
        <v>3528</v>
      </c>
      <c r="C1548" s="68"/>
      <c r="D1548" s="235" t="s">
        <v>2007</v>
      </c>
      <c r="E1548" s="68" t="s">
        <v>2008</v>
      </c>
      <c r="F1548" s="239">
        <v>3</v>
      </c>
    </row>
    <row r="1549" customHeight="1" spans="1:6">
      <c r="A1549" s="20">
        <v>1545</v>
      </c>
      <c r="B1549" s="218" t="s">
        <v>3529</v>
      </c>
      <c r="C1549" s="68"/>
      <c r="D1549" s="235" t="s">
        <v>2007</v>
      </c>
      <c r="E1549" s="68" t="s">
        <v>2008</v>
      </c>
      <c r="F1549" s="239">
        <v>1</v>
      </c>
    </row>
    <row r="1550" customHeight="1" spans="1:6">
      <c r="A1550" s="20">
        <v>1546</v>
      </c>
      <c r="B1550" s="218" t="s">
        <v>3530</v>
      </c>
      <c r="C1550" s="68" t="s">
        <v>2568</v>
      </c>
      <c r="D1550" s="235" t="s">
        <v>2007</v>
      </c>
      <c r="E1550" s="68" t="s">
        <v>2008</v>
      </c>
      <c r="F1550" s="239">
        <v>1</v>
      </c>
    </row>
    <row r="1551" customHeight="1" spans="1:6">
      <c r="A1551" s="20">
        <v>1547</v>
      </c>
      <c r="B1551" s="218" t="s">
        <v>3531</v>
      </c>
      <c r="C1551" s="68"/>
      <c r="D1551" s="235" t="s">
        <v>2007</v>
      </c>
      <c r="E1551" s="68" t="s">
        <v>2008</v>
      </c>
      <c r="F1551" s="239">
        <v>22</v>
      </c>
    </row>
    <row r="1552" customHeight="1" spans="1:6">
      <c r="A1552" s="20">
        <v>1548</v>
      </c>
      <c r="B1552" s="218" t="s">
        <v>3532</v>
      </c>
      <c r="C1552" s="222" t="s">
        <v>2017</v>
      </c>
      <c r="D1552" s="235" t="s">
        <v>2007</v>
      </c>
      <c r="E1552" s="68" t="s">
        <v>2008</v>
      </c>
      <c r="F1552" s="239">
        <v>5</v>
      </c>
    </row>
    <row r="1553" customHeight="1" spans="1:6">
      <c r="A1553" s="20">
        <v>1549</v>
      </c>
      <c r="B1553" s="218" t="s">
        <v>3533</v>
      </c>
      <c r="C1553" s="222" t="s">
        <v>2017</v>
      </c>
      <c r="D1553" s="235" t="s">
        <v>2007</v>
      </c>
      <c r="E1553" s="68" t="s">
        <v>2008</v>
      </c>
      <c r="F1553" s="239">
        <v>13</v>
      </c>
    </row>
    <row r="1554" customHeight="1" spans="1:6">
      <c r="A1554" s="20">
        <v>1550</v>
      </c>
      <c r="B1554" s="218" t="s">
        <v>3534</v>
      </c>
      <c r="C1554" s="222" t="s">
        <v>2017</v>
      </c>
      <c r="D1554" s="235" t="s">
        <v>2007</v>
      </c>
      <c r="E1554" s="68" t="s">
        <v>2008</v>
      </c>
      <c r="F1554" s="239">
        <v>1</v>
      </c>
    </row>
    <row r="1555" customHeight="1" spans="1:6">
      <c r="A1555" s="20">
        <v>1551</v>
      </c>
      <c r="B1555" s="218" t="s">
        <v>3535</v>
      </c>
      <c r="C1555" s="68"/>
      <c r="D1555" s="235" t="s">
        <v>2007</v>
      </c>
      <c r="E1555" s="68" t="s">
        <v>2032</v>
      </c>
      <c r="F1555" s="239">
        <v>20</v>
      </c>
    </row>
    <row r="1556" customHeight="1" spans="1:6">
      <c r="A1556" s="20">
        <v>1552</v>
      </c>
      <c r="B1556" s="218" t="s">
        <v>3536</v>
      </c>
      <c r="C1556" s="68"/>
      <c r="D1556" s="235" t="s">
        <v>2007</v>
      </c>
      <c r="E1556" s="68" t="s">
        <v>2038</v>
      </c>
      <c r="F1556" s="239">
        <v>78</v>
      </c>
    </row>
    <row r="1557" customHeight="1" spans="1:6">
      <c r="A1557" s="20">
        <v>1553</v>
      </c>
      <c r="B1557" s="218" t="s">
        <v>3537</v>
      </c>
      <c r="C1557" s="68"/>
      <c r="D1557" s="235" t="s">
        <v>2007</v>
      </c>
      <c r="E1557" s="68" t="s">
        <v>2038</v>
      </c>
      <c r="F1557" s="239">
        <v>33</v>
      </c>
    </row>
    <row r="1558" customHeight="1" spans="1:6">
      <c r="A1558" s="20">
        <v>1554</v>
      </c>
      <c r="B1558" s="218" t="s">
        <v>3538</v>
      </c>
      <c r="C1558" s="68"/>
      <c r="D1558" s="235" t="s">
        <v>2007</v>
      </c>
      <c r="E1558" s="68" t="s">
        <v>2008</v>
      </c>
      <c r="F1558" s="239">
        <v>35</v>
      </c>
    </row>
    <row r="1559" customHeight="1" spans="1:6">
      <c r="A1559" s="20">
        <v>1555</v>
      </c>
      <c r="B1559" s="218" t="s">
        <v>3539</v>
      </c>
      <c r="C1559" s="222" t="s">
        <v>2017</v>
      </c>
      <c r="D1559" s="235" t="s">
        <v>2007</v>
      </c>
      <c r="E1559" s="68" t="s">
        <v>2193</v>
      </c>
      <c r="F1559" s="239">
        <v>1</v>
      </c>
    </row>
    <row r="1560" customHeight="1" spans="1:6">
      <c r="A1560" s="20">
        <v>1556</v>
      </c>
      <c r="B1560" s="218" t="s">
        <v>3540</v>
      </c>
      <c r="C1560" s="224" t="s">
        <v>2580</v>
      </c>
      <c r="D1560" s="235" t="s">
        <v>2007</v>
      </c>
      <c r="E1560" s="68" t="s">
        <v>2099</v>
      </c>
      <c r="F1560" s="239">
        <v>2</v>
      </c>
    </row>
    <row r="1561" customHeight="1" spans="1:6">
      <c r="A1561" s="20">
        <v>1557</v>
      </c>
      <c r="B1561" s="218" t="s">
        <v>3541</v>
      </c>
      <c r="C1561" s="222" t="s">
        <v>2017</v>
      </c>
      <c r="D1561" s="235" t="s">
        <v>2007</v>
      </c>
      <c r="E1561" s="68" t="s">
        <v>2032</v>
      </c>
      <c r="F1561" s="239">
        <v>2</v>
      </c>
    </row>
    <row r="1562" customHeight="1" spans="1:6">
      <c r="A1562" s="20">
        <v>1558</v>
      </c>
      <c r="B1562" s="218" t="s">
        <v>3542</v>
      </c>
      <c r="C1562" s="222" t="s">
        <v>2017</v>
      </c>
      <c r="D1562" s="235" t="s">
        <v>2007</v>
      </c>
      <c r="E1562" s="68" t="s">
        <v>2038</v>
      </c>
      <c r="F1562" s="239">
        <v>1</v>
      </c>
    </row>
    <row r="1563" customHeight="1" spans="1:6">
      <c r="A1563" s="20">
        <v>1559</v>
      </c>
      <c r="B1563" s="218" t="s">
        <v>3543</v>
      </c>
      <c r="C1563" s="222" t="s">
        <v>2017</v>
      </c>
      <c r="D1563" s="235" t="s">
        <v>2007</v>
      </c>
      <c r="E1563" s="68" t="s">
        <v>2038</v>
      </c>
      <c r="F1563" s="239">
        <v>1</v>
      </c>
    </row>
    <row r="1564" customHeight="1" spans="1:6">
      <c r="A1564" s="20">
        <v>1560</v>
      </c>
      <c r="B1564" s="218" t="s">
        <v>3544</v>
      </c>
      <c r="C1564" s="222" t="s">
        <v>2017</v>
      </c>
      <c r="D1564" s="235" t="s">
        <v>2007</v>
      </c>
      <c r="E1564" s="68" t="s">
        <v>2038</v>
      </c>
      <c r="F1564" s="239">
        <v>1</v>
      </c>
    </row>
    <row r="1565" customHeight="1" spans="1:6">
      <c r="A1565" s="20">
        <v>1561</v>
      </c>
      <c r="B1565" s="218" t="s">
        <v>3545</v>
      </c>
      <c r="C1565" s="222" t="s">
        <v>2017</v>
      </c>
      <c r="D1565" s="235" t="s">
        <v>2007</v>
      </c>
      <c r="E1565" s="68" t="s">
        <v>2008</v>
      </c>
      <c r="F1565" s="239">
        <v>2</v>
      </c>
    </row>
    <row r="1566" customHeight="1" spans="1:6">
      <c r="A1566" s="20">
        <v>1562</v>
      </c>
      <c r="B1566" s="218" t="s">
        <v>3546</v>
      </c>
      <c r="C1566" s="222" t="s">
        <v>2017</v>
      </c>
      <c r="D1566" s="235" t="s">
        <v>2007</v>
      </c>
      <c r="E1566" s="68" t="s">
        <v>2032</v>
      </c>
      <c r="F1566" s="239">
        <v>1</v>
      </c>
    </row>
    <row r="1567" customHeight="1" spans="1:6">
      <c r="A1567" s="20">
        <v>1563</v>
      </c>
      <c r="B1567" s="218" t="s">
        <v>3547</v>
      </c>
      <c r="C1567" s="222" t="s">
        <v>2017</v>
      </c>
      <c r="D1567" s="235" t="s">
        <v>2007</v>
      </c>
      <c r="E1567" s="68" t="s">
        <v>2032</v>
      </c>
      <c r="F1567" s="239">
        <v>1</v>
      </c>
    </row>
    <row r="1568" customHeight="1" spans="1:6">
      <c r="A1568" s="20">
        <v>1564</v>
      </c>
      <c r="B1568" s="218" t="s">
        <v>3548</v>
      </c>
      <c r="C1568" s="222" t="s">
        <v>2017</v>
      </c>
      <c r="D1568" s="235" t="s">
        <v>2007</v>
      </c>
      <c r="E1568" s="68" t="s">
        <v>2038</v>
      </c>
      <c r="F1568" s="239">
        <v>2</v>
      </c>
    </row>
    <row r="1569" customHeight="1" spans="1:6">
      <c r="A1569" s="20">
        <v>1565</v>
      </c>
      <c r="B1569" s="218" t="s">
        <v>3549</v>
      </c>
      <c r="C1569" s="222" t="s">
        <v>2017</v>
      </c>
      <c r="D1569" s="235" t="s">
        <v>2007</v>
      </c>
      <c r="E1569" s="68" t="s">
        <v>2032</v>
      </c>
      <c r="F1569" s="239">
        <v>2</v>
      </c>
    </row>
    <row r="1570" customHeight="1" spans="1:6">
      <c r="A1570" s="20">
        <v>1566</v>
      </c>
      <c r="B1570" s="218" t="s">
        <v>3550</v>
      </c>
      <c r="C1570" s="222" t="s">
        <v>2017</v>
      </c>
      <c r="D1570" s="235" t="s">
        <v>2007</v>
      </c>
      <c r="E1570" s="68" t="s">
        <v>2032</v>
      </c>
      <c r="F1570" s="239">
        <v>1</v>
      </c>
    </row>
    <row r="1571" customHeight="1" spans="1:6">
      <c r="A1571" s="20">
        <v>1567</v>
      </c>
      <c r="B1571" s="218" t="s">
        <v>3551</v>
      </c>
      <c r="C1571" s="222" t="s">
        <v>2017</v>
      </c>
      <c r="D1571" s="235" t="s">
        <v>2007</v>
      </c>
      <c r="E1571" s="68" t="s">
        <v>2032</v>
      </c>
      <c r="F1571" s="239">
        <v>1</v>
      </c>
    </row>
    <row r="1572" customHeight="1" spans="1:6">
      <c r="A1572" s="20">
        <v>1568</v>
      </c>
      <c r="B1572" s="218" t="s">
        <v>3552</v>
      </c>
      <c r="C1572" s="222" t="s">
        <v>2017</v>
      </c>
      <c r="D1572" s="235" t="s">
        <v>2007</v>
      </c>
      <c r="E1572" s="68" t="s">
        <v>2032</v>
      </c>
      <c r="F1572" s="239">
        <v>4</v>
      </c>
    </row>
    <row r="1573" customHeight="1" spans="1:6">
      <c r="A1573" s="20">
        <v>1569</v>
      </c>
      <c r="B1573" s="218" t="s">
        <v>3553</v>
      </c>
      <c r="C1573" s="222" t="s">
        <v>2017</v>
      </c>
      <c r="D1573" s="235" t="s">
        <v>2007</v>
      </c>
      <c r="E1573" s="68" t="s">
        <v>2032</v>
      </c>
      <c r="F1573" s="239">
        <v>1</v>
      </c>
    </row>
    <row r="1574" customHeight="1" spans="1:6">
      <c r="A1574" s="20">
        <v>1570</v>
      </c>
      <c r="B1574" s="218" t="s">
        <v>3554</v>
      </c>
      <c r="C1574" s="222" t="s">
        <v>2017</v>
      </c>
      <c r="D1574" s="235" t="s">
        <v>2007</v>
      </c>
      <c r="E1574" s="68" t="s">
        <v>2032</v>
      </c>
      <c r="F1574" s="239">
        <v>4</v>
      </c>
    </row>
    <row r="1575" customHeight="1" spans="1:6">
      <c r="A1575" s="20">
        <v>1571</v>
      </c>
      <c r="B1575" s="218" t="s">
        <v>3555</v>
      </c>
      <c r="C1575" s="222" t="s">
        <v>2017</v>
      </c>
      <c r="D1575" s="235" t="s">
        <v>2007</v>
      </c>
      <c r="E1575" s="68" t="s">
        <v>2032</v>
      </c>
      <c r="F1575" s="239">
        <v>1</v>
      </c>
    </row>
    <row r="1576" customHeight="1" spans="1:6">
      <c r="A1576" s="20">
        <v>1572</v>
      </c>
      <c r="B1576" s="218" t="s">
        <v>3556</v>
      </c>
      <c r="C1576" s="222" t="s">
        <v>2017</v>
      </c>
      <c r="D1576" s="235" t="s">
        <v>2007</v>
      </c>
      <c r="E1576" s="68" t="s">
        <v>2008</v>
      </c>
      <c r="F1576" s="239">
        <v>1</v>
      </c>
    </row>
    <row r="1577" customHeight="1" spans="1:6">
      <c r="A1577" s="20">
        <v>1573</v>
      </c>
      <c r="B1577" s="218" t="s">
        <v>3557</v>
      </c>
      <c r="C1577" s="224" t="s">
        <v>2377</v>
      </c>
      <c r="D1577" s="235" t="s">
        <v>2007</v>
      </c>
      <c r="E1577" s="68" t="s">
        <v>2008</v>
      </c>
      <c r="F1577" s="239">
        <v>1</v>
      </c>
    </row>
    <row r="1578" customHeight="1" spans="1:6">
      <c r="A1578" s="20">
        <v>1574</v>
      </c>
      <c r="B1578" s="218" t="s">
        <v>3558</v>
      </c>
      <c r="C1578" s="68" t="s">
        <v>2568</v>
      </c>
      <c r="D1578" s="235" t="s">
        <v>2007</v>
      </c>
      <c r="E1578" s="68" t="s">
        <v>2008</v>
      </c>
      <c r="F1578" s="239">
        <v>2</v>
      </c>
    </row>
    <row r="1579" customHeight="1" spans="1:6">
      <c r="A1579" s="20">
        <v>1575</v>
      </c>
      <c r="B1579" s="218" t="s">
        <v>3559</v>
      </c>
      <c r="C1579" s="222" t="s">
        <v>2017</v>
      </c>
      <c r="D1579" s="235" t="s">
        <v>2007</v>
      </c>
      <c r="E1579" s="68" t="s">
        <v>2099</v>
      </c>
      <c r="F1579" s="239">
        <v>1</v>
      </c>
    </row>
    <row r="1580" customHeight="1" spans="1:6">
      <c r="A1580" s="20">
        <v>1576</v>
      </c>
      <c r="B1580" s="218" t="s">
        <v>3560</v>
      </c>
      <c r="C1580" s="222" t="s">
        <v>2017</v>
      </c>
      <c r="D1580" s="235" t="s">
        <v>2007</v>
      </c>
      <c r="E1580" s="68" t="s">
        <v>2099</v>
      </c>
      <c r="F1580" s="239">
        <v>1</v>
      </c>
    </row>
    <row r="1581" customHeight="1" spans="1:6">
      <c r="A1581" s="20">
        <v>1577</v>
      </c>
      <c r="B1581" s="218" t="s">
        <v>3561</v>
      </c>
      <c r="C1581" s="222" t="s">
        <v>2017</v>
      </c>
      <c r="D1581" s="235" t="s">
        <v>2007</v>
      </c>
      <c r="E1581" s="68" t="s">
        <v>2099</v>
      </c>
      <c r="F1581" s="239">
        <v>1</v>
      </c>
    </row>
    <row r="1582" customHeight="1" spans="1:6">
      <c r="A1582" s="20">
        <v>1578</v>
      </c>
      <c r="B1582" s="218" t="s">
        <v>3562</v>
      </c>
      <c r="C1582" s="222" t="s">
        <v>2017</v>
      </c>
      <c r="D1582" s="235" t="s">
        <v>2007</v>
      </c>
      <c r="E1582" s="68" t="s">
        <v>2193</v>
      </c>
      <c r="F1582" s="239">
        <v>12</v>
      </c>
    </row>
    <row r="1583" customHeight="1" spans="1:6">
      <c r="A1583" s="20">
        <v>1579</v>
      </c>
      <c r="B1583" s="218" t="s">
        <v>3563</v>
      </c>
      <c r="C1583" s="68" t="s">
        <v>2568</v>
      </c>
      <c r="D1583" s="235" t="s">
        <v>2007</v>
      </c>
      <c r="E1583" s="68" t="s">
        <v>2008</v>
      </c>
      <c r="F1583" s="239">
        <v>1</v>
      </c>
    </row>
    <row r="1584" customHeight="1" spans="1:6">
      <c r="A1584" s="20">
        <v>1580</v>
      </c>
      <c r="B1584" s="218" t="s">
        <v>3564</v>
      </c>
      <c r="C1584" s="68" t="s">
        <v>2568</v>
      </c>
      <c r="D1584" s="235" t="s">
        <v>2007</v>
      </c>
      <c r="E1584" s="68" t="s">
        <v>2008</v>
      </c>
      <c r="F1584" s="239">
        <v>1</v>
      </c>
    </row>
    <row r="1585" customHeight="1" spans="1:6">
      <c r="A1585" s="20">
        <v>1581</v>
      </c>
      <c r="B1585" s="218" t="s">
        <v>3565</v>
      </c>
      <c r="C1585" s="222" t="s">
        <v>2017</v>
      </c>
      <c r="D1585" s="235" t="s">
        <v>2007</v>
      </c>
      <c r="E1585" s="68" t="s">
        <v>2032</v>
      </c>
      <c r="F1585" s="239">
        <v>1</v>
      </c>
    </row>
    <row r="1586" customHeight="1" spans="1:6">
      <c r="A1586" s="20">
        <v>1582</v>
      </c>
      <c r="B1586" s="218" t="s">
        <v>3566</v>
      </c>
      <c r="C1586" s="68"/>
      <c r="D1586" s="235" t="s">
        <v>2007</v>
      </c>
      <c r="E1586" s="68" t="s">
        <v>2008</v>
      </c>
      <c r="F1586" s="239">
        <v>8</v>
      </c>
    </row>
    <row r="1587" customHeight="1" spans="1:6">
      <c r="A1587" s="20">
        <v>1583</v>
      </c>
      <c r="B1587" s="218" t="s">
        <v>3567</v>
      </c>
      <c r="C1587" s="68"/>
      <c r="D1587" s="235" t="s">
        <v>2007</v>
      </c>
      <c r="E1587" s="68" t="s">
        <v>2032</v>
      </c>
      <c r="F1587" s="239">
        <v>2</v>
      </c>
    </row>
    <row r="1588" customHeight="1" spans="1:6">
      <c r="A1588" s="20">
        <v>1584</v>
      </c>
      <c r="B1588" s="218" t="s">
        <v>3568</v>
      </c>
      <c r="C1588" s="222" t="s">
        <v>2017</v>
      </c>
      <c r="D1588" s="235" t="s">
        <v>2007</v>
      </c>
      <c r="E1588" s="68" t="s">
        <v>2032</v>
      </c>
      <c r="F1588" s="239">
        <v>1</v>
      </c>
    </row>
    <row r="1589" customHeight="1" spans="1:6">
      <c r="A1589" s="20">
        <v>1585</v>
      </c>
      <c r="B1589" s="218" t="s">
        <v>3569</v>
      </c>
      <c r="C1589" s="222" t="s">
        <v>2017</v>
      </c>
      <c r="D1589" s="235" t="s">
        <v>2007</v>
      </c>
      <c r="E1589" s="68" t="s">
        <v>2032</v>
      </c>
      <c r="F1589" s="239">
        <v>1</v>
      </c>
    </row>
    <row r="1590" customHeight="1" spans="1:6">
      <c r="A1590" s="20">
        <v>1586</v>
      </c>
      <c r="B1590" s="218" t="s">
        <v>3570</v>
      </c>
      <c r="C1590" s="68"/>
      <c r="D1590" s="235" t="s">
        <v>2007</v>
      </c>
      <c r="E1590" s="68" t="s">
        <v>2032</v>
      </c>
      <c r="F1590" s="239">
        <v>4</v>
      </c>
    </row>
    <row r="1591" customHeight="1" spans="1:6">
      <c r="A1591" s="20">
        <v>1587</v>
      </c>
      <c r="B1591" s="218" t="s">
        <v>3571</v>
      </c>
      <c r="C1591" s="222" t="s">
        <v>2017</v>
      </c>
      <c r="D1591" s="235" t="s">
        <v>2007</v>
      </c>
      <c r="E1591" s="68" t="s">
        <v>2032</v>
      </c>
      <c r="F1591" s="239">
        <v>6</v>
      </c>
    </row>
    <row r="1592" customHeight="1" spans="1:6">
      <c r="A1592" s="20">
        <v>1588</v>
      </c>
      <c r="B1592" s="218" t="s">
        <v>3572</v>
      </c>
      <c r="C1592" s="222" t="s">
        <v>2017</v>
      </c>
      <c r="D1592" s="235" t="s">
        <v>2007</v>
      </c>
      <c r="E1592" s="68" t="s">
        <v>2008</v>
      </c>
      <c r="F1592" s="239">
        <v>1</v>
      </c>
    </row>
    <row r="1593" customHeight="1" spans="1:6">
      <c r="A1593" s="20">
        <v>1589</v>
      </c>
      <c r="B1593" s="218" t="s">
        <v>3573</v>
      </c>
      <c r="C1593" s="222" t="s">
        <v>2017</v>
      </c>
      <c r="D1593" s="235" t="s">
        <v>2007</v>
      </c>
      <c r="E1593" s="68" t="s">
        <v>2008</v>
      </c>
      <c r="F1593" s="239">
        <v>3</v>
      </c>
    </row>
    <row r="1594" customHeight="1" spans="1:6">
      <c r="A1594" s="20">
        <v>1590</v>
      </c>
      <c r="B1594" s="218" t="s">
        <v>3574</v>
      </c>
      <c r="C1594" s="222" t="s">
        <v>2017</v>
      </c>
      <c r="D1594" s="235" t="s">
        <v>2007</v>
      </c>
      <c r="E1594" s="68" t="s">
        <v>2038</v>
      </c>
      <c r="F1594" s="239">
        <v>1</v>
      </c>
    </row>
    <row r="1595" customHeight="1" spans="1:6">
      <c r="A1595" s="20">
        <v>1591</v>
      </c>
      <c r="B1595" s="218" t="s">
        <v>3575</v>
      </c>
      <c r="C1595" s="68" t="s">
        <v>2094</v>
      </c>
      <c r="D1595" s="235" t="s">
        <v>2007</v>
      </c>
      <c r="E1595" s="68" t="s">
        <v>2032</v>
      </c>
      <c r="F1595" s="239">
        <v>1</v>
      </c>
    </row>
    <row r="1596" customHeight="1" spans="1:6">
      <c r="A1596" s="20">
        <v>1592</v>
      </c>
      <c r="B1596" s="218" t="s">
        <v>3576</v>
      </c>
      <c r="C1596" s="222" t="s">
        <v>2017</v>
      </c>
      <c r="D1596" s="235" t="s">
        <v>2007</v>
      </c>
      <c r="E1596" s="68" t="s">
        <v>2032</v>
      </c>
      <c r="F1596" s="239">
        <v>1</v>
      </c>
    </row>
    <row r="1597" customHeight="1" spans="1:6">
      <c r="A1597" s="20">
        <v>1593</v>
      </c>
      <c r="B1597" s="218" t="s">
        <v>3577</v>
      </c>
      <c r="C1597" s="222" t="s">
        <v>2017</v>
      </c>
      <c r="D1597" s="235" t="s">
        <v>2007</v>
      </c>
      <c r="E1597" s="68" t="s">
        <v>2099</v>
      </c>
      <c r="F1597" s="239">
        <v>1</v>
      </c>
    </row>
    <row r="1598" customHeight="1" spans="1:6">
      <c r="A1598" s="20">
        <v>1594</v>
      </c>
      <c r="B1598" s="218" t="s">
        <v>3578</v>
      </c>
      <c r="C1598" s="222" t="s">
        <v>2017</v>
      </c>
      <c r="D1598" s="235" t="s">
        <v>2007</v>
      </c>
      <c r="E1598" s="68" t="s">
        <v>2032</v>
      </c>
      <c r="F1598" s="239">
        <v>5</v>
      </c>
    </row>
    <row r="1599" customHeight="1" spans="1:6">
      <c r="A1599" s="20">
        <v>1595</v>
      </c>
      <c r="B1599" s="218" t="s">
        <v>3579</v>
      </c>
      <c r="C1599" s="222" t="s">
        <v>2017</v>
      </c>
      <c r="D1599" s="235" t="s">
        <v>2007</v>
      </c>
      <c r="E1599" s="68" t="s">
        <v>2193</v>
      </c>
      <c r="F1599" s="239">
        <v>2</v>
      </c>
    </row>
    <row r="1600" customHeight="1" spans="1:6">
      <c r="A1600" s="20">
        <v>1596</v>
      </c>
      <c r="B1600" s="218" t="s">
        <v>3580</v>
      </c>
      <c r="C1600" s="222" t="s">
        <v>2017</v>
      </c>
      <c r="D1600" s="235" t="s">
        <v>2007</v>
      </c>
      <c r="E1600" s="68" t="s">
        <v>2193</v>
      </c>
      <c r="F1600" s="239">
        <v>2</v>
      </c>
    </row>
    <row r="1601" customHeight="1" spans="1:6">
      <c r="A1601" s="20">
        <v>1597</v>
      </c>
      <c r="B1601" s="218" t="s">
        <v>3581</v>
      </c>
      <c r="C1601" s="222" t="s">
        <v>2017</v>
      </c>
      <c r="D1601" s="235" t="s">
        <v>2007</v>
      </c>
      <c r="E1601" s="68" t="s">
        <v>2193</v>
      </c>
      <c r="F1601" s="239">
        <v>2</v>
      </c>
    </row>
    <row r="1602" customHeight="1" spans="1:6">
      <c r="A1602" s="20">
        <v>1598</v>
      </c>
      <c r="B1602" s="218" t="s">
        <v>3582</v>
      </c>
      <c r="C1602" s="222" t="s">
        <v>2017</v>
      </c>
      <c r="D1602" s="235" t="s">
        <v>2007</v>
      </c>
      <c r="E1602" s="68" t="s">
        <v>2193</v>
      </c>
      <c r="F1602" s="239">
        <v>1</v>
      </c>
    </row>
    <row r="1603" customHeight="1" spans="1:6">
      <c r="A1603" s="20">
        <v>1599</v>
      </c>
      <c r="B1603" s="218" t="s">
        <v>3583</v>
      </c>
      <c r="C1603" s="222" t="s">
        <v>2017</v>
      </c>
      <c r="D1603" s="235" t="s">
        <v>2007</v>
      </c>
      <c r="E1603" s="68" t="s">
        <v>2032</v>
      </c>
      <c r="F1603" s="239">
        <v>2</v>
      </c>
    </row>
    <row r="1604" customHeight="1" spans="1:6">
      <c r="A1604" s="20">
        <v>1600</v>
      </c>
      <c r="B1604" s="218" t="s">
        <v>3584</v>
      </c>
      <c r="C1604" s="222" t="s">
        <v>2017</v>
      </c>
      <c r="D1604" s="235" t="s">
        <v>2007</v>
      </c>
      <c r="E1604" s="68" t="s">
        <v>2032</v>
      </c>
      <c r="F1604" s="239">
        <v>1</v>
      </c>
    </row>
    <row r="1605" customHeight="1" spans="1:6">
      <c r="A1605" s="20">
        <v>1601</v>
      </c>
      <c r="B1605" s="218" t="s">
        <v>3585</v>
      </c>
      <c r="C1605" s="222" t="s">
        <v>2017</v>
      </c>
      <c r="D1605" s="235" t="s">
        <v>2007</v>
      </c>
      <c r="E1605" s="68" t="s">
        <v>2032</v>
      </c>
      <c r="F1605" s="239">
        <v>1</v>
      </c>
    </row>
    <row r="1606" customHeight="1" spans="1:6">
      <c r="A1606" s="20">
        <v>1602</v>
      </c>
      <c r="B1606" s="218" t="s">
        <v>3586</v>
      </c>
      <c r="C1606" s="222" t="s">
        <v>2017</v>
      </c>
      <c r="D1606" s="235" t="s">
        <v>2007</v>
      </c>
      <c r="E1606" s="68" t="s">
        <v>2032</v>
      </c>
      <c r="F1606" s="239">
        <v>1</v>
      </c>
    </row>
    <row r="1607" customHeight="1" spans="1:6">
      <c r="A1607" s="20">
        <v>1603</v>
      </c>
      <c r="B1607" s="218" t="s">
        <v>3587</v>
      </c>
      <c r="C1607" s="222" t="s">
        <v>2017</v>
      </c>
      <c r="D1607" s="235" t="s">
        <v>2007</v>
      </c>
      <c r="E1607" s="68" t="s">
        <v>2032</v>
      </c>
      <c r="F1607" s="239">
        <v>1</v>
      </c>
    </row>
    <row r="1608" customHeight="1" spans="1:6">
      <c r="A1608" s="20">
        <v>1604</v>
      </c>
      <c r="B1608" s="218" t="s">
        <v>3588</v>
      </c>
      <c r="C1608" s="222" t="s">
        <v>2017</v>
      </c>
      <c r="D1608" s="235" t="s">
        <v>2007</v>
      </c>
      <c r="E1608" s="68" t="s">
        <v>2032</v>
      </c>
      <c r="F1608" s="239">
        <v>1</v>
      </c>
    </row>
    <row r="1609" customHeight="1" spans="1:6">
      <c r="A1609" s="20">
        <v>1605</v>
      </c>
      <c r="B1609" s="218" t="s">
        <v>3589</v>
      </c>
      <c r="C1609" s="68" t="s">
        <v>2094</v>
      </c>
      <c r="D1609" s="235" t="s">
        <v>2007</v>
      </c>
      <c r="E1609" s="68" t="s">
        <v>2008</v>
      </c>
      <c r="F1609" s="239">
        <v>16</v>
      </c>
    </row>
    <row r="1610" customHeight="1" spans="1:6">
      <c r="A1610" s="20">
        <v>1606</v>
      </c>
      <c r="B1610" s="218" t="s">
        <v>3590</v>
      </c>
      <c r="C1610" s="68" t="s">
        <v>2094</v>
      </c>
      <c r="D1610" s="235" t="s">
        <v>2007</v>
      </c>
      <c r="E1610" s="68" t="s">
        <v>2008</v>
      </c>
      <c r="F1610" s="239">
        <v>18</v>
      </c>
    </row>
    <row r="1611" customHeight="1" spans="1:6">
      <c r="A1611" s="20">
        <v>1607</v>
      </c>
      <c r="B1611" s="218" t="s">
        <v>3591</v>
      </c>
      <c r="C1611" s="222" t="s">
        <v>2017</v>
      </c>
      <c r="D1611" s="235" t="s">
        <v>2007</v>
      </c>
      <c r="E1611" s="68" t="s">
        <v>2038</v>
      </c>
      <c r="F1611" s="239">
        <v>2</v>
      </c>
    </row>
    <row r="1612" customHeight="1" spans="1:6">
      <c r="A1612" s="20">
        <v>1608</v>
      </c>
      <c r="B1612" s="218" t="s">
        <v>3592</v>
      </c>
      <c r="C1612" s="68"/>
      <c r="D1612" s="235" t="s">
        <v>2007</v>
      </c>
      <c r="E1612" s="68" t="s">
        <v>2032</v>
      </c>
      <c r="F1612" s="239">
        <v>2</v>
      </c>
    </row>
    <row r="1613" customHeight="1" spans="1:6">
      <c r="A1613" s="20">
        <v>1609</v>
      </c>
      <c r="B1613" s="218" t="s">
        <v>3593</v>
      </c>
      <c r="C1613" s="68"/>
      <c r="D1613" s="235" t="s">
        <v>2007</v>
      </c>
      <c r="E1613" s="68" t="s">
        <v>2032</v>
      </c>
      <c r="F1613" s="239">
        <v>2</v>
      </c>
    </row>
    <row r="1614" customHeight="1" spans="1:6">
      <c r="A1614" s="20">
        <v>1610</v>
      </c>
      <c r="B1614" s="218" t="s">
        <v>3594</v>
      </c>
      <c r="C1614" s="68" t="s">
        <v>2340</v>
      </c>
      <c r="D1614" s="235" t="s">
        <v>2007</v>
      </c>
      <c r="E1614" s="68" t="s">
        <v>2032</v>
      </c>
      <c r="F1614" s="239">
        <v>10</v>
      </c>
    </row>
    <row r="1615" customHeight="1" spans="1:6">
      <c r="A1615" s="20">
        <v>1611</v>
      </c>
      <c r="B1615" s="218" t="s">
        <v>3595</v>
      </c>
      <c r="C1615" s="68"/>
      <c r="D1615" s="235" t="s">
        <v>2007</v>
      </c>
      <c r="E1615" s="68" t="s">
        <v>2032</v>
      </c>
      <c r="F1615" s="239">
        <v>14</v>
      </c>
    </row>
    <row r="1616" customHeight="1" spans="1:6">
      <c r="A1616" s="20">
        <v>1612</v>
      </c>
      <c r="B1616" s="218" t="s">
        <v>3596</v>
      </c>
      <c r="C1616" s="68"/>
      <c r="D1616" s="235" t="s">
        <v>2007</v>
      </c>
      <c r="E1616" s="68" t="s">
        <v>2032</v>
      </c>
      <c r="F1616" s="239">
        <v>14</v>
      </c>
    </row>
    <row r="1617" customHeight="1" spans="1:6">
      <c r="A1617" s="20">
        <v>1613</v>
      </c>
      <c r="B1617" s="218" t="s">
        <v>3597</v>
      </c>
      <c r="C1617" s="68"/>
      <c r="D1617" s="235" t="s">
        <v>2007</v>
      </c>
      <c r="E1617" s="68" t="s">
        <v>2032</v>
      </c>
      <c r="F1617" s="239">
        <v>19</v>
      </c>
    </row>
    <row r="1618" customHeight="1" spans="1:6">
      <c r="A1618" s="20">
        <v>1614</v>
      </c>
      <c r="B1618" s="218" t="s">
        <v>3598</v>
      </c>
      <c r="C1618" s="68"/>
      <c r="D1618" s="235" t="s">
        <v>2007</v>
      </c>
      <c r="E1618" s="68" t="s">
        <v>2008</v>
      </c>
      <c r="F1618" s="239">
        <v>19</v>
      </c>
    </row>
    <row r="1619" customHeight="1" spans="1:6">
      <c r="A1619" s="20">
        <v>1615</v>
      </c>
      <c r="B1619" s="218" t="s">
        <v>3599</v>
      </c>
      <c r="C1619" s="68"/>
      <c r="D1619" s="235" t="s">
        <v>2007</v>
      </c>
      <c r="E1619" s="68" t="s">
        <v>2008</v>
      </c>
      <c r="F1619" s="239">
        <v>20</v>
      </c>
    </row>
    <row r="1620" customHeight="1" spans="1:6">
      <c r="A1620" s="20">
        <v>1616</v>
      </c>
      <c r="B1620" s="218" t="s">
        <v>3600</v>
      </c>
      <c r="C1620" s="68"/>
      <c r="D1620" s="235" t="s">
        <v>2007</v>
      </c>
      <c r="E1620" s="68" t="s">
        <v>2032</v>
      </c>
      <c r="F1620" s="239">
        <v>14</v>
      </c>
    </row>
    <row r="1621" customHeight="1" spans="1:6">
      <c r="A1621" s="20">
        <v>1617</v>
      </c>
      <c r="B1621" s="218" t="s">
        <v>3601</v>
      </c>
      <c r="C1621" s="68"/>
      <c r="D1621" s="235" t="s">
        <v>2007</v>
      </c>
      <c r="E1621" s="68" t="s">
        <v>2064</v>
      </c>
      <c r="F1621" s="239">
        <v>4</v>
      </c>
    </row>
    <row r="1622" customHeight="1" spans="1:6">
      <c r="A1622" s="20">
        <v>1618</v>
      </c>
      <c r="B1622" s="218" t="s">
        <v>3602</v>
      </c>
      <c r="C1622" s="68"/>
      <c r="D1622" s="235" t="s">
        <v>2007</v>
      </c>
      <c r="E1622" s="68" t="s">
        <v>2032</v>
      </c>
      <c r="F1622" s="239">
        <v>8</v>
      </c>
    </row>
    <row r="1623" customHeight="1" spans="1:6">
      <c r="A1623" s="20">
        <v>1619</v>
      </c>
      <c r="B1623" s="218" t="s">
        <v>3603</v>
      </c>
      <c r="C1623" s="68"/>
      <c r="D1623" s="235" t="s">
        <v>2007</v>
      </c>
      <c r="E1623" s="68" t="s">
        <v>2038</v>
      </c>
      <c r="F1623" s="239">
        <v>9</v>
      </c>
    </row>
    <row r="1624" customHeight="1" spans="1:6">
      <c r="A1624" s="20">
        <v>1620</v>
      </c>
      <c r="B1624" s="218" t="s">
        <v>3604</v>
      </c>
      <c r="C1624" s="68"/>
      <c r="D1624" s="235" t="s">
        <v>2007</v>
      </c>
      <c r="E1624" s="68" t="s">
        <v>2032</v>
      </c>
      <c r="F1624" s="239">
        <v>4</v>
      </c>
    </row>
    <row r="1625" customHeight="1" spans="1:6">
      <c r="A1625" s="20">
        <v>1621</v>
      </c>
      <c r="B1625" s="218" t="s">
        <v>3605</v>
      </c>
      <c r="C1625" s="222" t="s">
        <v>3606</v>
      </c>
      <c r="D1625" s="235" t="s">
        <v>2007</v>
      </c>
      <c r="E1625" s="68" t="s">
        <v>2193</v>
      </c>
      <c r="F1625" s="239">
        <v>2</v>
      </c>
    </row>
    <row r="1626" customHeight="1" spans="1:6">
      <c r="A1626" s="20">
        <v>1622</v>
      </c>
      <c r="B1626" s="218" t="s">
        <v>3607</v>
      </c>
      <c r="C1626" s="222" t="s">
        <v>3606</v>
      </c>
      <c r="D1626" s="235" t="s">
        <v>2007</v>
      </c>
      <c r="E1626" s="68" t="s">
        <v>2193</v>
      </c>
      <c r="F1626" s="239">
        <v>3</v>
      </c>
    </row>
    <row r="1627" customHeight="1" spans="1:6">
      <c r="A1627" s="20">
        <v>1623</v>
      </c>
      <c r="B1627" s="218" t="s">
        <v>3608</v>
      </c>
      <c r="C1627" s="68"/>
      <c r="D1627" s="235" t="s">
        <v>2007</v>
      </c>
      <c r="E1627" s="68" t="s">
        <v>2193</v>
      </c>
      <c r="F1627" s="239">
        <v>1</v>
      </c>
    </row>
    <row r="1628" customHeight="1" spans="1:6">
      <c r="A1628" s="20">
        <v>1624</v>
      </c>
      <c r="B1628" s="218" t="s">
        <v>3609</v>
      </c>
      <c r="C1628" s="68"/>
      <c r="D1628" s="235" t="s">
        <v>2007</v>
      </c>
      <c r="E1628" s="68" t="s">
        <v>2193</v>
      </c>
      <c r="F1628" s="239">
        <v>3</v>
      </c>
    </row>
    <row r="1629" customHeight="1" spans="1:6">
      <c r="A1629" s="20">
        <v>1625</v>
      </c>
      <c r="B1629" s="218" t="s">
        <v>3610</v>
      </c>
      <c r="C1629" s="68"/>
      <c r="D1629" s="235" t="s">
        <v>2007</v>
      </c>
      <c r="E1629" s="68" t="s">
        <v>2193</v>
      </c>
      <c r="F1629" s="239">
        <v>23</v>
      </c>
    </row>
    <row r="1630" customHeight="1" spans="1:6">
      <c r="A1630" s="20">
        <v>1626</v>
      </c>
      <c r="B1630" s="218" t="s">
        <v>3611</v>
      </c>
      <c r="C1630" s="68"/>
      <c r="D1630" s="235" t="s">
        <v>2007</v>
      </c>
      <c r="E1630" s="68" t="s">
        <v>2193</v>
      </c>
      <c r="F1630" s="239">
        <v>2</v>
      </c>
    </row>
    <row r="1631" customHeight="1" spans="1:6">
      <c r="A1631" s="20">
        <v>1627</v>
      </c>
      <c r="B1631" s="218" t="s">
        <v>3612</v>
      </c>
      <c r="C1631" s="222" t="s">
        <v>3606</v>
      </c>
      <c r="D1631" s="235" t="s">
        <v>2007</v>
      </c>
      <c r="E1631" s="68" t="s">
        <v>2193</v>
      </c>
      <c r="F1631" s="239">
        <v>39</v>
      </c>
    </row>
    <row r="1632" customHeight="1" spans="1:6">
      <c r="A1632" s="20">
        <v>1628</v>
      </c>
      <c r="B1632" s="218" t="s">
        <v>3613</v>
      </c>
      <c r="C1632" s="222" t="s">
        <v>3606</v>
      </c>
      <c r="D1632" s="235" t="s">
        <v>2007</v>
      </c>
      <c r="E1632" s="68" t="s">
        <v>2193</v>
      </c>
      <c r="F1632" s="239">
        <v>4</v>
      </c>
    </row>
    <row r="1633" customHeight="1" spans="1:6">
      <c r="A1633" s="20">
        <v>1629</v>
      </c>
      <c r="B1633" s="218" t="s">
        <v>3614</v>
      </c>
      <c r="C1633" s="222" t="s">
        <v>3606</v>
      </c>
      <c r="D1633" s="235" t="s">
        <v>2007</v>
      </c>
      <c r="E1633" s="68" t="s">
        <v>2193</v>
      </c>
      <c r="F1633" s="239">
        <v>8</v>
      </c>
    </row>
    <row r="1634" customHeight="1" spans="1:6">
      <c r="A1634" s="20">
        <v>1630</v>
      </c>
      <c r="B1634" s="218" t="s">
        <v>3615</v>
      </c>
      <c r="C1634" s="68"/>
      <c r="D1634" s="235" t="s">
        <v>2007</v>
      </c>
      <c r="E1634" s="68" t="s">
        <v>2193</v>
      </c>
      <c r="F1634" s="239">
        <v>3</v>
      </c>
    </row>
    <row r="1635" customHeight="1" spans="1:6">
      <c r="A1635" s="20">
        <v>1631</v>
      </c>
      <c r="B1635" s="218" t="s">
        <v>3616</v>
      </c>
      <c r="C1635" s="68"/>
      <c r="D1635" s="235" t="s">
        <v>2007</v>
      </c>
      <c r="E1635" s="68" t="s">
        <v>2193</v>
      </c>
      <c r="F1635" s="239">
        <v>4</v>
      </c>
    </row>
    <row r="1636" customHeight="1" spans="1:6">
      <c r="A1636" s="20">
        <v>1632</v>
      </c>
      <c r="B1636" s="218" t="s">
        <v>3617</v>
      </c>
      <c r="C1636" s="68"/>
      <c r="D1636" s="235" t="s">
        <v>2007</v>
      </c>
      <c r="E1636" s="68" t="s">
        <v>2193</v>
      </c>
      <c r="F1636" s="239">
        <v>285</v>
      </c>
    </row>
    <row r="1637" customHeight="1" spans="1:6">
      <c r="A1637" s="20">
        <v>1633</v>
      </c>
      <c r="B1637" s="218" t="s">
        <v>3618</v>
      </c>
      <c r="C1637" s="222" t="s">
        <v>3606</v>
      </c>
      <c r="D1637" s="235" t="s">
        <v>2007</v>
      </c>
      <c r="E1637" s="68" t="s">
        <v>2193</v>
      </c>
      <c r="F1637" s="239">
        <v>8</v>
      </c>
    </row>
    <row r="1638" customHeight="1" spans="1:6">
      <c r="A1638" s="20">
        <v>1634</v>
      </c>
      <c r="B1638" s="218" t="s">
        <v>3619</v>
      </c>
      <c r="C1638" s="222" t="s">
        <v>3606</v>
      </c>
      <c r="D1638" s="235" t="s">
        <v>2007</v>
      </c>
      <c r="E1638" s="68" t="s">
        <v>2193</v>
      </c>
      <c r="F1638" s="239">
        <v>13</v>
      </c>
    </row>
    <row r="1639" customHeight="1" spans="1:6">
      <c r="A1639" s="20">
        <v>1635</v>
      </c>
      <c r="B1639" s="218" t="s">
        <v>3620</v>
      </c>
      <c r="C1639" s="222" t="s">
        <v>2017</v>
      </c>
      <c r="D1639" s="235" t="s">
        <v>2007</v>
      </c>
      <c r="E1639" s="68" t="s">
        <v>2550</v>
      </c>
      <c r="F1639" s="239">
        <v>4</v>
      </c>
    </row>
    <row r="1640" customHeight="1" spans="1:6">
      <c r="A1640" s="20">
        <v>1636</v>
      </c>
      <c r="B1640" s="218" t="s">
        <v>3621</v>
      </c>
      <c r="C1640" s="222" t="s">
        <v>3606</v>
      </c>
      <c r="D1640" s="235" t="s">
        <v>2007</v>
      </c>
      <c r="E1640" s="68" t="s">
        <v>2193</v>
      </c>
      <c r="F1640" s="239">
        <v>4</v>
      </c>
    </row>
    <row r="1641" customHeight="1" spans="1:6">
      <c r="A1641" s="20">
        <v>1637</v>
      </c>
      <c r="B1641" s="218" t="s">
        <v>3622</v>
      </c>
      <c r="C1641" s="222" t="s">
        <v>3606</v>
      </c>
      <c r="D1641" s="235" t="s">
        <v>2007</v>
      </c>
      <c r="E1641" s="68" t="s">
        <v>2193</v>
      </c>
      <c r="F1641" s="239">
        <v>4</v>
      </c>
    </row>
    <row r="1642" customHeight="1" spans="1:6">
      <c r="A1642" s="20">
        <v>1638</v>
      </c>
      <c r="B1642" s="218" t="s">
        <v>3623</v>
      </c>
      <c r="C1642" s="222" t="s">
        <v>3606</v>
      </c>
      <c r="D1642" s="235" t="s">
        <v>2007</v>
      </c>
      <c r="E1642" s="68" t="s">
        <v>2193</v>
      </c>
      <c r="F1642" s="239">
        <v>11</v>
      </c>
    </row>
    <row r="1643" customHeight="1" spans="1:6">
      <c r="A1643" s="20">
        <v>1639</v>
      </c>
      <c r="B1643" s="218" t="s">
        <v>3624</v>
      </c>
      <c r="C1643" s="68"/>
      <c r="D1643" s="235" t="s">
        <v>2007</v>
      </c>
      <c r="E1643" s="68" t="s">
        <v>2193</v>
      </c>
      <c r="F1643" s="239">
        <v>8</v>
      </c>
    </row>
    <row r="1644" customHeight="1" spans="1:6">
      <c r="A1644" s="20">
        <v>1640</v>
      </c>
      <c r="B1644" s="218" t="s">
        <v>3625</v>
      </c>
      <c r="C1644" s="68"/>
      <c r="D1644" s="235" t="s">
        <v>2007</v>
      </c>
      <c r="E1644" s="68" t="s">
        <v>2193</v>
      </c>
      <c r="F1644" s="239">
        <v>9</v>
      </c>
    </row>
    <row r="1645" customHeight="1" spans="1:6">
      <c r="A1645" s="20">
        <v>1641</v>
      </c>
      <c r="B1645" s="218" t="s">
        <v>3626</v>
      </c>
      <c r="C1645" s="68"/>
      <c r="D1645" s="235" t="s">
        <v>2007</v>
      </c>
      <c r="E1645" s="68" t="s">
        <v>2193</v>
      </c>
      <c r="F1645" s="239">
        <v>2</v>
      </c>
    </row>
    <row r="1646" customHeight="1" spans="1:6">
      <c r="A1646" s="20">
        <v>1642</v>
      </c>
      <c r="B1646" s="218" t="s">
        <v>3608</v>
      </c>
      <c r="C1646" s="68"/>
      <c r="D1646" s="235" t="s">
        <v>2007</v>
      </c>
      <c r="E1646" s="68" t="s">
        <v>2193</v>
      </c>
      <c r="F1646" s="239">
        <v>8</v>
      </c>
    </row>
    <row r="1647" customHeight="1" spans="1:6">
      <c r="A1647" s="20">
        <v>1643</v>
      </c>
      <c r="B1647" s="218" t="s">
        <v>3627</v>
      </c>
      <c r="C1647" s="222" t="s">
        <v>3606</v>
      </c>
      <c r="D1647" s="235" t="s">
        <v>2007</v>
      </c>
      <c r="E1647" s="68" t="s">
        <v>2193</v>
      </c>
      <c r="F1647" s="239">
        <v>9</v>
      </c>
    </row>
    <row r="1648" customHeight="1" spans="1:6">
      <c r="A1648" s="20">
        <v>1644</v>
      </c>
      <c r="B1648" s="218" t="s">
        <v>3628</v>
      </c>
      <c r="C1648" s="68"/>
      <c r="D1648" s="235" t="s">
        <v>2007</v>
      </c>
      <c r="E1648" s="68" t="s">
        <v>2193</v>
      </c>
      <c r="F1648" s="239">
        <v>12</v>
      </c>
    </row>
    <row r="1649" customHeight="1" spans="1:6">
      <c r="A1649" s="20">
        <v>1645</v>
      </c>
      <c r="B1649" s="218" t="s">
        <v>3629</v>
      </c>
      <c r="C1649" s="68"/>
      <c r="D1649" s="235" t="s">
        <v>2007</v>
      </c>
      <c r="E1649" s="68" t="s">
        <v>2193</v>
      </c>
      <c r="F1649" s="239">
        <v>23</v>
      </c>
    </row>
    <row r="1650" customHeight="1" spans="1:6">
      <c r="A1650" s="20">
        <v>1646</v>
      </c>
      <c r="B1650" s="218" t="s">
        <v>3630</v>
      </c>
      <c r="C1650" s="68"/>
      <c r="D1650" s="235" t="s">
        <v>2007</v>
      </c>
      <c r="E1650" s="68" t="s">
        <v>2193</v>
      </c>
      <c r="F1650" s="239">
        <v>26</v>
      </c>
    </row>
    <row r="1651" customHeight="1" spans="1:6">
      <c r="A1651" s="20">
        <v>1647</v>
      </c>
      <c r="B1651" s="218" t="s">
        <v>3631</v>
      </c>
      <c r="C1651" s="68"/>
      <c r="D1651" s="235" t="s">
        <v>2007</v>
      </c>
      <c r="E1651" s="68" t="s">
        <v>2193</v>
      </c>
      <c r="F1651" s="239">
        <v>62</v>
      </c>
    </row>
    <row r="1652" customHeight="1" spans="1:6">
      <c r="A1652" s="20">
        <v>1648</v>
      </c>
      <c r="B1652" s="218" t="s">
        <v>3632</v>
      </c>
      <c r="C1652" s="222" t="s">
        <v>3633</v>
      </c>
      <c r="D1652" s="235" t="s">
        <v>2007</v>
      </c>
      <c r="E1652" s="68" t="s">
        <v>2008</v>
      </c>
      <c r="F1652" s="239">
        <v>465</v>
      </c>
    </row>
    <row r="1653" customHeight="1" spans="1:6">
      <c r="A1653" s="20">
        <v>1649</v>
      </c>
      <c r="B1653" s="218" t="s">
        <v>3634</v>
      </c>
      <c r="C1653" s="68"/>
      <c r="D1653" s="235" t="s">
        <v>2007</v>
      </c>
      <c r="E1653" s="68" t="s">
        <v>2193</v>
      </c>
      <c r="F1653" s="239">
        <v>16</v>
      </c>
    </row>
    <row r="1654" customHeight="1" spans="1:6">
      <c r="A1654" s="20">
        <v>1650</v>
      </c>
      <c r="B1654" s="218" t="s">
        <v>3635</v>
      </c>
      <c r="C1654" s="68"/>
      <c r="D1654" s="235" t="s">
        <v>2007</v>
      </c>
      <c r="E1654" s="68" t="s">
        <v>2032</v>
      </c>
      <c r="F1654" s="239">
        <v>10</v>
      </c>
    </row>
    <row r="1655" customHeight="1" spans="1:6">
      <c r="A1655" s="20">
        <v>1651</v>
      </c>
      <c r="B1655" s="218" t="s">
        <v>3636</v>
      </c>
      <c r="C1655" s="68"/>
      <c r="D1655" s="235" t="s">
        <v>2007</v>
      </c>
      <c r="E1655" s="68" t="s">
        <v>2032</v>
      </c>
      <c r="F1655" s="239">
        <v>4</v>
      </c>
    </row>
    <row r="1656" customHeight="1" spans="1:6">
      <c r="A1656" s="20">
        <v>1652</v>
      </c>
      <c r="B1656" s="218" t="s">
        <v>3637</v>
      </c>
      <c r="C1656" s="68"/>
      <c r="D1656" s="235" t="s">
        <v>2007</v>
      </c>
      <c r="E1656" s="68" t="s">
        <v>2008</v>
      </c>
      <c r="F1656" s="239">
        <v>2</v>
      </c>
    </row>
    <row r="1657" customHeight="1" spans="1:6">
      <c r="A1657" s="20">
        <v>1653</v>
      </c>
      <c r="B1657" s="218" t="s">
        <v>3638</v>
      </c>
      <c r="C1657" s="68"/>
      <c r="D1657" s="235" t="s">
        <v>2007</v>
      </c>
      <c r="E1657" s="68" t="s">
        <v>2032</v>
      </c>
      <c r="F1657" s="239">
        <v>2</v>
      </c>
    </row>
    <row r="1658" customHeight="1" spans="1:6">
      <c r="A1658" s="20">
        <v>1654</v>
      </c>
      <c r="B1658" s="218" t="s">
        <v>3639</v>
      </c>
      <c r="C1658" s="68"/>
      <c r="D1658" s="235" t="s">
        <v>2007</v>
      </c>
      <c r="E1658" s="68" t="s">
        <v>2032</v>
      </c>
      <c r="F1658" s="239">
        <v>7</v>
      </c>
    </row>
    <row r="1659" customHeight="1" spans="1:6">
      <c r="A1659" s="20">
        <v>1655</v>
      </c>
      <c r="B1659" s="218" t="s">
        <v>3640</v>
      </c>
      <c r="C1659" s="68"/>
      <c r="D1659" s="235" t="s">
        <v>2007</v>
      </c>
      <c r="E1659" s="68" t="s">
        <v>2032</v>
      </c>
      <c r="F1659" s="239">
        <v>3</v>
      </c>
    </row>
    <row r="1660" customHeight="1" spans="1:6">
      <c r="A1660" s="20">
        <v>1656</v>
      </c>
      <c r="B1660" s="218" t="s">
        <v>3641</v>
      </c>
      <c r="C1660" s="68"/>
      <c r="D1660" s="235" t="s">
        <v>2007</v>
      </c>
      <c r="E1660" s="68" t="s">
        <v>2008</v>
      </c>
      <c r="F1660" s="239">
        <v>4</v>
      </c>
    </row>
    <row r="1661" customHeight="1" spans="1:6">
      <c r="A1661" s="20">
        <v>1657</v>
      </c>
      <c r="B1661" s="218" t="s">
        <v>3642</v>
      </c>
      <c r="C1661" s="68"/>
      <c r="D1661" s="235" t="s">
        <v>2007</v>
      </c>
      <c r="E1661" s="68" t="s">
        <v>2032</v>
      </c>
      <c r="F1661" s="239">
        <v>1</v>
      </c>
    </row>
    <row r="1662" customHeight="1" spans="1:6">
      <c r="A1662" s="20">
        <v>1658</v>
      </c>
      <c r="B1662" s="218" t="s">
        <v>3643</v>
      </c>
      <c r="C1662" s="68"/>
      <c r="D1662" s="235" t="s">
        <v>2007</v>
      </c>
      <c r="E1662" s="68" t="s">
        <v>2032</v>
      </c>
      <c r="F1662" s="239">
        <v>7</v>
      </c>
    </row>
    <row r="1663" customHeight="1" spans="1:6">
      <c r="A1663" s="20">
        <v>1659</v>
      </c>
      <c r="B1663" s="218" t="s">
        <v>3644</v>
      </c>
      <c r="C1663" s="68"/>
      <c r="D1663" s="235" t="s">
        <v>2007</v>
      </c>
      <c r="E1663" s="68" t="s">
        <v>2032</v>
      </c>
      <c r="F1663" s="239">
        <v>2</v>
      </c>
    </row>
    <row r="1664" customHeight="1" spans="1:6">
      <c r="A1664" s="20">
        <v>1660</v>
      </c>
      <c r="B1664" s="218" t="s">
        <v>3645</v>
      </c>
      <c r="C1664" s="68"/>
      <c r="D1664" s="235" t="s">
        <v>2007</v>
      </c>
      <c r="E1664" s="68" t="s">
        <v>2008</v>
      </c>
      <c r="F1664" s="239">
        <v>5</v>
      </c>
    </row>
    <row r="1665" customHeight="1" spans="1:6">
      <c r="A1665" s="20">
        <v>1661</v>
      </c>
      <c r="B1665" s="218" t="s">
        <v>3646</v>
      </c>
      <c r="C1665" s="68"/>
      <c r="D1665" s="235" t="s">
        <v>2007</v>
      </c>
      <c r="E1665" s="68" t="s">
        <v>2032</v>
      </c>
      <c r="F1665" s="239">
        <v>2</v>
      </c>
    </row>
    <row r="1666" customHeight="1" spans="1:6">
      <c r="A1666" s="20">
        <v>1662</v>
      </c>
      <c r="B1666" s="218" t="s">
        <v>3647</v>
      </c>
      <c r="C1666" s="68" t="s">
        <v>2568</v>
      </c>
      <c r="D1666" s="235" t="s">
        <v>2007</v>
      </c>
      <c r="E1666" s="68" t="s">
        <v>2193</v>
      </c>
      <c r="F1666" s="239">
        <v>3</v>
      </c>
    </row>
    <row r="1667" customHeight="1" spans="1:6">
      <c r="A1667" s="20">
        <v>1663</v>
      </c>
      <c r="B1667" s="218" t="s">
        <v>3648</v>
      </c>
      <c r="C1667" s="68" t="s">
        <v>2568</v>
      </c>
      <c r="D1667" s="235" t="s">
        <v>2007</v>
      </c>
      <c r="E1667" s="68" t="s">
        <v>2193</v>
      </c>
      <c r="F1667" s="239">
        <v>3</v>
      </c>
    </row>
    <row r="1668" customHeight="1" spans="1:6">
      <c r="A1668" s="20">
        <v>1664</v>
      </c>
      <c r="B1668" s="218" t="s">
        <v>3649</v>
      </c>
      <c r="C1668" s="224" t="s">
        <v>2377</v>
      </c>
      <c r="D1668" s="235" t="s">
        <v>2007</v>
      </c>
      <c r="E1668" s="68" t="s">
        <v>2193</v>
      </c>
      <c r="F1668" s="239">
        <v>9</v>
      </c>
    </row>
    <row r="1669" customHeight="1" spans="1:6">
      <c r="A1669" s="20">
        <v>1665</v>
      </c>
      <c r="B1669" s="218" t="s">
        <v>3650</v>
      </c>
      <c r="C1669" s="224" t="s">
        <v>2377</v>
      </c>
      <c r="D1669" s="235" t="s">
        <v>2007</v>
      </c>
      <c r="E1669" s="68" t="s">
        <v>2193</v>
      </c>
      <c r="F1669" s="239">
        <v>5</v>
      </c>
    </row>
    <row r="1670" customHeight="1" spans="1:6">
      <c r="A1670" s="20">
        <v>1666</v>
      </c>
      <c r="B1670" s="218" t="s">
        <v>3651</v>
      </c>
      <c r="C1670" s="68"/>
      <c r="D1670" s="235" t="s">
        <v>2007</v>
      </c>
      <c r="E1670" s="68" t="s">
        <v>2032</v>
      </c>
      <c r="F1670" s="239">
        <v>4</v>
      </c>
    </row>
    <row r="1671" customHeight="1" spans="1:6">
      <c r="A1671" s="20">
        <v>1667</v>
      </c>
      <c r="B1671" s="218" t="s">
        <v>3652</v>
      </c>
      <c r="C1671" s="68"/>
      <c r="D1671" s="235" t="s">
        <v>2007</v>
      </c>
      <c r="E1671" s="68" t="s">
        <v>2032</v>
      </c>
      <c r="F1671" s="239">
        <v>3</v>
      </c>
    </row>
    <row r="1672" customHeight="1" spans="1:6">
      <c r="A1672" s="20">
        <v>1668</v>
      </c>
      <c r="B1672" s="218" t="s">
        <v>3653</v>
      </c>
      <c r="C1672" s="68"/>
      <c r="D1672" s="235" t="s">
        <v>2007</v>
      </c>
      <c r="E1672" s="68" t="s">
        <v>2008</v>
      </c>
      <c r="F1672" s="239">
        <v>2</v>
      </c>
    </row>
    <row r="1673" customHeight="1" spans="1:6">
      <c r="A1673" s="20">
        <v>1669</v>
      </c>
      <c r="B1673" s="218" t="s">
        <v>3654</v>
      </c>
      <c r="C1673" s="68"/>
      <c r="D1673" s="235" t="s">
        <v>2007</v>
      </c>
      <c r="E1673" s="68" t="s">
        <v>2032</v>
      </c>
      <c r="F1673" s="239">
        <v>1</v>
      </c>
    </row>
    <row r="1674" customHeight="1" spans="1:6">
      <c r="A1674" s="20">
        <v>1670</v>
      </c>
      <c r="B1674" s="218" t="s">
        <v>3655</v>
      </c>
      <c r="C1674" s="68"/>
      <c r="D1674" s="235" t="s">
        <v>2007</v>
      </c>
      <c r="E1674" s="68" t="s">
        <v>2032</v>
      </c>
      <c r="F1674" s="239">
        <v>6</v>
      </c>
    </row>
    <row r="1675" customHeight="1" spans="1:6">
      <c r="A1675" s="20">
        <v>1671</v>
      </c>
      <c r="B1675" s="218" t="s">
        <v>3656</v>
      </c>
      <c r="C1675" s="68"/>
      <c r="D1675" s="235" t="s">
        <v>2007</v>
      </c>
      <c r="E1675" s="68" t="s">
        <v>2008</v>
      </c>
      <c r="F1675" s="239">
        <v>12</v>
      </c>
    </row>
    <row r="1676" customHeight="1" spans="1:6">
      <c r="A1676" s="20">
        <v>1672</v>
      </c>
      <c r="B1676" s="218" t="s">
        <v>3657</v>
      </c>
      <c r="C1676" s="68"/>
      <c r="D1676" s="235" t="s">
        <v>2007</v>
      </c>
      <c r="E1676" s="68" t="s">
        <v>2008</v>
      </c>
      <c r="F1676" s="239">
        <v>16</v>
      </c>
    </row>
    <row r="1677" customHeight="1" spans="1:6">
      <c r="A1677" s="20">
        <v>1673</v>
      </c>
      <c r="B1677" s="218" t="s">
        <v>3658</v>
      </c>
      <c r="C1677" s="68"/>
      <c r="D1677" s="235" t="s">
        <v>2007</v>
      </c>
      <c r="E1677" s="68" t="s">
        <v>2008</v>
      </c>
      <c r="F1677" s="239">
        <v>24</v>
      </c>
    </row>
    <row r="1678" customHeight="1" spans="1:6">
      <c r="A1678" s="20">
        <v>1674</v>
      </c>
      <c r="B1678" s="218" t="s">
        <v>3659</v>
      </c>
      <c r="C1678" s="68"/>
      <c r="D1678" s="235" t="s">
        <v>2007</v>
      </c>
      <c r="E1678" s="68" t="s">
        <v>2008</v>
      </c>
      <c r="F1678" s="239">
        <v>26</v>
      </c>
    </row>
    <row r="1679" customHeight="1" spans="1:6">
      <c r="A1679" s="20">
        <v>1675</v>
      </c>
      <c r="B1679" s="218" t="s">
        <v>3660</v>
      </c>
      <c r="C1679" s="68"/>
      <c r="D1679" s="235" t="s">
        <v>2007</v>
      </c>
      <c r="E1679" s="68" t="s">
        <v>2099</v>
      </c>
      <c r="F1679" s="239">
        <v>4</v>
      </c>
    </row>
    <row r="1680" customHeight="1" spans="1:6">
      <c r="A1680" s="20">
        <v>1676</v>
      </c>
      <c r="B1680" s="218" t="s">
        <v>3661</v>
      </c>
      <c r="C1680" s="224" t="s">
        <v>2377</v>
      </c>
      <c r="D1680" s="235" t="s">
        <v>2007</v>
      </c>
      <c r="E1680" s="68" t="s">
        <v>2032</v>
      </c>
      <c r="F1680" s="239">
        <v>7</v>
      </c>
    </row>
    <row r="1681" customHeight="1" spans="1:6">
      <c r="A1681" s="20">
        <v>1677</v>
      </c>
      <c r="B1681" s="218" t="s">
        <v>3662</v>
      </c>
      <c r="C1681" s="68" t="s">
        <v>2568</v>
      </c>
      <c r="D1681" s="235" t="s">
        <v>2007</v>
      </c>
      <c r="E1681" s="68" t="s">
        <v>2032</v>
      </c>
      <c r="F1681" s="239">
        <v>2</v>
      </c>
    </row>
    <row r="1682" customHeight="1" spans="1:6">
      <c r="A1682" s="20">
        <v>1678</v>
      </c>
      <c r="B1682" s="218" t="s">
        <v>3663</v>
      </c>
      <c r="C1682" s="68"/>
      <c r="D1682" s="235" t="s">
        <v>2007</v>
      </c>
      <c r="E1682" s="68" t="s">
        <v>2032</v>
      </c>
      <c r="F1682" s="239">
        <v>1</v>
      </c>
    </row>
    <row r="1683" customHeight="1" spans="1:6">
      <c r="A1683" s="20">
        <v>1679</v>
      </c>
      <c r="B1683" s="218" t="s">
        <v>3664</v>
      </c>
      <c r="C1683" s="68"/>
      <c r="D1683" s="235" t="s">
        <v>2007</v>
      </c>
      <c r="E1683" s="68" t="s">
        <v>2032</v>
      </c>
      <c r="F1683" s="239">
        <v>12</v>
      </c>
    </row>
    <row r="1684" customHeight="1" spans="1:6">
      <c r="A1684" s="20">
        <v>1680</v>
      </c>
      <c r="B1684" s="218" t="s">
        <v>3651</v>
      </c>
      <c r="C1684" s="68"/>
      <c r="D1684" s="235" t="s">
        <v>2007</v>
      </c>
      <c r="E1684" s="68" t="s">
        <v>2099</v>
      </c>
      <c r="F1684" s="239">
        <v>4</v>
      </c>
    </row>
    <row r="1685" customHeight="1" spans="1:6">
      <c r="A1685" s="20">
        <v>1681</v>
      </c>
      <c r="B1685" s="218" t="s">
        <v>3665</v>
      </c>
      <c r="C1685" s="68" t="s">
        <v>2568</v>
      </c>
      <c r="D1685" s="235" t="s">
        <v>2007</v>
      </c>
      <c r="E1685" s="68" t="s">
        <v>2032</v>
      </c>
      <c r="F1685" s="239">
        <v>3</v>
      </c>
    </row>
    <row r="1686" customHeight="1" spans="1:6">
      <c r="A1686" s="20">
        <v>1682</v>
      </c>
      <c r="B1686" s="218" t="s">
        <v>3666</v>
      </c>
      <c r="C1686" s="68"/>
      <c r="D1686" s="235" t="s">
        <v>2007</v>
      </c>
      <c r="E1686" s="68" t="s">
        <v>2032</v>
      </c>
      <c r="F1686" s="239">
        <v>10</v>
      </c>
    </row>
    <row r="1687" customHeight="1" spans="1:6">
      <c r="A1687" s="20">
        <v>1683</v>
      </c>
      <c r="B1687" s="218" t="s">
        <v>3667</v>
      </c>
      <c r="C1687" s="224" t="s">
        <v>2377</v>
      </c>
      <c r="D1687" s="235" t="s">
        <v>2007</v>
      </c>
      <c r="E1687" s="68" t="s">
        <v>2008</v>
      </c>
      <c r="F1687" s="239">
        <v>5</v>
      </c>
    </row>
    <row r="1688" customHeight="1" spans="1:6">
      <c r="A1688" s="20">
        <v>1684</v>
      </c>
      <c r="B1688" s="218" t="s">
        <v>3668</v>
      </c>
      <c r="C1688" s="68"/>
      <c r="D1688" s="235" t="s">
        <v>2007</v>
      </c>
      <c r="E1688" s="68" t="s">
        <v>2032</v>
      </c>
      <c r="F1688" s="239">
        <v>15</v>
      </c>
    </row>
    <row r="1689" customHeight="1" spans="1:6">
      <c r="A1689" s="20">
        <v>1685</v>
      </c>
      <c r="B1689" s="218" t="s">
        <v>3669</v>
      </c>
      <c r="C1689" s="68"/>
      <c r="D1689" s="235" t="s">
        <v>2007</v>
      </c>
      <c r="E1689" s="68" t="s">
        <v>2032</v>
      </c>
      <c r="F1689" s="239">
        <v>7</v>
      </c>
    </row>
    <row r="1690" customHeight="1" spans="1:6">
      <c r="A1690" s="20">
        <v>1686</v>
      </c>
      <c r="B1690" s="218" t="s">
        <v>3670</v>
      </c>
      <c r="C1690" s="68"/>
      <c r="D1690" s="235" t="s">
        <v>2007</v>
      </c>
      <c r="E1690" s="68" t="s">
        <v>2032</v>
      </c>
      <c r="F1690" s="239">
        <v>1</v>
      </c>
    </row>
    <row r="1691" customHeight="1" spans="1:6">
      <c r="A1691" s="20">
        <v>1687</v>
      </c>
      <c r="B1691" s="218" t="s">
        <v>3671</v>
      </c>
      <c r="C1691" s="68"/>
      <c r="D1691" s="235" t="s">
        <v>2007</v>
      </c>
      <c r="E1691" s="68" t="s">
        <v>2032</v>
      </c>
      <c r="F1691" s="239">
        <v>1</v>
      </c>
    </row>
    <row r="1692" customHeight="1" spans="1:6">
      <c r="A1692" s="20">
        <v>1688</v>
      </c>
      <c r="B1692" s="218" t="s">
        <v>3672</v>
      </c>
      <c r="C1692" s="68" t="s">
        <v>2568</v>
      </c>
      <c r="D1692" s="235" t="s">
        <v>2007</v>
      </c>
      <c r="E1692" s="68" t="s">
        <v>2032</v>
      </c>
      <c r="F1692" s="239">
        <v>2</v>
      </c>
    </row>
    <row r="1693" customHeight="1" spans="1:6">
      <c r="A1693" s="20">
        <v>1689</v>
      </c>
      <c r="B1693" s="218" t="s">
        <v>3673</v>
      </c>
      <c r="C1693" s="68"/>
      <c r="D1693" s="235" t="s">
        <v>2007</v>
      </c>
      <c r="E1693" s="68" t="s">
        <v>2008</v>
      </c>
      <c r="F1693" s="239">
        <v>2</v>
      </c>
    </row>
    <row r="1694" customHeight="1" spans="1:6">
      <c r="A1694" s="20">
        <v>1690</v>
      </c>
      <c r="B1694" s="218" t="s">
        <v>3674</v>
      </c>
      <c r="C1694" s="68"/>
      <c r="D1694" s="235" t="s">
        <v>2007</v>
      </c>
      <c r="E1694" s="68" t="s">
        <v>2008</v>
      </c>
      <c r="F1694" s="239">
        <v>26</v>
      </c>
    </row>
    <row r="1695" customHeight="1" spans="1:6">
      <c r="A1695" s="20">
        <v>1691</v>
      </c>
      <c r="B1695" s="218" t="s">
        <v>3675</v>
      </c>
      <c r="C1695" s="68"/>
      <c r="D1695" s="235" t="s">
        <v>2007</v>
      </c>
      <c r="E1695" s="68" t="s">
        <v>2008</v>
      </c>
      <c r="F1695" s="239">
        <v>24</v>
      </c>
    </row>
    <row r="1696" customHeight="1" spans="1:6">
      <c r="A1696" s="20">
        <v>1692</v>
      </c>
      <c r="B1696" s="218" t="s">
        <v>3676</v>
      </c>
      <c r="C1696" s="68"/>
      <c r="D1696" s="235" t="s">
        <v>2007</v>
      </c>
      <c r="E1696" s="68" t="s">
        <v>2008</v>
      </c>
      <c r="F1696" s="239">
        <v>86</v>
      </c>
    </row>
    <row r="1697" customHeight="1" spans="1:6">
      <c r="A1697" s="20">
        <v>1693</v>
      </c>
      <c r="B1697" s="218" t="s">
        <v>3677</v>
      </c>
      <c r="C1697" s="68"/>
      <c r="D1697" s="235" t="s">
        <v>2007</v>
      </c>
      <c r="E1697" s="68" t="s">
        <v>2008</v>
      </c>
      <c r="F1697" s="239">
        <v>6</v>
      </c>
    </row>
    <row r="1698" customHeight="1" spans="1:6">
      <c r="A1698" s="20">
        <v>1694</v>
      </c>
      <c r="B1698" s="218" t="s">
        <v>3678</v>
      </c>
      <c r="C1698" s="222" t="s">
        <v>2017</v>
      </c>
      <c r="D1698" s="235" t="s">
        <v>2007</v>
      </c>
      <c r="E1698" s="68" t="s">
        <v>2038</v>
      </c>
      <c r="F1698" s="239">
        <v>2</v>
      </c>
    </row>
    <row r="1699" customHeight="1" spans="1:6">
      <c r="A1699" s="20">
        <v>1695</v>
      </c>
      <c r="B1699" s="218" t="s">
        <v>3679</v>
      </c>
      <c r="C1699" s="224" t="s">
        <v>2377</v>
      </c>
      <c r="D1699" s="235" t="s">
        <v>2007</v>
      </c>
      <c r="E1699" s="68" t="s">
        <v>2038</v>
      </c>
      <c r="F1699" s="239">
        <v>3</v>
      </c>
    </row>
    <row r="1700" customHeight="1" spans="1:6">
      <c r="A1700" s="20">
        <v>1696</v>
      </c>
      <c r="B1700" s="218" t="s">
        <v>3680</v>
      </c>
      <c r="C1700" s="68"/>
      <c r="D1700" s="235" t="s">
        <v>2007</v>
      </c>
      <c r="E1700" s="68" t="s">
        <v>2032</v>
      </c>
      <c r="F1700" s="239">
        <v>3</v>
      </c>
    </row>
    <row r="1701" customHeight="1" spans="1:6">
      <c r="A1701" s="20">
        <v>1697</v>
      </c>
      <c r="B1701" s="218" t="s">
        <v>3681</v>
      </c>
      <c r="C1701" s="222" t="s">
        <v>2017</v>
      </c>
      <c r="D1701" s="235" t="s">
        <v>2007</v>
      </c>
      <c r="E1701" s="68" t="s">
        <v>2008</v>
      </c>
      <c r="F1701" s="239">
        <v>15</v>
      </c>
    </row>
    <row r="1702" customHeight="1" spans="1:6">
      <c r="A1702" s="20">
        <v>1698</v>
      </c>
      <c r="B1702" s="218" t="s">
        <v>3682</v>
      </c>
      <c r="C1702" s="68"/>
      <c r="D1702" s="235" t="s">
        <v>2007</v>
      </c>
      <c r="E1702" s="68" t="s">
        <v>2193</v>
      </c>
      <c r="F1702" s="239">
        <v>100</v>
      </c>
    </row>
    <row r="1703" customHeight="1" spans="1:6">
      <c r="A1703" s="20">
        <v>1699</v>
      </c>
      <c r="B1703" s="218" t="s">
        <v>3683</v>
      </c>
      <c r="C1703" s="68"/>
      <c r="D1703" s="235" t="s">
        <v>2007</v>
      </c>
      <c r="E1703" s="68" t="s">
        <v>2038</v>
      </c>
      <c r="F1703" s="239">
        <v>6</v>
      </c>
    </row>
    <row r="1704" customHeight="1" spans="1:6">
      <c r="A1704" s="20">
        <v>1700</v>
      </c>
      <c r="B1704" s="218" t="s">
        <v>3684</v>
      </c>
      <c r="C1704" s="68"/>
      <c r="D1704" s="235" t="s">
        <v>2007</v>
      </c>
      <c r="E1704" s="68" t="s">
        <v>2038</v>
      </c>
      <c r="F1704" s="239">
        <v>7</v>
      </c>
    </row>
    <row r="1705" customHeight="1" spans="1:6">
      <c r="A1705" s="20">
        <v>1701</v>
      </c>
      <c r="B1705" s="218" t="s">
        <v>3685</v>
      </c>
      <c r="C1705" s="224" t="s">
        <v>2377</v>
      </c>
      <c r="D1705" s="235" t="s">
        <v>2007</v>
      </c>
      <c r="E1705" s="68" t="s">
        <v>2008</v>
      </c>
      <c r="F1705" s="239">
        <v>4</v>
      </c>
    </row>
    <row r="1706" customHeight="1" spans="1:6">
      <c r="A1706" s="20">
        <v>1702</v>
      </c>
      <c r="B1706" s="218" t="s">
        <v>3686</v>
      </c>
      <c r="C1706" s="224" t="s">
        <v>2377</v>
      </c>
      <c r="D1706" s="235" t="s">
        <v>2007</v>
      </c>
      <c r="E1706" s="68" t="s">
        <v>2038</v>
      </c>
      <c r="F1706" s="239">
        <v>4</v>
      </c>
    </row>
    <row r="1707" customHeight="1" spans="1:6">
      <c r="A1707" s="20">
        <v>1703</v>
      </c>
      <c r="B1707" s="218" t="s">
        <v>3687</v>
      </c>
      <c r="C1707" s="222" t="s">
        <v>2017</v>
      </c>
      <c r="D1707" s="235" t="s">
        <v>2007</v>
      </c>
      <c r="E1707" s="68" t="s">
        <v>2032</v>
      </c>
      <c r="F1707" s="239">
        <v>2</v>
      </c>
    </row>
    <row r="1708" customHeight="1" spans="1:6">
      <c r="A1708" s="20">
        <v>1704</v>
      </c>
      <c r="B1708" s="218" t="s">
        <v>3688</v>
      </c>
      <c r="C1708" s="68"/>
      <c r="D1708" s="235" t="s">
        <v>2007</v>
      </c>
      <c r="E1708" s="68" t="s">
        <v>2032</v>
      </c>
      <c r="F1708" s="239">
        <v>65</v>
      </c>
    </row>
    <row r="1709" customHeight="1" spans="1:6">
      <c r="A1709" s="20">
        <v>1705</v>
      </c>
      <c r="B1709" s="218" t="s">
        <v>3689</v>
      </c>
      <c r="C1709" s="68"/>
      <c r="D1709" s="235" t="s">
        <v>2007</v>
      </c>
      <c r="E1709" s="68" t="s">
        <v>2032</v>
      </c>
      <c r="F1709" s="239">
        <v>8</v>
      </c>
    </row>
    <row r="1710" customHeight="1" spans="1:6">
      <c r="A1710" s="20">
        <v>1706</v>
      </c>
      <c r="B1710" s="218" t="s">
        <v>3690</v>
      </c>
      <c r="C1710" s="68"/>
      <c r="D1710" s="235" t="s">
        <v>2007</v>
      </c>
      <c r="E1710" s="68" t="s">
        <v>2008</v>
      </c>
      <c r="F1710" s="239">
        <v>1</v>
      </c>
    </row>
    <row r="1711" customHeight="1" spans="1:6">
      <c r="A1711" s="20">
        <v>1707</v>
      </c>
      <c r="B1711" s="218" t="s">
        <v>3691</v>
      </c>
      <c r="C1711" s="68"/>
      <c r="D1711" s="235" t="s">
        <v>2007</v>
      </c>
      <c r="E1711" s="68" t="s">
        <v>2008</v>
      </c>
      <c r="F1711" s="239">
        <v>4</v>
      </c>
    </row>
    <row r="1712" customHeight="1" spans="1:6">
      <c r="A1712" s="20">
        <v>1708</v>
      </c>
      <c r="B1712" s="218" t="s">
        <v>3692</v>
      </c>
      <c r="C1712" s="68"/>
      <c r="D1712" s="235" t="s">
        <v>2007</v>
      </c>
      <c r="E1712" s="68" t="s">
        <v>2038</v>
      </c>
      <c r="F1712" s="239">
        <v>14</v>
      </c>
    </row>
    <row r="1713" customHeight="1" spans="1:6">
      <c r="A1713" s="20">
        <v>1709</v>
      </c>
      <c r="B1713" s="218" t="s">
        <v>3693</v>
      </c>
      <c r="C1713" s="222" t="s">
        <v>2017</v>
      </c>
      <c r="D1713" s="235" t="s">
        <v>2007</v>
      </c>
      <c r="E1713" s="68" t="s">
        <v>2038</v>
      </c>
      <c r="F1713" s="239">
        <v>2</v>
      </c>
    </row>
    <row r="1714" customHeight="1" spans="1:6">
      <c r="A1714" s="20">
        <v>1710</v>
      </c>
      <c r="B1714" s="218" t="s">
        <v>3694</v>
      </c>
      <c r="C1714" s="68"/>
      <c r="D1714" s="235" t="s">
        <v>2007</v>
      </c>
      <c r="E1714" s="68" t="s">
        <v>2038</v>
      </c>
      <c r="F1714" s="239">
        <v>6</v>
      </c>
    </row>
    <row r="1715" customHeight="1" spans="1:6">
      <c r="A1715" s="20">
        <v>1711</v>
      </c>
      <c r="B1715" s="218" t="s">
        <v>3695</v>
      </c>
      <c r="C1715" s="68"/>
      <c r="D1715" s="235" t="s">
        <v>2007</v>
      </c>
      <c r="E1715" s="68" t="s">
        <v>2038</v>
      </c>
      <c r="F1715" s="239">
        <v>20</v>
      </c>
    </row>
    <row r="1716" customHeight="1" spans="1:6">
      <c r="A1716" s="20">
        <v>1712</v>
      </c>
      <c r="B1716" s="218" t="s">
        <v>3696</v>
      </c>
      <c r="C1716" s="222" t="s">
        <v>2017</v>
      </c>
      <c r="D1716" s="235" t="s">
        <v>2007</v>
      </c>
      <c r="E1716" s="68" t="s">
        <v>2038</v>
      </c>
      <c r="F1716" s="239">
        <v>15</v>
      </c>
    </row>
    <row r="1717" customHeight="1" spans="1:6">
      <c r="A1717" s="20">
        <v>1713</v>
      </c>
      <c r="B1717" s="218" t="s">
        <v>3697</v>
      </c>
      <c r="C1717" s="222" t="s">
        <v>2017</v>
      </c>
      <c r="D1717" s="235" t="s">
        <v>2007</v>
      </c>
      <c r="E1717" s="68" t="s">
        <v>2038</v>
      </c>
      <c r="F1717" s="239">
        <v>48</v>
      </c>
    </row>
    <row r="1718" customHeight="1" spans="1:6">
      <c r="A1718" s="20">
        <v>1714</v>
      </c>
      <c r="B1718" s="218" t="s">
        <v>3698</v>
      </c>
      <c r="C1718" s="222" t="s">
        <v>2017</v>
      </c>
      <c r="D1718" s="235" t="s">
        <v>2007</v>
      </c>
      <c r="E1718" s="68" t="s">
        <v>2038</v>
      </c>
      <c r="F1718" s="239">
        <v>3</v>
      </c>
    </row>
    <row r="1719" customHeight="1" spans="1:6">
      <c r="A1719" s="20">
        <v>1715</v>
      </c>
      <c r="B1719" s="218" t="s">
        <v>3699</v>
      </c>
      <c r="C1719" s="68"/>
      <c r="D1719" s="235" t="s">
        <v>2007</v>
      </c>
      <c r="E1719" s="68" t="s">
        <v>2038</v>
      </c>
      <c r="F1719" s="239">
        <v>6</v>
      </c>
    </row>
    <row r="1720" customHeight="1" spans="1:6">
      <c r="A1720" s="20">
        <v>1716</v>
      </c>
      <c r="B1720" s="218" t="s">
        <v>3700</v>
      </c>
      <c r="C1720" s="68"/>
      <c r="D1720" s="235" t="s">
        <v>2007</v>
      </c>
      <c r="E1720" s="68" t="s">
        <v>2038</v>
      </c>
      <c r="F1720" s="239">
        <v>6</v>
      </c>
    </row>
    <row r="1721" customHeight="1" spans="1:6">
      <c r="A1721" s="20">
        <v>1717</v>
      </c>
      <c r="B1721" s="218" t="s">
        <v>3701</v>
      </c>
      <c r="C1721" s="68"/>
      <c r="D1721" s="235" t="s">
        <v>2007</v>
      </c>
      <c r="E1721" s="68" t="s">
        <v>2099</v>
      </c>
      <c r="F1721" s="239">
        <v>1.05</v>
      </c>
    </row>
    <row r="1722" customHeight="1" spans="1:6">
      <c r="A1722" s="20">
        <v>1718</v>
      </c>
      <c r="B1722" s="218" t="s">
        <v>3702</v>
      </c>
      <c r="C1722" s="68"/>
      <c r="D1722" s="235" t="s">
        <v>2007</v>
      </c>
      <c r="E1722" s="68" t="s">
        <v>2038</v>
      </c>
      <c r="F1722" s="239">
        <v>3</v>
      </c>
    </row>
    <row r="1723" customHeight="1" spans="1:6">
      <c r="A1723" s="20">
        <v>1719</v>
      </c>
      <c r="B1723" s="218" t="s">
        <v>3703</v>
      </c>
      <c r="C1723" s="222" t="s">
        <v>2017</v>
      </c>
      <c r="D1723" s="235" t="s">
        <v>2007</v>
      </c>
      <c r="E1723" s="68" t="s">
        <v>2038</v>
      </c>
      <c r="F1723" s="239">
        <v>42</v>
      </c>
    </row>
    <row r="1724" customHeight="1" spans="1:6">
      <c r="A1724" s="20">
        <v>1720</v>
      </c>
      <c r="B1724" s="218" t="s">
        <v>3704</v>
      </c>
      <c r="C1724" s="68"/>
      <c r="D1724" s="235" t="s">
        <v>2007</v>
      </c>
      <c r="E1724" s="68" t="s">
        <v>2038</v>
      </c>
      <c r="F1724" s="239">
        <v>3</v>
      </c>
    </row>
    <row r="1725" customHeight="1" spans="1:6">
      <c r="A1725" s="20">
        <v>1721</v>
      </c>
      <c r="B1725" s="218" t="s">
        <v>3705</v>
      </c>
      <c r="C1725" s="68"/>
      <c r="D1725" s="235" t="s">
        <v>2007</v>
      </c>
      <c r="E1725" s="68" t="s">
        <v>2038</v>
      </c>
      <c r="F1725" s="239">
        <v>10</v>
      </c>
    </row>
    <row r="1726" customHeight="1" spans="1:6">
      <c r="A1726" s="20">
        <v>1722</v>
      </c>
      <c r="B1726" s="218" t="s">
        <v>3706</v>
      </c>
      <c r="C1726" s="68"/>
      <c r="D1726" s="235" t="s">
        <v>2007</v>
      </c>
      <c r="E1726" s="68" t="s">
        <v>2038</v>
      </c>
      <c r="F1726" s="239">
        <v>7</v>
      </c>
    </row>
    <row r="1727" customHeight="1" spans="1:6">
      <c r="A1727" s="20">
        <v>1723</v>
      </c>
      <c r="B1727" s="218" t="s">
        <v>3707</v>
      </c>
      <c r="C1727" s="68"/>
      <c r="D1727" s="235" t="s">
        <v>2007</v>
      </c>
      <c r="E1727" s="68" t="s">
        <v>2038</v>
      </c>
      <c r="F1727" s="239">
        <v>6</v>
      </c>
    </row>
    <row r="1728" customHeight="1" spans="1:6">
      <c r="A1728" s="20">
        <v>1724</v>
      </c>
      <c r="B1728" s="218" t="s">
        <v>3708</v>
      </c>
      <c r="C1728" s="222" t="s">
        <v>2017</v>
      </c>
      <c r="D1728" s="235" t="s">
        <v>2007</v>
      </c>
      <c r="E1728" s="68" t="s">
        <v>2038</v>
      </c>
      <c r="F1728" s="239">
        <v>6</v>
      </c>
    </row>
    <row r="1729" customHeight="1" spans="1:6">
      <c r="A1729" s="20">
        <v>1725</v>
      </c>
      <c r="B1729" s="218" t="s">
        <v>3709</v>
      </c>
      <c r="C1729" s="222" t="s">
        <v>2017</v>
      </c>
      <c r="D1729" s="235" t="s">
        <v>2007</v>
      </c>
      <c r="E1729" s="68" t="s">
        <v>2038</v>
      </c>
      <c r="F1729" s="239">
        <v>50</v>
      </c>
    </row>
    <row r="1730" customHeight="1" spans="1:6">
      <c r="A1730" s="20">
        <v>1726</v>
      </c>
      <c r="B1730" s="218" t="s">
        <v>3710</v>
      </c>
      <c r="C1730" s="222" t="s">
        <v>2017</v>
      </c>
      <c r="D1730" s="235" t="s">
        <v>2007</v>
      </c>
      <c r="E1730" s="68" t="s">
        <v>2038</v>
      </c>
      <c r="F1730" s="239">
        <v>4</v>
      </c>
    </row>
    <row r="1731" customHeight="1" spans="1:6">
      <c r="A1731" s="20">
        <v>1727</v>
      </c>
      <c r="B1731" s="218" t="s">
        <v>3711</v>
      </c>
      <c r="C1731" s="68"/>
      <c r="D1731" s="235" t="s">
        <v>2007</v>
      </c>
      <c r="E1731" s="68" t="s">
        <v>2038</v>
      </c>
      <c r="F1731" s="239">
        <v>46</v>
      </c>
    </row>
    <row r="1732" customHeight="1" spans="1:6">
      <c r="A1732" s="20">
        <v>1728</v>
      </c>
      <c r="B1732" s="218" t="s">
        <v>3712</v>
      </c>
      <c r="C1732" s="68"/>
      <c r="D1732" s="235" t="s">
        <v>2007</v>
      </c>
      <c r="E1732" s="68" t="s">
        <v>2038</v>
      </c>
      <c r="F1732" s="239">
        <v>54</v>
      </c>
    </row>
    <row r="1733" customHeight="1" spans="1:6">
      <c r="A1733" s="20">
        <v>1729</v>
      </c>
      <c r="B1733" s="218" t="s">
        <v>3713</v>
      </c>
      <c r="C1733" s="68"/>
      <c r="D1733" s="235" t="s">
        <v>2007</v>
      </c>
      <c r="E1733" s="68" t="s">
        <v>2038</v>
      </c>
      <c r="F1733" s="239">
        <v>14</v>
      </c>
    </row>
    <row r="1734" customHeight="1" spans="1:6">
      <c r="A1734" s="20">
        <v>1730</v>
      </c>
      <c r="B1734" s="218" t="s">
        <v>3714</v>
      </c>
      <c r="C1734" s="68"/>
      <c r="D1734" s="235" t="s">
        <v>2007</v>
      </c>
      <c r="E1734" s="68" t="s">
        <v>2038</v>
      </c>
      <c r="F1734" s="239">
        <v>29</v>
      </c>
    </row>
    <row r="1735" customHeight="1" spans="1:6">
      <c r="A1735" s="20">
        <v>1731</v>
      </c>
      <c r="B1735" s="218" t="s">
        <v>3715</v>
      </c>
      <c r="C1735" s="68"/>
      <c r="D1735" s="235" t="s">
        <v>2007</v>
      </c>
      <c r="E1735" s="68" t="s">
        <v>2038</v>
      </c>
      <c r="F1735" s="239">
        <v>61</v>
      </c>
    </row>
    <row r="1736" customHeight="1" spans="1:6">
      <c r="A1736" s="20">
        <v>1732</v>
      </c>
      <c r="B1736" s="218" t="s">
        <v>3716</v>
      </c>
      <c r="C1736" s="68"/>
      <c r="D1736" s="235" t="s">
        <v>2007</v>
      </c>
      <c r="E1736" s="68" t="s">
        <v>2038</v>
      </c>
      <c r="F1736" s="239">
        <v>6</v>
      </c>
    </row>
    <row r="1737" customHeight="1" spans="1:6">
      <c r="A1737" s="20">
        <v>1733</v>
      </c>
      <c r="B1737" s="218" t="s">
        <v>3717</v>
      </c>
      <c r="C1737" s="68"/>
      <c r="D1737" s="235" t="s">
        <v>2007</v>
      </c>
      <c r="E1737" s="68" t="s">
        <v>2038</v>
      </c>
      <c r="F1737" s="239">
        <v>12</v>
      </c>
    </row>
    <row r="1738" customHeight="1" spans="1:6">
      <c r="A1738" s="20">
        <v>1734</v>
      </c>
      <c r="B1738" s="218" t="s">
        <v>3718</v>
      </c>
      <c r="C1738" s="68"/>
      <c r="D1738" s="235" t="s">
        <v>2007</v>
      </c>
      <c r="E1738" s="68" t="s">
        <v>2038</v>
      </c>
      <c r="F1738" s="239">
        <v>11</v>
      </c>
    </row>
    <row r="1739" customHeight="1" spans="1:6">
      <c r="A1739" s="20">
        <v>1735</v>
      </c>
      <c r="B1739" s="218" t="s">
        <v>3719</v>
      </c>
      <c r="C1739" s="68"/>
      <c r="D1739" s="235" t="s">
        <v>2007</v>
      </c>
      <c r="E1739" s="68" t="s">
        <v>2038</v>
      </c>
      <c r="F1739" s="239">
        <v>93</v>
      </c>
    </row>
    <row r="1740" customHeight="1" spans="1:6">
      <c r="A1740" s="20">
        <v>1736</v>
      </c>
      <c r="B1740" s="218" t="s">
        <v>3720</v>
      </c>
      <c r="C1740" s="222" t="s">
        <v>2017</v>
      </c>
      <c r="D1740" s="235" t="s">
        <v>2007</v>
      </c>
      <c r="E1740" s="68" t="s">
        <v>2038</v>
      </c>
      <c r="F1740" s="239">
        <v>9</v>
      </c>
    </row>
    <row r="1741" customHeight="1" spans="1:6">
      <c r="A1741" s="20">
        <v>1737</v>
      </c>
      <c r="B1741" s="218" t="s">
        <v>3721</v>
      </c>
      <c r="C1741" s="222" t="s">
        <v>2017</v>
      </c>
      <c r="D1741" s="235" t="s">
        <v>2007</v>
      </c>
      <c r="E1741" s="68" t="s">
        <v>2038</v>
      </c>
      <c r="F1741" s="239">
        <v>1</v>
      </c>
    </row>
    <row r="1742" customHeight="1" spans="1:6">
      <c r="A1742" s="20">
        <v>1738</v>
      </c>
      <c r="B1742" s="218" t="s">
        <v>3722</v>
      </c>
      <c r="C1742" s="68"/>
      <c r="D1742" s="235" t="s">
        <v>2007</v>
      </c>
      <c r="E1742" s="68" t="s">
        <v>2038</v>
      </c>
      <c r="F1742" s="239">
        <v>8</v>
      </c>
    </row>
    <row r="1743" customHeight="1" spans="1:6">
      <c r="A1743" s="20">
        <v>1739</v>
      </c>
      <c r="B1743" s="218" t="s">
        <v>3723</v>
      </c>
      <c r="C1743" s="222" t="s">
        <v>2017</v>
      </c>
      <c r="D1743" s="235" t="s">
        <v>2007</v>
      </c>
      <c r="E1743" s="68" t="s">
        <v>2038</v>
      </c>
      <c r="F1743" s="239">
        <v>22</v>
      </c>
    </row>
    <row r="1744" customHeight="1" spans="1:6">
      <c r="A1744" s="20">
        <v>1740</v>
      </c>
      <c r="B1744" s="218" t="s">
        <v>3724</v>
      </c>
      <c r="C1744" s="222" t="s">
        <v>2017</v>
      </c>
      <c r="D1744" s="235" t="s">
        <v>2007</v>
      </c>
      <c r="E1744" s="68" t="s">
        <v>2038</v>
      </c>
      <c r="F1744" s="239">
        <v>8</v>
      </c>
    </row>
    <row r="1745" customHeight="1" spans="1:6">
      <c r="A1745" s="20">
        <v>1741</v>
      </c>
      <c r="B1745" s="218" t="s">
        <v>3725</v>
      </c>
      <c r="C1745" s="68"/>
      <c r="D1745" s="235" t="s">
        <v>2007</v>
      </c>
      <c r="E1745" s="68" t="s">
        <v>2038</v>
      </c>
      <c r="F1745" s="239">
        <v>13</v>
      </c>
    </row>
    <row r="1746" customHeight="1" spans="1:6">
      <c r="A1746" s="20">
        <v>1742</v>
      </c>
      <c r="B1746" s="218" t="s">
        <v>3726</v>
      </c>
      <c r="C1746" s="224" t="s">
        <v>2377</v>
      </c>
      <c r="D1746" s="235" t="s">
        <v>2007</v>
      </c>
      <c r="E1746" s="68" t="s">
        <v>2038</v>
      </c>
      <c r="F1746" s="239">
        <v>4</v>
      </c>
    </row>
    <row r="1747" customHeight="1" spans="1:6">
      <c r="A1747" s="20">
        <v>1743</v>
      </c>
      <c r="B1747" s="218" t="s">
        <v>3727</v>
      </c>
      <c r="C1747" s="68"/>
      <c r="D1747" s="235" t="s">
        <v>2007</v>
      </c>
      <c r="E1747" s="68" t="s">
        <v>2038</v>
      </c>
      <c r="F1747" s="239">
        <v>4</v>
      </c>
    </row>
    <row r="1748" customHeight="1" spans="1:6">
      <c r="A1748" s="20">
        <v>1744</v>
      </c>
      <c r="B1748" s="218" t="s">
        <v>3728</v>
      </c>
      <c r="C1748" s="68"/>
      <c r="D1748" s="235" t="s">
        <v>2007</v>
      </c>
      <c r="E1748" s="68" t="s">
        <v>2038</v>
      </c>
      <c r="F1748" s="239">
        <v>4</v>
      </c>
    </row>
    <row r="1749" customHeight="1" spans="1:6">
      <c r="A1749" s="20">
        <v>1745</v>
      </c>
      <c r="B1749" s="218" t="s">
        <v>3729</v>
      </c>
      <c r="C1749" s="68"/>
      <c r="D1749" s="235" t="s">
        <v>2007</v>
      </c>
      <c r="E1749" s="68" t="s">
        <v>2038</v>
      </c>
      <c r="F1749" s="239">
        <v>2</v>
      </c>
    </row>
    <row r="1750" customHeight="1" spans="1:6">
      <c r="A1750" s="20">
        <v>1746</v>
      </c>
      <c r="B1750" s="218" t="s">
        <v>3730</v>
      </c>
      <c r="C1750" s="68"/>
      <c r="D1750" s="235" t="s">
        <v>2007</v>
      </c>
      <c r="E1750" s="68" t="s">
        <v>2038</v>
      </c>
      <c r="F1750" s="239">
        <v>10</v>
      </c>
    </row>
    <row r="1751" customHeight="1" spans="1:6">
      <c r="A1751" s="20">
        <v>1747</v>
      </c>
      <c r="B1751" s="218" t="s">
        <v>3731</v>
      </c>
      <c r="C1751" s="68"/>
      <c r="D1751" s="235" t="s">
        <v>2007</v>
      </c>
      <c r="E1751" s="68" t="s">
        <v>2038</v>
      </c>
      <c r="F1751" s="239">
        <v>4</v>
      </c>
    </row>
    <row r="1752" customHeight="1" spans="1:6">
      <c r="A1752" s="20">
        <v>1748</v>
      </c>
      <c r="B1752" s="218" t="s">
        <v>3732</v>
      </c>
      <c r="C1752" s="68"/>
      <c r="D1752" s="235" t="s">
        <v>2007</v>
      </c>
      <c r="E1752" s="68" t="s">
        <v>2038</v>
      </c>
      <c r="F1752" s="239">
        <v>4</v>
      </c>
    </row>
    <row r="1753" customHeight="1" spans="1:6">
      <c r="A1753" s="20">
        <v>1749</v>
      </c>
      <c r="B1753" s="218" t="s">
        <v>3733</v>
      </c>
      <c r="C1753" s="68"/>
      <c r="D1753" s="235" t="s">
        <v>2007</v>
      </c>
      <c r="E1753" s="68" t="s">
        <v>2193</v>
      </c>
      <c r="F1753" s="239">
        <v>4</v>
      </c>
    </row>
    <row r="1754" customHeight="1" spans="1:6">
      <c r="A1754" s="20">
        <v>1750</v>
      </c>
      <c r="B1754" s="218" t="s">
        <v>3734</v>
      </c>
      <c r="C1754" s="68"/>
      <c r="D1754" s="235" t="s">
        <v>2007</v>
      </c>
      <c r="E1754" s="68" t="s">
        <v>2193</v>
      </c>
      <c r="F1754" s="239">
        <v>6</v>
      </c>
    </row>
    <row r="1755" customHeight="1" spans="1:6">
      <c r="A1755" s="20">
        <v>1751</v>
      </c>
      <c r="B1755" s="218" t="s">
        <v>3735</v>
      </c>
      <c r="C1755" s="68"/>
      <c r="D1755" s="235" t="s">
        <v>2007</v>
      </c>
      <c r="E1755" s="68" t="s">
        <v>2193</v>
      </c>
      <c r="F1755" s="239">
        <v>4</v>
      </c>
    </row>
    <row r="1756" customHeight="1" spans="1:6">
      <c r="A1756" s="20">
        <v>1752</v>
      </c>
      <c r="B1756" s="218" t="s">
        <v>3736</v>
      </c>
      <c r="C1756" s="68" t="s">
        <v>2568</v>
      </c>
      <c r="D1756" s="235" t="s">
        <v>2007</v>
      </c>
      <c r="E1756" s="68" t="s">
        <v>2193</v>
      </c>
      <c r="F1756" s="239">
        <v>4</v>
      </c>
    </row>
    <row r="1757" customHeight="1" spans="1:6">
      <c r="A1757" s="20">
        <v>1753</v>
      </c>
      <c r="B1757" s="218" t="s">
        <v>3737</v>
      </c>
      <c r="C1757" s="68"/>
      <c r="D1757" s="235" t="s">
        <v>2007</v>
      </c>
      <c r="E1757" s="68" t="s">
        <v>2193</v>
      </c>
      <c r="F1757" s="239">
        <v>56</v>
      </c>
    </row>
    <row r="1758" customHeight="1" spans="1:6">
      <c r="A1758" s="20">
        <v>1754</v>
      </c>
      <c r="B1758" s="218" t="s">
        <v>3738</v>
      </c>
      <c r="C1758" s="68" t="s">
        <v>2568</v>
      </c>
      <c r="D1758" s="235" t="s">
        <v>2007</v>
      </c>
      <c r="E1758" s="68" t="s">
        <v>2193</v>
      </c>
      <c r="F1758" s="239">
        <v>16</v>
      </c>
    </row>
    <row r="1759" customHeight="1" spans="1:6">
      <c r="A1759" s="20">
        <v>1755</v>
      </c>
      <c r="B1759" s="218" t="s">
        <v>3739</v>
      </c>
      <c r="C1759" s="68"/>
      <c r="D1759" s="235" t="s">
        <v>2007</v>
      </c>
      <c r="E1759" s="68" t="s">
        <v>2008</v>
      </c>
      <c r="F1759" s="239">
        <v>20</v>
      </c>
    </row>
    <row r="1760" customHeight="1" spans="1:6">
      <c r="A1760" s="20">
        <v>1756</v>
      </c>
      <c r="B1760" s="218" t="s">
        <v>3740</v>
      </c>
      <c r="C1760" s="68"/>
      <c r="D1760" s="235" t="s">
        <v>2007</v>
      </c>
      <c r="E1760" s="68" t="s">
        <v>2008</v>
      </c>
      <c r="F1760" s="239">
        <v>7</v>
      </c>
    </row>
    <row r="1761" customHeight="1" spans="1:6">
      <c r="A1761" s="20">
        <v>1757</v>
      </c>
      <c r="B1761" s="218" t="s">
        <v>3741</v>
      </c>
      <c r="C1761" s="68"/>
      <c r="D1761" s="235" t="s">
        <v>2007</v>
      </c>
      <c r="E1761" s="68" t="s">
        <v>2008</v>
      </c>
      <c r="F1761" s="239">
        <v>1</v>
      </c>
    </row>
    <row r="1762" customHeight="1" spans="1:6">
      <c r="A1762" s="20">
        <v>1758</v>
      </c>
      <c r="B1762" s="218" t="s">
        <v>3742</v>
      </c>
      <c r="C1762" s="68"/>
      <c r="D1762" s="235" t="s">
        <v>2007</v>
      </c>
      <c r="E1762" s="68" t="s">
        <v>2008</v>
      </c>
      <c r="F1762" s="239">
        <v>1</v>
      </c>
    </row>
    <row r="1763" customHeight="1" spans="1:6">
      <c r="A1763" s="20">
        <v>1759</v>
      </c>
      <c r="B1763" s="218" t="s">
        <v>3743</v>
      </c>
      <c r="C1763" s="68"/>
      <c r="D1763" s="235" t="s">
        <v>2007</v>
      </c>
      <c r="E1763" s="68" t="s">
        <v>2008</v>
      </c>
      <c r="F1763" s="239">
        <v>24</v>
      </c>
    </row>
    <row r="1764" customHeight="1" spans="1:6">
      <c r="A1764" s="20">
        <v>1760</v>
      </c>
      <c r="B1764" s="218" t="s">
        <v>3744</v>
      </c>
      <c r="C1764" s="68"/>
      <c r="D1764" s="235" t="s">
        <v>2007</v>
      </c>
      <c r="E1764" s="68" t="s">
        <v>2008</v>
      </c>
      <c r="F1764" s="239">
        <v>1</v>
      </c>
    </row>
    <row r="1765" customHeight="1" spans="1:6">
      <c r="A1765" s="20">
        <v>1761</v>
      </c>
      <c r="B1765" s="218" t="s">
        <v>3745</v>
      </c>
      <c r="C1765" s="222" t="s">
        <v>2017</v>
      </c>
      <c r="D1765" s="235" t="s">
        <v>2007</v>
      </c>
      <c r="E1765" s="68" t="s">
        <v>2008</v>
      </c>
      <c r="F1765" s="239">
        <v>4</v>
      </c>
    </row>
    <row r="1766" customHeight="1" spans="1:6">
      <c r="A1766" s="20">
        <v>1762</v>
      </c>
      <c r="B1766" s="218" t="s">
        <v>3746</v>
      </c>
      <c r="C1766" s="68"/>
      <c r="D1766" s="235" t="s">
        <v>2007</v>
      </c>
      <c r="E1766" s="68" t="s">
        <v>2008</v>
      </c>
      <c r="F1766" s="239">
        <v>2</v>
      </c>
    </row>
    <row r="1767" customHeight="1" spans="1:6">
      <c r="A1767" s="20">
        <v>1763</v>
      </c>
      <c r="B1767" s="218" t="s">
        <v>3747</v>
      </c>
      <c r="C1767" s="68"/>
      <c r="D1767" s="235" t="s">
        <v>2007</v>
      </c>
      <c r="E1767" s="68" t="s">
        <v>2008</v>
      </c>
      <c r="F1767" s="239">
        <v>8</v>
      </c>
    </row>
    <row r="1768" customHeight="1" spans="1:6">
      <c r="A1768" s="20">
        <v>1764</v>
      </c>
      <c r="B1768" s="218" t="s">
        <v>3748</v>
      </c>
      <c r="C1768" s="68"/>
      <c r="D1768" s="235" t="s">
        <v>2007</v>
      </c>
      <c r="E1768" s="68" t="s">
        <v>2008</v>
      </c>
      <c r="F1768" s="239">
        <v>1</v>
      </c>
    </row>
    <row r="1769" customHeight="1" spans="1:6">
      <c r="A1769" s="20">
        <v>1765</v>
      </c>
      <c r="B1769" s="218" t="s">
        <v>3749</v>
      </c>
      <c r="C1769" s="68"/>
      <c r="D1769" s="235" t="s">
        <v>2007</v>
      </c>
      <c r="E1769" s="68" t="s">
        <v>2193</v>
      </c>
      <c r="F1769" s="239">
        <v>24</v>
      </c>
    </row>
    <row r="1770" customHeight="1" spans="1:6">
      <c r="A1770" s="20">
        <v>1766</v>
      </c>
      <c r="B1770" s="218" t="s">
        <v>3750</v>
      </c>
      <c r="C1770" s="68"/>
      <c r="D1770" s="235" t="s">
        <v>2007</v>
      </c>
      <c r="E1770" s="68" t="s">
        <v>2193</v>
      </c>
      <c r="F1770" s="239">
        <v>5</v>
      </c>
    </row>
    <row r="1771" customHeight="1" spans="1:6">
      <c r="A1771" s="20">
        <v>1767</v>
      </c>
      <c r="B1771" s="218" t="s">
        <v>3751</v>
      </c>
      <c r="C1771" s="68"/>
      <c r="D1771" s="235" t="s">
        <v>2007</v>
      </c>
      <c r="E1771" s="68" t="s">
        <v>2193</v>
      </c>
      <c r="F1771" s="239">
        <v>9</v>
      </c>
    </row>
    <row r="1772" customHeight="1" spans="1:6">
      <c r="A1772" s="20">
        <v>1768</v>
      </c>
      <c r="B1772" s="218" t="s">
        <v>3752</v>
      </c>
      <c r="C1772" s="68"/>
      <c r="D1772" s="235" t="s">
        <v>2007</v>
      </c>
      <c r="E1772" s="68" t="s">
        <v>2193</v>
      </c>
      <c r="F1772" s="239">
        <v>3</v>
      </c>
    </row>
    <row r="1773" customHeight="1" spans="1:6">
      <c r="A1773" s="20">
        <v>1769</v>
      </c>
      <c r="B1773" s="218" t="s">
        <v>3753</v>
      </c>
      <c r="C1773" s="68"/>
      <c r="D1773" s="235" t="s">
        <v>2007</v>
      </c>
      <c r="E1773" s="68" t="s">
        <v>2038</v>
      </c>
      <c r="F1773" s="239">
        <v>1</v>
      </c>
    </row>
    <row r="1774" customHeight="1" spans="1:6">
      <c r="A1774" s="20">
        <v>1770</v>
      </c>
      <c r="B1774" s="218" t="s">
        <v>3754</v>
      </c>
      <c r="C1774" s="68"/>
      <c r="D1774" s="235" t="s">
        <v>2007</v>
      </c>
      <c r="E1774" s="68" t="s">
        <v>2038</v>
      </c>
      <c r="F1774" s="239">
        <v>2</v>
      </c>
    </row>
    <row r="1775" customHeight="1" spans="1:6">
      <c r="A1775" s="20">
        <v>1771</v>
      </c>
      <c r="B1775" s="218" t="s">
        <v>3755</v>
      </c>
      <c r="C1775" s="68"/>
      <c r="D1775" s="235" t="s">
        <v>2007</v>
      </c>
      <c r="E1775" s="68" t="s">
        <v>2038</v>
      </c>
      <c r="F1775" s="239">
        <v>2</v>
      </c>
    </row>
    <row r="1776" customHeight="1" spans="1:6">
      <c r="A1776" s="20">
        <v>1772</v>
      </c>
      <c r="B1776" s="218" t="s">
        <v>3756</v>
      </c>
      <c r="C1776" s="224" t="s">
        <v>2377</v>
      </c>
      <c r="D1776" s="235" t="s">
        <v>2007</v>
      </c>
      <c r="E1776" s="68" t="s">
        <v>2038</v>
      </c>
      <c r="F1776" s="239">
        <v>4</v>
      </c>
    </row>
    <row r="1777" customHeight="1" spans="1:6">
      <c r="A1777" s="20">
        <v>1773</v>
      </c>
      <c r="B1777" s="218" t="s">
        <v>3757</v>
      </c>
      <c r="C1777" s="224" t="s">
        <v>2377</v>
      </c>
      <c r="D1777" s="235" t="s">
        <v>2007</v>
      </c>
      <c r="E1777" s="68" t="s">
        <v>2193</v>
      </c>
      <c r="F1777" s="239">
        <v>4</v>
      </c>
    </row>
    <row r="1778" customHeight="1" spans="1:6">
      <c r="A1778" s="20">
        <v>1774</v>
      </c>
      <c r="B1778" s="218" t="s">
        <v>3758</v>
      </c>
      <c r="C1778" s="68"/>
      <c r="D1778" s="235" t="s">
        <v>2007</v>
      </c>
      <c r="E1778" s="68" t="s">
        <v>2193</v>
      </c>
      <c r="F1778" s="239">
        <v>5</v>
      </c>
    </row>
    <row r="1779" customHeight="1" spans="1:6">
      <c r="A1779" s="20">
        <v>1775</v>
      </c>
      <c r="B1779" s="218" t="s">
        <v>3759</v>
      </c>
      <c r="C1779" s="68"/>
      <c r="D1779" s="235" t="s">
        <v>2007</v>
      </c>
      <c r="E1779" s="68" t="s">
        <v>2193</v>
      </c>
      <c r="F1779" s="239">
        <v>20</v>
      </c>
    </row>
    <row r="1780" customHeight="1" spans="1:6">
      <c r="A1780" s="20">
        <v>1776</v>
      </c>
      <c r="B1780" s="218" t="s">
        <v>3760</v>
      </c>
      <c r="C1780" s="68"/>
      <c r="D1780" s="235" t="s">
        <v>2007</v>
      </c>
      <c r="E1780" s="68" t="s">
        <v>2193</v>
      </c>
      <c r="F1780" s="239">
        <v>2</v>
      </c>
    </row>
    <row r="1781" customHeight="1" spans="1:6">
      <c r="A1781" s="20">
        <v>1777</v>
      </c>
      <c r="B1781" s="218" t="s">
        <v>3761</v>
      </c>
      <c r="C1781" s="68"/>
      <c r="D1781" s="235" t="s">
        <v>2007</v>
      </c>
      <c r="E1781" s="68" t="s">
        <v>2193</v>
      </c>
      <c r="F1781" s="239">
        <v>7</v>
      </c>
    </row>
    <row r="1782" customHeight="1" spans="1:6">
      <c r="A1782" s="20">
        <v>1778</v>
      </c>
      <c r="B1782" s="218" t="s">
        <v>3762</v>
      </c>
      <c r="C1782" s="68"/>
      <c r="D1782" s="235" t="s">
        <v>2007</v>
      </c>
      <c r="E1782" s="68" t="s">
        <v>2193</v>
      </c>
      <c r="F1782" s="239">
        <v>4</v>
      </c>
    </row>
    <row r="1783" customHeight="1" spans="1:6">
      <c r="A1783" s="20">
        <v>1779</v>
      </c>
      <c r="B1783" s="218" t="s">
        <v>3763</v>
      </c>
      <c r="C1783" s="68"/>
      <c r="D1783" s="235" t="s">
        <v>2007</v>
      </c>
      <c r="E1783" s="68" t="s">
        <v>2193</v>
      </c>
      <c r="F1783" s="239">
        <v>20</v>
      </c>
    </row>
    <row r="1784" customHeight="1" spans="1:6">
      <c r="A1784" s="20">
        <v>1780</v>
      </c>
      <c r="B1784" s="218" t="s">
        <v>3764</v>
      </c>
      <c r="C1784" s="68"/>
      <c r="D1784" s="235" t="s">
        <v>2007</v>
      </c>
      <c r="E1784" s="68" t="s">
        <v>2193</v>
      </c>
      <c r="F1784" s="239">
        <v>25</v>
      </c>
    </row>
    <row r="1785" customHeight="1" spans="1:6">
      <c r="A1785" s="20">
        <v>1781</v>
      </c>
      <c r="B1785" s="218" t="s">
        <v>3765</v>
      </c>
      <c r="C1785" s="68" t="s">
        <v>2568</v>
      </c>
      <c r="D1785" s="235" t="s">
        <v>2007</v>
      </c>
      <c r="E1785" s="68" t="s">
        <v>2008</v>
      </c>
      <c r="F1785" s="239">
        <v>1</v>
      </c>
    </row>
    <row r="1786" customHeight="1" spans="1:6">
      <c r="A1786" s="20">
        <v>1782</v>
      </c>
      <c r="B1786" s="218" t="s">
        <v>3766</v>
      </c>
      <c r="C1786" s="222" t="s">
        <v>2017</v>
      </c>
      <c r="D1786" s="235" t="s">
        <v>2007</v>
      </c>
      <c r="E1786" s="68" t="s">
        <v>2008</v>
      </c>
      <c r="F1786" s="239">
        <v>1</v>
      </c>
    </row>
    <row r="1787" customHeight="1" spans="1:6">
      <c r="A1787" s="20">
        <v>1783</v>
      </c>
      <c r="B1787" s="218" t="s">
        <v>3767</v>
      </c>
      <c r="C1787" s="68"/>
      <c r="D1787" s="235" t="s">
        <v>2007</v>
      </c>
      <c r="E1787" s="68" t="s">
        <v>2193</v>
      </c>
      <c r="F1787" s="239">
        <v>1</v>
      </c>
    </row>
    <row r="1788" customHeight="1" spans="1:6">
      <c r="A1788" s="20">
        <v>1784</v>
      </c>
      <c r="B1788" s="218" t="s">
        <v>3768</v>
      </c>
      <c r="C1788" s="68"/>
      <c r="D1788" s="235" t="s">
        <v>2007</v>
      </c>
      <c r="E1788" s="68" t="s">
        <v>2193</v>
      </c>
      <c r="F1788" s="239">
        <v>18</v>
      </c>
    </row>
    <row r="1789" customHeight="1" spans="1:6">
      <c r="A1789" s="20">
        <v>1785</v>
      </c>
      <c r="B1789" s="218" t="s">
        <v>3769</v>
      </c>
      <c r="C1789" s="224" t="s">
        <v>2377</v>
      </c>
      <c r="D1789" s="235" t="s">
        <v>2007</v>
      </c>
      <c r="E1789" s="68" t="s">
        <v>2193</v>
      </c>
      <c r="F1789" s="239">
        <v>7</v>
      </c>
    </row>
    <row r="1790" customHeight="1" spans="1:6">
      <c r="A1790" s="20">
        <v>1786</v>
      </c>
      <c r="B1790" s="218" t="s">
        <v>3770</v>
      </c>
      <c r="C1790" s="68"/>
      <c r="D1790" s="235" t="s">
        <v>2007</v>
      </c>
      <c r="E1790" s="68" t="s">
        <v>2193</v>
      </c>
      <c r="F1790" s="239">
        <v>20</v>
      </c>
    </row>
    <row r="1791" customHeight="1" spans="1:6">
      <c r="A1791" s="20">
        <v>1787</v>
      </c>
      <c r="B1791" s="218" t="s">
        <v>3771</v>
      </c>
      <c r="C1791" s="68"/>
      <c r="D1791" s="235" t="s">
        <v>2007</v>
      </c>
      <c r="E1791" s="68" t="s">
        <v>2193</v>
      </c>
      <c r="F1791" s="239">
        <v>8</v>
      </c>
    </row>
    <row r="1792" customHeight="1" spans="1:6">
      <c r="A1792" s="20">
        <v>1788</v>
      </c>
      <c r="B1792" s="218" t="s">
        <v>3772</v>
      </c>
      <c r="C1792" s="224" t="s">
        <v>2377</v>
      </c>
      <c r="D1792" s="235" t="s">
        <v>2007</v>
      </c>
      <c r="E1792" s="68" t="s">
        <v>2193</v>
      </c>
      <c r="F1792" s="239">
        <v>10</v>
      </c>
    </row>
    <row r="1793" customHeight="1" spans="1:6">
      <c r="A1793" s="20">
        <v>1789</v>
      </c>
      <c r="B1793" s="218" t="s">
        <v>3773</v>
      </c>
      <c r="C1793" s="68"/>
      <c r="D1793" s="235" t="s">
        <v>2007</v>
      </c>
      <c r="E1793" s="68" t="s">
        <v>2193</v>
      </c>
      <c r="F1793" s="239">
        <v>1</v>
      </c>
    </row>
    <row r="1794" customHeight="1" spans="1:6">
      <c r="A1794" s="20">
        <v>1790</v>
      </c>
      <c r="B1794" s="218" t="s">
        <v>3774</v>
      </c>
      <c r="C1794" s="68"/>
      <c r="D1794" s="235" t="s">
        <v>2007</v>
      </c>
      <c r="E1794" s="68" t="s">
        <v>2193</v>
      </c>
      <c r="F1794" s="239">
        <v>22</v>
      </c>
    </row>
    <row r="1795" customHeight="1" spans="1:6">
      <c r="A1795" s="20">
        <v>1791</v>
      </c>
      <c r="B1795" s="218" t="s">
        <v>3775</v>
      </c>
      <c r="C1795" s="68"/>
      <c r="D1795" s="235" t="s">
        <v>2007</v>
      </c>
      <c r="E1795" s="68" t="s">
        <v>2193</v>
      </c>
      <c r="F1795" s="239">
        <v>2</v>
      </c>
    </row>
    <row r="1796" customHeight="1" spans="1:6">
      <c r="A1796" s="20">
        <v>1792</v>
      </c>
      <c r="B1796" s="218" t="s">
        <v>3776</v>
      </c>
      <c r="C1796" s="68"/>
      <c r="D1796" s="235" t="s">
        <v>2007</v>
      </c>
      <c r="E1796" s="68" t="s">
        <v>2193</v>
      </c>
      <c r="F1796" s="239">
        <v>4</v>
      </c>
    </row>
    <row r="1797" customHeight="1" spans="1:6">
      <c r="A1797" s="20">
        <v>1793</v>
      </c>
      <c r="B1797" s="218" t="s">
        <v>3777</v>
      </c>
      <c r="C1797" s="68"/>
      <c r="D1797" s="235" t="s">
        <v>2007</v>
      </c>
      <c r="E1797" s="68" t="s">
        <v>2193</v>
      </c>
      <c r="F1797" s="239">
        <v>6</v>
      </c>
    </row>
    <row r="1798" customHeight="1" spans="1:6">
      <c r="A1798" s="20">
        <v>1794</v>
      </c>
      <c r="B1798" s="218" t="s">
        <v>3778</v>
      </c>
      <c r="C1798" s="68"/>
      <c r="D1798" s="235" t="s">
        <v>2007</v>
      </c>
      <c r="E1798" s="68" t="s">
        <v>2193</v>
      </c>
      <c r="F1798" s="239">
        <v>1</v>
      </c>
    </row>
    <row r="1799" customHeight="1" spans="1:6">
      <c r="A1799" s="20">
        <v>1795</v>
      </c>
      <c r="B1799" s="218" t="s">
        <v>3779</v>
      </c>
      <c r="C1799" s="68"/>
      <c r="D1799" s="235" t="s">
        <v>2007</v>
      </c>
      <c r="E1799" s="68" t="s">
        <v>2193</v>
      </c>
      <c r="F1799" s="239">
        <v>1</v>
      </c>
    </row>
    <row r="1800" customHeight="1" spans="1:6">
      <c r="A1800" s="20">
        <v>1796</v>
      </c>
      <c r="B1800" s="218" t="s">
        <v>3780</v>
      </c>
      <c r="C1800" s="68"/>
      <c r="D1800" s="235" t="s">
        <v>2007</v>
      </c>
      <c r="E1800" s="68" t="s">
        <v>2193</v>
      </c>
      <c r="F1800" s="239">
        <v>8</v>
      </c>
    </row>
    <row r="1801" customHeight="1" spans="1:6">
      <c r="A1801" s="20">
        <v>1797</v>
      </c>
      <c r="B1801" s="218" t="s">
        <v>3781</v>
      </c>
      <c r="C1801" s="68"/>
      <c r="D1801" s="235" t="s">
        <v>2007</v>
      </c>
      <c r="E1801" s="68" t="s">
        <v>2193</v>
      </c>
      <c r="F1801" s="239">
        <v>5</v>
      </c>
    </row>
    <row r="1802" customHeight="1" spans="1:6">
      <c r="A1802" s="20">
        <v>1798</v>
      </c>
      <c r="B1802" s="218" t="s">
        <v>3777</v>
      </c>
      <c r="C1802" s="68"/>
      <c r="D1802" s="235" t="s">
        <v>2007</v>
      </c>
      <c r="E1802" s="68" t="s">
        <v>2193</v>
      </c>
      <c r="F1802" s="239">
        <v>24</v>
      </c>
    </row>
    <row r="1803" customHeight="1" spans="1:6">
      <c r="A1803" s="20">
        <v>1799</v>
      </c>
      <c r="B1803" s="218" t="s">
        <v>3782</v>
      </c>
      <c r="C1803" s="68"/>
      <c r="D1803" s="235" t="s">
        <v>2007</v>
      </c>
      <c r="E1803" s="68" t="s">
        <v>2193</v>
      </c>
      <c r="F1803" s="239">
        <v>1</v>
      </c>
    </row>
    <row r="1804" customHeight="1" spans="1:6">
      <c r="A1804" s="20">
        <v>1800</v>
      </c>
      <c r="B1804" s="218" t="s">
        <v>3783</v>
      </c>
      <c r="C1804" s="68"/>
      <c r="D1804" s="235" t="s">
        <v>2007</v>
      </c>
      <c r="E1804" s="68" t="s">
        <v>2032</v>
      </c>
      <c r="F1804" s="239">
        <v>75</v>
      </c>
    </row>
    <row r="1805" customHeight="1" spans="1:6">
      <c r="A1805" s="20">
        <v>1801</v>
      </c>
      <c r="B1805" s="218" t="s">
        <v>3784</v>
      </c>
      <c r="C1805" s="224" t="s">
        <v>2377</v>
      </c>
      <c r="D1805" s="235" t="s">
        <v>2007</v>
      </c>
      <c r="E1805" s="68" t="s">
        <v>2193</v>
      </c>
      <c r="F1805" s="239">
        <v>2</v>
      </c>
    </row>
    <row r="1806" customHeight="1" spans="1:6">
      <c r="A1806" s="20">
        <v>1802</v>
      </c>
      <c r="B1806" s="218" t="s">
        <v>3785</v>
      </c>
      <c r="C1806" s="224" t="s">
        <v>2377</v>
      </c>
      <c r="D1806" s="235" t="s">
        <v>2007</v>
      </c>
      <c r="E1806" s="68" t="s">
        <v>2193</v>
      </c>
      <c r="F1806" s="239">
        <v>2</v>
      </c>
    </row>
    <row r="1807" customHeight="1" spans="1:6">
      <c r="A1807" s="20">
        <v>1803</v>
      </c>
      <c r="B1807" s="218" t="s">
        <v>3786</v>
      </c>
      <c r="C1807" s="68"/>
      <c r="D1807" s="235" t="s">
        <v>2007</v>
      </c>
      <c r="E1807" s="68" t="s">
        <v>2193</v>
      </c>
      <c r="F1807" s="239">
        <v>6</v>
      </c>
    </row>
    <row r="1808" customHeight="1" spans="1:6">
      <c r="A1808" s="20">
        <v>1804</v>
      </c>
      <c r="B1808" s="218" t="s">
        <v>3787</v>
      </c>
      <c r="C1808" s="68" t="s">
        <v>2568</v>
      </c>
      <c r="D1808" s="235" t="s">
        <v>2007</v>
      </c>
      <c r="E1808" s="68" t="s">
        <v>2193</v>
      </c>
      <c r="F1808" s="239">
        <v>18</v>
      </c>
    </row>
    <row r="1809" customHeight="1" spans="1:6">
      <c r="A1809" s="20">
        <v>1805</v>
      </c>
      <c r="B1809" s="218" t="s">
        <v>3788</v>
      </c>
      <c r="C1809" s="68"/>
      <c r="D1809" s="235" t="s">
        <v>2007</v>
      </c>
      <c r="E1809" s="68" t="s">
        <v>2193</v>
      </c>
      <c r="F1809" s="239">
        <v>5</v>
      </c>
    </row>
    <row r="1810" customHeight="1" spans="1:6">
      <c r="A1810" s="20">
        <v>1806</v>
      </c>
      <c r="B1810" s="218" t="s">
        <v>3789</v>
      </c>
      <c r="C1810" s="224" t="s">
        <v>2377</v>
      </c>
      <c r="D1810" s="235" t="s">
        <v>2007</v>
      </c>
      <c r="E1810" s="68" t="s">
        <v>2193</v>
      </c>
      <c r="F1810" s="239">
        <v>4</v>
      </c>
    </row>
    <row r="1811" customHeight="1" spans="1:6">
      <c r="A1811" s="20">
        <v>1807</v>
      </c>
      <c r="B1811" s="218" t="s">
        <v>3788</v>
      </c>
      <c r="C1811" s="68"/>
      <c r="D1811" s="235" t="s">
        <v>2007</v>
      </c>
      <c r="E1811" s="68" t="s">
        <v>2008</v>
      </c>
      <c r="F1811" s="239">
        <v>10</v>
      </c>
    </row>
    <row r="1812" customHeight="1" spans="1:6">
      <c r="A1812" s="20">
        <v>1808</v>
      </c>
      <c r="B1812" s="218" t="s">
        <v>3790</v>
      </c>
      <c r="C1812" s="224" t="s">
        <v>2377</v>
      </c>
      <c r="D1812" s="235" t="s">
        <v>2007</v>
      </c>
      <c r="E1812" s="68" t="s">
        <v>2193</v>
      </c>
      <c r="F1812" s="239">
        <v>11</v>
      </c>
    </row>
    <row r="1813" customHeight="1" spans="1:6">
      <c r="A1813" s="20">
        <v>1809</v>
      </c>
      <c r="B1813" s="218" t="s">
        <v>3791</v>
      </c>
      <c r="C1813" s="68" t="s">
        <v>2568</v>
      </c>
      <c r="D1813" s="235" t="s">
        <v>2007</v>
      </c>
      <c r="E1813" s="68" t="s">
        <v>2032</v>
      </c>
      <c r="F1813" s="239">
        <v>4</v>
      </c>
    </row>
    <row r="1814" customHeight="1" spans="1:6">
      <c r="A1814" s="20">
        <v>1810</v>
      </c>
      <c r="B1814" s="218" t="s">
        <v>3792</v>
      </c>
      <c r="C1814" s="68"/>
      <c r="D1814" s="235" t="s">
        <v>2007</v>
      </c>
      <c r="E1814" s="68" t="s">
        <v>2193</v>
      </c>
      <c r="F1814" s="239">
        <v>1</v>
      </c>
    </row>
    <row r="1815" customHeight="1" spans="1:6">
      <c r="A1815" s="20">
        <v>1811</v>
      </c>
      <c r="B1815" s="218" t="s">
        <v>3647</v>
      </c>
      <c r="C1815" s="68" t="s">
        <v>2568</v>
      </c>
      <c r="D1815" s="235" t="s">
        <v>2007</v>
      </c>
      <c r="E1815" s="68" t="s">
        <v>2193</v>
      </c>
      <c r="F1815" s="239">
        <v>1</v>
      </c>
    </row>
    <row r="1816" customHeight="1" spans="1:6">
      <c r="A1816" s="20">
        <v>1812</v>
      </c>
      <c r="B1816" s="218" t="s">
        <v>3755</v>
      </c>
      <c r="C1816" s="68"/>
      <c r="D1816" s="235" t="s">
        <v>2007</v>
      </c>
      <c r="E1816" s="68" t="s">
        <v>2193</v>
      </c>
      <c r="F1816" s="239">
        <v>40</v>
      </c>
    </row>
    <row r="1817" customHeight="1" spans="1:6">
      <c r="A1817" s="20">
        <v>1813</v>
      </c>
      <c r="B1817" s="218" t="s">
        <v>3793</v>
      </c>
      <c r="C1817" s="68"/>
      <c r="D1817" s="235" t="s">
        <v>2007</v>
      </c>
      <c r="E1817" s="68" t="s">
        <v>2193</v>
      </c>
      <c r="F1817" s="239">
        <v>10</v>
      </c>
    </row>
    <row r="1818" customHeight="1" spans="1:6">
      <c r="A1818" s="20">
        <v>1814</v>
      </c>
      <c r="B1818" s="218" t="s">
        <v>3794</v>
      </c>
      <c r="C1818" s="68"/>
      <c r="D1818" s="235" t="s">
        <v>2007</v>
      </c>
      <c r="E1818" s="68" t="s">
        <v>2193</v>
      </c>
      <c r="F1818" s="239">
        <v>4</v>
      </c>
    </row>
    <row r="1819" customHeight="1" spans="1:6">
      <c r="A1819" s="20">
        <v>1815</v>
      </c>
      <c r="B1819" s="218" t="s">
        <v>3750</v>
      </c>
      <c r="C1819" s="68"/>
      <c r="D1819" s="235" t="s">
        <v>2007</v>
      </c>
      <c r="E1819" s="68" t="s">
        <v>2193</v>
      </c>
      <c r="F1819" s="239">
        <v>29</v>
      </c>
    </row>
    <row r="1820" customHeight="1" spans="1:6">
      <c r="A1820" s="20">
        <v>1816</v>
      </c>
      <c r="B1820" s="218" t="s">
        <v>3758</v>
      </c>
      <c r="C1820" s="68"/>
      <c r="D1820" s="235" t="s">
        <v>2007</v>
      </c>
      <c r="E1820" s="68" t="s">
        <v>2193</v>
      </c>
      <c r="F1820" s="239">
        <v>8</v>
      </c>
    </row>
    <row r="1821" customHeight="1" spans="1:6">
      <c r="A1821" s="20">
        <v>1817</v>
      </c>
      <c r="B1821" s="218" t="s">
        <v>3795</v>
      </c>
      <c r="C1821" s="68" t="s">
        <v>2568</v>
      </c>
      <c r="D1821" s="235" t="s">
        <v>2007</v>
      </c>
      <c r="E1821" s="68" t="s">
        <v>2193</v>
      </c>
      <c r="F1821" s="239">
        <v>10</v>
      </c>
    </row>
    <row r="1822" customHeight="1" spans="1:6">
      <c r="A1822" s="20">
        <v>1818</v>
      </c>
      <c r="B1822" s="218" t="s">
        <v>3796</v>
      </c>
      <c r="C1822" s="68"/>
      <c r="D1822" s="235" t="s">
        <v>2007</v>
      </c>
      <c r="E1822" s="68" t="s">
        <v>2032</v>
      </c>
      <c r="F1822" s="239">
        <v>8</v>
      </c>
    </row>
    <row r="1823" customHeight="1" spans="1:6">
      <c r="A1823" s="20">
        <v>1819</v>
      </c>
      <c r="B1823" s="218" t="s">
        <v>3797</v>
      </c>
      <c r="C1823" s="222" t="s">
        <v>2017</v>
      </c>
      <c r="D1823" s="235" t="s">
        <v>2007</v>
      </c>
      <c r="E1823" s="68" t="s">
        <v>2032</v>
      </c>
      <c r="F1823" s="239">
        <v>12</v>
      </c>
    </row>
    <row r="1824" customHeight="1" spans="1:6">
      <c r="A1824" s="20">
        <v>1820</v>
      </c>
      <c r="B1824" s="218" t="s">
        <v>3798</v>
      </c>
      <c r="C1824" s="68"/>
      <c r="D1824" s="235" t="s">
        <v>2007</v>
      </c>
      <c r="E1824" s="68" t="s">
        <v>2032</v>
      </c>
      <c r="F1824" s="239">
        <v>3</v>
      </c>
    </row>
    <row r="1825" customHeight="1" spans="1:6">
      <c r="A1825" s="20">
        <v>1821</v>
      </c>
      <c r="B1825" s="218" t="s">
        <v>3799</v>
      </c>
      <c r="C1825" s="68"/>
      <c r="D1825" s="235" t="s">
        <v>2007</v>
      </c>
      <c r="E1825" s="68" t="s">
        <v>2032</v>
      </c>
      <c r="F1825" s="239">
        <v>3</v>
      </c>
    </row>
    <row r="1826" customHeight="1" spans="1:6">
      <c r="A1826" s="20">
        <v>1822</v>
      </c>
      <c r="B1826" s="218" t="s">
        <v>3800</v>
      </c>
      <c r="C1826" s="68"/>
      <c r="D1826" s="235" t="s">
        <v>2007</v>
      </c>
      <c r="E1826" s="68" t="s">
        <v>2032</v>
      </c>
      <c r="F1826" s="239">
        <v>7</v>
      </c>
    </row>
    <row r="1827" customHeight="1" spans="1:6">
      <c r="A1827" s="20">
        <v>1823</v>
      </c>
      <c r="B1827" s="218" t="s">
        <v>3801</v>
      </c>
      <c r="C1827" s="222"/>
      <c r="D1827" s="235" t="s">
        <v>2007</v>
      </c>
      <c r="E1827" s="68" t="s">
        <v>2032</v>
      </c>
      <c r="F1827" s="239">
        <v>4</v>
      </c>
    </row>
    <row r="1828" customHeight="1" spans="1:6">
      <c r="A1828" s="20">
        <v>1824</v>
      </c>
      <c r="B1828" s="218" t="s">
        <v>3802</v>
      </c>
      <c r="C1828" s="222" t="s">
        <v>3803</v>
      </c>
      <c r="D1828" s="235" t="s">
        <v>2007</v>
      </c>
      <c r="E1828" s="68" t="s">
        <v>2032</v>
      </c>
      <c r="F1828" s="239">
        <v>30</v>
      </c>
    </row>
    <row r="1829" customHeight="1" spans="1:6">
      <c r="A1829" s="20">
        <v>1825</v>
      </c>
      <c r="B1829" s="218" t="s">
        <v>3804</v>
      </c>
      <c r="C1829" s="222" t="s">
        <v>3803</v>
      </c>
      <c r="D1829" s="235" t="s">
        <v>2007</v>
      </c>
      <c r="E1829" s="68" t="s">
        <v>2032</v>
      </c>
      <c r="F1829" s="239">
        <v>20</v>
      </c>
    </row>
    <row r="1830" customHeight="1" spans="1:6">
      <c r="A1830" s="20">
        <v>1826</v>
      </c>
      <c r="B1830" s="218" t="s">
        <v>3805</v>
      </c>
      <c r="C1830" s="68"/>
      <c r="D1830" s="235" t="s">
        <v>2007</v>
      </c>
      <c r="E1830" s="68" t="s">
        <v>2032</v>
      </c>
      <c r="F1830" s="239">
        <v>5</v>
      </c>
    </row>
    <row r="1831" customHeight="1" spans="1:6">
      <c r="A1831" s="20">
        <v>1827</v>
      </c>
      <c r="B1831" s="218" t="s">
        <v>3806</v>
      </c>
      <c r="C1831" s="68"/>
      <c r="D1831" s="235" t="s">
        <v>2007</v>
      </c>
      <c r="E1831" s="68" t="s">
        <v>2032</v>
      </c>
      <c r="F1831" s="239">
        <v>2</v>
      </c>
    </row>
    <row r="1832" customHeight="1" spans="1:6">
      <c r="A1832" s="20">
        <v>1828</v>
      </c>
      <c r="B1832" s="218" t="s">
        <v>3807</v>
      </c>
      <c r="C1832" s="68"/>
      <c r="D1832" s="235" t="s">
        <v>2007</v>
      </c>
      <c r="E1832" s="68" t="s">
        <v>2032</v>
      </c>
      <c r="F1832" s="239">
        <v>5</v>
      </c>
    </row>
    <row r="1833" customHeight="1" spans="1:6">
      <c r="A1833" s="20">
        <v>1829</v>
      </c>
      <c r="B1833" s="218" t="s">
        <v>3808</v>
      </c>
      <c r="C1833" s="68"/>
      <c r="D1833" s="235" t="s">
        <v>2007</v>
      </c>
      <c r="E1833" s="68" t="s">
        <v>2008</v>
      </c>
      <c r="F1833" s="239">
        <v>6</v>
      </c>
    </row>
    <row r="1834" customHeight="1" spans="1:6">
      <c r="A1834" s="20">
        <v>1830</v>
      </c>
      <c r="B1834" s="218" t="s">
        <v>3809</v>
      </c>
      <c r="C1834" s="68"/>
      <c r="D1834" s="235" t="s">
        <v>2007</v>
      </c>
      <c r="E1834" s="68" t="s">
        <v>2008</v>
      </c>
      <c r="F1834" s="239">
        <v>6</v>
      </c>
    </row>
    <row r="1835" customHeight="1" spans="1:6">
      <c r="A1835" s="20">
        <v>1831</v>
      </c>
      <c r="B1835" s="218" t="s">
        <v>3810</v>
      </c>
      <c r="C1835" s="68"/>
      <c r="D1835" s="235" t="s">
        <v>2007</v>
      </c>
      <c r="E1835" s="68" t="s">
        <v>2008</v>
      </c>
      <c r="F1835" s="239">
        <v>2</v>
      </c>
    </row>
    <row r="1836" customHeight="1" spans="1:6">
      <c r="A1836" s="20">
        <v>1832</v>
      </c>
      <c r="B1836" s="218" t="s">
        <v>3811</v>
      </c>
      <c r="C1836" s="68"/>
      <c r="D1836" s="235" t="s">
        <v>2007</v>
      </c>
      <c r="E1836" s="68" t="s">
        <v>2008</v>
      </c>
      <c r="F1836" s="239">
        <v>2</v>
      </c>
    </row>
    <row r="1837" customHeight="1" spans="1:6">
      <c r="A1837" s="20">
        <v>1833</v>
      </c>
      <c r="B1837" s="218" t="s">
        <v>3812</v>
      </c>
      <c r="C1837" s="68"/>
      <c r="D1837" s="235" t="s">
        <v>2007</v>
      </c>
      <c r="E1837" s="68" t="s">
        <v>2032</v>
      </c>
      <c r="F1837" s="239">
        <v>1</v>
      </c>
    </row>
    <row r="1838" customHeight="1" spans="1:6">
      <c r="A1838" s="20">
        <v>1834</v>
      </c>
      <c r="B1838" s="218" t="s">
        <v>3813</v>
      </c>
      <c r="C1838" s="68"/>
      <c r="D1838" s="235" t="s">
        <v>2007</v>
      </c>
      <c r="E1838" s="68" t="s">
        <v>2032</v>
      </c>
      <c r="F1838" s="239">
        <v>2</v>
      </c>
    </row>
    <row r="1839" customHeight="1" spans="1:6">
      <c r="A1839" s="20">
        <v>1835</v>
      </c>
      <c r="B1839" s="218" t="s">
        <v>3814</v>
      </c>
      <c r="C1839" s="68"/>
      <c r="D1839" s="235" t="s">
        <v>2007</v>
      </c>
      <c r="E1839" s="68" t="s">
        <v>2032</v>
      </c>
      <c r="F1839" s="239">
        <v>1</v>
      </c>
    </row>
    <row r="1840" customHeight="1" spans="1:6">
      <c r="A1840" s="20">
        <v>1836</v>
      </c>
      <c r="B1840" s="218" t="s">
        <v>3815</v>
      </c>
      <c r="C1840" s="68"/>
      <c r="D1840" s="235" t="s">
        <v>2007</v>
      </c>
      <c r="E1840" s="68" t="s">
        <v>2032</v>
      </c>
      <c r="F1840" s="239">
        <v>3</v>
      </c>
    </row>
    <row r="1841" customHeight="1" spans="1:6">
      <c r="A1841" s="20">
        <v>1837</v>
      </c>
      <c r="B1841" s="218" t="s">
        <v>3816</v>
      </c>
      <c r="C1841" s="68"/>
      <c r="D1841" s="235" t="s">
        <v>2007</v>
      </c>
      <c r="E1841" s="68" t="s">
        <v>2032</v>
      </c>
      <c r="F1841" s="239">
        <v>1</v>
      </c>
    </row>
    <row r="1842" customHeight="1" spans="1:6">
      <c r="A1842" s="20">
        <v>1838</v>
      </c>
      <c r="B1842" s="218" t="s">
        <v>3817</v>
      </c>
      <c r="C1842" s="68"/>
      <c r="D1842" s="235" t="s">
        <v>2007</v>
      </c>
      <c r="E1842" s="68" t="s">
        <v>2032</v>
      </c>
      <c r="F1842" s="239">
        <v>1</v>
      </c>
    </row>
    <row r="1843" customHeight="1" spans="1:6">
      <c r="A1843" s="20">
        <v>1839</v>
      </c>
      <c r="B1843" s="218" t="s">
        <v>3818</v>
      </c>
      <c r="C1843" s="68"/>
      <c r="D1843" s="235" t="s">
        <v>2007</v>
      </c>
      <c r="E1843" s="68" t="s">
        <v>2032</v>
      </c>
      <c r="F1843" s="239">
        <v>1</v>
      </c>
    </row>
    <row r="1844" customHeight="1" spans="1:6">
      <c r="A1844" s="20">
        <v>1840</v>
      </c>
      <c r="B1844" s="218" t="s">
        <v>3819</v>
      </c>
      <c r="C1844" s="68"/>
      <c r="D1844" s="235" t="s">
        <v>2007</v>
      </c>
      <c r="E1844" s="68" t="s">
        <v>2032</v>
      </c>
      <c r="F1844" s="239">
        <v>2</v>
      </c>
    </row>
    <row r="1845" customHeight="1" spans="1:6">
      <c r="A1845" s="20">
        <v>1841</v>
      </c>
      <c r="B1845" s="218" t="s">
        <v>3820</v>
      </c>
      <c r="C1845" s="68"/>
      <c r="D1845" s="235" t="s">
        <v>2007</v>
      </c>
      <c r="E1845" s="68" t="s">
        <v>2038</v>
      </c>
      <c r="F1845" s="239">
        <v>52</v>
      </c>
    </row>
    <row r="1846" customHeight="1" spans="1:6">
      <c r="A1846" s="20">
        <v>1842</v>
      </c>
      <c r="B1846" s="218" t="s">
        <v>3821</v>
      </c>
      <c r="C1846" s="68"/>
      <c r="D1846" s="235" t="s">
        <v>2007</v>
      </c>
      <c r="E1846" s="68" t="s">
        <v>2032</v>
      </c>
      <c r="F1846" s="239">
        <v>56</v>
      </c>
    </row>
    <row r="1847" customHeight="1" spans="1:6">
      <c r="A1847" s="20">
        <v>1843</v>
      </c>
      <c r="B1847" s="218" t="s">
        <v>3822</v>
      </c>
      <c r="C1847" s="68"/>
      <c r="D1847" s="235" t="s">
        <v>2007</v>
      </c>
      <c r="E1847" s="68" t="s">
        <v>2193</v>
      </c>
      <c r="F1847" s="239">
        <v>5</v>
      </c>
    </row>
    <row r="1848" customHeight="1" spans="1:6">
      <c r="A1848" s="20">
        <v>1844</v>
      </c>
      <c r="B1848" s="218" t="s">
        <v>3823</v>
      </c>
      <c r="C1848" s="68"/>
      <c r="D1848" s="235" t="s">
        <v>2007</v>
      </c>
      <c r="E1848" s="68" t="s">
        <v>2193</v>
      </c>
      <c r="F1848" s="239">
        <v>13</v>
      </c>
    </row>
    <row r="1849" customHeight="1" spans="1:6">
      <c r="A1849" s="20">
        <v>1845</v>
      </c>
      <c r="B1849" s="218" t="s">
        <v>3824</v>
      </c>
      <c r="C1849" s="68"/>
      <c r="D1849" s="235" t="s">
        <v>2007</v>
      </c>
      <c r="E1849" s="68" t="s">
        <v>2193</v>
      </c>
      <c r="F1849" s="239">
        <v>35</v>
      </c>
    </row>
    <row r="1850" customHeight="1" spans="1:6">
      <c r="A1850" s="20">
        <v>1846</v>
      </c>
      <c r="B1850" s="218" t="s">
        <v>3825</v>
      </c>
      <c r="C1850" s="68"/>
      <c r="D1850" s="235" t="s">
        <v>2007</v>
      </c>
      <c r="E1850" s="68" t="s">
        <v>2193</v>
      </c>
      <c r="F1850" s="239">
        <v>7</v>
      </c>
    </row>
    <row r="1851" customHeight="1" spans="1:6">
      <c r="A1851" s="20">
        <v>1847</v>
      </c>
      <c r="B1851" s="218" t="s">
        <v>3826</v>
      </c>
      <c r="C1851" s="68"/>
      <c r="D1851" s="235" t="s">
        <v>2007</v>
      </c>
      <c r="E1851" s="68" t="s">
        <v>2193</v>
      </c>
      <c r="F1851" s="239">
        <v>39</v>
      </c>
    </row>
    <row r="1852" customHeight="1" spans="1:6">
      <c r="A1852" s="20">
        <v>1848</v>
      </c>
      <c r="B1852" s="218" t="s">
        <v>3827</v>
      </c>
      <c r="C1852" s="224" t="s">
        <v>3828</v>
      </c>
      <c r="D1852" s="235" t="s">
        <v>2007</v>
      </c>
      <c r="E1852" s="68" t="s">
        <v>2032</v>
      </c>
      <c r="F1852" s="239">
        <v>1</v>
      </c>
    </row>
    <row r="1853" customHeight="1" spans="1:6">
      <c r="A1853" s="20">
        <v>1849</v>
      </c>
      <c r="B1853" s="218" t="s">
        <v>3829</v>
      </c>
      <c r="C1853" s="68"/>
      <c r="D1853" s="235" t="s">
        <v>2007</v>
      </c>
      <c r="E1853" s="68" t="s">
        <v>2008</v>
      </c>
      <c r="F1853" s="239">
        <v>4</v>
      </c>
    </row>
    <row r="1854" customHeight="1" spans="1:6">
      <c r="A1854" s="20">
        <v>1850</v>
      </c>
      <c r="B1854" s="218" t="s">
        <v>3830</v>
      </c>
      <c r="C1854" s="68"/>
      <c r="D1854" s="235" t="s">
        <v>2007</v>
      </c>
      <c r="E1854" s="68" t="s">
        <v>2008</v>
      </c>
      <c r="F1854" s="239">
        <v>7</v>
      </c>
    </row>
    <row r="1855" customHeight="1" spans="1:6">
      <c r="A1855" s="20">
        <v>1851</v>
      </c>
      <c r="B1855" s="218" t="s">
        <v>3831</v>
      </c>
      <c r="C1855" s="224" t="s">
        <v>3832</v>
      </c>
      <c r="D1855" s="235" t="s">
        <v>2007</v>
      </c>
      <c r="E1855" s="68" t="s">
        <v>2032</v>
      </c>
      <c r="F1855" s="239">
        <v>20</v>
      </c>
    </row>
    <row r="1856" customHeight="1" spans="1:6">
      <c r="A1856" s="20">
        <v>1852</v>
      </c>
      <c r="B1856" s="218" t="s">
        <v>3833</v>
      </c>
      <c r="C1856" s="222" t="s">
        <v>3606</v>
      </c>
      <c r="D1856" s="235" t="s">
        <v>2007</v>
      </c>
      <c r="E1856" s="68" t="s">
        <v>2032</v>
      </c>
      <c r="F1856" s="239">
        <v>1</v>
      </c>
    </row>
    <row r="1857" customHeight="1" spans="1:6">
      <c r="A1857" s="20">
        <v>1853</v>
      </c>
      <c r="B1857" s="218" t="s">
        <v>3834</v>
      </c>
      <c r="C1857" s="222" t="s">
        <v>3606</v>
      </c>
      <c r="D1857" s="235" t="s">
        <v>2007</v>
      </c>
      <c r="E1857" s="68" t="s">
        <v>2032</v>
      </c>
      <c r="F1857" s="239">
        <v>2</v>
      </c>
    </row>
    <row r="1858" customHeight="1" spans="1:6">
      <c r="A1858" s="20">
        <v>1854</v>
      </c>
      <c r="B1858" s="218" t="s">
        <v>3835</v>
      </c>
      <c r="C1858" s="68" t="s">
        <v>3606</v>
      </c>
      <c r="D1858" s="235" t="s">
        <v>2007</v>
      </c>
      <c r="E1858" s="68" t="s">
        <v>2038</v>
      </c>
      <c r="F1858" s="239">
        <v>1</v>
      </c>
    </row>
    <row r="1859" customHeight="1" spans="1:6">
      <c r="A1859" s="20">
        <v>1855</v>
      </c>
      <c r="B1859" s="218" t="s">
        <v>3836</v>
      </c>
      <c r="C1859" s="68" t="s">
        <v>3606</v>
      </c>
      <c r="D1859" s="235" t="s">
        <v>2007</v>
      </c>
      <c r="E1859" s="68" t="s">
        <v>2032</v>
      </c>
      <c r="F1859" s="239">
        <v>1</v>
      </c>
    </row>
    <row r="1860" customHeight="1" spans="1:6">
      <c r="A1860" s="20">
        <v>1856</v>
      </c>
      <c r="B1860" s="218" t="s">
        <v>3837</v>
      </c>
      <c r="C1860" s="68"/>
      <c r="D1860" s="235" t="s">
        <v>2007</v>
      </c>
      <c r="E1860" s="68" t="s">
        <v>2193</v>
      </c>
      <c r="F1860" s="239">
        <v>2</v>
      </c>
    </row>
    <row r="1861" customHeight="1" spans="1:6">
      <c r="A1861" s="20">
        <v>1857</v>
      </c>
      <c r="B1861" s="218" t="s">
        <v>3838</v>
      </c>
      <c r="C1861" s="68"/>
      <c r="D1861" s="235" t="s">
        <v>2007</v>
      </c>
      <c r="E1861" s="68" t="s">
        <v>2032</v>
      </c>
      <c r="F1861" s="239">
        <v>2</v>
      </c>
    </row>
    <row r="1862" customHeight="1" spans="1:6">
      <c r="A1862" s="20">
        <v>1858</v>
      </c>
      <c r="B1862" s="218" t="s">
        <v>3839</v>
      </c>
      <c r="C1862" s="68"/>
      <c r="D1862" s="235" t="s">
        <v>2007</v>
      </c>
      <c r="E1862" s="68" t="s">
        <v>2008</v>
      </c>
      <c r="F1862" s="239">
        <v>2</v>
      </c>
    </row>
    <row r="1863" customHeight="1" spans="1:6">
      <c r="A1863" s="20">
        <v>1859</v>
      </c>
      <c r="B1863" s="218" t="s">
        <v>3840</v>
      </c>
      <c r="C1863" s="68"/>
      <c r="D1863" s="235" t="s">
        <v>2007</v>
      </c>
      <c r="E1863" s="68" t="s">
        <v>2008</v>
      </c>
      <c r="F1863" s="239">
        <v>5</v>
      </c>
    </row>
    <row r="1864" customHeight="1" spans="1:6">
      <c r="A1864" s="20">
        <v>1860</v>
      </c>
      <c r="B1864" s="218" t="s">
        <v>3841</v>
      </c>
      <c r="C1864" s="68"/>
      <c r="D1864" s="235" t="s">
        <v>2007</v>
      </c>
      <c r="E1864" s="68" t="s">
        <v>2193</v>
      </c>
      <c r="F1864" s="239">
        <v>10</v>
      </c>
    </row>
    <row r="1865" customHeight="1" spans="1:6">
      <c r="A1865" s="20">
        <v>1861</v>
      </c>
      <c r="B1865" s="218" t="s">
        <v>3842</v>
      </c>
      <c r="C1865" s="68"/>
      <c r="D1865" s="235" t="s">
        <v>2007</v>
      </c>
      <c r="E1865" s="68" t="s">
        <v>2193</v>
      </c>
      <c r="F1865" s="239">
        <v>9</v>
      </c>
    </row>
    <row r="1866" customHeight="1" spans="1:6">
      <c r="A1866" s="20">
        <v>1862</v>
      </c>
      <c r="B1866" s="218" t="s">
        <v>3843</v>
      </c>
      <c r="C1866" s="68"/>
      <c r="D1866" s="235" t="s">
        <v>2007</v>
      </c>
      <c r="E1866" s="68" t="s">
        <v>2008</v>
      </c>
      <c r="F1866" s="239">
        <v>4</v>
      </c>
    </row>
    <row r="1867" customHeight="1" spans="1:6">
      <c r="A1867" s="20">
        <v>1863</v>
      </c>
      <c r="B1867" s="218" t="s">
        <v>3844</v>
      </c>
      <c r="C1867" s="68"/>
      <c r="D1867" s="235" t="s">
        <v>2007</v>
      </c>
      <c r="E1867" s="68" t="s">
        <v>2008</v>
      </c>
      <c r="F1867" s="239">
        <v>4</v>
      </c>
    </row>
    <row r="1868" customHeight="1" spans="1:6">
      <c r="A1868" s="20">
        <v>1864</v>
      </c>
      <c r="B1868" s="218" t="s">
        <v>3845</v>
      </c>
      <c r="C1868" s="68"/>
      <c r="D1868" s="235" t="s">
        <v>2007</v>
      </c>
      <c r="E1868" s="68" t="s">
        <v>2008</v>
      </c>
      <c r="F1868" s="239">
        <v>7</v>
      </c>
    </row>
    <row r="1869" customHeight="1" spans="1:6">
      <c r="A1869" s="20">
        <v>1865</v>
      </c>
      <c r="B1869" s="218" t="s">
        <v>3846</v>
      </c>
      <c r="C1869" s="68"/>
      <c r="D1869" s="235" t="s">
        <v>2007</v>
      </c>
      <c r="E1869" s="68" t="s">
        <v>2008</v>
      </c>
      <c r="F1869" s="239">
        <v>3</v>
      </c>
    </row>
    <row r="1870" customHeight="1" spans="1:6">
      <c r="A1870" s="20">
        <v>1866</v>
      </c>
      <c r="B1870" s="218" t="s">
        <v>3847</v>
      </c>
      <c r="C1870" s="222" t="s">
        <v>3606</v>
      </c>
      <c r="D1870" s="235" t="s">
        <v>2007</v>
      </c>
      <c r="E1870" s="68" t="s">
        <v>2032</v>
      </c>
      <c r="F1870" s="239">
        <v>1</v>
      </c>
    </row>
    <row r="1871" customHeight="1" spans="1:6">
      <c r="A1871" s="20">
        <v>1867</v>
      </c>
      <c r="B1871" s="218" t="s">
        <v>3848</v>
      </c>
      <c r="C1871" s="222" t="s">
        <v>3606</v>
      </c>
      <c r="D1871" s="235" t="s">
        <v>2007</v>
      </c>
      <c r="E1871" s="68" t="s">
        <v>2193</v>
      </c>
      <c r="F1871" s="239">
        <v>3</v>
      </c>
    </row>
    <row r="1872" customHeight="1" spans="1:6">
      <c r="A1872" s="20">
        <v>1868</v>
      </c>
      <c r="B1872" s="218" t="s">
        <v>3849</v>
      </c>
      <c r="C1872" s="68"/>
      <c r="D1872" s="235" t="s">
        <v>2007</v>
      </c>
      <c r="E1872" s="68" t="s">
        <v>2193</v>
      </c>
      <c r="F1872" s="239">
        <v>15</v>
      </c>
    </row>
    <row r="1873" customHeight="1" spans="1:6">
      <c r="A1873" s="20">
        <v>1869</v>
      </c>
      <c r="B1873" s="218" t="s">
        <v>3850</v>
      </c>
      <c r="C1873" s="68"/>
      <c r="D1873" s="235" t="s">
        <v>2007</v>
      </c>
      <c r="E1873" s="68" t="s">
        <v>2193</v>
      </c>
      <c r="F1873" s="239">
        <v>5</v>
      </c>
    </row>
    <row r="1874" customHeight="1" spans="1:6">
      <c r="A1874" s="20">
        <v>1870</v>
      </c>
      <c r="B1874" s="218" t="s">
        <v>3851</v>
      </c>
      <c r="C1874" s="68"/>
      <c r="D1874" s="235" t="s">
        <v>2007</v>
      </c>
      <c r="E1874" s="68" t="s">
        <v>2193</v>
      </c>
      <c r="F1874" s="239">
        <v>10</v>
      </c>
    </row>
    <row r="1875" customHeight="1" spans="1:6">
      <c r="A1875" s="20">
        <v>1871</v>
      </c>
      <c r="B1875" s="218" t="s">
        <v>3852</v>
      </c>
      <c r="C1875" s="68"/>
      <c r="D1875" s="235" t="s">
        <v>2007</v>
      </c>
      <c r="E1875" s="68" t="s">
        <v>2032</v>
      </c>
      <c r="F1875" s="239">
        <v>6</v>
      </c>
    </row>
    <row r="1876" customHeight="1" spans="1:6">
      <c r="A1876" s="20">
        <v>1872</v>
      </c>
      <c r="B1876" s="218" t="s">
        <v>3853</v>
      </c>
      <c r="C1876" s="222" t="s">
        <v>3606</v>
      </c>
      <c r="D1876" s="235" t="s">
        <v>2007</v>
      </c>
      <c r="E1876" s="68" t="s">
        <v>2008</v>
      </c>
      <c r="F1876" s="239">
        <v>4</v>
      </c>
    </row>
    <row r="1877" customHeight="1" spans="1:6">
      <c r="A1877" s="20">
        <v>1873</v>
      </c>
      <c r="B1877" s="218" t="s">
        <v>3854</v>
      </c>
      <c r="C1877" s="68"/>
      <c r="D1877" s="235" t="s">
        <v>2007</v>
      </c>
      <c r="E1877" s="68" t="s">
        <v>2008</v>
      </c>
      <c r="F1877" s="239">
        <v>1</v>
      </c>
    </row>
    <row r="1878" customHeight="1" spans="1:6">
      <c r="A1878" s="20">
        <v>1874</v>
      </c>
      <c r="B1878" s="218" t="s">
        <v>3855</v>
      </c>
      <c r="C1878" s="68"/>
      <c r="D1878" s="235" t="s">
        <v>2007</v>
      </c>
      <c r="E1878" s="68" t="s">
        <v>2032</v>
      </c>
      <c r="F1878" s="239">
        <v>4</v>
      </c>
    </row>
    <row r="1879" customHeight="1" spans="1:6">
      <c r="A1879" s="20">
        <v>1875</v>
      </c>
      <c r="B1879" s="218" t="s">
        <v>3856</v>
      </c>
      <c r="C1879" s="68"/>
      <c r="D1879" s="235" t="s">
        <v>2007</v>
      </c>
      <c r="E1879" s="68" t="s">
        <v>2032</v>
      </c>
      <c r="F1879" s="239">
        <v>4</v>
      </c>
    </row>
    <row r="1880" customHeight="1" spans="1:6">
      <c r="A1880" s="20">
        <v>1876</v>
      </c>
      <c r="B1880" s="218" t="s">
        <v>3857</v>
      </c>
      <c r="C1880" s="68"/>
      <c r="D1880" s="235" t="s">
        <v>2007</v>
      </c>
      <c r="E1880" s="68" t="s">
        <v>2193</v>
      </c>
      <c r="F1880" s="239">
        <v>6</v>
      </c>
    </row>
    <row r="1881" customHeight="1" spans="1:6">
      <c r="A1881" s="20">
        <v>1877</v>
      </c>
      <c r="B1881" s="218" t="s">
        <v>3858</v>
      </c>
      <c r="C1881" s="68"/>
      <c r="D1881" s="235" t="s">
        <v>2007</v>
      </c>
      <c r="E1881" s="68" t="s">
        <v>2099</v>
      </c>
      <c r="F1881" s="239">
        <v>6</v>
      </c>
    </row>
    <row r="1882" customHeight="1" spans="1:6">
      <c r="A1882" s="20">
        <v>1878</v>
      </c>
      <c r="B1882" s="218" t="s">
        <v>3859</v>
      </c>
      <c r="C1882" s="68"/>
      <c r="D1882" s="235" t="s">
        <v>2007</v>
      </c>
      <c r="E1882" s="68" t="s">
        <v>2032</v>
      </c>
      <c r="F1882" s="239">
        <v>10</v>
      </c>
    </row>
    <row r="1883" customHeight="1" spans="1:6">
      <c r="A1883" s="20">
        <v>1879</v>
      </c>
      <c r="B1883" s="218" t="s">
        <v>3860</v>
      </c>
      <c r="C1883" s="222" t="s">
        <v>3606</v>
      </c>
      <c r="D1883" s="235" t="s">
        <v>2007</v>
      </c>
      <c r="E1883" s="68" t="s">
        <v>2193</v>
      </c>
      <c r="F1883" s="239">
        <v>7</v>
      </c>
    </row>
    <row r="1884" customHeight="1" spans="1:6">
      <c r="A1884" s="20">
        <v>1880</v>
      </c>
      <c r="B1884" s="218" t="s">
        <v>3861</v>
      </c>
      <c r="C1884" s="68"/>
      <c r="D1884" s="235" t="s">
        <v>2007</v>
      </c>
      <c r="E1884" s="68" t="s">
        <v>2032</v>
      </c>
      <c r="F1884" s="239">
        <v>17</v>
      </c>
    </row>
    <row r="1885" customHeight="1" spans="1:6">
      <c r="A1885" s="20">
        <v>1881</v>
      </c>
      <c r="B1885" s="218" t="s">
        <v>3862</v>
      </c>
      <c r="C1885" s="68"/>
      <c r="D1885" s="235" t="s">
        <v>2007</v>
      </c>
      <c r="E1885" s="68" t="s">
        <v>2008</v>
      </c>
      <c r="F1885" s="239">
        <v>3</v>
      </c>
    </row>
    <row r="1886" customHeight="1" spans="1:6">
      <c r="A1886" s="20">
        <v>1882</v>
      </c>
      <c r="B1886" s="218" t="s">
        <v>3863</v>
      </c>
      <c r="C1886" s="68"/>
      <c r="D1886" s="235" t="s">
        <v>2007</v>
      </c>
      <c r="E1886" s="68" t="s">
        <v>2193</v>
      </c>
      <c r="F1886" s="239">
        <v>4</v>
      </c>
    </row>
    <row r="1887" customHeight="1" spans="1:6">
      <c r="A1887" s="20">
        <v>1883</v>
      </c>
      <c r="B1887" s="218" t="s">
        <v>3864</v>
      </c>
      <c r="C1887" s="68"/>
      <c r="D1887" s="235" t="s">
        <v>2007</v>
      </c>
      <c r="E1887" s="68" t="s">
        <v>2032</v>
      </c>
      <c r="F1887" s="239">
        <v>2</v>
      </c>
    </row>
    <row r="1888" customHeight="1" spans="1:6">
      <c r="A1888" s="20">
        <v>1884</v>
      </c>
      <c r="B1888" s="218" t="s">
        <v>3865</v>
      </c>
      <c r="C1888" s="68"/>
      <c r="D1888" s="235" t="s">
        <v>2007</v>
      </c>
      <c r="E1888" s="68" t="s">
        <v>2008</v>
      </c>
      <c r="F1888" s="239">
        <v>6</v>
      </c>
    </row>
    <row r="1889" customHeight="1" spans="1:6">
      <c r="A1889" s="20">
        <v>1885</v>
      </c>
      <c r="B1889" s="218" t="s">
        <v>3866</v>
      </c>
      <c r="C1889" s="68"/>
      <c r="D1889" s="235" t="s">
        <v>2007</v>
      </c>
      <c r="E1889" s="68" t="s">
        <v>2008</v>
      </c>
      <c r="F1889" s="239">
        <v>6</v>
      </c>
    </row>
    <row r="1890" customHeight="1" spans="1:6">
      <c r="A1890" s="20">
        <v>1886</v>
      </c>
      <c r="B1890" s="218" t="s">
        <v>3867</v>
      </c>
      <c r="C1890" s="68"/>
      <c r="D1890" s="235" t="s">
        <v>2007</v>
      </c>
      <c r="E1890" s="68" t="s">
        <v>2193</v>
      </c>
      <c r="F1890" s="239">
        <v>5</v>
      </c>
    </row>
    <row r="1891" customHeight="1" spans="1:6">
      <c r="A1891" s="20">
        <v>1887</v>
      </c>
      <c r="B1891" s="218" t="s">
        <v>3868</v>
      </c>
      <c r="C1891" s="68" t="s">
        <v>3606</v>
      </c>
      <c r="D1891" s="235" t="s">
        <v>2007</v>
      </c>
      <c r="E1891" s="68" t="s">
        <v>2032</v>
      </c>
      <c r="F1891" s="239">
        <v>15</v>
      </c>
    </row>
    <row r="1892" customHeight="1" spans="1:6">
      <c r="A1892" s="20">
        <v>1888</v>
      </c>
      <c r="B1892" s="218" t="s">
        <v>3869</v>
      </c>
      <c r="C1892" s="68"/>
      <c r="D1892" s="235" t="s">
        <v>2007</v>
      </c>
      <c r="E1892" s="68" t="s">
        <v>2008</v>
      </c>
      <c r="F1892" s="239">
        <v>8</v>
      </c>
    </row>
    <row r="1893" customHeight="1" spans="1:6">
      <c r="A1893" s="20">
        <v>1889</v>
      </c>
      <c r="B1893" s="218" t="s">
        <v>3870</v>
      </c>
      <c r="C1893" s="68"/>
      <c r="D1893" s="235" t="s">
        <v>2007</v>
      </c>
      <c r="E1893" s="68" t="s">
        <v>2008</v>
      </c>
      <c r="F1893" s="239">
        <v>5</v>
      </c>
    </row>
    <row r="1894" customHeight="1" spans="1:6">
      <c r="A1894" s="20">
        <v>1890</v>
      </c>
      <c r="B1894" s="218" t="s">
        <v>3871</v>
      </c>
      <c r="C1894" s="68"/>
      <c r="D1894" s="235" t="s">
        <v>2007</v>
      </c>
      <c r="E1894" s="68" t="s">
        <v>2032</v>
      </c>
      <c r="F1894" s="239">
        <v>15</v>
      </c>
    </row>
    <row r="1895" customHeight="1" spans="1:6">
      <c r="A1895" s="20">
        <v>1891</v>
      </c>
      <c r="B1895" s="218" t="s">
        <v>3872</v>
      </c>
      <c r="C1895" s="68"/>
      <c r="D1895" s="235" t="s">
        <v>2007</v>
      </c>
      <c r="E1895" s="68" t="s">
        <v>2032</v>
      </c>
      <c r="F1895" s="239">
        <v>4</v>
      </c>
    </row>
    <row r="1896" customHeight="1" spans="1:6">
      <c r="A1896" s="20">
        <v>1892</v>
      </c>
      <c r="B1896" s="218" t="s">
        <v>3873</v>
      </c>
      <c r="C1896" s="68" t="s">
        <v>3606</v>
      </c>
      <c r="D1896" s="235" t="s">
        <v>2007</v>
      </c>
      <c r="E1896" s="68" t="s">
        <v>2032</v>
      </c>
      <c r="F1896" s="239">
        <v>10</v>
      </c>
    </row>
    <row r="1897" customHeight="1" spans="1:6">
      <c r="A1897" s="20">
        <v>1893</v>
      </c>
      <c r="B1897" s="218" t="s">
        <v>3874</v>
      </c>
      <c r="C1897" s="222" t="s">
        <v>3606</v>
      </c>
      <c r="D1897" s="235" t="s">
        <v>2007</v>
      </c>
      <c r="E1897" s="68" t="s">
        <v>2032</v>
      </c>
      <c r="F1897" s="239">
        <v>22</v>
      </c>
    </row>
    <row r="1898" customHeight="1" spans="1:6">
      <c r="A1898" s="20">
        <v>1894</v>
      </c>
      <c r="B1898" s="218" t="s">
        <v>3875</v>
      </c>
      <c r="C1898" s="68"/>
      <c r="D1898" s="235" t="s">
        <v>2007</v>
      </c>
      <c r="E1898" s="68" t="s">
        <v>2032</v>
      </c>
      <c r="F1898" s="239">
        <v>50</v>
      </c>
    </row>
    <row r="1899" customHeight="1" spans="1:6">
      <c r="A1899" s="20">
        <v>1895</v>
      </c>
      <c r="B1899" s="218" t="s">
        <v>3876</v>
      </c>
      <c r="C1899" s="68"/>
      <c r="D1899" s="235" t="s">
        <v>2007</v>
      </c>
      <c r="E1899" s="68" t="s">
        <v>2193</v>
      </c>
      <c r="F1899" s="239">
        <v>10</v>
      </c>
    </row>
    <row r="1900" customHeight="1" spans="1:6">
      <c r="A1900" s="20">
        <v>1896</v>
      </c>
      <c r="B1900" s="218" t="s">
        <v>3877</v>
      </c>
      <c r="C1900" s="68" t="s">
        <v>3606</v>
      </c>
      <c r="D1900" s="235" t="s">
        <v>2007</v>
      </c>
      <c r="E1900" s="68" t="s">
        <v>2032</v>
      </c>
      <c r="F1900" s="239">
        <v>34</v>
      </c>
    </row>
    <row r="1901" customHeight="1" spans="1:6">
      <c r="A1901" s="20">
        <v>1897</v>
      </c>
      <c r="B1901" s="218" t="s">
        <v>3878</v>
      </c>
      <c r="C1901" s="68"/>
      <c r="D1901" s="235" t="s">
        <v>2007</v>
      </c>
      <c r="E1901" s="68" t="s">
        <v>2032</v>
      </c>
      <c r="F1901" s="239">
        <v>20</v>
      </c>
    </row>
    <row r="1902" customHeight="1" spans="1:6">
      <c r="A1902" s="20">
        <v>1898</v>
      </c>
      <c r="B1902" s="218" t="s">
        <v>3879</v>
      </c>
      <c r="C1902" s="222" t="s">
        <v>3606</v>
      </c>
      <c r="D1902" s="235" t="s">
        <v>2007</v>
      </c>
      <c r="E1902" s="68" t="s">
        <v>2008</v>
      </c>
      <c r="F1902" s="239">
        <v>24</v>
      </c>
    </row>
    <row r="1903" customHeight="1" spans="1:6">
      <c r="A1903" s="20">
        <v>1899</v>
      </c>
      <c r="B1903" s="218" t="s">
        <v>3880</v>
      </c>
      <c r="C1903" s="222" t="s">
        <v>3606</v>
      </c>
      <c r="D1903" s="235" t="s">
        <v>2007</v>
      </c>
      <c r="E1903" s="68" t="s">
        <v>2193</v>
      </c>
      <c r="F1903" s="239">
        <v>4</v>
      </c>
    </row>
    <row r="1904" customHeight="1" spans="1:6">
      <c r="A1904" s="20">
        <v>1900</v>
      </c>
      <c r="B1904" s="218" t="s">
        <v>3881</v>
      </c>
      <c r="C1904" s="68"/>
      <c r="D1904" s="235" t="s">
        <v>2007</v>
      </c>
      <c r="E1904" s="68" t="s">
        <v>2193</v>
      </c>
      <c r="F1904" s="239">
        <v>2</v>
      </c>
    </row>
    <row r="1905" customHeight="1" spans="1:6">
      <c r="A1905" s="20">
        <v>1901</v>
      </c>
      <c r="B1905" s="218" t="s">
        <v>3882</v>
      </c>
      <c r="C1905" s="68"/>
      <c r="D1905" s="235" t="s">
        <v>2007</v>
      </c>
      <c r="E1905" s="68" t="s">
        <v>2193</v>
      </c>
      <c r="F1905" s="239">
        <v>9</v>
      </c>
    </row>
    <row r="1906" customHeight="1" spans="1:6">
      <c r="A1906" s="20">
        <v>1902</v>
      </c>
      <c r="B1906" s="218" t="s">
        <v>3883</v>
      </c>
      <c r="C1906" s="222" t="s">
        <v>3606</v>
      </c>
      <c r="D1906" s="235" t="s">
        <v>2007</v>
      </c>
      <c r="E1906" s="68" t="s">
        <v>2008</v>
      </c>
      <c r="F1906" s="239">
        <v>5</v>
      </c>
    </row>
    <row r="1907" customHeight="1" spans="1:6">
      <c r="A1907" s="20">
        <v>1903</v>
      </c>
      <c r="B1907" s="218" t="s">
        <v>3884</v>
      </c>
      <c r="C1907" s="222" t="s">
        <v>3606</v>
      </c>
      <c r="D1907" s="235" t="s">
        <v>2007</v>
      </c>
      <c r="E1907" s="68" t="s">
        <v>2032</v>
      </c>
      <c r="F1907" s="239">
        <v>3</v>
      </c>
    </row>
    <row r="1908" customHeight="1" spans="1:6">
      <c r="A1908" s="20">
        <v>1904</v>
      </c>
      <c r="B1908" s="218" t="s">
        <v>3885</v>
      </c>
      <c r="C1908" s="68" t="s">
        <v>3606</v>
      </c>
      <c r="D1908" s="235" t="s">
        <v>2007</v>
      </c>
      <c r="E1908" s="68" t="s">
        <v>2032</v>
      </c>
      <c r="F1908" s="239">
        <v>15</v>
      </c>
    </row>
    <row r="1909" customHeight="1" spans="1:6">
      <c r="A1909" s="20">
        <v>1905</v>
      </c>
      <c r="B1909" s="218" t="s">
        <v>3886</v>
      </c>
      <c r="C1909" s="68"/>
      <c r="D1909" s="235" t="s">
        <v>2007</v>
      </c>
      <c r="E1909" s="68" t="s">
        <v>2008</v>
      </c>
      <c r="F1909" s="239">
        <v>14</v>
      </c>
    </row>
    <row r="1910" customHeight="1" spans="1:6">
      <c r="A1910" s="20">
        <v>1906</v>
      </c>
      <c r="B1910" s="218" t="s">
        <v>3887</v>
      </c>
      <c r="C1910" s="68"/>
      <c r="D1910" s="235" t="s">
        <v>2007</v>
      </c>
      <c r="E1910" s="68" t="s">
        <v>2032</v>
      </c>
      <c r="F1910" s="239">
        <v>10</v>
      </c>
    </row>
    <row r="1911" customHeight="1" spans="1:6">
      <c r="A1911" s="20">
        <v>1907</v>
      </c>
      <c r="B1911" s="218" t="s">
        <v>3888</v>
      </c>
      <c r="C1911" s="68"/>
      <c r="D1911" s="235" t="s">
        <v>2007</v>
      </c>
      <c r="E1911" s="68" t="s">
        <v>2032</v>
      </c>
      <c r="F1911" s="239">
        <v>17</v>
      </c>
    </row>
    <row r="1912" customHeight="1" spans="1:6">
      <c r="A1912" s="20">
        <v>1908</v>
      </c>
      <c r="B1912" s="218" t="s">
        <v>3889</v>
      </c>
      <c r="C1912" s="68"/>
      <c r="D1912" s="235" t="s">
        <v>2007</v>
      </c>
      <c r="E1912" s="68" t="s">
        <v>2032</v>
      </c>
      <c r="F1912" s="239">
        <v>2320</v>
      </c>
    </row>
    <row r="1913" customHeight="1" spans="1:6">
      <c r="A1913" s="20">
        <v>1909</v>
      </c>
      <c r="B1913" s="218" t="s">
        <v>3890</v>
      </c>
      <c r="C1913" s="222" t="s">
        <v>3606</v>
      </c>
      <c r="D1913" s="235" t="s">
        <v>2007</v>
      </c>
      <c r="E1913" s="68" t="s">
        <v>2032</v>
      </c>
      <c r="F1913" s="239">
        <v>11</v>
      </c>
    </row>
    <row r="1914" customHeight="1" spans="1:6">
      <c r="A1914" s="20">
        <v>1910</v>
      </c>
      <c r="B1914" s="218" t="s">
        <v>3891</v>
      </c>
      <c r="C1914" s="222" t="s">
        <v>3606</v>
      </c>
      <c r="D1914" s="235" t="s">
        <v>2007</v>
      </c>
      <c r="E1914" s="68" t="s">
        <v>2193</v>
      </c>
      <c r="F1914" s="239">
        <v>4</v>
      </c>
    </row>
    <row r="1915" customHeight="1" spans="1:6">
      <c r="A1915" s="20">
        <v>1911</v>
      </c>
      <c r="B1915" s="218" t="s">
        <v>3892</v>
      </c>
      <c r="C1915" s="68"/>
      <c r="D1915" s="235" t="s">
        <v>2007</v>
      </c>
      <c r="E1915" s="68" t="s">
        <v>2032</v>
      </c>
      <c r="F1915" s="239">
        <v>2</v>
      </c>
    </row>
    <row r="1916" customHeight="1" spans="1:6">
      <c r="A1916" s="20">
        <v>1912</v>
      </c>
      <c r="B1916" s="218" t="s">
        <v>3893</v>
      </c>
      <c r="C1916" s="68"/>
      <c r="D1916" s="235" t="s">
        <v>2007</v>
      </c>
      <c r="E1916" s="68" t="s">
        <v>2032</v>
      </c>
      <c r="F1916" s="239">
        <v>18</v>
      </c>
    </row>
    <row r="1917" customHeight="1" spans="1:6">
      <c r="A1917" s="20">
        <v>1913</v>
      </c>
      <c r="B1917" s="218" t="s">
        <v>3894</v>
      </c>
      <c r="C1917" s="222" t="s">
        <v>3606</v>
      </c>
      <c r="D1917" s="235" t="s">
        <v>2007</v>
      </c>
      <c r="E1917" s="68" t="s">
        <v>2008</v>
      </c>
      <c r="F1917" s="239">
        <v>5</v>
      </c>
    </row>
    <row r="1918" customHeight="1" spans="1:6">
      <c r="A1918" s="20">
        <v>1914</v>
      </c>
      <c r="B1918" s="218" t="s">
        <v>3895</v>
      </c>
      <c r="C1918" s="68"/>
      <c r="D1918" s="235" t="s">
        <v>2007</v>
      </c>
      <c r="E1918" s="68" t="s">
        <v>2032</v>
      </c>
      <c r="F1918" s="239">
        <v>27</v>
      </c>
    </row>
    <row r="1919" customHeight="1" spans="1:6">
      <c r="A1919" s="20">
        <v>1915</v>
      </c>
      <c r="B1919" s="218" t="s">
        <v>3896</v>
      </c>
      <c r="C1919" s="68"/>
      <c r="D1919" s="235" t="s">
        <v>2007</v>
      </c>
      <c r="E1919" s="68" t="s">
        <v>2032</v>
      </c>
      <c r="F1919" s="239">
        <v>6</v>
      </c>
    </row>
    <row r="1920" customHeight="1" spans="1:6">
      <c r="A1920" s="20">
        <v>1916</v>
      </c>
      <c r="B1920" s="218" t="s">
        <v>3897</v>
      </c>
      <c r="C1920" s="68"/>
      <c r="D1920" s="235" t="s">
        <v>2007</v>
      </c>
      <c r="E1920" s="68" t="s">
        <v>2032</v>
      </c>
      <c r="F1920" s="239">
        <v>1</v>
      </c>
    </row>
    <row r="1921" customHeight="1" spans="1:6">
      <c r="A1921" s="20">
        <v>1917</v>
      </c>
      <c r="B1921" s="218" t="s">
        <v>3898</v>
      </c>
      <c r="C1921" s="222"/>
      <c r="D1921" s="235" t="s">
        <v>2007</v>
      </c>
      <c r="E1921" s="68" t="s">
        <v>2008</v>
      </c>
      <c r="F1921" s="239">
        <v>1</v>
      </c>
    </row>
    <row r="1922" customHeight="1" spans="1:6">
      <c r="A1922" s="20">
        <v>1918</v>
      </c>
      <c r="B1922" s="218" t="s">
        <v>3899</v>
      </c>
      <c r="C1922" s="68"/>
      <c r="D1922" s="235" t="s">
        <v>2007</v>
      </c>
      <c r="E1922" s="68" t="s">
        <v>2032</v>
      </c>
      <c r="F1922" s="239">
        <v>27</v>
      </c>
    </row>
    <row r="1923" customHeight="1" spans="1:6">
      <c r="A1923" s="20">
        <v>1919</v>
      </c>
      <c r="B1923" s="218" t="s">
        <v>3900</v>
      </c>
      <c r="C1923" s="68"/>
      <c r="D1923" s="235" t="s">
        <v>2007</v>
      </c>
      <c r="E1923" s="68" t="s">
        <v>2008</v>
      </c>
      <c r="F1923" s="239">
        <v>4</v>
      </c>
    </row>
    <row r="1924" customHeight="1" spans="1:6">
      <c r="A1924" s="20">
        <v>1920</v>
      </c>
      <c r="B1924" s="218" t="s">
        <v>3901</v>
      </c>
      <c r="C1924" s="68"/>
      <c r="D1924" s="235" t="s">
        <v>2007</v>
      </c>
      <c r="E1924" s="68" t="s">
        <v>2193</v>
      </c>
      <c r="F1924" s="239">
        <v>5</v>
      </c>
    </row>
    <row r="1925" customHeight="1" spans="1:6">
      <c r="A1925" s="20">
        <v>1921</v>
      </c>
      <c r="B1925" s="218" t="s">
        <v>3902</v>
      </c>
      <c r="C1925" s="68"/>
      <c r="D1925" s="235" t="s">
        <v>2007</v>
      </c>
      <c r="E1925" s="68" t="s">
        <v>2193</v>
      </c>
      <c r="F1925" s="239">
        <v>35</v>
      </c>
    </row>
    <row r="1926" customHeight="1" spans="1:6">
      <c r="A1926" s="20">
        <v>1922</v>
      </c>
      <c r="B1926" s="218" t="s">
        <v>3903</v>
      </c>
      <c r="C1926" s="222" t="s">
        <v>3606</v>
      </c>
      <c r="D1926" s="235" t="s">
        <v>2007</v>
      </c>
      <c r="E1926" s="68" t="s">
        <v>2032</v>
      </c>
      <c r="F1926" s="239">
        <v>3</v>
      </c>
    </row>
    <row r="1927" customHeight="1" spans="1:6">
      <c r="A1927" s="20">
        <v>1923</v>
      </c>
      <c r="B1927" s="218" t="s">
        <v>3904</v>
      </c>
      <c r="C1927" s="68"/>
      <c r="D1927" s="235" t="s">
        <v>2007</v>
      </c>
      <c r="E1927" s="68" t="s">
        <v>2032</v>
      </c>
      <c r="F1927" s="239">
        <v>20</v>
      </c>
    </row>
    <row r="1928" customHeight="1" spans="1:6">
      <c r="A1928" s="20">
        <v>1924</v>
      </c>
      <c r="B1928" s="218" t="s">
        <v>3905</v>
      </c>
      <c r="C1928" s="68"/>
      <c r="D1928" s="235" t="s">
        <v>2007</v>
      </c>
      <c r="E1928" s="68" t="s">
        <v>2008</v>
      </c>
      <c r="F1928" s="239">
        <v>17</v>
      </c>
    </row>
    <row r="1929" customHeight="1" spans="1:6">
      <c r="A1929" s="20">
        <v>1925</v>
      </c>
      <c r="B1929" s="218" t="s">
        <v>3906</v>
      </c>
      <c r="C1929" s="68"/>
      <c r="D1929" s="235" t="s">
        <v>2007</v>
      </c>
      <c r="E1929" s="68" t="s">
        <v>2032</v>
      </c>
      <c r="F1929" s="239">
        <v>3</v>
      </c>
    </row>
    <row r="1930" customHeight="1" spans="1:6">
      <c r="A1930" s="20">
        <v>1926</v>
      </c>
      <c r="B1930" s="218" t="s">
        <v>3907</v>
      </c>
      <c r="C1930" s="68"/>
      <c r="D1930" s="235" t="s">
        <v>2007</v>
      </c>
      <c r="E1930" s="68" t="s">
        <v>2032</v>
      </c>
      <c r="F1930" s="239">
        <v>9</v>
      </c>
    </row>
    <row r="1931" customHeight="1" spans="1:6">
      <c r="A1931" s="20">
        <v>1927</v>
      </c>
      <c r="B1931" s="218" t="s">
        <v>3908</v>
      </c>
      <c r="C1931" s="222" t="s">
        <v>3606</v>
      </c>
      <c r="D1931" s="235" t="s">
        <v>2007</v>
      </c>
      <c r="E1931" s="68" t="s">
        <v>2032</v>
      </c>
      <c r="F1931" s="239">
        <v>10</v>
      </c>
    </row>
    <row r="1932" customHeight="1" spans="1:6">
      <c r="A1932" s="20">
        <v>1928</v>
      </c>
      <c r="B1932" s="218" t="s">
        <v>3909</v>
      </c>
      <c r="C1932" s="68"/>
      <c r="D1932" s="235" t="s">
        <v>2007</v>
      </c>
      <c r="E1932" s="68" t="s">
        <v>2032</v>
      </c>
      <c r="F1932" s="239">
        <v>80</v>
      </c>
    </row>
    <row r="1933" customHeight="1" spans="1:6">
      <c r="A1933" s="20">
        <v>1929</v>
      </c>
      <c r="B1933" s="218" t="s">
        <v>3910</v>
      </c>
      <c r="C1933" s="68"/>
      <c r="D1933" s="235" t="s">
        <v>2007</v>
      </c>
      <c r="E1933" s="68" t="s">
        <v>2008</v>
      </c>
      <c r="F1933" s="239">
        <v>10</v>
      </c>
    </row>
    <row r="1934" customHeight="1" spans="1:6">
      <c r="A1934" s="20">
        <v>1930</v>
      </c>
      <c r="B1934" s="218" t="s">
        <v>3911</v>
      </c>
      <c r="C1934" s="68"/>
      <c r="D1934" s="235" t="s">
        <v>2007</v>
      </c>
      <c r="E1934" s="68" t="s">
        <v>2193</v>
      </c>
      <c r="F1934" s="239">
        <v>3</v>
      </c>
    </row>
    <row r="1935" customHeight="1" spans="1:6">
      <c r="A1935" s="20">
        <v>1931</v>
      </c>
      <c r="B1935" s="218" t="s">
        <v>3912</v>
      </c>
      <c r="C1935" s="68"/>
      <c r="D1935" s="235" t="s">
        <v>2007</v>
      </c>
      <c r="E1935" s="68" t="s">
        <v>2032</v>
      </c>
      <c r="F1935" s="239">
        <v>65</v>
      </c>
    </row>
    <row r="1936" customHeight="1" spans="1:6">
      <c r="A1936" s="20">
        <v>1932</v>
      </c>
      <c r="B1936" s="218" t="s">
        <v>3913</v>
      </c>
      <c r="C1936" s="68"/>
      <c r="D1936" s="235" t="s">
        <v>2007</v>
      </c>
      <c r="E1936" s="68" t="s">
        <v>2008</v>
      </c>
      <c r="F1936" s="239">
        <v>1</v>
      </c>
    </row>
    <row r="1937" customHeight="1" spans="1:6">
      <c r="A1937" s="20">
        <v>1933</v>
      </c>
      <c r="B1937" s="218" t="s">
        <v>3914</v>
      </c>
      <c r="C1937" s="68"/>
      <c r="D1937" s="235" t="s">
        <v>2007</v>
      </c>
      <c r="E1937" s="68" t="s">
        <v>2032</v>
      </c>
      <c r="F1937" s="239">
        <v>2</v>
      </c>
    </row>
    <row r="1938" customHeight="1" spans="1:6">
      <c r="A1938" s="20">
        <v>1934</v>
      </c>
      <c r="B1938" s="218" t="s">
        <v>3915</v>
      </c>
      <c r="C1938" s="68"/>
      <c r="D1938" s="235" t="s">
        <v>2007</v>
      </c>
      <c r="E1938" s="68" t="s">
        <v>2193</v>
      </c>
      <c r="F1938" s="239">
        <v>1</v>
      </c>
    </row>
    <row r="1939" customHeight="1" spans="1:6">
      <c r="A1939" s="20">
        <v>1935</v>
      </c>
      <c r="B1939" s="218" t="s">
        <v>3916</v>
      </c>
      <c r="C1939" s="222" t="s">
        <v>3606</v>
      </c>
      <c r="D1939" s="235" t="s">
        <v>2007</v>
      </c>
      <c r="E1939" s="68" t="s">
        <v>2193</v>
      </c>
      <c r="F1939" s="239">
        <v>1</v>
      </c>
    </row>
    <row r="1940" customHeight="1" spans="1:6">
      <c r="A1940" s="20">
        <v>1936</v>
      </c>
      <c r="B1940" s="218" t="s">
        <v>3917</v>
      </c>
      <c r="C1940" s="68"/>
      <c r="D1940" s="235" t="s">
        <v>2007</v>
      </c>
      <c r="E1940" s="68" t="s">
        <v>2008</v>
      </c>
      <c r="F1940" s="239">
        <v>30</v>
      </c>
    </row>
    <row r="1941" customHeight="1" spans="1:6">
      <c r="A1941" s="20">
        <v>1937</v>
      </c>
      <c r="B1941" s="218" t="s">
        <v>3918</v>
      </c>
      <c r="C1941" s="222"/>
      <c r="D1941" s="235" t="s">
        <v>2007</v>
      </c>
      <c r="E1941" s="68" t="s">
        <v>2008</v>
      </c>
      <c r="F1941" s="239">
        <v>22</v>
      </c>
    </row>
    <row r="1942" customHeight="1" spans="1:6">
      <c r="A1942" s="20">
        <v>1938</v>
      </c>
      <c r="B1942" s="218" t="s">
        <v>3919</v>
      </c>
      <c r="C1942" s="68"/>
      <c r="D1942" s="235" t="s">
        <v>2007</v>
      </c>
      <c r="E1942" s="68" t="s">
        <v>2008</v>
      </c>
      <c r="F1942" s="239">
        <v>784</v>
      </c>
    </row>
    <row r="1943" customHeight="1" spans="1:6">
      <c r="A1943" s="20">
        <v>1939</v>
      </c>
      <c r="B1943" s="218" t="s">
        <v>3920</v>
      </c>
      <c r="C1943" s="68"/>
      <c r="D1943" s="235" t="s">
        <v>2007</v>
      </c>
      <c r="E1943" s="68" t="s">
        <v>2193</v>
      </c>
      <c r="F1943" s="239">
        <v>32</v>
      </c>
    </row>
    <row r="1944" customHeight="1" spans="1:6">
      <c r="A1944" s="20">
        <v>1940</v>
      </c>
      <c r="B1944" s="218" t="s">
        <v>3921</v>
      </c>
      <c r="C1944" s="68"/>
      <c r="D1944" s="235" t="s">
        <v>2007</v>
      </c>
      <c r="E1944" s="68" t="s">
        <v>2193</v>
      </c>
      <c r="F1944" s="239">
        <v>6</v>
      </c>
    </row>
    <row r="1945" customHeight="1" spans="1:6">
      <c r="A1945" s="20">
        <v>1941</v>
      </c>
      <c r="B1945" s="218" t="s">
        <v>3922</v>
      </c>
      <c r="C1945" s="68"/>
      <c r="D1945" s="235" t="s">
        <v>2007</v>
      </c>
      <c r="E1945" s="68" t="s">
        <v>2193</v>
      </c>
      <c r="F1945" s="239">
        <v>22</v>
      </c>
    </row>
    <row r="1946" customHeight="1" spans="1:6">
      <c r="A1946" s="20">
        <v>1942</v>
      </c>
      <c r="B1946" s="218" t="s">
        <v>3923</v>
      </c>
      <c r="C1946" s="68"/>
      <c r="D1946" s="235" t="s">
        <v>2007</v>
      </c>
      <c r="E1946" s="68" t="s">
        <v>2038</v>
      </c>
      <c r="F1946" s="239">
        <v>1</v>
      </c>
    </row>
    <row r="1947" customHeight="1" spans="1:6">
      <c r="A1947" s="20">
        <v>1943</v>
      </c>
      <c r="B1947" s="218" t="s">
        <v>3924</v>
      </c>
      <c r="C1947" s="68"/>
      <c r="D1947" s="235" t="s">
        <v>2007</v>
      </c>
      <c r="E1947" s="68" t="s">
        <v>2193</v>
      </c>
      <c r="F1947" s="239">
        <v>60</v>
      </c>
    </row>
    <row r="1948" customHeight="1" spans="1:6">
      <c r="A1948" s="20">
        <v>1944</v>
      </c>
      <c r="B1948" s="218" t="s">
        <v>3925</v>
      </c>
      <c r="C1948" s="68"/>
      <c r="D1948" s="235" t="s">
        <v>2007</v>
      </c>
      <c r="E1948" s="68" t="s">
        <v>2038</v>
      </c>
      <c r="F1948" s="239">
        <v>18</v>
      </c>
    </row>
    <row r="1949" customHeight="1" spans="1:6">
      <c r="A1949" s="20">
        <v>1945</v>
      </c>
      <c r="B1949" s="218" t="s">
        <v>3926</v>
      </c>
      <c r="C1949" s="68"/>
      <c r="D1949" s="235" t="s">
        <v>2007</v>
      </c>
      <c r="E1949" s="68" t="s">
        <v>2193</v>
      </c>
      <c r="F1949" s="239">
        <v>23</v>
      </c>
    </row>
    <row r="1950" customHeight="1" spans="1:6">
      <c r="A1950" s="20">
        <v>1946</v>
      </c>
      <c r="B1950" s="218" t="s">
        <v>3927</v>
      </c>
      <c r="C1950" s="68"/>
      <c r="D1950" s="235" t="s">
        <v>2007</v>
      </c>
      <c r="E1950" s="68" t="s">
        <v>2193</v>
      </c>
      <c r="F1950" s="239">
        <v>14</v>
      </c>
    </row>
    <row r="1951" customHeight="1" spans="1:6">
      <c r="A1951" s="20">
        <v>1947</v>
      </c>
      <c r="B1951" s="218" t="s">
        <v>3928</v>
      </c>
      <c r="C1951" s="68"/>
      <c r="D1951" s="235" t="s">
        <v>2007</v>
      </c>
      <c r="E1951" s="68" t="s">
        <v>2193</v>
      </c>
      <c r="F1951" s="239">
        <v>2</v>
      </c>
    </row>
    <row r="1952" customHeight="1" spans="1:6">
      <c r="A1952" s="20">
        <v>1948</v>
      </c>
      <c r="B1952" s="218" t="s">
        <v>3929</v>
      </c>
      <c r="C1952" s="68"/>
      <c r="D1952" s="235" t="s">
        <v>2007</v>
      </c>
      <c r="E1952" s="68" t="s">
        <v>2193</v>
      </c>
      <c r="F1952" s="239">
        <v>2</v>
      </c>
    </row>
    <row r="1953" customHeight="1" spans="1:6">
      <c r="A1953" s="20">
        <v>1949</v>
      </c>
      <c r="B1953" s="218" t="s">
        <v>3930</v>
      </c>
      <c r="C1953" s="68"/>
      <c r="D1953" s="235" t="s">
        <v>2007</v>
      </c>
      <c r="E1953" s="68" t="s">
        <v>2038</v>
      </c>
      <c r="F1953" s="239">
        <v>16</v>
      </c>
    </row>
    <row r="1954" customHeight="1" spans="1:6">
      <c r="A1954" s="20">
        <v>1950</v>
      </c>
      <c r="B1954" s="218" t="s">
        <v>3931</v>
      </c>
      <c r="C1954" s="68"/>
      <c r="D1954" s="235" t="s">
        <v>2007</v>
      </c>
      <c r="E1954" s="68" t="s">
        <v>2038</v>
      </c>
      <c r="F1954" s="239">
        <v>29</v>
      </c>
    </row>
    <row r="1955" customHeight="1" spans="1:6">
      <c r="A1955" s="20">
        <v>1951</v>
      </c>
      <c r="B1955" s="218" t="s">
        <v>3932</v>
      </c>
      <c r="C1955" s="68"/>
      <c r="D1955" s="235" t="s">
        <v>2007</v>
      </c>
      <c r="E1955" s="68" t="s">
        <v>2193</v>
      </c>
      <c r="F1955" s="239">
        <v>14</v>
      </c>
    </row>
    <row r="1956" customHeight="1" spans="1:6">
      <c r="A1956" s="20">
        <v>1952</v>
      </c>
      <c r="B1956" s="218" t="s">
        <v>3933</v>
      </c>
      <c r="C1956" s="68"/>
      <c r="D1956" s="235" t="s">
        <v>2007</v>
      </c>
      <c r="E1956" s="68" t="s">
        <v>2193</v>
      </c>
      <c r="F1956" s="239">
        <v>18</v>
      </c>
    </row>
    <row r="1957" customHeight="1" spans="1:6">
      <c r="A1957" s="20">
        <v>1953</v>
      </c>
      <c r="B1957" s="218" t="s">
        <v>3934</v>
      </c>
      <c r="C1957" s="68"/>
      <c r="D1957" s="235" t="s">
        <v>2007</v>
      </c>
      <c r="E1957" s="68" t="s">
        <v>2193</v>
      </c>
      <c r="F1957" s="239">
        <v>26</v>
      </c>
    </row>
    <row r="1958" customHeight="1" spans="1:6">
      <c r="A1958" s="20">
        <v>1954</v>
      </c>
      <c r="B1958" s="218" t="s">
        <v>3935</v>
      </c>
      <c r="C1958" s="68"/>
      <c r="D1958" s="235" t="s">
        <v>2007</v>
      </c>
      <c r="E1958" s="68" t="s">
        <v>2038</v>
      </c>
      <c r="F1958" s="239">
        <v>2</v>
      </c>
    </row>
    <row r="1959" customHeight="1" spans="1:6">
      <c r="A1959" s="20">
        <v>1955</v>
      </c>
      <c r="B1959" s="218" t="s">
        <v>3936</v>
      </c>
      <c r="C1959" s="68"/>
      <c r="D1959" s="235" t="s">
        <v>2007</v>
      </c>
      <c r="E1959" s="68" t="s">
        <v>2008</v>
      </c>
      <c r="F1959" s="239">
        <v>35</v>
      </c>
    </row>
    <row r="1960" customHeight="1" spans="1:6">
      <c r="A1960" s="20">
        <v>1956</v>
      </c>
      <c r="B1960" s="218" t="s">
        <v>3937</v>
      </c>
      <c r="C1960" s="68"/>
      <c r="D1960" s="235" t="s">
        <v>2007</v>
      </c>
      <c r="E1960" s="68" t="s">
        <v>2008</v>
      </c>
      <c r="F1960" s="239">
        <v>6</v>
      </c>
    </row>
    <row r="1961" customHeight="1" spans="1:6">
      <c r="A1961" s="20">
        <v>1957</v>
      </c>
      <c r="B1961" s="218" t="s">
        <v>3938</v>
      </c>
      <c r="C1961" s="68"/>
      <c r="D1961" s="235" t="s">
        <v>2007</v>
      </c>
      <c r="E1961" s="68" t="s">
        <v>2008</v>
      </c>
      <c r="F1961" s="239">
        <v>2</v>
      </c>
    </row>
    <row r="1962" customHeight="1" spans="1:6">
      <c r="A1962" s="20">
        <v>1958</v>
      </c>
      <c r="B1962" s="218" t="s">
        <v>3939</v>
      </c>
      <c r="C1962" s="68"/>
      <c r="D1962" s="235" t="s">
        <v>2007</v>
      </c>
      <c r="E1962" s="68" t="s">
        <v>2008</v>
      </c>
      <c r="F1962" s="239">
        <v>6</v>
      </c>
    </row>
    <row r="1963" customHeight="1" spans="1:6">
      <c r="A1963" s="20">
        <v>1959</v>
      </c>
      <c r="B1963" s="218" t="s">
        <v>3940</v>
      </c>
      <c r="C1963" s="68" t="s">
        <v>3606</v>
      </c>
      <c r="D1963" s="235" t="s">
        <v>2007</v>
      </c>
      <c r="E1963" s="68" t="s">
        <v>2193</v>
      </c>
      <c r="F1963" s="239">
        <v>23</v>
      </c>
    </row>
    <row r="1964" customHeight="1" spans="1:6">
      <c r="A1964" s="20">
        <v>1960</v>
      </c>
      <c r="B1964" s="218" t="s">
        <v>3626</v>
      </c>
      <c r="C1964" s="68"/>
      <c r="D1964" s="235" t="s">
        <v>2007</v>
      </c>
      <c r="E1964" s="68" t="s">
        <v>2193</v>
      </c>
      <c r="F1964" s="239">
        <v>172</v>
      </c>
    </row>
    <row r="1965" customHeight="1" spans="1:6">
      <c r="A1965" s="20">
        <v>1961</v>
      </c>
      <c r="B1965" s="218" t="s">
        <v>3941</v>
      </c>
      <c r="C1965" s="68"/>
      <c r="D1965" s="235" t="s">
        <v>2007</v>
      </c>
      <c r="E1965" s="68" t="s">
        <v>2193</v>
      </c>
      <c r="F1965" s="239">
        <v>8</v>
      </c>
    </row>
    <row r="1966" customHeight="1" spans="1:6">
      <c r="A1966" s="20">
        <v>1962</v>
      </c>
      <c r="B1966" s="218" t="s">
        <v>3942</v>
      </c>
      <c r="C1966" s="68"/>
      <c r="D1966" s="235" t="s">
        <v>2007</v>
      </c>
      <c r="E1966" s="68" t="s">
        <v>2193</v>
      </c>
      <c r="F1966" s="239">
        <v>14</v>
      </c>
    </row>
    <row r="1967" customHeight="1" spans="1:6">
      <c r="A1967" s="20">
        <v>1963</v>
      </c>
      <c r="B1967" s="218" t="s">
        <v>3943</v>
      </c>
      <c r="C1967" s="68"/>
      <c r="D1967" s="235" t="s">
        <v>2007</v>
      </c>
      <c r="E1967" s="68" t="s">
        <v>2193</v>
      </c>
      <c r="F1967" s="239">
        <v>10</v>
      </c>
    </row>
    <row r="1968" customHeight="1" spans="1:6">
      <c r="A1968" s="20">
        <v>1964</v>
      </c>
      <c r="B1968" s="218" t="s">
        <v>3944</v>
      </c>
      <c r="C1968" s="68"/>
      <c r="D1968" s="235" t="s">
        <v>2007</v>
      </c>
      <c r="E1968" s="68" t="s">
        <v>2193</v>
      </c>
      <c r="F1968" s="239">
        <v>35</v>
      </c>
    </row>
    <row r="1969" customHeight="1" spans="1:6">
      <c r="A1969" s="20">
        <v>1965</v>
      </c>
      <c r="B1969" s="218" t="s">
        <v>3945</v>
      </c>
      <c r="C1969" s="68"/>
      <c r="D1969" s="235" t="s">
        <v>2007</v>
      </c>
      <c r="E1969" s="68" t="s">
        <v>2193</v>
      </c>
      <c r="F1969" s="239">
        <v>48</v>
      </c>
    </row>
    <row r="1970" customHeight="1" spans="1:6">
      <c r="A1970" s="20">
        <v>1966</v>
      </c>
      <c r="B1970" s="218" t="s">
        <v>3946</v>
      </c>
      <c r="C1970" s="222" t="s">
        <v>3606</v>
      </c>
      <c r="D1970" s="235" t="s">
        <v>2007</v>
      </c>
      <c r="E1970" s="68" t="s">
        <v>2038</v>
      </c>
      <c r="F1970" s="239">
        <v>560</v>
      </c>
    </row>
    <row r="1971" customHeight="1" spans="1:6">
      <c r="A1971" s="20">
        <v>1967</v>
      </c>
      <c r="B1971" s="218" t="s">
        <v>3947</v>
      </c>
      <c r="C1971" s="222" t="s">
        <v>3606</v>
      </c>
      <c r="D1971" s="235" t="s">
        <v>2007</v>
      </c>
      <c r="E1971" s="68" t="s">
        <v>2032</v>
      </c>
      <c r="F1971" s="239">
        <v>1</v>
      </c>
    </row>
    <row r="1972" customHeight="1" spans="1:6">
      <c r="A1972" s="20">
        <v>1968</v>
      </c>
      <c r="B1972" s="218" t="s">
        <v>3948</v>
      </c>
      <c r="C1972" s="68"/>
      <c r="D1972" s="235" t="s">
        <v>2007</v>
      </c>
      <c r="E1972" s="68" t="s">
        <v>2032</v>
      </c>
      <c r="F1972" s="239">
        <v>5</v>
      </c>
    </row>
    <row r="1973" customHeight="1" spans="1:6">
      <c r="A1973" s="20">
        <v>1969</v>
      </c>
      <c r="B1973" s="218" t="s">
        <v>3949</v>
      </c>
      <c r="C1973" s="68"/>
      <c r="D1973" s="235" t="s">
        <v>2007</v>
      </c>
      <c r="E1973" s="68" t="s">
        <v>2032</v>
      </c>
      <c r="F1973" s="239">
        <v>2</v>
      </c>
    </row>
    <row r="1974" customHeight="1" spans="1:6">
      <c r="A1974" s="20">
        <v>1970</v>
      </c>
      <c r="B1974" s="218" t="s">
        <v>3950</v>
      </c>
      <c r="C1974" s="68"/>
      <c r="D1974" s="235" t="s">
        <v>2007</v>
      </c>
      <c r="E1974" s="68" t="s">
        <v>2032</v>
      </c>
      <c r="F1974" s="239">
        <v>10</v>
      </c>
    </row>
    <row r="1975" customHeight="1" spans="1:6">
      <c r="A1975" s="20">
        <v>1971</v>
      </c>
      <c r="B1975" s="218" t="s">
        <v>3951</v>
      </c>
      <c r="C1975" s="222" t="s">
        <v>3606</v>
      </c>
      <c r="D1975" s="235" t="s">
        <v>2007</v>
      </c>
      <c r="E1975" s="68" t="s">
        <v>2032</v>
      </c>
      <c r="F1975" s="239">
        <v>1</v>
      </c>
    </row>
    <row r="1976" customHeight="1" spans="1:6">
      <c r="A1976" s="20">
        <v>1972</v>
      </c>
      <c r="B1976" s="218" t="s">
        <v>3952</v>
      </c>
      <c r="C1976" s="68"/>
      <c r="D1976" s="235" t="s">
        <v>2007</v>
      </c>
      <c r="E1976" s="68" t="s">
        <v>2032</v>
      </c>
      <c r="F1976" s="239">
        <v>1</v>
      </c>
    </row>
    <row r="1977" customHeight="1" spans="1:6">
      <c r="A1977" s="20">
        <v>1973</v>
      </c>
      <c r="B1977" s="218" t="s">
        <v>3953</v>
      </c>
      <c r="C1977" s="222" t="s">
        <v>3606</v>
      </c>
      <c r="D1977" s="235" t="s">
        <v>2007</v>
      </c>
      <c r="E1977" s="68" t="s">
        <v>2032</v>
      </c>
      <c r="F1977" s="239">
        <v>1</v>
      </c>
    </row>
    <row r="1978" customHeight="1" spans="1:6">
      <c r="A1978" s="20">
        <v>1974</v>
      </c>
      <c r="B1978" s="218" t="s">
        <v>3954</v>
      </c>
      <c r="C1978" s="222" t="s">
        <v>3606</v>
      </c>
      <c r="D1978" s="235" t="s">
        <v>2007</v>
      </c>
      <c r="E1978" s="68" t="s">
        <v>2032</v>
      </c>
      <c r="F1978" s="239">
        <v>1</v>
      </c>
    </row>
    <row r="1979" customHeight="1" spans="1:6">
      <c r="A1979" s="20">
        <v>1975</v>
      </c>
      <c r="B1979" s="218" t="s">
        <v>3955</v>
      </c>
      <c r="C1979" s="68"/>
      <c r="D1979" s="235" t="s">
        <v>2007</v>
      </c>
      <c r="E1979" s="68" t="s">
        <v>2032</v>
      </c>
      <c r="F1979" s="239">
        <v>3</v>
      </c>
    </row>
    <row r="1980" customHeight="1" spans="1:6">
      <c r="A1980" s="20">
        <v>1976</v>
      </c>
      <c r="B1980" s="218" t="s">
        <v>3956</v>
      </c>
      <c r="C1980" s="222" t="s">
        <v>3606</v>
      </c>
      <c r="D1980" s="235" t="s">
        <v>2007</v>
      </c>
      <c r="E1980" s="68" t="s">
        <v>2032</v>
      </c>
      <c r="F1980" s="239">
        <v>8</v>
      </c>
    </row>
    <row r="1981" customHeight="1" spans="1:6">
      <c r="A1981" s="20">
        <v>1977</v>
      </c>
      <c r="B1981" s="218" t="s">
        <v>3957</v>
      </c>
      <c r="C1981" s="68"/>
      <c r="D1981" s="235" t="s">
        <v>2007</v>
      </c>
      <c r="E1981" s="68" t="s">
        <v>2032</v>
      </c>
      <c r="F1981" s="239">
        <v>6</v>
      </c>
    </row>
    <row r="1982" customHeight="1" spans="1:6">
      <c r="A1982" s="20">
        <v>1978</v>
      </c>
      <c r="B1982" s="218" t="s">
        <v>3958</v>
      </c>
      <c r="C1982" s="68" t="s">
        <v>3606</v>
      </c>
      <c r="D1982" s="235" t="s">
        <v>2007</v>
      </c>
      <c r="E1982" s="68" t="s">
        <v>2032</v>
      </c>
      <c r="F1982" s="239">
        <v>15</v>
      </c>
    </row>
    <row r="1983" customHeight="1" spans="1:6">
      <c r="A1983" s="20">
        <v>1979</v>
      </c>
      <c r="B1983" s="218" t="s">
        <v>3959</v>
      </c>
      <c r="C1983" s="68" t="s">
        <v>3606</v>
      </c>
      <c r="D1983" s="235" t="s">
        <v>2007</v>
      </c>
      <c r="E1983" s="68" t="s">
        <v>2032</v>
      </c>
      <c r="F1983" s="239">
        <v>20</v>
      </c>
    </row>
    <row r="1984" customHeight="1" spans="1:6">
      <c r="A1984" s="20">
        <v>1980</v>
      </c>
      <c r="B1984" s="218" t="s">
        <v>3960</v>
      </c>
      <c r="C1984" s="68"/>
      <c r="D1984" s="235" t="s">
        <v>2007</v>
      </c>
      <c r="E1984" s="68" t="s">
        <v>2032</v>
      </c>
      <c r="F1984" s="239">
        <v>1</v>
      </c>
    </row>
    <row r="1985" customHeight="1" spans="1:6">
      <c r="A1985" s="20">
        <v>1981</v>
      </c>
      <c r="B1985" s="218" t="s">
        <v>3961</v>
      </c>
      <c r="C1985" s="68"/>
      <c r="D1985" s="235" t="s">
        <v>2007</v>
      </c>
      <c r="E1985" s="68" t="s">
        <v>2032</v>
      </c>
      <c r="F1985" s="239">
        <v>1</v>
      </c>
    </row>
    <row r="1986" customHeight="1" spans="1:6">
      <c r="A1986" s="20">
        <v>1982</v>
      </c>
      <c r="B1986" s="218" t="s">
        <v>3962</v>
      </c>
      <c r="C1986" s="68"/>
      <c r="D1986" s="235" t="s">
        <v>2007</v>
      </c>
      <c r="E1986" s="68" t="s">
        <v>2032</v>
      </c>
      <c r="F1986" s="239">
        <v>12</v>
      </c>
    </row>
    <row r="1987" customHeight="1" spans="1:6">
      <c r="A1987" s="20">
        <v>1983</v>
      </c>
      <c r="B1987" s="218" t="s">
        <v>3963</v>
      </c>
      <c r="C1987" s="68"/>
      <c r="D1987" s="235" t="s">
        <v>2007</v>
      </c>
      <c r="E1987" s="68" t="s">
        <v>2032</v>
      </c>
      <c r="F1987" s="239">
        <v>2</v>
      </c>
    </row>
    <row r="1988" customHeight="1" spans="1:6">
      <c r="A1988" s="20">
        <v>1984</v>
      </c>
      <c r="B1988" s="218" t="s">
        <v>3964</v>
      </c>
      <c r="C1988" s="222" t="s">
        <v>3606</v>
      </c>
      <c r="D1988" s="235" t="s">
        <v>2007</v>
      </c>
      <c r="E1988" s="68" t="s">
        <v>2032</v>
      </c>
      <c r="F1988" s="239">
        <v>1</v>
      </c>
    </row>
    <row r="1989" customHeight="1" spans="1:6">
      <c r="A1989" s="20">
        <v>1985</v>
      </c>
      <c r="B1989" s="218" t="s">
        <v>3965</v>
      </c>
      <c r="C1989" s="68"/>
      <c r="D1989" s="235" t="s">
        <v>2007</v>
      </c>
      <c r="E1989" s="68" t="s">
        <v>2193</v>
      </c>
      <c r="F1989" s="239">
        <v>32</v>
      </c>
    </row>
    <row r="1990" customHeight="1" spans="1:6">
      <c r="A1990" s="20">
        <v>1986</v>
      </c>
      <c r="B1990" s="218" t="s">
        <v>3966</v>
      </c>
      <c r="C1990" s="68"/>
      <c r="D1990" s="235" t="s">
        <v>2007</v>
      </c>
      <c r="E1990" s="68" t="s">
        <v>2193</v>
      </c>
      <c r="F1990" s="239">
        <v>10</v>
      </c>
    </row>
    <row r="1991" customHeight="1" spans="1:6">
      <c r="A1991" s="20">
        <v>1987</v>
      </c>
      <c r="B1991" s="218" t="s">
        <v>3967</v>
      </c>
      <c r="C1991" s="224" t="s">
        <v>3832</v>
      </c>
      <c r="D1991" s="235" t="s">
        <v>2007</v>
      </c>
      <c r="E1991" s="68" t="s">
        <v>2032</v>
      </c>
      <c r="F1991" s="239">
        <v>1</v>
      </c>
    </row>
    <row r="1992" customHeight="1" spans="1:6">
      <c r="A1992" s="20">
        <v>1988</v>
      </c>
      <c r="B1992" s="218" t="s">
        <v>3968</v>
      </c>
      <c r="C1992" s="68"/>
      <c r="D1992" s="235" t="s">
        <v>2007</v>
      </c>
      <c r="E1992" s="68" t="s">
        <v>2193</v>
      </c>
      <c r="F1992" s="239">
        <v>10</v>
      </c>
    </row>
    <row r="1993" customHeight="1" spans="1:6">
      <c r="A1993" s="20">
        <v>1989</v>
      </c>
      <c r="B1993" s="218" t="s">
        <v>3969</v>
      </c>
      <c r="C1993" s="68"/>
      <c r="D1993" s="235" t="s">
        <v>2007</v>
      </c>
      <c r="E1993" s="68" t="s">
        <v>2193</v>
      </c>
      <c r="F1993" s="239">
        <v>2184</v>
      </c>
    </row>
    <row r="1994" customHeight="1" spans="1:6">
      <c r="A1994" s="20">
        <v>1990</v>
      </c>
      <c r="B1994" s="218" t="s">
        <v>3970</v>
      </c>
      <c r="C1994" s="68"/>
      <c r="D1994" s="235" t="s">
        <v>2007</v>
      </c>
      <c r="E1994" s="68" t="s">
        <v>2193</v>
      </c>
      <c r="F1994" s="239">
        <v>152</v>
      </c>
    </row>
    <row r="1995" customHeight="1" spans="1:6">
      <c r="A1995" s="20">
        <v>1991</v>
      </c>
      <c r="B1995" s="218" t="s">
        <v>3971</v>
      </c>
      <c r="C1995" s="68"/>
      <c r="D1995" s="235" t="s">
        <v>2007</v>
      </c>
      <c r="E1995" s="68" t="s">
        <v>2193</v>
      </c>
      <c r="F1995" s="239">
        <v>96</v>
      </c>
    </row>
    <row r="1996" customHeight="1" spans="1:6">
      <c r="A1996" s="20">
        <v>1992</v>
      </c>
      <c r="B1996" s="218" t="s">
        <v>3972</v>
      </c>
      <c r="C1996" s="68"/>
      <c r="D1996" s="235" t="s">
        <v>2007</v>
      </c>
      <c r="E1996" s="68" t="s">
        <v>2193</v>
      </c>
      <c r="F1996" s="239">
        <v>1</v>
      </c>
    </row>
    <row r="1997" customHeight="1" spans="1:6">
      <c r="A1997" s="20">
        <v>1993</v>
      </c>
      <c r="B1997" s="218" t="s">
        <v>3973</v>
      </c>
      <c r="C1997" s="222" t="s">
        <v>2017</v>
      </c>
      <c r="D1997" s="235" t="s">
        <v>2007</v>
      </c>
      <c r="E1997" s="68" t="s">
        <v>2193</v>
      </c>
      <c r="F1997" s="239">
        <v>2</v>
      </c>
    </row>
    <row r="1998" customHeight="1" spans="1:6">
      <c r="A1998" s="20">
        <v>1994</v>
      </c>
      <c r="B1998" s="218" t="s">
        <v>3974</v>
      </c>
      <c r="C1998" s="222" t="s">
        <v>2017</v>
      </c>
      <c r="D1998" s="235" t="s">
        <v>2007</v>
      </c>
      <c r="E1998" s="68" t="s">
        <v>2193</v>
      </c>
      <c r="F1998" s="239">
        <v>6</v>
      </c>
    </row>
    <row r="1999" customHeight="1" spans="1:6">
      <c r="A1999" s="20">
        <v>1995</v>
      </c>
      <c r="B1999" s="218" t="s">
        <v>3975</v>
      </c>
      <c r="C1999" s="222" t="s">
        <v>2017</v>
      </c>
      <c r="D1999" s="235" t="s">
        <v>2007</v>
      </c>
      <c r="E1999" s="68" t="s">
        <v>2008</v>
      </c>
      <c r="F1999" s="239">
        <v>2</v>
      </c>
    </row>
    <row r="2000" customHeight="1" spans="1:6">
      <c r="A2000" s="20">
        <v>1996</v>
      </c>
      <c r="B2000" s="218" t="s">
        <v>3976</v>
      </c>
      <c r="C2000" s="68"/>
      <c r="D2000" s="235" t="s">
        <v>2007</v>
      </c>
      <c r="E2000" s="68" t="s">
        <v>2038</v>
      </c>
      <c r="F2000" s="239">
        <v>7</v>
      </c>
    </row>
    <row r="2001" customHeight="1" spans="1:6">
      <c r="A2001" s="20">
        <v>1997</v>
      </c>
      <c r="B2001" s="218" t="s">
        <v>3977</v>
      </c>
      <c r="C2001" s="68"/>
      <c r="D2001" s="235" t="s">
        <v>2007</v>
      </c>
      <c r="E2001" s="68" t="s">
        <v>2064</v>
      </c>
      <c r="F2001" s="239">
        <v>16</v>
      </c>
    </row>
    <row r="2002" customHeight="1" spans="1:6">
      <c r="A2002" s="20">
        <v>1998</v>
      </c>
      <c r="B2002" s="218" t="s">
        <v>3978</v>
      </c>
      <c r="C2002" s="68"/>
      <c r="D2002" s="235" t="s">
        <v>2007</v>
      </c>
      <c r="E2002" s="68" t="s">
        <v>2064</v>
      </c>
      <c r="F2002" s="239">
        <v>24</v>
      </c>
    </row>
    <row r="2003" customHeight="1" spans="1:6">
      <c r="A2003" s="20">
        <v>1999</v>
      </c>
      <c r="B2003" s="218" t="s">
        <v>3979</v>
      </c>
      <c r="C2003" s="222" t="s">
        <v>2017</v>
      </c>
      <c r="D2003" s="235" t="s">
        <v>2007</v>
      </c>
      <c r="E2003" s="68" t="s">
        <v>2008</v>
      </c>
      <c r="F2003" s="239">
        <v>4</v>
      </c>
    </row>
    <row r="2004" customHeight="1" spans="1:6">
      <c r="A2004" s="20">
        <v>2000</v>
      </c>
      <c r="B2004" s="218" t="s">
        <v>3980</v>
      </c>
      <c r="C2004" s="222" t="s">
        <v>2017</v>
      </c>
      <c r="D2004" s="235" t="s">
        <v>2007</v>
      </c>
      <c r="E2004" s="68" t="s">
        <v>2008</v>
      </c>
      <c r="F2004" s="239">
        <v>9</v>
      </c>
    </row>
    <row r="2005" customHeight="1" spans="1:6">
      <c r="A2005" s="20">
        <v>2001</v>
      </c>
      <c r="B2005" s="218" t="s">
        <v>3981</v>
      </c>
      <c r="C2005" s="222" t="s">
        <v>2017</v>
      </c>
      <c r="D2005" s="235" t="s">
        <v>2007</v>
      </c>
      <c r="E2005" s="68" t="s">
        <v>2099</v>
      </c>
      <c r="F2005" s="239">
        <v>1</v>
      </c>
    </row>
    <row r="2006" customHeight="1" spans="1:6">
      <c r="A2006" s="20">
        <v>2002</v>
      </c>
      <c r="B2006" s="218" t="s">
        <v>3982</v>
      </c>
      <c r="C2006" s="68"/>
      <c r="D2006" s="235" t="s">
        <v>2007</v>
      </c>
      <c r="E2006" s="68" t="s">
        <v>2008</v>
      </c>
      <c r="F2006" s="239">
        <v>23</v>
      </c>
    </row>
    <row r="2007" customHeight="1" spans="1:6">
      <c r="A2007" s="20">
        <v>2003</v>
      </c>
      <c r="B2007" s="218" t="s">
        <v>3983</v>
      </c>
      <c r="C2007" s="222" t="s">
        <v>2017</v>
      </c>
      <c r="D2007" s="235" t="s">
        <v>2007</v>
      </c>
      <c r="E2007" s="68" t="s">
        <v>2550</v>
      </c>
      <c r="F2007" s="239">
        <v>7</v>
      </c>
    </row>
    <row r="2008" customHeight="1" spans="1:6">
      <c r="A2008" s="20">
        <v>2004</v>
      </c>
      <c r="B2008" s="218" t="s">
        <v>3984</v>
      </c>
      <c r="C2008" s="222" t="s">
        <v>2017</v>
      </c>
      <c r="D2008" s="235" t="s">
        <v>2007</v>
      </c>
      <c r="E2008" s="68" t="s">
        <v>2099</v>
      </c>
      <c r="F2008" s="239">
        <v>3</v>
      </c>
    </row>
    <row r="2009" customHeight="1" spans="1:6">
      <c r="A2009" s="20">
        <v>2005</v>
      </c>
      <c r="B2009" s="218" t="s">
        <v>3985</v>
      </c>
      <c r="C2009" s="68"/>
      <c r="D2009" s="235" t="s">
        <v>2007</v>
      </c>
      <c r="E2009" s="68" t="s">
        <v>2064</v>
      </c>
      <c r="F2009" s="239">
        <v>48</v>
      </c>
    </row>
    <row r="2010" customHeight="1" spans="1:6">
      <c r="A2010" s="20">
        <v>2006</v>
      </c>
      <c r="B2010" s="218" t="s">
        <v>3986</v>
      </c>
      <c r="C2010" s="222" t="s">
        <v>2017</v>
      </c>
      <c r="D2010" s="235" t="s">
        <v>2007</v>
      </c>
      <c r="E2010" s="68" t="s">
        <v>2008</v>
      </c>
      <c r="F2010" s="239">
        <v>1</v>
      </c>
    </row>
    <row r="2011" customHeight="1" spans="1:6">
      <c r="A2011" s="20">
        <v>2007</v>
      </c>
      <c r="B2011" s="218" t="s">
        <v>3987</v>
      </c>
      <c r="C2011" s="222" t="s">
        <v>2017</v>
      </c>
      <c r="D2011" s="235" t="s">
        <v>2007</v>
      </c>
      <c r="E2011" s="68" t="s">
        <v>2064</v>
      </c>
      <c r="F2011" s="239">
        <v>1</v>
      </c>
    </row>
    <row r="2012" customHeight="1" spans="1:6">
      <c r="A2012" s="20">
        <v>2008</v>
      </c>
      <c r="B2012" s="218" t="s">
        <v>3988</v>
      </c>
      <c r="C2012" s="222" t="s">
        <v>2017</v>
      </c>
      <c r="D2012" s="235" t="s">
        <v>2007</v>
      </c>
      <c r="E2012" s="68" t="s">
        <v>2008</v>
      </c>
      <c r="F2012" s="239">
        <v>14</v>
      </c>
    </row>
    <row r="2013" customHeight="1" spans="1:6">
      <c r="A2013" s="20">
        <v>2009</v>
      </c>
      <c r="B2013" s="218" t="s">
        <v>3989</v>
      </c>
      <c r="C2013" s="222" t="s">
        <v>2017</v>
      </c>
      <c r="D2013" s="235" t="s">
        <v>2007</v>
      </c>
      <c r="E2013" s="68" t="s">
        <v>2064</v>
      </c>
      <c r="F2013" s="239">
        <v>1</v>
      </c>
    </row>
    <row r="2014" customHeight="1" spans="1:6">
      <c r="A2014" s="20">
        <v>2010</v>
      </c>
      <c r="B2014" s="218" t="s">
        <v>3990</v>
      </c>
      <c r="C2014" s="222" t="s">
        <v>2017</v>
      </c>
      <c r="D2014" s="235" t="s">
        <v>2007</v>
      </c>
      <c r="E2014" s="68" t="s">
        <v>2008</v>
      </c>
      <c r="F2014" s="239">
        <v>7</v>
      </c>
    </row>
    <row r="2015" customHeight="1" spans="1:6">
      <c r="A2015" s="20">
        <v>2011</v>
      </c>
      <c r="B2015" s="218" t="s">
        <v>3991</v>
      </c>
      <c r="C2015" s="222" t="s">
        <v>2017</v>
      </c>
      <c r="D2015" s="235" t="s">
        <v>2007</v>
      </c>
      <c r="E2015" s="68" t="s">
        <v>2064</v>
      </c>
      <c r="F2015" s="239">
        <v>5</v>
      </c>
    </row>
    <row r="2016" customHeight="1" spans="1:6">
      <c r="A2016" s="20">
        <v>2012</v>
      </c>
      <c r="B2016" s="218" t="s">
        <v>3992</v>
      </c>
      <c r="C2016" s="222" t="s">
        <v>2017</v>
      </c>
      <c r="D2016" s="235" t="s">
        <v>2007</v>
      </c>
      <c r="E2016" s="68" t="s">
        <v>2008</v>
      </c>
      <c r="F2016" s="239">
        <v>2</v>
      </c>
    </row>
    <row r="2017" customHeight="1" spans="1:6">
      <c r="A2017" s="20">
        <v>2013</v>
      </c>
      <c r="B2017" s="218" t="s">
        <v>3993</v>
      </c>
      <c r="C2017" s="222" t="s">
        <v>2017</v>
      </c>
      <c r="D2017" s="235" t="s">
        <v>2007</v>
      </c>
      <c r="E2017" s="68" t="s">
        <v>2008</v>
      </c>
      <c r="F2017" s="239">
        <v>1</v>
      </c>
    </row>
    <row r="2018" customHeight="1" spans="1:6">
      <c r="A2018" s="20">
        <v>2014</v>
      </c>
      <c r="B2018" s="218" t="s">
        <v>3994</v>
      </c>
      <c r="C2018" s="222"/>
      <c r="D2018" s="235" t="s">
        <v>2007</v>
      </c>
      <c r="E2018" s="68" t="s">
        <v>3995</v>
      </c>
      <c r="F2018" s="239">
        <v>2</v>
      </c>
    </row>
    <row r="2019" customHeight="1" spans="1:6">
      <c r="A2019" s="20">
        <v>2015</v>
      </c>
      <c r="B2019" s="218" t="s">
        <v>3996</v>
      </c>
      <c r="C2019" s="222" t="s">
        <v>2017</v>
      </c>
      <c r="D2019" s="235" t="s">
        <v>2007</v>
      </c>
      <c r="E2019" s="68" t="s">
        <v>2032</v>
      </c>
      <c r="F2019" s="239">
        <v>1</v>
      </c>
    </row>
    <row r="2020" customHeight="1" spans="1:6">
      <c r="A2020" s="20">
        <v>2016</v>
      </c>
      <c r="B2020" s="218" t="s">
        <v>3997</v>
      </c>
      <c r="C2020" s="222" t="s">
        <v>2017</v>
      </c>
      <c r="D2020" s="235" t="s">
        <v>2007</v>
      </c>
      <c r="E2020" s="68" t="s">
        <v>2064</v>
      </c>
      <c r="F2020" s="239">
        <v>2</v>
      </c>
    </row>
    <row r="2021" customHeight="1" spans="1:6">
      <c r="A2021" s="20">
        <v>2017</v>
      </c>
      <c r="B2021" s="218" t="s">
        <v>3997</v>
      </c>
      <c r="C2021" s="222" t="s">
        <v>2017</v>
      </c>
      <c r="D2021" s="235" t="s">
        <v>2007</v>
      </c>
      <c r="E2021" s="68" t="s">
        <v>2064</v>
      </c>
      <c r="F2021" s="239">
        <v>2</v>
      </c>
    </row>
    <row r="2022" customHeight="1" spans="1:6">
      <c r="A2022" s="20">
        <v>2018</v>
      </c>
      <c r="B2022" s="218" t="s">
        <v>3998</v>
      </c>
      <c r="C2022" s="222" t="s">
        <v>2017</v>
      </c>
      <c r="D2022" s="235" t="s">
        <v>2007</v>
      </c>
      <c r="E2022" s="68" t="s">
        <v>2038</v>
      </c>
      <c r="F2022" s="239">
        <v>20</v>
      </c>
    </row>
    <row r="2023" customHeight="1" spans="1:6">
      <c r="A2023" s="20">
        <v>2019</v>
      </c>
      <c r="B2023" s="234" t="s">
        <v>3999</v>
      </c>
      <c r="C2023" s="222" t="s">
        <v>2505</v>
      </c>
      <c r="D2023" s="235" t="s">
        <v>2007</v>
      </c>
      <c r="E2023" s="68" t="s">
        <v>2506</v>
      </c>
      <c r="F2023" s="239">
        <v>2</v>
      </c>
    </row>
    <row r="2024" customHeight="1" spans="1:6">
      <c r="A2024" s="20">
        <v>2020</v>
      </c>
      <c r="B2024" s="218" t="s">
        <v>4000</v>
      </c>
      <c r="C2024" s="224" t="s">
        <v>4001</v>
      </c>
      <c r="D2024" s="235" t="s">
        <v>2007</v>
      </c>
      <c r="E2024" s="68" t="s">
        <v>4002</v>
      </c>
      <c r="F2024" s="239">
        <v>2</v>
      </c>
    </row>
    <row r="2025" customHeight="1" spans="1:6">
      <c r="A2025" s="20">
        <v>2021</v>
      </c>
      <c r="B2025" s="218" t="s">
        <v>4003</v>
      </c>
      <c r="C2025" s="222" t="s">
        <v>2017</v>
      </c>
      <c r="D2025" s="235" t="s">
        <v>2007</v>
      </c>
      <c r="E2025" s="68" t="s">
        <v>2008</v>
      </c>
      <c r="F2025" s="239">
        <v>2</v>
      </c>
    </row>
    <row r="2026" customHeight="1" spans="1:6">
      <c r="A2026" s="20">
        <v>2022</v>
      </c>
      <c r="B2026" s="218" t="s">
        <v>4004</v>
      </c>
      <c r="C2026" s="68"/>
      <c r="D2026" s="235" t="s">
        <v>2007</v>
      </c>
      <c r="E2026" s="68" t="s">
        <v>2032</v>
      </c>
      <c r="F2026" s="239">
        <v>13</v>
      </c>
    </row>
    <row r="2027" customHeight="1" spans="1:6">
      <c r="A2027" s="20">
        <v>2023</v>
      </c>
      <c r="B2027" s="218" t="s">
        <v>4005</v>
      </c>
      <c r="C2027" s="68"/>
      <c r="D2027" s="235" t="s">
        <v>2007</v>
      </c>
      <c r="E2027" s="68" t="s">
        <v>2032</v>
      </c>
      <c r="F2027" s="239">
        <v>3</v>
      </c>
    </row>
    <row r="2028" customHeight="1" spans="1:6">
      <c r="A2028" s="20">
        <v>2024</v>
      </c>
      <c r="B2028" s="218" t="s">
        <v>4006</v>
      </c>
      <c r="C2028" s="68"/>
      <c r="D2028" s="235" t="s">
        <v>2007</v>
      </c>
      <c r="E2028" s="68" t="s">
        <v>2038</v>
      </c>
      <c r="F2028" s="239">
        <v>1</v>
      </c>
    </row>
    <row r="2029" customHeight="1" spans="1:6">
      <c r="A2029" s="20">
        <v>2025</v>
      </c>
      <c r="B2029" s="218" t="s">
        <v>4007</v>
      </c>
      <c r="C2029" s="68"/>
      <c r="D2029" s="235" t="s">
        <v>2007</v>
      </c>
      <c r="E2029" s="68" t="s">
        <v>2032</v>
      </c>
      <c r="F2029" s="239">
        <v>10</v>
      </c>
    </row>
    <row r="2030" customHeight="1" spans="1:6">
      <c r="A2030" s="20">
        <v>2026</v>
      </c>
      <c r="B2030" s="218" t="s">
        <v>4008</v>
      </c>
      <c r="C2030" s="68"/>
      <c r="D2030" s="235" t="s">
        <v>2007</v>
      </c>
      <c r="E2030" s="68" t="s">
        <v>2032</v>
      </c>
      <c r="F2030" s="239">
        <v>9</v>
      </c>
    </row>
    <row r="2031" customHeight="1" spans="1:6">
      <c r="A2031" s="20">
        <v>2027</v>
      </c>
      <c r="B2031" s="218" t="s">
        <v>2886</v>
      </c>
      <c r="C2031" s="68"/>
      <c r="D2031" s="235" t="s">
        <v>2007</v>
      </c>
      <c r="E2031" s="68" t="s">
        <v>2008</v>
      </c>
      <c r="F2031" s="239">
        <v>2</v>
      </c>
    </row>
    <row r="2032" customHeight="1" spans="1:6">
      <c r="A2032" s="20">
        <v>2028</v>
      </c>
      <c r="B2032" s="218" t="s">
        <v>4009</v>
      </c>
      <c r="C2032" s="222" t="s">
        <v>2017</v>
      </c>
      <c r="D2032" s="235" t="s">
        <v>2007</v>
      </c>
      <c r="E2032" s="68" t="s">
        <v>2099</v>
      </c>
      <c r="F2032" s="239">
        <v>2</v>
      </c>
    </row>
    <row r="2033" customHeight="1" spans="1:6">
      <c r="A2033" s="20">
        <v>2029</v>
      </c>
      <c r="B2033" s="218" t="s">
        <v>4010</v>
      </c>
      <c r="C2033" s="222" t="s">
        <v>2017</v>
      </c>
      <c r="D2033" s="235" t="s">
        <v>2007</v>
      </c>
      <c r="E2033" s="68" t="s">
        <v>2099</v>
      </c>
      <c r="F2033" s="239">
        <v>2</v>
      </c>
    </row>
    <row r="2034" customHeight="1" spans="1:6">
      <c r="A2034" s="20">
        <v>2030</v>
      </c>
      <c r="B2034" s="218" t="s">
        <v>4011</v>
      </c>
      <c r="C2034" s="222" t="s">
        <v>4012</v>
      </c>
      <c r="D2034" s="235" t="s">
        <v>2007</v>
      </c>
      <c r="E2034" s="68" t="s">
        <v>2099</v>
      </c>
      <c r="F2034" s="239">
        <v>120</v>
      </c>
    </row>
    <row r="2035" customHeight="1" spans="1:6">
      <c r="A2035" s="20">
        <v>2031</v>
      </c>
      <c r="B2035" s="218" t="s">
        <v>4013</v>
      </c>
      <c r="C2035" s="222" t="s">
        <v>2017</v>
      </c>
      <c r="D2035" s="235" t="s">
        <v>2007</v>
      </c>
      <c r="E2035" s="68" t="s">
        <v>2099</v>
      </c>
      <c r="F2035" s="239">
        <v>95</v>
      </c>
    </row>
    <row r="2036" customHeight="1" spans="1:6">
      <c r="A2036" s="20">
        <v>2032</v>
      </c>
      <c r="B2036" s="218" t="s">
        <v>2887</v>
      </c>
      <c r="C2036" s="222" t="s">
        <v>2017</v>
      </c>
      <c r="D2036" s="235" t="s">
        <v>2007</v>
      </c>
      <c r="E2036" s="68" t="s">
        <v>2099</v>
      </c>
      <c r="F2036" s="239">
        <v>38</v>
      </c>
    </row>
    <row r="2037" customHeight="1" spans="1:6">
      <c r="A2037" s="20">
        <v>2033</v>
      </c>
      <c r="B2037" s="218" t="s">
        <v>4014</v>
      </c>
      <c r="C2037" s="222" t="s">
        <v>2017</v>
      </c>
      <c r="D2037" s="235" t="s">
        <v>2007</v>
      </c>
      <c r="E2037" s="68" t="s">
        <v>2038</v>
      </c>
      <c r="F2037" s="239">
        <v>2</v>
      </c>
    </row>
    <row r="2038" customHeight="1" spans="1:6">
      <c r="A2038" s="20">
        <v>2034</v>
      </c>
      <c r="B2038" s="218" t="s">
        <v>4015</v>
      </c>
      <c r="C2038" s="222" t="s">
        <v>4016</v>
      </c>
      <c r="D2038" s="235" t="s">
        <v>2007</v>
      </c>
      <c r="E2038" s="68" t="s">
        <v>4002</v>
      </c>
      <c r="F2038" s="239">
        <v>48</v>
      </c>
    </row>
    <row r="2039" customHeight="1" spans="1:6">
      <c r="A2039" s="20">
        <v>2035</v>
      </c>
      <c r="B2039" s="218" t="s">
        <v>4017</v>
      </c>
      <c r="C2039" s="222" t="s">
        <v>4016</v>
      </c>
      <c r="D2039" s="235" t="s">
        <v>2007</v>
      </c>
      <c r="E2039" s="68" t="s">
        <v>2593</v>
      </c>
      <c r="F2039" s="239">
        <v>24</v>
      </c>
    </row>
    <row r="2040" customHeight="1" spans="1:6">
      <c r="A2040" s="20">
        <v>2036</v>
      </c>
      <c r="B2040" s="218" t="s">
        <v>4018</v>
      </c>
      <c r="C2040" s="222" t="s">
        <v>2017</v>
      </c>
      <c r="D2040" s="235" t="s">
        <v>2007</v>
      </c>
      <c r="E2040" s="68" t="s">
        <v>2038</v>
      </c>
      <c r="F2040" s="239">
        <v>1</v>
      </c>
    </row>
    <row r="2041" customHeight="1" spans="1:6">
      <c r="A2041" s="20">
        <v>2037</v>
      </c>
      <c r="B2041" s="238" t="s">
        <v>4019</v>
      </c>
      <c r="C2041" s="222" t="s">
        <v>4020</v>
      </c>
      <c r="D2041" s="235" t="s">
        <v>2007</v>
      </c>
      <c r="E2041" s="222" t="s">
        <v>4021</v>
      </c>
      <c r="F2041" s="239">
        <v>104</v>
      </c>
    </row>
    <row r="2042" customHeight="1" spans="1:6">
      <c r="A2042" s="20">
        <v>2038</v>
      </c>
      <c r="B2042" s="218" t="s">
        <v>4022</v>
      </c>
      <c r="C2042" s="68"/>
      <c r="D2042" s="235" t="s">
        <v>2007</v>
      </c>
      <c r="E2042" s="68" t="s">
        <v>2038</v>
      </c>
      <c r="F2042" s="239">
        <v>21</v>
      </c>
    </row>
    <row r="2043" customHeight="1" spans="1:6">
      <c r="A2043" s="20">
        <v>2039</v>
      </c>
      <c r="B2043" s="218" t="s">
        <v>4023</v>
      </c>
      <c r="C2043" s="68"/>
      <c r="D2043" s="235" t="s">
        <v>2007</v>
      </c>
      <c r="E2043" s="68" t="s">
        <v>2038</v>
      </c>
      <c r="F2043" s="239">
        <v>82</v>
      </c>
    </row>
    <row r="2044" customHeight="1" spans="1:6">
      <c r="A2044" s="20">
        <v>2040</v>
      </c>
      <c r="B2044" s="218" t="s">
        <v>4024</v>
      </c>
      <c r="C2044" s="68"/>
      <c r="D2044" s="235" t="s">
        <v>2007</v>
      </c>
      <c r="E2044" s="68" t="s">
        <v>2038</v>
      </c>
      <c r="F2044" s="239">
        <v>13</v>
      </c>
    </row>
    <row r="2045" customHeight="1" spans="1:6">
      <c r="A2045" s="20">
        <v>2041</v>
      </c>
      <c r="B2045" s="218" t="s">
        <v>4025</v>
      </c>
      <c r="C2045" s="68"/>
      <c r="D2045" s="235" t="s">
        <v>2007</v>
      </c>
      <c r="E2045" s="68" t="s">
        <v>2038</v>
      </c>
      <c r="F2045" s="239">
        <v>4</v>
      </c>
    </row>
    <row r="2046" customHeight="1" spans="1:6">
      <c r="A2046" s="20">
        <v>2042</v>
      </c>
      <c r="B2046" s="218" t="s">
        <v>4026</v>
      </c>
      <c r="C2046" s="222" t="s">
        <v>4027</v>
      </c>
      <c r="D2046" s="235" t="s">
        <v>2007</v>
      </c>
      <c r="E2046" s="222" t="s">
        <v>4021</v>
      </c>
      <c r="F2046" s="239">
        <v>257</v>
      </c>
    </row>
    <row r="2047" customHeight="1" spans="1:6">
      <c r="A2047" s="20">
        <v>2043</v>
      </c>
      <c r="B2047" s="218" t="s">
        <v>4028</v>
      </c>
      <c r="C2047" s="222" t="s">
        <v>4027</v>
      </c>
      <c r="D2047" s="235" t="s">
        <v>2007</v>
      </c>
      <c r="E2047" s="222" t="s">
        <v>4021</v>
      </c>
      <c r="F2047" s="239">
        <v>200</v>
      </c>
    </row>
    <row r="2048" customHeight="1" spans="1:6">
      <c r="A2048" s="20">
        <v>2044</v>
      </c>
      <c r="B2048" s="218" t="s">
        <v>4029</v>
      </c>
      <c r="C2048" s="68"/>
      <c r="D2048" s="235" t="s">
        <v>2007</v>
      </c>
      <c r="E2048" s="68" t="s">
        <v>2099</v>
      </c>
      <c r="F2048" s="239">
        <v>1</v>
      </c>
    </row>
    <row r="2049" customHeight="1" spans="1:6">
      <c r="A2049" s="20">
        <v>2045</v>
      </c>
      <c r="B2049" s="218" t="s">
        <v>4030</v>
      </c>
      <c r="C2049" s="222" t="s">
        <v>2017</v>
      </c>
      <c r="D2049" s="235" t="s">
        <v>2007</v>
      </c>
      <c r="E2049" s="68" t="s">
        <v>2573</v>
      </c>
      <c r="F2049" s="239">
        <v>1</v>
      </c>
    </row>
    <row r="2050" customHeight="1" spans="1:6">
      <c r="A2050" s="20">
        <v>2046</v>
      </c>
      <c r="B2050" s="218" t="s">
        <v>4031</v>
      </c>
      <c r="C2050" s="222" t="s">
        <v>2017</v>
      </c>
      <c r="D2050" s="235" t="s">
        <v>2007</v>
      </c>
      <c r="E2050" s="68" t="s">
        <v>2573</v>
      </c>
      <c r="F2050" s="239">
        <v>1</v>
      </c>
    </row>
    <row r="2051" customHeight="1" spans="1:6">
      <c r="A2051" s="20">
        <v>2047</v>
      </c>
      <c r="B2051" s="218" t="s">
        <v>4031</v>
      </c>
      <c r="C2051" s="222" t="s">
        <v>2017</v>
      </c>
      <c r="D2051" s="235" t="s">
        <v>2007</v>
      </c>
      <c r="E2051" s="68" t="s">
        <v>2573</v>
      </c>
      <c r="F2051" s="239">
        <v>1</v>
      </c>
    </row>
    <row r="2052" customHeight="1" spans="1:6">
      <c r="A2052" s="20">
        <v>2048</v>
      </c>
      <c r="B2052" s="218" t="s">
        <v>4032</v>
      </c>
      <c r="C2052" s="222" t="s">
        <v>2017</v>
      </c>
      <c r="D2052" s="235" t="s">
        <v>2007</v>
      </c>
      <c r="E2052" s="68" t="s">
        <v>2032</v>
      </c>
      <c r="F2052" s="239">
        <v>1</v>
      </c>
    </row>
    <row r="2053" customHeight="1" spans="1:6">
      <c r="A2053" s="20">
        <v>2049</v>
      </c>
      <c r="B2053" s="218" t="s">
        <v>4033</v>
      </c>
      <c r="C2053" s="68"/>
      <c r="D2053" s="235" t="s">
        <v>2007</v>
      </c>
      <c r="E2053" s="68" t="s">
        <v>2064</v>
      </c>
      <c r="F2053" s="239">
        <v>30</v>
      </c>
    </row>
    <row r="2054" customHeight="1" spans="1:6">
      <c r="A2054" s="20">
        <v>2050</v>
      </c>
      <c r="B2054" s="218" t="s">
        <v>4034</v>
      </c>
      <c r="C2054" s="222" t="s">
        <v>2017</v>
      </c>
      <c r="D2054" s="235" t="s">
        <v>2007</v>
      </c>
      <c r="E2054" s="68" t="s">
        <v>2013</v>
      </c>
      <c r="F2054" s="239">
        <v>3</v>
      </c>
    </row>
    <row r="2055" customHeight="1" spans="1:6">
      <c r="A2055" s="20">
        <v>2051</v>
      </c>
      <c r="B2055" s="218" t="s">
        <v>4035</v>
      </c>
      <c r="C2055" s="222" t="s">
        <v>4036</v>
      </c>
      <c r="D2055" s="235" t="s">
        <v>2007</v>
      </c>
      <c r="E2055" s="222" t="s">
        <v>4021</v>
      </c>
      <c r="F2055" s="239">
        <v>300</v>
      </c>
    </row>
    <row r="2056" customHeight="1" spans="1:6">
      <c r="A2056" s="20">
        <v>2052</v>
      </c>
      <c r="B2056" s="218" t="s">
        <v>4037</v>
      </c>
      <c r="C2056" s="68"/>
      <c r="D2056" s="235" t="s">
        <v>2007</v>
      </c>
      <c r="E2056" s="68" t="s">
        <v>2008</v>
      </c>
      <c r="F2056" s="239">
        <v>16</v>
      </c>
    </row>
    <row r="2057" customHeight="1" spans="1:6">
      <c r="A2057" s="20">
        <v>2053</v>
      </c>
      <c r="B2057" s="218" t="s">
        <v>4038</v>
      </c>
      <c r="C2057" s="222" t="s">
        <v>2017</v>
      </c>
      <c r="D2057" s="235" t="s">
        <v>2007</v>
      </c>
      <c r="E2057" s="68" t="s">
        <v>2032</v>
      </c>
      <c r="F2057" s="239">
        <v>4</v>
      </c>
    </row>
    <row r="2058" customHeight="1" spans="1:6">
      <c r="A2058" s="20">
        <v>2054</v>
      </c>
      <c r="B2058" s="218" t="s">
        <v>4039</v>
      </c>
      <c r="C2058" s="68"/>
      <c r="D2058" s="235" t="s">
        <v>2007</v>
      </c>
      <c r="E2058" s="68" t="s">
        <v>2032</v>
      </c>
      <c r="F2058" s="239">
        <v>2</v>
      </c>
    </row>
    <row r="2059" customHeight="1" spans="1:6">
      <c r="A2059" s="20">
        <v>2055</v>
      </c>
      <c r="B2059" s="218" t="s">
        <v>4040</v>
      </c>
      <c r="C2059" s="68"/>
      <c r="D2059" s="235" t="s">
        <v>2007</v>
      </c>
      <c r="E2059" s="68" t="s">
        <v>2032</v>
      </c>
      <c r="F2059" s="239">
        <v>4</v>
      </c>
    </row>
    <row r="2060" customHeight="1" spans="1:6">
      <c r="A2060" s="20">
        <v>2056</v>
      </c>
      <c r="B2060" s="218" t="s">
        <v>4041</v>
      </c>
      <c r="C2060" s="222" t="s">
        <v>2017</v>
      </c>
      <c r="D2060" s="235" t="s">
        <v>2007</v>
      </c>
      <c r="E2060" s="68" t="s">
        <v>2099</v>
      </c>
      <c r="F2060" s="239">
        <v>1</v>
      </c>
    </row>
    <row r="2061" customHeight="1" spans="1:6">
      <c r="A2061" s="20">
        <v>2057</v>
      </c>
      <c r="B2061" s="218" t="s">
        <v>4042</v>
      </c>
      <c r="C2061" s="222" t="s">
        <v>2017</v>
      </c>
      <c r="D2061" s="235" t="s">
        <v>2007</v>
      </c>
      <c r="E2061" s="68" t="s">
        <v>2099</v>
      </c>
      <c r="F2061" s="239">
        <v>4</v>
      </c>
    </row>
    <row r="2062" customHeight="1" spans="1:6">
      <c r="A2062" s="20">
        <v>2058</v>
      </c>
      <c r="B2062" s="218" t="s">
        <v>4043</v>
      </c>
      <c r="C2062" s="68"/>
      <c r="D2062" s="235" t="s">
        <v>2007</v>
      </c>
      <c r="E2062" s="68" t="s">
        <v>2573</v>
      </c>
      <c r="F2062" s="239">
        <v>48</v>
      </c>
    </row>
    <row r="2063" customHeight="1" spans="1:6">
      <c r="A2063" s="20">
        <v>2059</v>
      </c>
      <c r="B2063" s="218" t="s">
        <v>4044</v>
      </c>
      <c r="C2063" s="68"/>
      <c r="D2063" s="235" t="s">
        <v>2007</v>
      </c>
      <c r="E2063" s="68" t="s">
        <v>2008</v>
      </c>
      <c r="F2063" s="239">
        <v>15</v>
      </c>
    </row>
    <row r="2064" customHeight="1" spans="1:6">
      <c r="A2064" s="20">
        <v>2060</v>
      </c>
      <c r="B2064" s="218" t="s">
        <v>4045</v>
      </c>
      <c r="C2064" s="222" t="s">
        <v>2017</v>
      </c>
      <c r="D2064" s="235" t="s">
        <v>2007</v>
      </c>
      <c r="E2064" s="68" t="s">
        <v>2008</v>
      </c>
      <c r="F2064" s="239">
        <v>5</v>
      </c>
    </row>
    <row r="2065" customHeight="1" spans="1:6">
      <c r="A2065" s="20">
        <v>2061</v>
      </c>
      <c r="B2065" s="218" t="s">
        <v>4046</v>
      </c>
      <c r="C2065" s="222" t="s">
        <v>2991</v>
      </c>
      <c r="D2065" s="235" t="s">
        <v>2007</v>
      </c>
      <c r="E2065" s="68" t="s">
        <v>2038</v>
      </c>
      <c r="F2065" s="239">
        <v>2</v>
      </c>
    </row>
    <row r="2066" customHeight="1" spans="1:6">
      <c r="A2066" s="20">
        <v>2062</v>
      </c>
      <c r="B2066" s="218" t="s">
        <v>4047</v>
      </c>
      <c r="C2066" s="68"/>
      <c r="D2066" s="235" t="s">
        <v>2007</v>
      </c>
      <c r="E2066" s="68" t="s">
        <v>2008</v>
      </c>
      <c r="F2066" s="239">
        <v>1</v>
      </c>
    </row>
    <row r="2067" customHeight="1" spans="1:6">
      <c r="A2067" s="20">
        <v>2063</v>
      </c>
      <c r="B2067" s="218" t="s">
        <v>4048</v>
      </c>
      <c r="C2067" s="222" t="s">
        <v>4020</v>
      </c>
      <c r="D2067" s="235" t="s">
        <v>2007</v>
      </c>
      <c r="E2067" s="222" t="s">
        <v>4021</v>
      </c>
      <c r="F2067" s="239">
        <v>1100</v>
      </c>
    </row>
    <row r="2068" customHeight="1" spans="1:6">
      <c r="A2068" s="20">
        <v>2064</v>
      </c>
      <c r="B2068" s="218" t="s">
        <v>4049</v>
      </c>
      <c r="C2068" s="222" t="s">
        <v>2017</v>
      </c>
      <c r="D2068" s="235" t="s">
        <v>2007</v>
      </c>
      <c r="E2068" s="68" t="s">
        <v>2013</v>
      </c>
      <c r="F2068" s="239">
        <v>1</v>
      </c>
    </row>
    <row r="2069" customHeight="1" spans="1:6">
      <c r="A2069" s="20">
        <v>2065</v>
      </c>
      <c r="B2069" s="218" t="s">
        <v>4050</v>
      </c>
      <c r="C2069" s="68"/>
      <c r="D2069" s="235" t="s">
        <v>2007</v>
      </c>
      <c r="E2069" s="68" t="s">
        <v>2032</v>
      </c>
      <c r="F2069" s="239">
        <v>4</v>
      </c>
    </row>
    <row r="2070" customHeight="1" spans="1:6">
      <c r="A2070" s="20">
        <v>2066</v>
      </c>
      <c r="B2070" s="218" t="s">
        <v>4051</v>
      </c>
      <c r="C2070" s="68"/>
      <c r="D2070" s="235" t="s">
        <v>2007</v>
      </c>
      <c r="E2070" s="68" t="s">
        <v>2032</v>
      </c>
      <c r="F2070" s="239">
        <v>2</v>
      </c>
    </row>
    <row r="2071" customHeight="1" spans="1:6">
      <c r="A2071" s="20">
        <v>2067</v>
      </c>
      <c r="B2071" s="218" t="s">
        <v>4052</v>
      </c>
      <c r="C2071" s="68"/>
      <c r="D2071" s="235" t="s">
        <v>2007</v>
      </c>
      <c r="E2071" s="68" t="s">
        <v>2032</v>
      </c>
      <c r="F2071" s="239">
        <v>2</v>
      </c>
    </row>
    <row r="2072" customHeight="1" spans="1:6">
      <c r="A2072" s="20">
        <v>2068</v>
      </c>
      <c r="B2072" s="218" t="s">
        <v>4053</v>
      </c>
      <c r="C2072" s="68"/>
      <c r="D2072" s="235" t="s">
        <v>2007</v>
      </c>
      <c r="E2072" s="68" t="s">
        <v>2032</v>
      </c>
      <c r="F2072" s="239">
        <v>2</v>
      </c>
    </row>
    <row r="2073" customHeight="1" spans="1:6">
      <c r="A2073" s="20">
        <v>2069</v>
      </c>
      <c r="B2073" s="218" t="s">
        <v>4054</v>
      </c>
      <c r="C2073" s="222" t="s">
        <v>2017</v>
      </c>
      <c r="D2073" s="235" t="s">
        <v>2007</v>
      </c>
      <c r="E2073" s="68" t="s">
        <v>2099</v>
      </c>
      <c r="F2073" s="239">
        <v>5</v>
      </c>
    </row>
    <row r="2074" customHeight="1" spans="1:6">
      <c r="A2074" s="20">
        <v>2070</v>
      </c>
      <c r="B2074" s="218" t="s">
        <v>2674</v>
      </c>
      <c r="C2074" s="222" t="s">
        <v>2017</v>
      </c>
      <c r="D2074" s="235" t="s">
        <v>2007</v>
      </c>
      <c r="E2074" s="68" t="s">
        <v>2064</v>
      </c>
      <c r="F2074" s="239">
        <v>28</v>
      </c>
    </row>
    <row r="2075" customHeight="1" spans="1:6">
      <c r="A2075" s="20">
        <v>2071</v>
      </c>
      <c r="B2075" s="218" t="s">
        <v>4055</v>
      </c>
      <c r="C2075" s="222" t="s">
        <v>2017</v>
      </c>
      <c r="D2075" s="235" t="s">
        <v>2007</v>
      </c>
      <c r="E2075" s="68" t="s">
        <v>4056</v>
      </c>
      <c r="F2075" s="239">
        <v>1</v>
      </c>
    </row>
    <row r="2076" customHeight="1" spans="1:6">
      <c r="A2076" s="20">
        <v>2072</v>
      </c>
      <c r="B2076" s="218" t="s">
        <v>4057</v>
      </c>
      <c r="C2076" s="222" t="s">
        <v>2017</v>
      </c>
      <c r="D2076" s="235" t="s">
        <v>2007</v>
      </c>
      <c r="E2076" s="68" t="s">
        <v>2051</v>
      </c>
      <c r="F2076" s="239">
        <v>3</v>
      </c>
    </row>
    <row r="2077" customHeight="1" spans="1:6">
      <c r="A2077" s="20">
        <v>2073</v>
      </c>
      <c r="B2077" s="218" t="s">
        <v>4058</v>
      </c>
      <c r="C2077" s="222" t="s">
        <v>2017</v>
      </c>
      <c r="D2077" s="235" t="s">
        <v>2007</v>
      </c>
      <c r="E2077" s="68" t="s">
        <v>2051</v>
      </c>
      <c r="F2077" s="239">
        <v>3</v>
      </c>
    </row>
    <row r="2078" customHeight="1" spans="1:6">
      <c r="A2078" s="20">
        <v>2074</v>
      </c>
      <c r="B2078" s="218" t="s">
        <v>4059</v>
      </c>
      <c r="C2078" s="224" t="s">
        <v>2072</v>
      </c>
      <c r="D2078" s="235" t="s">
        <v>2007</v>
      </c>
      <c r="E2078" s="68" t="s">
        <v>2013</v>
      </c>
      <c r="F2078" s="239">
        <v>2</v>
      </c>
    </row>
    <row r="2079" customHeight="1" spans="1:6">
      <c r="A2079" s="20">
        <v>2075</v>
      </c>
      <c r="B2079" s="218" t="s">
        <v>4060</v>
      </c>
      <c r="C2079" s="224" t="s">
        <v>2072</v>
      </c>
      <c r="D2079" s="235" t="s">
        <v>2007</v>
      </c>
      <c r="E2079" s="68" t="s">
        <v>2013</v>
      </c>
      <c r="F2079" s="239">
        <v>3</v>
      </c>
    </row>
    <row r="2080" ht="39" customHeight="1" spans="1:6">
      <c r="A2080" s="20">
        <v>2076</v>
      </c>
      <c r="B2080" s="241" t="s">
        <v>4061</v>
      </c>
      <c r="C2080" s="222" t="s">
        <v>2017</v>
      </c>
      <c r="D2080" s="235" t="s">
        <v>2007</v>
      </c>
      <c r="E2080" s="68" t="s">
        <v>2013</v>
      </c>
      <c r="F2080" s="239">
        <v>2</v>
      </c>
    </row>
    <row r="2081" ht="30" customHeight="1" spans="1:6">
      <c r="A2081" s="20">
        <v>2077</v>
      </c>
      <c r="B2081" s="241" t="s">
        <v>4062</v>
      </c>
      <c r="C2081" s="222" t="s">
        <v>2017</v>
      </c>
      <c r="D2081" s="235" t="s">
        <v>2007</v>
      </c>
      <c r="E2081" s="68" t="s">
        <v>2013</v>
      </c>
      <c r="F2081" s="239">
        <v>4</v>
      </c>
    </row>
    <row r="2082" customHeight="1" spans="1:6">
      <c r="A2082" s="20">
        <v>2078</v>
      </c>
      <c r="B2082" s="218" t="s">
        <v>4063</v>
      </c>
      <c r="C2082" s="68"/>
      <c r="D2082" s="235" t="s">
        <v>2007</v>
      </c>
      <c r="E2082" s="68" t="s">
        <v>2008</v>
      </c>
      <c r="F2082" s="239">
        <v>2</v>
      </c>
    </row>
    <row r="2083" customHeight="1" spans="1:6">
      <c r="A2083" s="20">
        <v>2079</v>
      </c>
      <c r="B2083" s="218" t="s">
        <v>4064</v>
      </c>
      <c r="C2083" s="68"/>
      <c r="D2083" s="235" t="s">
        <v>2007</v>
      </c>
      <c r="E2083" s="68" t="s">
        <v>2011</v>
      </c>
      <c r="F2083" s="239">
        <v>2</v>
      </c>
    </row>
    <row r="2084" customHeight="1" spans="1:6">
      <c r="A2084" s="20">
        <v>2080</v>
      </c>
      <c r="B2084" s="218" t="s">
        <v>4065</v>
      </c>
      <c r="C2084" s="68"/>
      <c r="D2084" s="235" t="s">
        <v>2007</v>
      </c>
      <c r="E2084" s="68" t="s">
        <v>2011</v>
      </c>
      <c r="F2084" s="239">
        <v>5</v>
      </c>
    </row>
    <row r="2085" customHeight="1" spans="1:6">
      <c r="A2085" s="20">
        <v>2081</v>
      </c>
      <c r="B2085" s="218" t="s">
        <v>4066</v>
      </c>
      <c r="C2085" s="222" t="s">
        <v>2017</v>
      </c>
      <c r="D2085" s="235" t="s">
        <v>2007</v>
      </c>
      <c r="E2085" s="68" t="s">
        <v>2099</v>
      </c>
      <c r="F2085" s="239">
        <v>2</v>
      </c>
    </row>
    <row r="2086" customHeight="1" spans="1:6">
      <c r="A2086" s="20">
        <v>2082</v>
      </c>
      <c r="B2086" s="218" t="s">
        <v>4067</v>
      </c>
      <c r="C2086" s="222" t="s">
        <v>2017</v>
      </c>
      <c r="D2086" s="235" t="s">
        <v>2007</v>
      </c>
      <c r="E2086" s="68" t="s">
        <v>2550</v>
      </c>
      <c r="F2086" s="239">
        <v>10</v>
      </c>
    </row>
    <row r="2087" customHeight="1" spans="1:6">
      <c r="A2087" s="20">
        <v>2083</v>
      </c>
      <c r="B2087" s="218" t="s">
        <v>4068</v>
      </c>
      <c r="C2087" s="222" t="s">
        <v>2017</v>
      </c>
      <c r="D2087" s="235" t="s">
        <v>2007</v>
      </c>
      <c r="E2087" s="68" t="s">
        <v>2550</v>
      </c>
      <c r="F2087" s="239">
        <v>12</v>
      </c>
    </row>
    <row r="2088" customHeight="1" spans="1:6">
      <c r="A2088" s="20">
        <v>2084</v>
      </c>
      <c r="B2088" s="218" t="s">
        <v>4069</v>
      </c>
      <c r="C2088" s="222" t="s">
        <v>2017</v>
      </c>
      <c r="D2088" s="235" t="s">
        <v>2007</v>
      </c>
      <c r="E2088" s="68" t="s">
        <v>2008</v>
      </c>
      <c r="F2088" s="239">
        <v>1</v>
      </c>
    </row>
    <row r="2089" customHeight="1" spans="1:6">
      <c r="A2089" s="20">
        <v>2085</v>
      </c>
      <c r="B2089" s="238" t="s">
        <v>4070</v>
      </c>
      <c r="C2089" s="222" t="s">
        <v>2017</v>
      </c>
      <c r="D2089" s="235" t="s">
        <v>2007</v>
      </c>
      <c r="E2089" s="222" t="s">
        <v>4021</v>
      </c>
      <c r="F2089" s="242">
        <v>2600</v>
      </c>
    </row>
    <row r="2090" customHeight="1" spans="1:6">
      <c r="A2090" s="20">
        <v>2086</v>
      </c>
      <c r="B2090" s="218" t="s">
        <v>4071</v>
      </c>
      <c r="C2090" s="222" t="s">
        <v>2017</v>
      </c>
      <c r="D2090" s="235" t="s">
        <v>2007</v>
      </c>
      <c r="E2090" s="68" t="s">
        <v>2013</v>
      </c>
      <c r="F2090" s="239">
        <v>6</v>
      </c>
    </row>
    <row r="2091" customHeight="1" spans="1:6">
      <c r="A2091" s="20">
        <v>2087</v>
      </c>
      <c r="B2091" s="218" t="s">
        <v>4072</v>
      </c>
      <c r="C2091" s="68"/>
      <c r="D2091" s="235" t="s">
        <v>2007</v>
      </c>
      <c r="E2091" s="68" t="s">
        <v>2013</v>
      </c>
      <c r="F2091" s="239">
        <v>5</v>
      </c>
    </row>
    <row r="2092" customHeight="1" spans="1:6">
      <c r="A2092" s="20">
        <v>2088</v>
      </c>
      <c r="B2092" s="218" t="s">
        <v>4073</v>
      </c>
      <c r="C2092" s="222" t="s">
        <v>2017</v>
      </c>
      <c r="D2092" s="235" t="s">
        <v>2007</v>
      </c>
      <c r="E2092" s="68" t="s">
        <v>2013</v>
      </c>
      <c r="F2092" s="239">
        <v>18</v>
      </c>
    </row>
    <row r="2093" customHeight="1" spans="1:6">
      <c r="A2093" s="20">
        <v>2089</v>
      </c>
      <c r="B2093" s="218" t="s">
        <v>4074</v>
      </c>
      <c r="C2093" s="68"/>
      <c r="D2093" s="235" t="s">
        <v>2007</v>
      </c>
      <c r="E2093" s="68" t="s">
        <v>2013</v>
      </c>
      <c r="F2093" s="239">
        <v>6</v>
      </c>
    </row>
    <row r="2094" customHeight="1" spans="1:6">
      <c r="A2094" s="20">
        <v>2090</v>
      </c>
      <c r="B2094" s="218" t="s">
        <v>4075</v>
      </c>
      <c r="C2094" s="68"/>
      <c r="D2094" s="235" t="s">
        <v>2007</v>
      </c>
      <c r="E2094" s="68" t="s">
        <v>2013</v>
      </c>
      <c r="F2094" s="239">
        <v>6</v>
      </c>
    </row>
    <row r="2095" customHeight="1" spans="1:6">
      <c r="A2095" s="20">
        <v>2091</v>
      </c>
      <c r="B2095" s="218" t="s">
        <v>4076</v>
      </c>
      <c r="C2095" s="222" t="s">
        <v>2017</v>
      </c>
      <c r="D2095" s="235" t="s">
        <v>2007</v>
      </c>
      <c r="E2095" s="68" t="s">
        <v>2013</v>
      </c>
      <c r="F2095" s="239">
        <v>2</v>
      </c>
    </row>
    <row r="2096" customHeight="1" spans="1:6">
      <c r="A2096" s="20">
        <v>2092</v>
      </c>
      <c r="B2096" s="218" t="s">
        <v>4077</v>
      </c>
      <c r="C2096" s="68"/>
      <c r="D2096" s="235" t="s">
        <v>2007</v>
      </c>
      <c r="E2096" s="68" t="s">
        <v>2011</v>
      </c>
      <c r="F2096" s="239">
        <v>1</v>
      </c>
    </row>
    <row r="2097" customHeight="1" spans="1:6">
      <c r="A2097" s="20">
        <v>2093</v>
      </c>
      <c r="B2097" s="218" t="s">
        <v>4077</v>
      </c>
      <c r="C2097" s="68"/>
      <c r="D2097" s="235" t="s">
        <v>2007</v>
      </c>
      <c r="E2097" s="68" t="s">
        <v>2011</v>
      </c>
      <c r="F2097" s="239">
        <v>1</v>
      </c>
    </row>
    <row r="2098" customHeight="1" spans="1:6">
      <c r="A2098" s="20">
        <v>2094</v>
      </c>
      <c r="B2098" s="218" t="s">
        <v>4078</v>
      </c>
      <c r="C2098" s="68"/>
      <c r="D2098" s="235" t="s">
        <v>2007</v>
      </c>
      <c r="E2098" s="68" t="s">
        <v>2038</v>
      </c>
      <c r="F2098" s="239">
        <v>2</v>
      </c>
    </row>
    <row r="2099" customHeight="1" spans="1:6">
      <c r="A2099" s="20">
        <v>2095</v>
      </c>
      <c r="B2099" s="218" t="s">
        <v>4079</v>
      </c>
      <c r="C2099" s="68"/>
      <c r="D2099" s="235" t="s">
        <v>2007</v>
      </c>
      <c r="E2099" s="68" t="s">
        <v>2008</v>
      </c>
      <c r="F2099" s="239">
        <v>4</v>
      </c>
    </row>
    <row r="2100" customHeight="1" spans="1:6">
      <c r="A2100" s="20">
        <v>2096</v>
      </c>
      <c r="B2100" s="218" t="s">
        <v>4080</v>
      </c>
      <c r="C2100" s="68"/>
      <c r="D2100" s="235" t="s">
        <v>2007</v>
      </c>
      <c r="E2100" s="68" t="s">
        <v>2008</v>
      </c>
      <c r="F2100" s="239">
        <v>4</v>
      </c>
    </row>
    <row r="2101" customHeight="1" spans="1:6">
      <c r="A2101" s="20">
        <v>2097</v>
      </c>
      <c r="B2101" s="218" t="s">
        <v>4081</v>
      </c>
      <c r="C2101" s="68"/>
      <c r="D2101" s="235" t="s">
        <v>2007</v>
      </c>
      <c r="E2101" s="68" t="s">
        <v>2008</v>
      </c>
      <c r="F2101" s="239">
        <v>1</v>
      </c>
    </row>
    <row r="2102" customHeight="1" spans="1:6">
      <c r="A2102" s="20">
        <v>2098</v>
      </c>
      <c r="B2102" s="218" t="s">
        <v>4082</v>
      </c>
      <c r="C2102" s="68"/>
      <c r="D2102" s="235" t="s">
        <v>2007</v>
      </c>
      <c r="E2102" s="68" t="s">
        <v>2008</v>
      </c>
      <c r="F2102" s="239">
        <v>15</v>
      </c>
    </row>
    <row r="2103" customHeight="1" spans="1:6">
      <c r="A2103" s="20">
        <v>2099</v>
      </c>
      <c r="B2103" s="218" t="s">
        <v>4083</v>
      </c>
      <c r="C2103" s="68"/>
      <c r="D2103" s="235" t="s">
        <v>2007</v>
      </c>
      <c r="E2103" s="68" t="s">
        <v>2008</v>
      </c>
      <c r="F2103" s="239">
        <v>9</v>
      </c>
    </row>
    <row r="2104" customHeight="1" spans="1:6">
      <c r="A2104" s="20">
        <v>2100</v>
      </c>
      <c r="B2104" s="218" t="s">
        <v>4084</v>
      </c>
      <c r="C2104" s="68"/>
      <c r="D2104" s="235" t="s">
        <v>2007</v>
      </c>
      <c r="E2104" s="68" t="s">
        <v>2008</v>
      </c>
      <c r="F2104" s="239">
        <v>10</v>
      </c>
    </row>
    <row r="2105" customHeight="1" spans="1:6">
      <c r="A2105" s="20">
        <v>2101</v>
      </c>
      <c r="B2105" s="218" t="s">
        <v>4085</v>
      </c>
      <c r="C2105" s="68"/>
      <c r="D2105" s="235" t="s">
        <v>2007</v>
      </c>
      <c r="E2105" s="68" t="s">
        <v>2008</v>
      </c>
      <c r="F2105" s="239">
        <v>10</v>
      </c>
    </row>
    <row r="2106" customHeight="1" spans="1:6">
      <c r="A2106" s="20">
        <v>2102</v>
      </c>
      <c r="B2106" s="218" t="s">
        <v>4086</v>
      </c>
      <c r="C2106" s="68"/>
      <c r="D2106" s="235" t="s">
        <v>2007</v>
      </c>
      <c r="E2106" s="68" t="s">
        <v>2008</v>
      </c>
      <c r="F2106" s="239">
        <v>2</v>
      </c>
    </row>
    <row r="2107" customHeight="1" spans="1:6">
      <c r="A2107" s="20">
        <v>2103</v>
      </c>
      <c r="B2107" s="218" t="s">
        <v>4087</v>
      </c>
      <c r="C2107" s="68"/>
      <c r="D2107" s="235" t="s">
        <v>2007</v>
      </c>
      <c r="E2107" s="68" t="s">
        <v>2008</v>
      </c>
      <c r="F2107" s="239">
        <v>1</v>
      </c>
    </row>
    <row r="2108" customHeight="1" spans="1:6">
      <c r="A2108" s="20">
        <v>2104</v>
      </c>
      <c r="B2108" s="218" t="s">
        <v>4088</v>
      </c>
      <c r="C2108" s="68"/>
      <c r="D2108" s="235" t="s">
        <v>2007</v>
      </c>
      <c r="E2108" s="68" t="s">
        <v>2008</v>
      </c>
      <c r="F2108" s="239">
        <v>20</v>
      </c>
    </row>
    <row r="2109" customHeight="1" spans="1:6">
      <c r="A2109" s="20">
        <v>2105</v>
      </c>
      <c r="B2109" s="218" t="s">
        <v>4089</v>
      </c>
      <c r="C2109" s="68"/>
      <c r="D2109" s="235" t="s">
        <v>2007</v>
      </c>
      <c r="E2109" s="68" t="s">
        <v>2008</v>
      </c>
      <c r="F2109" s="239">
        <v>16</v>
      </c>
    </row>
    <row r="2110" customHeight="1" spans="1:6">
      <c r="A2110" s="20">
        <v>2106</v>
      </c>
      <c r="B2110" s="218" t="s">
        <v>4090</v>
      </c>
      <c r="C2110" s="222" t="s">
        <v>4020</v>
      </c>
      <c r="D2110" s="235" t="s">
        <v>2007</v>
      </c>
      <c r="E2110" s="222" t="s">
        <v>4021</v>
      </c>
      <c r="F2110" s="239">
        <v>6</v>
      </c>
    </row>
    <row r="2111" customHeight="1" spans="1:6">
      <c r="A2111" s="20">
        <v>2107</v>
      </c>
      <c r="B2111" s="218" t="s">
        <v>4091</v>
      </c>
      <c r="C2111" s="68" t="s">
        <v>4020</v>
      </c>
      <c r="D2111" s="235" t="s">
        <v>2007</v>
      </c>
      <c r="E2111" s="68" t="s">
        <v>4021</v>
      </c>
      <c r="F2111" s="239">
        <v>6</v>
      </c>
    </row>
    <row r="2112" customHeight="1" spans="1:6">
      <c r="A2112" s="20">
        <v>2108</v>
      </c>
      <c r="B2112" s="218" t="s">
        <v>4092</v>
      </c>
      <c r="C2112" s="68" t="s">
        <v>4020</v>
      </c>
      <c r="D2112" s="235" t="s">
        <v>2007</v>
      </c>
      <c r="E2112" s="222" t="s">
        <v>4021</v>
      </c>
      <c r="F2112" s="239">
        <v>24</v>
      </c>
    </row>
    <row r="2113" customHeight="1" spans="1:6">
      <c r="A2113" s="20">
        <v>2109</v>
      </c>
      <c r="B2113" s="218" t="s">
        <v>4093</v>
      </c>
      <c r="C2113" s="68" t="s">
        <v>4020</v>
      </c>
      <c r="D2113" s="235" t="s">
        <v>2007</v>
      </c>
      <c r="E2113" s="68" t="s">
        <v>4021</v>
      </c>
      <c r="F2113" s="239">
        <v>6</v>
      </c>
    </row>
    <row r="2114" customHeight="1" spans="1:6">
      <c r="A2114" s="20">
        <v>2110</v>
      </c>
      <c r="B2114" s="218" t="s">
        <v>4094</v>
      </c>
      <c r="C2114" s="68" t="s">
        <v>4020</v>
      </c>
      <c r="D2114" s="235" t="s">
        <v>2007</v>
      </c>
      <c r="E2114" s="68" t="s">
        <v>4021</v>
      </c>
      <c r="F2114" s="239">
        <v>6</v>
      </c>
    </row>
    <row r="2115" customHeight="1" spans="1:6">
      <c r="A2115" s="20">
        <v>2111</v>
      </c>
      <c r="B2115" s="218" t="s">
        <v>4095</v>
      </c>
      <c r="C2115" s="68" t="s">
        <v>4020</v>
      </c>
      <c r="D2115" s="235" t="s">
        <v>2007</v>
      </c>
      <c r="E2115" s="68" t="s">
        <v>4021</v>
      </c>
      <c r="F2115" s="239">
        <v>6</v>
      </c>
    </row>
    <row r="2116" customHeight="1" spans="1:6">
      <c r="A2116" s="20">
        <v>2112</v>
      </c>
      <c r="B2116" s="218" t="s">
        <v>4095</v>
      </c>
      <c r="C2116" s="68" t="s">
        <v>4020</v>
      </c>
      <c r="D2116" s="235" t="s">
        <v>2007</v>
      </c>
      <c r="E2116" s="68" t="s">
        <v>4021</v>
      </c>
      <c r="F2116" s="239">
        <v>6</v>
      </c>
    </row>
    <row r="2117" customHeight="1" spans="1:6">
      <c r="A2117" s="20">
        <v>2113</v>
      </c>
      <c r="B2117" s="218" t="s">
        <v>4096</v>
      </c>
      <c r="C2117" s="68" t="s">
        <v>4020</v>
      </c>
      <c r="D2117" s="235" t="s">
        <v>2007</v>
      </c>
      <c r="E2117" s="68" t="s">
        <v>4021</v>
      </c>
      <c r="F2117" s="239">
        <v>6</v>
      </c>
    </row>
    <row r="2118" customHeight="1" spans="1:6">
      <c r="A2118" s="20">
        <v>2114</v>
      </c>
      <c r="B2118" s="218" t="s">
        <v>4091</v>
      </c>
      <c r="C2118" s="68" t="s">
        <v>4020</v>
      </c>
      <c r="D2118" s="235" t="s">
        <v>2007</v>
      </c>
      <c r="E2118" s="68" t="s">
        <v>4021</v>
      </c>
      <c r="F2118" s="239">
        <v>6</v>
      </c>
    </row>
    <row r="2119" customHeight="1" spans="1:6">
      <c r="A2119" s="20">
        <v>2115</v>
      </c>
      <c r="B2119" s="218" t="s">
        <v>4097</v>
      </c>
      <c r="C2119" s="68" t="s">
        <v>4020</v>
      </c>
      <c r="D2119" s="235" t="s">
        <v>2007</v>
      </c>
      <c r="E2119" s="68" t="s">
        <v>4021</v>
      </c>
      <c r="F2119" s="239">
        <v>10</v>
      </c>
    </row>
    <row r="2120" customHeight="1" spans="1:6">
      <c r="A2120" s="20">
        <v>2116</v>
      </c>
      <c r="B2120" s="218" t="s">
        <v>4098</v>
      </c>
      <c r="C2120" s="68" t="s">
        <v>4020</v>
      </c>
      <c r="D2120" s="235" t="s">
        <v>2007</v>
      </c>
      <c r="E2120" s="68" t="s">
        <v>4021</v>
      </c>
      <c r="F2120" s="239">
        <v>6</v>
      </c>
    </row>
    <row r="2121" customHeight="1" spans="1:6">
      <c r="A2121" s="20">
        <v>2117</v>
      </c>
      <c r="B2121" s="218" t="s">
        <v>4099</v>
      </c>
      <c r="C2121" s="68" t="s">
        <v>4020</v>
      </c>
      <c r="D2121" s="235" t="s">
        <v>2007</v>
      </c>
      <c r="E2121" s="68" t="s">
        <v>4021</v>
      </c>
      <c r="F2121" s="239">
        <v>4</v>
      </c>
    </row>
    <row r="2122" customHeight="1" spans="1:6">
      <c r="A2122" s="20">
        <v>2118</v>
      </c>
      <c r="B2122" s="218" t="s">
        <v>4100</v>
      </c>
      <c r="C2122" s="68" t="s">
        <v>4020</v>
      </c>
      <c r="D2122" s="235" t="s">
        <v>2007</v>
      </c>
      <c r="E2122" s="68" t="s">
        <v>4021</v>
      </c>
      <c r="F2122" s="239">
        <v>6</v>
      </c>
    </row>
    <row r="2123" customHeight="1" spans="1:6">
      <c r="A2123" s="20">
        <v>2119</v>
      </c>
      <c r="B2123" s="218" t="s">
        <v>4101</v>
      </c>
      <c r="C2123" s="68" t="s">
        <v>4020</v>
      </c>
      <c r="D2123" s="235" t="s">
        <v>2007</v>
      </c>
      <c r="E2123" s="68" t="s">
        <v>4021</v>
      </c>
      <c r="F2123" s="239">
        <v>18</v>
      </c>
    </row>
    <row r="2124" customHeight="1" spans="1:6">
      <c r="A2124" s="20">
        <v>2120</v>
      </c>
      <c r="B2124" s="218" t="s">
        <v>4102</v>
      </c>
      <c r="C2124" s="68" t="s">
        <v>4020</v>
      </c>
      <c r="D2124" s="235" t="s">
        <v>2007</v>
      </c>
      <c r="E2124" s="68" t="s">
        <v>4021</v>
      </c>
      <c r="F2124" s="239">
        <v>60</v>
      </c>
    </row>
    <row r="2125" customHeight="1" spans="1:6">
      <c r="A2125" s="20">
        <v>2121</v>
      </c>
      <c r="B2125" s="218" t="s">
        <v>4097</v>
      </c>
      <c r="C2125" s="68" t="s">
        <v>4020</v>
      </c>
      <c r="D2125" s="235" t="s">
        <v>2007</v>
      </c>
      <c r="E2125" s="68" t="s">
        <v>4021</v>
      </c>
      <c r="F2125" s="239">
        <v>3</v>
      </c>
    </row>
    <row r="2126" customHeight="1" spans="1:6">
      <c r="A2126" s="20">
        <v>2122</v>
      </c>
      <c r="B2126" s="218" t="s">
        <v>4103</v>
      </c>
      <c r="C2126" s="68" t="s">
        <v>4020</v>
      </c>
      <c r="D2126" s="235" t="s">
        <v>2007</v>
      </c>
      <c r="E2126" s="68" t="s">
        <v>4021</v>
      </c>
      <c r="F2126" s="239">
        <v>2</v>
      </c>
    </row>
    <row r="2127" customHeight="1" spans="1:6">
      <c r="A2127" s="20">
        <v>2123</v>
      </c>
      <c r="B2127" s="218" t="s">
        <v>4104</v>
      </c>
      <c r="C2127" s="68" t="s">
        <v>4020</v>
      </c>
      <c r="D2127" s="235" t="s">
        <v>2007</v>
      </c>
      <c r="E2127" s="68" t="s">
        <v>4021</v>
      </c>
      <c r="F2127" s="239">
        <v>18</v>
      </c>
    </row>
    <row r="2128" customHeight="1" spans="1:6">
      <c r="A2128" s="20">
        <v>2124</v>
      </c>
      <c r="B2128" s="218" t="s">
        <v>4105</v>
      </c>
      <c r="C2128" s="68" t="s">
        <v>4020</v>
      </c>
      <c r="D2128" s="235" t="s">
        <v>2007</v>
      </c>
      <c r="E2128" s="68" t="s">
        <v>4021</v>
      </c>
      <c r="F2128" s="239">
        <v>5</v>
      </c>
    </row>
    <row r="2129" customHeight="1" spans="1:6">
      <c r="A2129" s="20">
        <v>2125</v>
      </c>
      <c r="B2129" s="218" t="s">
        <v>4106</v>
      </c>
      <c r="C2129" s="68" t="s">
        <v>4020</v>
      </c>
      <c r="D2129" s="235" t="s">
        <v>2007</v>
      </c>
      <c r="E2129" s="222" t="s">
        <v>4021</v>
      </c>
      <c r="F2129" s="239">
        <v>6.25</v>
      </c>
    </row>
    <row r="2130" customHeight="1" spans="1:6">
      <c r="A2130" s="20">
        <v>2126</v>
      </c>
      <c r="B2130" s="218" t="s">
        <v>4107</v>
      </c>
      <c r="C2130" s="68" t="s">
        <v>4020</v>
      </c>
      <c r="D2130" s="235" t="s">
        <v>2007</v>
      </c>
      <c r="E2130" s="222" t="s">
        <v>4021</v>
      </c>
      <c r="F2130" s="239">
        <v>15</v>
      </c>
    </row>
    <row r="2131" customHeight="1" spans="1:6">
      <c r="A2131" s="20">
        <v>2127</v>
      </c>
      <c r="B2131" s="218" t="s">
        <v>4107</v>
      </c>
      <c r="C2131" s="68" t="s">
        <v>4020</v>
      </c>
      <c r="D2131" s="235" t="s">
        <v>2007</v>
      </c>
      <c r="E2131" s="222" t="s">
        <v>4021</v>
      </c>
      <c r="F2131" s="239">
        <v>30</v>
      </c>
    </row>
    <row r="2132" customHeight="1" spans="1:6">
      <c r="A2132" s="20">
        <v>2128</v>
      </c>
      <c r="B2132" s="218" t="s">
        <v>4108</v>
      </c>
      <c r="C2132" s="68" t="s">
        <v>4020</v>
      </c>
      <c r="D2132" s="235" t="s">
        <v>2007</v>
      </c>
      <c r="E2132" s="222" t="s">
        <v>4021</v>
      </c>
      <c r="F2132" s="239">
        <v>40</v>
      </c>
    </row>
    <row r="2133" customHeight="1" spans="1:6">
      <c r="A2133" s="20">
        <v>2129</v>
      </c>
      <c r="B2133" s="218" t="s">
        <v>4109</v>
      </c>
      <c r="C2133" s="222" t="s">
        <v>4020</v>
      </c>
      <c r="D2133" s="235" t="s">
        <v>2007</v>
      </c>
      <c r="E2133" s="222" t="s">
        <v>4021</v>
      </c>
      <c r="F2133" s="239">
        <v>20</v>
      </c>
    </row>
    <row r="2134" customHeight="1" spans="1:6">
      <c r="A2134" s="20">
        <v>2130</v>
      </c>
      <c r="B2134" s="218" t="s">
        <v>4110</v>
      </c>
      <c r="C2134" s="68" t="s">
        <v>4020</v>
      </c>
      <c r="D2134" s="235" t="s">
        <v>2007</v>
      </c>
      <c r="E2134" s="222" t="s">
        <v>4021</v>
      </c>
      <c r="F2134" s="239">
        <v>15</v>
      </c>
    </row>
    <row r="2135" customHeight="1" spans="1:6">
      <c r="A2135" s="20">
        <v>2131</v>
      </c>
      <c r="B2135" s="218" t="s">
        <v>4111</v>
      </c>
      <c r="C2135" s="222" t="s">
        <v>4020</v>
      </c>
      <c r="D2135" s="235" t="s">
        <v>2007</v>
      </c>
      <c r="E2135" s="222" t="s">
        <v>4021</v>
      </c>
      <c r="F2135" s="239">
        <v>5</v>
      </c>
    </row>
    <row r="2136" customHeight="1" spans="1:6">
      <c r="A2136" s="20">
        <v>2132</v>
      </c>
      <c r="B2136" s="218" t="s">
        <v>4112</v>
      </c>
      <c r="C2136" s="222" t="s">
        <v>4020</v>
      </c>
      <c r="D2136" s="235" t="s">
        <v>2007</v>
      </c>
      <c r="E2136" s="222" t="s">
        <v>4021</v>
      </c>
      <c r="F2136" s="239">
        <v>8</v>
      </c>
    </row>
    <row r="2137" customHeight="1" spans="1:6">
      <c r="A2137" s="20">
        <v>2133</v>
      </c>
      <c r="B2137" s="218" t="s">
        <v>4113</v>
      </c>
      <c r="C2137" s="222" t="s">
        <v>4027</v>
      </c>
      <c r="D2137" s="235" t="s">
        <v>2007</v>
      </c>
      <c r="E2137" s="68" t="s">
        <v>2550</v>
      </c>
      <c r="F2137" s="239">
        <v>1950</v>
      </c>
    </row>
    <row r="2138" customHeight="1" spans="1:6">
      <c r="A2138" s="20">
        <v>2134</v>
      </c>
      <c r="B2138" s="218" t="s">
        <v>4114</v>
      </c>
      <c r="C2138" s="222" t="s">
        <v>4020</v>
      </c>
      <c r="D2138" s="235" t="s">
        <v>2007</v>
      </c>
      <c r="E2138" s="68" t="s">
        <v>4021</v>
      </c>
      <c r="F2138" s="239">
        <v>11</v>
      </c>
    </row>
    <row r="2139" customHeight="1" spans="1:6">
      <c r="A2139" s="20">
        <v>2135</v>
      </c>
      <c r="B2139" s="238" t="s">
        <v>4115</v>
      </c>
      <c r="C2139" s="222" t="s">
        <v>4020</v>
      </c>
      <c r="D2139" s="235" t="s">
        <v>2007</v>
      </c>
      <c r="E2139" s="222" t="s">
        <v>4021</v>
      </c>
      <c r="F2139" s="239">
        <v>10</v>
      </c>
    </row>
    <row r="2140" customHeight="1" spans="1:6">
      <c r="A2140" s="20">
        <v>2136</v>
      </c>
      <c r="B2140" s="238" t="s">
        <v>4114</v>
      </c>
      <c r="C2140" s="222" t="s">
        <v>4020</v>
      </c>
      <c r="D2140" s="235" t="s">
        <v>2007</v>
      </c>
      <c r="E2140" s="222" t="s">
        <v>4021</v>
      </c>
      <c r="F2140" s="239">
        <v>30</v>
      </c>
    </row>
    <row r="2141" customHeight="1" spans="1:6">
      <c r="A2141" s="20">
        <v>2137</v>
      </c>
      <c r="B2141" s="238" t="s">
        <v>4116</v>
      </c>
      <c r="C2141" s="222" t="s">
        <v>4020</v>
      </c>
      <c r="D2141" s="235" t="s">
        <v>2007</v>
      </c>
      <c r="E2141" s="68" t="s">
        <v>4021</v>
      </c>
      <c r="F2141" s="239">
        <v>33</v>
      </c>
    </row>
    <row r="2142" customHeight="1" spans="1:6">
      <c r="A2142" s="20">
        <v>2138</v>
      </c>
      <c r="B2142" s="238" t="s">
        <v>4117</v>
      </c>
      <c r="C2142" s="222" t="s">
        <v>4020</v>
      </c>
      <c r="D2142" s="235" t="s">
        <v>2007</v>
      </c>
      <c r="E2142" s="222" t="s">
        <v>4021</v>
      </c>
      <c r="F2142" s="237">
        <v>131</v>
      </c>
    </row>
    <row r="2143" customHeight="1" spans="1:6">
      <c r="A2143" s="20">
        <v>2139</v>
      </c>
      <c r="B2143" s="218" t="s">
        <v>4118</v>
      </c>
      <c r="C2143" s="68"/>
      <c r="D2143" s="235" t="s">
        <v>2007</v>
      </c>
      <c r="E2143" s="68" t="s">
        <v>2038</v>
      </c>
      <c r="F2143" s="239">
        <v>4</v>
      </c>
    </row>
    <row r="2144" customHeight="1" spans="1:6">
      <c r="A2144" s="20">
        <v>2140</v>
      </c>
      <c r="B2144" s="218" t="s">
        <v>4119</v>
      </c>
      <c r="C2144" s="68"/>
      <c r="D2144" s="235" t="s">
        <v>2007</v>
      </c>
      <c r="E2144" s="68" t="s">
        <v>2317</v>
      </c>
      <c r="F2144" s="239">
        <v>100</v>
      </c>
    </row>
    <row r="2145" customHeight="1" spans="1:6">
      <c r="A2145" s="20">
        <v>2141</v>
      </c>
      <c r="B2145" s="218" t="s">
        <v>4120</v>
      </c>
      <c r="C2145" s="68"/>
      <c r="D2145" s="235" t="s">
        <v>2007</v>
      </c>
      <c r="E2145" s="68" t="s">
        <v>2317</v>
      </c>
      <c r="F2145" s="239">
        <v>178</v>
      </c>
    </row>
    <row r="2146" customHeight="1" spans="1:6">
      <c r="A2146" s="20">
        <v>2142</v>
      </c>
      <c r="B2146" s="218" t="s">
        <v>4121</v>
      </c>
      <c r="C2146" s="68"/>
      <c r="D2146" s="235" t="s">
        <v>2007</v>
      </c>
      <c r="E2146" s="68" t="s">
        <v>2317</v>
      </c>
      <c r="F2146" s="239">
        <v>188</v>
      </c>
    </row>
    <row r="2147" customHeight="1" spans="1:6">
      <c r="A2147" s="20">
        <v>2143</v>
      </c>
      <c r="B2147" s="218" t="s">
        <v>4122</v>
      </c>
      <c r="C2147" s="68"/>
      <c r="D2147" s="235" t="s">
        <v>2007</v>
      </c>
      <c r="E2147" s="68" t="s">
        <v>2317</v>
      </c>
      <c r="F2147" s="239">
        <v>73</v>
      </c>
    </row>
    <row r="2148" customHeight="1" spans="1:6">
      <c r="A2148" s="20">
        <v>2144</v>
      </c>
      <c r="B2148" s="218" t="s">
        <v>4123</v>
      </c>
      <c r="C2148" s="68"/>
      <c r="D2148" s="235" t="s">
        <v>2007</v>
      </c>
      <c r="E2148" s="68" t="s">
        <v>2317</v>
      </c>
      <c r="F2148" s="239">
        <v>200</v>
      </c>
    </row>
    <row r="2149" customHeight="1" spans="1:6">
      <c r="A2149" s="20">
        <v>2145</v>
      </c>
      <c r="B2149" s="218" t="s">
        <v>4124</v>
      </c>
      <c r="C2149" s="68"/>
      <c r="D2149" s="235" t="s">
        <v>2007</v>
      </c>
      <c r="E2149" s="68" t="s">
        <v>2008</v>
      </c>
      <c r="F2149" s="239">
        <v>9</v>
      </c>
    </row>
    <row r="2150" customHeight="1" spans="1:6">
      <c r="A2150" s="20">
        <v>2146</v>
      </c>
      <c r="B2150" s="218" t="s">
        <v>4125</v>
      </c>
      <c r="C2150" s="68"/>
      <c r="D2150" s="235" t="s">
        <v>2007</v>
      </c>
      <c r="E2150" s="68" t="s">
        <v>2008</v>
      </c>
      <c r="F2150" s="239">
        <v>200</v>
      </c>
    </row>
    <row r="2151" customHeight="1" spans="1:6">
      <c r="A2151" s="20">
        <v>2147</v>
      </c>
      <c r="B2151" s="218" t="s">
        <v>4126</v>
      </c>
      <c r="C2151" s="68"/>
      <c r="D2151" s="235" t="s">
        <v>2007</v>
      </c>
      <c r="E2151" s="68" t="s">
        <v>2008</v>
      </c>
      <c r="F2151" s="239">
        <v>790</v>
      </c>
    </row>
    <row r="2152" customHeight="1" spans="1:6">
      <c r="A2152" s="20">
        <v>2148</v>
      </c>
      <c r="B2152" s="218" t="s">
        <v>4127</v>
      </c>
      <c r="C2152" s="68"/>
      <c r="D2152" s="235" t="s">
        <v>2007</v>
      </c>
      <c r="E2152" s="68" t="s">
        <v>2008</v>
      </c>
      <c r="F2152" s="239">
        <v>892</v>
      </c>
    </row>
    <row r="2153" customHeight="1" spans="1:6">
      <c r="A2153" s="20">
        <v>2149</v>
      </c>
      <c r="B2153" s="218" t="s">
        <v>4128</v>
      </c>
      <c r="C2153" s="68"/>
      <c r="D2153" s="235" t="s">
        <v>2007</v>
      </c>
      <c r="E2153" s="68" t="s">
        <v>2008</v>
      </c>
      <c r="F2153" s="239">
        <v>9</v>
      </c>
    </row>
    <row r="2154" customHeight="1" spans="1:6">
      <c r="A2154" s="20">
        <v>2150</v>
      </c>
      <c r="B2154" s="218" t="s">
        <v>4129</v>
      </c>
      <c r="C2154" s="68"/>
      <c r="D2154" s="235" t="s">
        <v>2007</v>
      </c>
      <c r="E2154" s="68" t="s">
        <v>2008</v>
      </c>
      <c r="F2154" s="239">
        <v>9</v>
      </c>
    </row>
    <row r="2155" customHeight="1" spans="1:6">
      <c r="A2155" s="20">
        <v>2151</v>
      </c>
      <c r="B2155" s="218" t="s">
        <v>4130</v>
      </c>
      <c r="C2155" s="68"/>
      <c r="D2155" s="235" t="s">
        <v>2007</v>
      </c>
      <c r="E2155" s="68" t="s">
        <v>2008</v>
      </c>
      <c r="F2155" s="239">
        <v>2370</v>
      </c>
    </row>
    <row r="2156" customHeight="1" spans="1:6">
      <c r="A2156" s="20">
        <v>2152</v>
      </c>
      <c r="B2156" s="218" t="s">
        <v>4131</v>
      </c>
      <c r="C2156" s="68"/>
      <c r="D2156" s="235" t="s">
        <v>2007</v>
      </c>
      <c r="E2156" s="68" t="s">
        <v>2008</v>
      </c>
      <c r="F2156" s="239">
        <v>510</v>
      </c>
    </row>
    <row r="2157" customHeight="1" spans="1:6">
      <c r="A2157" s="20">
        <v>2153</v>
      </c>
      <c r="B2157" s="218" t="s">
        <v>4132</v>
      </c>
      <c r="C2157" s="68"/>
      <c r="D2157" s="235" t="s">
        <v>2007</v>
      </c>
      <c r="E2157" s="68" t="s">
        <v>2008</v>
      </c>
      <c r="F2157" s="239">
        <v>9</v>
      </c>
    </row>
    <row r="2158" customHeight="1" spans="1:6">
      <c r="A2158" s="20">
        <v>2154</v>
      </c>
      <c r="B2158" s="218" t="s">
        <v>4133</v>
      </c>
      <c r="C2158" s="68"/>
      <c r="D2158" s="235" t="s">
        <v>2007</v>
      </c>
      <c r="E2158" s="68" t="s">
        <v>2008</v>
      </c>
      <c r="F2158" s="239">
        <v>9</v>
      </c>
    </row>
    <row r="2159" customHeight="1" spans="1:6">
      <c r="A2159" s="20">
        <v>2155</v>
      </c>
      <c r="B2159" s="218" t="s">
        <v>4134</v>
      </c>
      <c r="C2159" s="68"/>
      <c r="D2159" s="235" t="s">
        <v>2007</v>
      </c>
      <c r="E2159" s="68" t="s">
        <v>2008</v>
      </c>
      <c r="F2159" s="239">
        <v>9</v>
      </c>
    </row>
    <row r="2160" customHeight="1" spans="1:6">
      <c r="A2160" s="20">
        <v>2156</v>
      </c>
      <c r="B2160" s="218" t="s">
        <v>4135</v>
      </c>
      <c r="C2160" s="68"/>
      <c r="D2160" s="235" t="s">
        <v>2007</v>
      </c>
      <c r="E2160" s="68" t="s">
        <v>2008</v>
      </c>
      <c r="F2160" s="239">
        <v>33</v>
      </c>
    </row>
    <row r="2161" customHeight="1" spans="1:6">
      <c r="A2161" s="20">
        <v>2157</v>
      </c>
      <c r="B2161" s="218" t="s">
        <v>4136</v>
      </c>
      <c r="C2161" s="222" t="s">
        <v>3633</v>
      </c>
      <c r="D2161" s="235" t="s">
        <v>2007</v>
      </c>
      <c r="E2161" s="68" t="s">
        <v>2008</v>
      </c>
      <c r="F2161" s="239">
        <v>12</v>
      </c>
    </row>
    <row r="2162" customHeight="1" spans="1:6">
      <c r="A2162" s="20">
        <v>2158</v>
      </c>
      <c r="B2162" s="218" t="s">
        <v>4137</v>
      </c>
      <c r="C2162" s="68"/>
      <c r="D2162" s="235" t="s">
        <v>2007</v>
      </c>
      <c r="E2162" s="68" t="s">
        <v>2008</v>
      </c>
      <c r="F2162" s="239">
        <v>2</v>
      </c>
    </row>
    <row r="2163" customHeight="1" spans="1:6">
      <c r="A2163" s="20">
        <v>2159</v>
      </c>
      <c r="B2163" s="218" t="s">
        <v>4138</v>
      </c>
      <c r="C2163" s="68"/>
      <c r="D2163" s="235" t="s">
        <v>2007</v>
      </c>
      <c r="E2163" s="68" t="s">
        <v>2008</v>
      </c>
      <c r="F2163" s="239">
        <v>10</v>
      </c>
    </row>
    <row r="2164" customHeight="1" spans="1:6">
      <c r="A2164" s="20">
        <v>2160</v>
      </c>
      <c r="B2164" s="218" t="s">
        <v>4139</v>
      </c>
      <c r="C2164" s="68"/>
      <c r="D2164" s="235" t="s">
        <v>2007</v>
      </c>
      <c r="E2164" s="68" t="s">
        <v>2008</v>
      </c>
      <c r="F2164" s="239">
        <v>4</v>
      </c>
    </row>
    <row r="2165" customHeight="1" spans="1:6">
      <c r="A2165" s="20">
        <v>2161</v>
      </c>
      <c r="B2165" s="218" t="s">
        <v>4140</v>
      </c>
      <c r="C2165" s="68" t="s">
        <v>3633</v>
      </c>
      <c r="D2165" s="235" t="s">
        <v>2007</v>
      </c>
      <c r="E2165" s="68" t="s">
        <v>2008</v>
      </c>
      <c r="F2165" s="239">
        <v>300</v>
      </c>
    </row>
    <row r="2166" customHeight="1" spans="1:6">
      <c r="A2166" s="20">
        <v>2162</v>
      </c>
      <c r="B2166" s="218" t="s">
        <v>4141</v>
      </c>
      <c r="C2166" s="68" t="s">
        <v>3633</v>
      </c>
      <c r="D2166" s="235" t="s">
        <v>2007</v>
      </c>
      <c r="E2166" s="68" t="s">
        <v>2008</v>
      </c>
      <c r="F2166" s="239">
        <v>243</v>
      </c>
    </row>
    <row r="2167" customHeight="1" spans="1:6">
      <c r="A2167" s="20">
        <v>2163</v>
      </c>
      <c r="B2167" s="218" t="s">
        <v>4142</v>
      </c>
      <c r="C2167" s="68" t="s">
        <v>3633</v>
      </c>
      <c r="D2167" s="235" t="s">
        <v>2007</v>
      </c>
      <c r="E2167" s="68" t="s">
        <v>2008</v>
      </c>
      <c r="F2167" s="239">
        <v>85</v>
      </c>
    </row>
    <row r="2168" customHeight="1" spans="1:6">
      <c r="A2168" s="20">
        <v>2164</v>
      </c>
      <c r="B2168" s="218" t="s">
        <v>4143</v>
      </c>
      <c r="C2168" s="68" t="s">
        <v>3633</v>
      </c>
      <c r="D2168" s="235" t="s">
        <v>2007</v>
      </c>
      <c r="E2168" s="68" t="s">
        <v>2008</v>
      </c>
      <c r="F2168" s="239">
        <v>89</v>
      </c>
    </row>
    <row r="2169" customHeight="1" spans="1:6">
      <c r="A2169" s="20">
        <v>2165</v>
      </c>
      <c r="B2169" s="218" t="s">
        <v>4144</v>
      </c>
      <c r="C2169" s="68"/>
      <c r="D2169" s="235" t="s">
        <v>2007</v>
      </c>
      <c r="E2169" s="68" t="s">
        <v>2008</v>
      </c>
      <c r="F2169" s="239">
        <v>27</v>
      </c>
    </row>
    <row r="2170" customHeight="1" spans="1:6">
      <c r="A2170" s="20">
        <v>2166</v>
      </c>
      <c r="B2170" s="218" t="s">
        <v>4145</v>
      </c>
      <c r="C2170" s="222" t="s">
        <v>2017</v>
      </c>
      <c r="D2170" s="235" t="s">
        <v>2007</v>
      </c>
      <c r="E2170" s="68" t="s">
        <v>2008</v>
      </c>
      <c r="F2170" s="239">
        <v>9</v>
      </c>
    </row>
    <row r="2171" customHeight="1" spans="1:6">
      <c r="A2171" s="20">
        <v>2167</v>
      </c>
      <c r="B2171" s="218" t="s">
        <v>4146</v>
      </c>
      <c r="C2171" s="68"/>
      <c r="D2171" s="235" t="s">
        <v>2007</v>
      </c>
      <c r="E2171" s="68" t="s">
        <v>2008</v>
      </c>
      <c r="F2171" s="239">
        <v>18</v>
      </c>
    </row>
    <row r="2172" customHeight="1" spans="1:6">
      <c r="A2172" s="20">
        <v>2168</v>
      </c>
      <c r="B2172" s="218" t="s">
        <v>4147</v>
      </c>
      <c r="C2172" s="68"/>
      <c r="D2172" s="235" t="s">
        <v>2007</v>
      </c>
      <c r="E2172" s="68" t="s">
        <v>2008</v>
      </c>
      <c r="F2172" s="239">
        <v>9</v>
      </c>
    </row>
    <row r="2173" customHeight="1" spans="1:6">
      <c r="A2173" s="20">
        <v>2169</v>
      </c>
      <c r="B2173" s="218" t="s">
        <v>4148</v>
      </c>
      <c r="C2173" s="68"/>
      <c r="D2173" s="235" t="s">
        <v>2007</v>
      </c>
      <c r="E2173" s="68" t="s">
        <v>2008</v>
      </c>
      <c r="F2173" s="239">
        <v>8</v>
      </c>
    </row>
    <row r="2174" customHeight="1" spans="1:6">
      <c r="A2174" s="20">
        <v>2170</v>
      </c>
      <c r="B2174" s="218" t="s">
        <v>4149</v>
      </c>
      <c r="C2174" s="68"/>
      <c r="D2174" s="235" t="s">
        <v>2007</v>
      </c>
      <c r="E2174" s="68" t="s">
        <v>2008</v>
      </c>
      <c r="F2174" s="239">
        <v>9</v>
      </c>
    </row>
    <row r="2175" customHeight="1" spans="1:6">
      <c r="A2175" s="20">
        <v>2171</v>
      </c>
      <c r="B2175" s="218" t="s">
        <v>4150</v>
      </c>
      <c r="C2175" s="68"/>
      <c r="D2175" s="235" t="s">
        <v>2007</v>
      </c>
      <c r="E2175" s="68" t="s">
        <v>2008</v>
      </c>
      <c r="F2175" s="239">
        <v>9</v>
      </c>
    </row>
    <row r="2176" customHeight="1" spans="1:6">
      <c r="A2176" s="20">
        <v>2172</v>
      </c>
      <c r="B2176" s="218" t="s">
        <v>4151</v>
      </c>
      <c r="C2176" s="222"/>
      <c r="D2176" s="235" t="s">
        <v>2007</v>
      </c>
      <c r="E2176" s="68" t="s">
        <v>2008</v>
      </c>
      <c r="F2176" s="239">
        <v>9</v>
      </c>
    </row>
    <row r="2177" customHeight="1" spans="1:6">
      <c r="A2177" s="20">
        <v>2173</v>
      </c>
      <c r="B2177" s="218" t="s">
        <v>4152</v>
      </c>
      <c r="C2177" s="68"/>
      <c r="D2177" s="235" t="s">
        <v>2007</v>
      </c>
      <c r="E2177" s="68" t="s">
        <v>2008</v>
      </c>
      <c r="F2177" s="239">
        <v>9</v>
      </c>
    </row>
    <row r="2178" customHeight="1" spans="1:6">
      <c r="A2178" s="20">
        <v>2174</v>
      </c>
      <c r="B2178" s="218" t="s">
        <v>4153</v>
      </c>
      <c r="C2178" s="68"/>
      <c r="D2178" s="235" t="s">
        <v>2007</v>
      </c>
      <c r="E2178" s="68" t="s">
        <v>2008</v>
      </c>
      <c r="F2178" s="239">
        <v>8</v>
      </c>
    </row>
    <row r="2179" customHeight="1" spans="1:6">
      <c r="A2179" s="20">
        <v>2175</v>
      </c>
      <c r="B2179" s="218" t="s">
        <v>4154</v>
      </c>
      <c r="C2179" s="222" t="s">
        <v>2017</v>
      </c>
      <c r="D2179" s="235" t="s">
        <v>2007</v>
      </c>
      <c r="E2179" s="68" t="s">
        <v>2317</v>
      </c>
      <c r="F2179" s="239">
        <v>1</v>
      </c>
    </row>
    <row r="2180" customHeight="1" spans="1:6">
      <c r="A2180" s="20">
        <v>2176</v>
      </c>
      <c r="B2180" s="218" t="s">
        <v>4155</v>
      </c>
      <c r="C2180" s="68"/>
      <c r="D2180" s="235" t="s">
        <v>2007</v>
      </c>
      <c r="E2180" s="68" t="s">
        <v>2064</v>
      </c>
      <c r="F2180" s="239">
        <v>1</v>
      </c>
    </row>
    <row r="2181" customHeight="1" spans="1:6">
      <c r="A2181" s="20">
        <v>2177</v>
      </c>
      <c r="B2181" s="218" t="s">
        <v>4156</v>
      </c>
      <c r="C2181" s="222" t="s">
        <v>4157</v>
      </c>
      <c r="D2181" s="235" t="s">
        <v>2007</v>
      </c>
      <c r="E2181" s="68" t="s">
        <v>2064</v>
      </c>
      <c r="F2181" s="239">
        <v>1</v>
      </c>
    </row>
    <row r="2182" customHeight="1" spans="1:6">
      <c r="A2182" s="20">
        <v>2178</v>
      </c>
      <c r="B2182" s="218" t="s">
        <v>4158</v>
      </c>
      <c r="C2182" s="68"/>
      <c r="D2182" s="235" t="s">
        <v>2007</v>
      </c>
      <c r="E2182" s="68" t="s">
        <v>2064</v>
      </c>
      <c r="F2182" s="239">
        <v>2</v>
      </c>
    </row>
    <row r="2183" customHeight="1" spans="1:6">
      <c r="A2183" s="20">
        <v>2179</v>
      </c>
      <c r="B2183" s="218" t="s">
        <v>4159</v>
      </c>
      <c r="C2183" s="68"/>
      <c r="D2183" s="235" t="s">
        <v>2007</v>
      </c>
      <c r="E2183" s="68" t="s">
        <v>2064</v>
      </c>
      <c r="F2183" s="239">
        <v>10</v>
      </c>
    </row>
    <row r="2184" customHeight="1" spans="1:6">
      <c r="A2184" s="20">
        <v>2180</v>
      </c>
      <c r="B2184" s="218" t="s">
        <v>4160</v>
      </c>
      <c r="C2184" s="68"/>
      <c r="D2184" s="235" t="s">
        <v>2007</v>
      </c>
      <c r="E2184" s="68" t="s">
        <v>2064</v>
      </c>
      <c r="F2184" s="239">
        <v>10</v>
      </c>
    </row>
    <row r="2185" customHeight="1" spans="1:6">
      <c r="A2185" s="20">
        <v>2181</v>
      </c>
      <c r="B2185" s="218" t="s">
        <v>4161</v>
      </c>
      <c r="C2185" s="68"/>
      <c r="D2185" s="235" t="s">
        <v>2007</v>
      </c>
      <c r="E2185" s="68" t="s">
        <v>2008</v>
      </c>
      <c r="F2185" s="239">
        <v>8</v>
      </c>
    </row>
    <row r="2186" customHeight="1" spans="1:6">
      <c r="A2186" s="20">
        <v>2182</v>
      </c>
      <c r="B2186" s="218" t="s">
        <v>4162</v>
      </c>
      <c r="C2186" s="68"/>
      <c r="D2186" s="235" t="s">
        <v>2007</v>
      </c>
      <c r="E2186" s="68" t="s">
        <v>2008</v>
      </c>
      <c r="F2186" s="239">
        <v>5</v>
      </c>
    </row>
    <row r="2187" customHeight="1" spans="1:6">
      <c r="A2187" s="20">
        <v>2183</v>
      </c>
      <c r="B2187" s="218" t="s">
        <v>4163</v>
      </c>
      <c r="C2187" s="68"/>
      <c r="D2187" s="235" t="s">
        <v>2007</v>
      </c>
      <c r="E2187" s="68" t="s">
        <v>2008</v>
      </c>
      <c r="F2187" s="239">
        <v>5</v>
      </c>
    </row>
    <row r="2188" customHeight="1" spans="1:6">
      <c r="A2188" s="20">
        <v>2184</v>
      </c>
      <c r="B2188" s="218" t="s">
        <v>4164</v>
      </c>
      <c r="C2188" s="68"/>
      <c r="D2188" s="235" t="s">
        <v>2007</v>
      </c>
      <c r="E2188" s="68" t="s">
        <v>2008</v>
      </c>
      <c r="F2188" s="239">
        <v>9</v>
      </c>
    </row>
    <row r="2189" customHeight="1" spans="1:6">
      <c r="A2189" s="20">
        <v>2185</v>
      </c>
      <c r="B2189" s="218" t="s">
        <v>4165</v>
      </c>
      <c r="C2189" s="68"/>
      <c r="D2189" s="235" t="s">
        <v>2007</v>
      </c>
      <c r="E2189" s="68" t="s">
        <v>2008</v>
      </c>
      <c r="F2189" s="239">
        <v>10</v>
      </c>
    </row>
    <row r="2190" customHeight="1" spans="1:6">
      <c r="A2190" s="20">
        <v>2186</v>
      </c>
      <c r="B2190" s="218" t="s">
        <v>4166</v>
      </c>
      <c r="C2190" s="68"/>
      <c r="D2190" s="235" t="s">
        <v>2007</v>
      </c>
      <c r="E2190" s="68" t="s">
        <v>2008</v>
      </c>
      <c r="F2190" s="239">
        <v>10</v>
      </c>
    </row>
    <row r="2191" customHeight="1" spans="1:6">
      <c r="A2191" s="20">
        <v>2187</v>
      </c>
      <c r="B2191" s="218" t="s">
        <v>4167</v>
      </c>
      <c r="C2191" s="68"/>
      <c r="D2191" s="235" t="s">
        <v>2007</v>
      </c>
      <c r="E2191" s="68" t="s">
        <v>2008</v>
      </c>
      <c r="F2191" s="239">
        <v>10</v>
      </c>
    </row>
    <row r="2192" customHeight="1" spans="1:6">
      <c r="A2192" s="20">
        <v>2188</v>
      </c>
      <c r="B2192" s="218" t="s">
        <v>4168</v>
      </c>
      <c r="C2192" s="68"/>
      <c r="D2192" s="235" t="s">
        <v>2007</v>
      </c>
      <c r="E2192" s="68" t="s">
        <v>2008</v>
      </c>
      <c r="F2192" s="239">
        <v>10</v>
      </c>
    </row>
    <row r="2193" customHeight="1" spans="1:6">
      <c r="A2193" s="20">
        <v>2189</v>
      </c>
      <c r="B2193" s="218" t="s">
        <v>4169</v>
      </c>
      <c r="C2193" s="68"/>
      <c r="D2193" s="235" t="s">
        <v>2007</v>
      </c>
      <c r="E2193" s="68" t="s">
        <v>2008</v>
      </c>
      <c r="F2193" s="239">
        <v>4</v>
      </c>
    </row>
    <row r="2194" customHeight="1" spans="1:6">
      <c r="A2194" s="20">
        <v>2190</v>
      </c>
      <c r="B2194" s="218" t="s">
        <v>4170</v>
      </c>
      <c r="C2194" s="68"/>
      <c r="D2194" s="235" t="s">
        <v>2007</v>
      </c>
      <c r="E2194" s="68" t="s">
        <v>2008</v>
      </c>
      <c r="F2194" s="239">
        <v>7</v>
      </c>
    </row>
    <row r="2195" customHeight="1" spans="1:6">
      <c r="A2195" s="20">
        <v>2191</v>
      </c>
      <c r="B2195" s="218" t="s">
        <v>4171</v>
      </c>
      <c r="C2195" s="68" t="s">
        <v>2094</v>
      </c>
      <c r="D2195" s="235" t="s">
        <v>2007</v>
      </c>
      <c r="E2195" s="68" t="s">
        <v>4002</v>
      </c>
      <c r="F2195" s="239">
        <v>7</v>
      </c>
    </row>
    <row r="2196" customHeight="1" spans="1:6">
      <c r="A2196" s="20">
        <v>2192</v>
      </c>
      <c r="B2196" s="218" t="s">
        <v>4172</v>
      </c>
      <c r="C2196" s="68"/>
      <c r="D2196" s="235" t="s">
        <v>2007</v>
      </c>
      <c r="E2196" s="68" t="s">
        <v>2013</v>
      </c>
      <c r="F2196" s="239">
        <v>4</v>
      </c>
    </row>
    <row r="2197" customHeight="1" spans="1:6">
      <c r="A2197" s="20">
        <v>2193</v>
      </c>
      <c r="B2197" s="218" t="s">
        <v>4173</v>
      </c>
      <c r="C2197" s="68"/>
      <c r="D2197" s="235" t="s">
        <v>2007</v>
      </c>
      <c r="E2197" s="68" t="s">
        <v>2013</v>
      </c>
      <c r="F2197" s="239">
        <v>3</v>
      </c>
    </row>
    <row r="2198" customHeight="1" spans="1:6">
      <c r="A2198" s="20">
        <v>2194</v>
      </c>
      <c r="B2198" s="218" t="s">
        <v>4174</v>
      </c>
      <c r="C2198" s="68"/>
      <c r="D2198" s="235" t="s">
        <v>2007</v>
      </c>
      <c r="E2198" s="68" t="s">
        <v>2013</v>
      </c>
      <c r="F2198" s="239">
        <v>6</v>
      </c>
    </row>
    <row r="2199" customHeight="1" spans="1:6">
      <c r="A2199" s="20">
        <v>2195</v>
      </c>
      <c r="B2199" s="218" t="s">
        <v>4175</v>
      </c>
      <c r="C2199" s="68"/>
      <c r="D2199" s="235" t="s">
        <v>2007</v>
      </c>
      <c r="E2199" s="68" t="s">
        <v>2013</v>
      </c>
      <c r="F2199" s="239">
        <v>1</v>
      </c>
    </row>
    <row r="2200" customHeight="1" spans="1:6">
      <c r="A2200" s="20">
        <v>2196</v>
      </c>
      <c r="B2200" s="218" t="s">
        <v>4176</v>
      </c>
      <c r="C2200" s="68"/>
      <c r="D2200" s="235" t="s">
        <v>2007</v>
      </c>
      <c r="E2200" s="68" t="s">
        <v>2013</v>
      </c>
      <c r="F2200" s="239">
        <v>24</v>
      </c>
    </row>
    <row r="2201" customHeight="1" spans="1:6">
      <c r="A2201" s="20">
        <v>2197</v>
      </c>
      <c r="B2201" s="218" t="s">
        <v>4177</v>
      </c>
      <c r="C2201" s="68"/>
      <c r="D2201" s="235" t="s">
        <v>2007</v>
      </c>
      <c r="E2201" s="68" t="s">
        <v>2013</v>
      </c>
      <c r="F2201" s="239">
        <v>26</v>
      </c>
    </row>
    <row r="2202" customHeight="1" spans="1:6">
      <c r="A2202" s="20">
        <v>2198</v>
      </c>
      <c r="B2202" s="218" t="s">
        <v>4178</v>
      </c>
      <c r="C2202" s="68"/>
      <c r="D2202" s="235" t="s">
        <v>2007</v>
      </c>
      <c r="E2202" s="68" t="s">
        <v>2013</v>
      </c>
      <c r="F2202" s="239">
        <v>1</v>
      </c>
    </row>
    <row r="2203" customHeight="1" spans="1:6">
      <c r="A2203" s="20">
        <v>2199</v>
      </c>
      <c r="B2203" s="218" t="s">
        <v>4179</v>
      </c>
      <c r="C2203" s="68"/>
      <c r="D2203" s="235" t="s">
        <v>2007</v>
      </c>
      <c r="E2203" s="68" t="s">
        <v>2013</v>
      </c>
      <c r="F2203" s="239">
        <v>27</v>
      </c>
    </row>
    <row r="2204" customHeight="1" spans="1:6">
      <c r="A2204" s="20">
        <v>2200</v>
      </c>
      <c r="B2204" s="218" t="s">
        <v>4180</v>
      </c>
      <c r="C2204" s="68"/>
      <c r="D2204" s="235" t="s">
        <v>2007</v>
      </c>
      <c r="E2204" s="68" t="s">
        <v>2013</v>
      </c>
      <c r="F2204" s="239">
        <v>3</v>
      </c>
    </row>
    <row r="2205" customHeight="1" spans="1:6">
      <c r="A2205" s="20">
        <v>2201</v>
      </c>
      <c r="B2205" s="218" t="s">
        <v>4181</v>
      </c>
      <c r="C2205" s="222" t="s">
        <v>2017</v>
      </c>
      <c r="D2205" s="235" t="s">
        <v>2007</v>
      </c>
      <c r="E2205" s="68" t="s">
        <v>2013</v>
      </c>
      <c r="F2205" s="239">
        <v>4</v>
      </c>
    </row>
    <row r="2206" customHeight="1" spans="1:6">
      <c r="A2206" s="20">
        <v>2202</v>
      </c>
      <c r="B2206" s="218" t="s">
        <v>4182</v>
      </c>
      <c r="C2206" s="68"/>
      <c r="D2206" s="235" t="s">
        <v>2007</v>
      </c>
      <c r="E2206" s="68" t="s">
        <v>2013</v>
      </c>
      <c r="F2206" s="239">
        <v>6</v>
      </c>
    </row>
    <row r="2207" customHeight="1" spans="1:6">
      <c r="A2207" s="20">
        <v>2203</v>
      </c>
      <c r="B2207" s="218" t="s">
        <v>4172</v>
      </c>
      <c r="C2207" s="68"/>
      <c r="D2207" s="235" t="s">
        <v>2007</v>
      </c>
      <c r="E2207" s="68" t="s">
        <v>2013</v>
      </c>
      <c r="F2207" s="239">
        <v>24</v>
      </c>
    </row>
    <row r="2208" customHeight="1" spans="1:6">
      <c r="A2208" s="20">
        <v>2204</v>
      </c>
      <c r="B2208" s="218" t="s">
        <v>4183</v>
      </c>
      <c r="C2208" s="68"/>
      <c r="D2208" s="235" t="s">
        <v>2007</v>
      </c>
      <c r="E2208" s="68" t="s">
        <v>2013</v>
      </c>
      <c r="F2208" s="239">
        <v>5</v>
      </c>
    </row>
    <row r="2209" customHeight="1" spans="1:6">
      <c r="A2209" s="20">
        <v>2205</v>
      </c>
      <c r="B2209" s="218" t="s">
        <v>4184</v>
      </c>
      <c r="C2209" s="68"/>
      <c r="D2209" s="235" t="s">
        <v>2007</v>
      </c>
      <c r="E2209" s="68" t="s">
        <v>2013</v>
      </c>
      <c r="F2209" s="239">
        <v>4</v>
      </c>
    </row>
    <row r="2210" customHeight="1" spans="1:6">
      <c r="A2210" s="20">
        <v>2206</v>
      </c>
      <c r="B2210" s="218" t="s">
        <v>4185</v>
      </c>
      <c r="C2210" s="68"/>
      <c r="D2210" s="235" t="s">
        <v>2007</v>
      </c>
      <c r="E2210" s="68" t="s">
        <v>2013</v>
      </c>
      <c r="F2210" s="239">
        <v>14</v>
      </c>
    </row>
    <row r="2211" customHeight="1" spans="1:6">
      <c r="A2211" s="20">
        <v>2207</v>
      </c>
      <c r="B2211" s="218" t="s">
        <v>4186</v>
      </c>
      <c r="C2211" s="68"/>
      <c r="D2211" s="235" t="s">
        <v>2007</v>
      </c>
      <c r="E2211" s="68" t="s">
        <v>2013</v>
      </c>
      <c r="F2211" s="239">
        <v>13</v>
      </c>
    </row>
    <row r="2212" customHeight="1" spans="1:6">
      <c r="A2212" s="20">
        <v>2208</v>
      </c>
      <c r="B2212" s="218" t="s">
        <v>4187</v>
      </c>
      <c r="C2212" s="68"/>
      <c r="D2212" s="235" t="s">
        <v>2007</v>
      </c>
      <c r="E2212" s="68" t="s">
        <v>2008</v>
      </c>
      <c r="F2212" s="239">
        <v>12</v>
      </c>
    </row>
    <row r="2213" customHeight="1" spans="1:6">
      <c r="A2213" s="20">
        <v>2209</v>
      </c>
      <c r="B2213" s="218" t="s">
        <v>4188</v>
      </c>
      <c r="C2213" s="68"/>
      <c r="D2213" s="235" t="s">
        <v>2007</v>
      </c>
      <c r="E2213" s="68" t="s">
        <v>2013</v>
      </c>
      <c r="F2213" s="239">
        <v>12</v>
      </c>
    </row>
    <row r="2214" customHeight="1" spans="1:6">
      <c r="A2214" s="20">
        <v>2210</v>
      </c>
      <c r="B2214" s="218" t="s">
        <v>4189</v>
      </c>
      <c r="C2214" s="68"/>
      <c r="D2214" s="235" t="s">
        <v>2007</v>
      </c>
      <c r="E2214" s="68" t="s">
        <v>2013</v>
      </c>
      <c r="F2214" s="239">
        <v>7</v>
      </c>
    </row>
    <row r="2215" customHeight="1" spans="1:6">
      <c r="A2215" s="20">
        <v>2211</v>
      </c>
      <c r="B2215" s="218" t="s">
        <v>4190</v>
      </c>
      <c r="C2215" s="68"/>
      <c r="D2215" s="235" t="s">
        <v>2007</v>
      </c>
      <c r="E2215" s="68" t="s">
        <v>2013</v>
      </c>
      <c r="F2215" s="239">
        <v>12</v>
      </c>
    </row>
    <row r="2216" customHeight="1" spans="1:6">
      <c r="A2216" s="20">
        <v>2212</v>
      </c>
      <c r="B2216" s="218" t="s">
        <v>4191</v>
      </c>
      <c r="C2216" s="68"/>
      <c r="D2216" s="235" t="s">
        <v>2007</v>
      </c>
      <c r="E2216" s="68" t="s">
        <v>2013</v>
      </c>
      <c r="F2216" s="239">
        <v>13</v>
      </c>
    </row>
    <row r="2217" customHeight="1" spans="1:6">
      <c r="A2217" s="20">
        <v>2213</v>
      </c>
      <c r="B2217" s="218" t="s">
        <v>4192</v>
      </c>
      <c r="C2217" s="68"/>
      <c r="D2217" s="235" t="s">
        <v>2007</v>
      </c>
      <c r="E2217" s="68" t="s">
        <v>2013</v>
      </c>
      <c r="F2217" s="239">
        <v>10</v>
      </c>
    </row>
    <row r="2218" customHeight="1" spans="1:6">
      <c r="A2218" s="20">
        <v>2214</v>
      </c>
      <c r="B2218" s="218" t="s">
        <v>4193</v>
      </c>
      <c r="C2218" s="68"/>
      <c r="D2218" s="235" t="s">
        <v>2007</v>
      </c>
      <c r="E2218" s="68" t="s">
        <v>2013</v>
      </c>
      <c r="F2218" s="239">
        <v>5</v>
      </c>
    </row>
    <row r="2219" customHeight="1" spans="1:6">
      <c r="A2219" s="20">
        <v>2215</v>
      </c>
      <c r="B2219" s="218" t="s">
        <v>4194</v>
      </c>
      <c r="C2219" s="222"/>
      <c r="D2219" s="235" t="s">
        <v>2007</v>
      </c>
      <c r="E2219" s="68" t="s">
        <v>2013</v>
      </c>
      <c r="F2219" s="239">
        <v>1</v>
      </c>
    </row>
    <row r="2220" customHeight="1" spans="1:6">
      <c r="A2220" s="20">
        <v>2216</v>
      </c>
      <c r="B2220" s="218" t="s">
        <v>4195</v>
      </c>
      <c r="C2220" s="68"/>
      <c r="D2220" s="235" t="s">
        <v>2007</v>
      </c>
      <c r="E2220" s="68" t="s">
        <v>2013</v>
      </c>
      <c r="F2220" s="239">
        <v>2</v>
      </c>
    </row>
    <row r="2221" customHeight="1" spans="1:6">
      <c r="A2221" s="20">
        <v>2217</v>
      </c>
      <c r="B2221" s="218" t="s">
        <v>4196</v>
      </c>
      <c r="C2221" s="68"/>
      <c r="D2221" s="235" t="s">
        <v>2007</v>
      </c>
      <c r="E2221" s="68" t="s">
        <v>2013</v>
      </c>
      <c r="F2221" s="239">
        <v>3</v>
      </c>
    </row>
    <row r="2222" customHeight="1" spans="1:6">
      <c r="A2222" s="20">
        <v>2218</v>
      </c>
      <c r="B2222" s="218" t="s">
        <v>4197</v>
      </c>
      <c r="C2222" s="68"/>
      <c r="D2222" s="235" t="s">
        <v>2007</v>
      </c>
      <c r="E2222" s="68" t="s">
        <v>2013</v>
      </c>
      <c r="F2222" s="239">
        <v>5</v>
      </c>
    </row>
    <row r="2223" customHeight="1" spans="1:6">
      <c r="A2223" s="20">
        <v>2219</v>
      </c>
      <c r="B2223" s="218" t="s">
        <v>4198</v>
      </c>
      <c r="C2223" s="222"/>
      <c r="D2223" s="235" t="s">
        <v>2007</v>
      </c>
      <c r="E2223" s="68" t="s">
        <v>2013</v>
      </c>
      <c r="F2223" s="239">
        <v>4</v>
      </c>
    </row>
    <row r="2224" customHeight="1" spans="1:6">
      <c r="A2224" s="20">
        <v>2220</v>
      </c>
      <c r="B2224" s="218" t="s">
        <v>4199</v>
      </c>
      <c r="C2224" s="68"/>
      <c r="D2224" s="235" t="s">
        <v>2007</v>
      </c>
      <c r="E2224" s="68" t="s">
        <v>2013</v>
      </c>
      <c r="F2224" s="239">
        <v>5</v>
      </c>
    </row>
    <row r="2225" customHeight="1" spans="1:6">
      <c r="A2225" s="20">
        <v>2221</v>
      </c>
      <c r="B2225" s="218" t="s">
        <v>4200</v>
      </c>
      <c r="C2225" s="68"/>
      <c r="D2225" s="235" t="s">
        <v>2007</v>
      </c>
      <c r="E2225" s="68" t="s">
        <v>2013</v>
      </c>
      <c r="F2225" s="239">
        <v>1</v>
      </c>
    </row>
    <row r="2226" customHeight="1" spans="1:6">
      <c r="A2226" s="20">
        <v>2222</v>
      </c>
      <c r="B2226" s="218" t="s">
        <v>4201</v>
      </c>
      <c r="C2226" s="68"/>
      <c r="D2226" s="235" t="s">
        <v>2007</v>
      </c>
      <c r="E2226" s="68" t="s">
        <v>2013</v>
      </c>
      <c r="F2226" s="239">
        <v>5</v>
      </c>
    </row>
    <row r="2227" customHeight="1" spans="1:6">
      <c r="A2227" s="20">
        <v>2223</v>
      </c>
      <c r="B2227" s="218" t="s">
        <v>4202</v>
      </c>
      <c r="C2227" s="68"/>
      <c r="D2227" s="235" t="s">
        <v>2007</v>
      </c>
      <c r="E2227" s="68" t="s">
        <v>2013</v>
      </c>
      <c r="F2227" s="239">
        <v>2</v>
      </c>
    </row>
    <row r="2228" customHeight="1" spans="1:6">
      <c r="A2228" s="20">
        <v>2224</v>
      </c>
      <c r="B2228" s="218" t="s">
        <v>4203</v>
      </c>
      <c r="C2228" s="222"/>
      <c r="D2228" s="235" t="s">
        <v>2007</v>
      </c>
      <c r="E2228" s="68" t="s">
        <v>2013</v>
      </c>
      <c r="F2228" s="239">
        <v>2</v>
      </c>
    </row>
    <row r="2229" customHeight="1" spans="1:6">
      <c r="A2229" s="20">
        <v>2225</v>
      </c>
      <c r="B2229" s="218" t="s">
        <v>4204</v>
      </c>
      <c r="C2229" s="68"/>
      <c r="D2229" s="235" t="s">
        <v>2007</v>
      </c>
      <c r="E2229" s="68" t="s">
        <v>2013</v>
      </c>
      <c r="F2229" s="239">
        <v>3</v>
      </c>
    </row>
    <row r="2230" customHeight="1" spans="1:6">
      <c r="A2230" s="20">
        <v>2226</v>
      </c>
      <c r="B2230" s="218" t="s">
        <v>4205</v>
      </c>
      <c r="C2230" s="68"/>
      <c r="D2230" s="235" t="s">
        <v>2007</v>
      </c>
      <c r="E2230" s="68" t="s">
        <v>2013</v>
      </c>
      <c r="F2230" s="239">
        <v>1</v>
      </c>
    </row>
    <row r="2231" customHeight="1" spans="1:6">
      <c r="A2231" s="20">
        <v>2227</v>
      </c>
      <c r="B2231" s="218" t="s">
        <v>4206</v>
      </c>
      <c r="C2231" s="68"/>
      <c r="D2231" s="235" t="s">
        <v>2007</v>
      </c>
      <c r="E2231" s="68" t="s">
        <v>2013</v>
      </c>
      <c r="F2231" s="239">
        <v>15</v>
      </c>
    </row>
    <row r="2232" customHeight="1" spans="1:6">
      <c r="A2232" s="20">
        <v>2228</v>
      </c>
      <c r="B2232" s="218" t="s">
        <v>4207</v>
      </c>
      <c r="C2232" s="68"/>
      <c r="D2232" s="235" t="s">
        <v>2007</v>
      </c>
      <c r="E2232" s="68" t="s">
        <v>2013</v>
      </c>
      <c r="F2232" s="239">
        <v>35</v>
      </c>
    </row>
    <row r="2233" customHeight="1" spans="1:6">
      <c r="A2233" s="20">
        <v>2229</v>
      </c>
      <c r="B2233" s="218" t="s">
        <v>4208</v>
      </c>
      <c r="C2233" s="68"/>
      <c r="D2233" s="235" t="s">
        <v>2007</v>
      </c>
      <c r="E2233" s="68" t="s">
        <v>2013</v>
      </c>
      <c r="F2233" s="239">
        <v>3</v>
      </c>
    </row>
    <row r="2234" customHeight="1" spans="1:6">
      <c r="A2234" s="20">
        <v>2230</v>
      </c>
      <c r="B2234" s="218" t="s">
        <v>4209</v>
      </c>
      <c r="C2234" s="68"/>
      <c r="D2234" s="235" t="s">
        <v>2007</v>
      </c>
      <c r="E2234" s="68" t="s">
        <v>2013</v>
      </c>
      <c r="F2234" s="239">
        <v>1</v>
      </c>
    </row>
    <row r="2235" customHeight="1" spans="1:6">
      <c r="A2235" s="20">
        <v>2231</v>
      </c>
      <c r="B2235" s="218" t="s">
        <v>4210</v>
      </c>
      <c r="C2235" s="68"/>
      <c r="D2235" s="235" t="s">
        <v>2007</v>
      </c>
      <c r="E2235" s="68" t="s">
        <v>2013</v>
      </c>
      <c r="F2235" s="239">
        <v>3</v>
      </c>
    </row>
    <row r="2236" customHeight="1" spans="1:6">
      <c r="A2236" s="20">
        <v>2232</v>
      </c>
      <c r="B2236" s="218" t="s">
        <v>4211</v>
      </c>
      <c r="C2236" s="68"/>
      <c r="D2236" s="235" t="s">
        <v>2007</v>
      </c>
      <c r="E2236" s="68" t="s">
        <v>2013</v>
      </c>
      <c r="F2236" s="239">
        <v>2</v>
      </c>
    </row>
    <row r="2237" customHeight="1" spans="1:6">
      <c r="A2237" s="20">
        <v>2233</v>
      </c>
      <c r="B2237" s="218" t="s">
        <v>4212</v>
      </c>
      <c r="C2237" s="68"/>
      <c r="D2237" s="235" t="s">
        <v>2007</v>
      </c>
      <c r="E2237" s="68" t="s">
        <v>2013</v>
      </c>
      <c r="F2237" s="239">
        <v>12</v>
      </c>
    </row>
    <row r="2238" customHeight="1" spans="1:6">
      <c r="A2238" s="20">
        <v>2234</v>
      </c>
      <c r="B2238" s="218" t="s">
        <v>4213</v>
      </c>
      <c r="C2238" s="68"/>
      <c r="D2238" s="235" t="s">
        <v>2007</v>
      </c>
      <c r="E2238" s="68" t="s">
        <v>2013</v>
      </c>
      <c r="F2238" s="239">
        <v>2</v>
      </c>
    </row>
    <row r="2239" customHeight="1" spans="1:6">
      <c r="A2239" s="20">
        <v>2235</v>
      </c>
      <c r="B2239" s="218" t="s">
        <v>4214</v>
      </c>
      <c r="C2239" s="222"/>
      <c r="D2239" s="235" t="s">
        <v>2007</v>
      </c>
      <c r="E2239" s="68" t="s">
        <v>2013</v>
      </c>
      <c r="F2239" s="239">
        <v>4</v>
      </c>
    </row>
    <row r="2240" customHeight="1" spans="1:6">
      <c r="A2240" s="20">
        <v>2236</v>
      </c>
      <c r="B2240" s="218" t="s">
        <v>4215</v>
      </c>
      <c r="C2240" s="222"/>
      <c r="D2240" s="235" t="s">
        <v>2007</v>
      </c>
      <c r="E2240" s="68" t="s">
        <v>2013</v>
      </c>
      <c r="F2240" s="239">
        <v>5</v>
      </c>
    </row>
    <row r="2241" customHeight="1" spans="1:6">
      <c r="A2241" s="20">
        <v>2237</v>
      </c>
      <c r="B2241" s="218" t="s">
        <v>4216</v>
      </c>
      <c r="C2241" s="68"/>
      <c r="D2241" s="235" t="s">
        <v>2007</v>
      </c>
      <c r="E2241" s="68" t="s">
        <v>2013</v>
      </c>
      <c r="F2241" s="239">
        <v>2</v>
      </c>
    </row>
    <row r="2242" customHeight="1" spans="1:6">
      <c r="A2242" s="20">
        <v>2238</v>
      </c>
      <c r="B2242" s="218" t="s">
        <v>4217</v>
      </c>
      <c r="C2242" s="68"/>
      <c r="D2242" s="235" t="s">
        <v>2007</v>
      </c>
      <c r="E2242" s="68" t="s">
        <v>2013</v>
      </c>
      <c r="F2242" s="239">
        <v>2</v>
      </c>
    </row>
    <row r="2243" customHeight="1" spans="1:6">
      <c r="A2243" s="20">
        <v>2239</v>
      </c>
      <c r="B2243" s="218" t="s">
        <v>4218</v>
      </c>
      <c r="C2243" s="68"/>
      <c r="D2243" s="235" t="s">
        <v>2007</v>
      </c>
      <c r="E2243" s="68" t="s">
        <v>2008</v>
      </c>
      <c r="F2243" s="239">
        <v>1</v>
      </c>
    </row>
    <row r="2244" customHeight="1" spans="1:6">
      <c r="A2244" s="20">
        <v>2240</v>
      </c>
      <c r="B2244" s="218" t="s">
        <v>4219</v>
      </c>
      <c r="C2244" s="68"/>
      <c r="D2244" s="235" t="s">
        <v>2007</v>
      </c>
      <c r="E2244" s="68" t="s">
        <v>2008</v>
      </c>
      <c r="F2244" s="239">
        <v>6</v>
      </c>
    </row>
    <row r="2245" customHeight="1" spans="1:6">
      <c r="A2245" s="20">
        <v>2241</v>
      </c>
      <c r="B2245" s="218" t="s">
        <v>4220</v>
      </c>
      <c r="C2245" s="68"/>
      <c r="D2245" s="235" t="s">
        <v>2007</v>
      </c>
      <c r="E2245" s="68" t="s">
        <v>2008</v>
      </c>
      <c r="F2245" s="239">
        <v>7</v>
      </c>
    </row>
    <row r="2246" customHeight="1" spans="1:6">
      <c r="A2246" s="20">
        <v>2242</v>
      </c>
      <c r="B2246" s="218" t="s">
        <v>4221</v>
      </c>
      <c r="C2246" s="68"/>
      <c r="D2246" s="235" t="s">
        <v>2007</v>
      </c>
      <c r="E2246" s="68" t="s">
        <v>2008</v>
      </c>
      <c r="F2246" s="239">
        <v>20</v>
      </c>
    </row>
    <row r="2247" customHeight="1" spans="1:6">
      <c r="A2247" s="20">
        <v>2243</v>
      </c>
      <c r="B2247" s="218" t="s">
        <v>4222</v>
      </c>
      <c r="C2247" s="68"/>
      <c r="D2247" s="235" t="s">
        <v>2007</v>
      </c>
      <c r="E2247" s="68" t="s">
        <v>2008</v>
      </c>
      <c r="F2247" s="239">
        <v>1</v>
      </c>
    </row>
    <row r="2248" customHeight="1" spans="1:6">
      <c r="A2248" s="20">
        <v>2244</v>
      </c>
      <c r="B2248" s="218" t="s">
        <v>4223</v>
      </c>
      <c r="C2248" s="68"/>
      <c r="D2248" s="235" t="s">
        <v>2007</v>
      </c>
      <c r="E2248" s="68" t="s">
        <v>2038</v>
      </c>
      <c r="F2248" s="239">
        <v>2</v>
      </c>
    </row>
    <row r="2249" customHeight="1" spans="1:6">
      <c r="A2249" s="20">
        <v>2245</v>
      </c>
      <c r="B2249" s="218" t="s">
        <v>4224</v>
      </c>
      <c r="C2249" s="68"/>
      <c r="D2249" s="235" t="s">
        <v>2007</v>
      </c>
      <c r="E2249" s="68" t="s">
        <v>2038</v>
      </c>
      <c r="F2249" s="239">
        <v>2</v>
      </c>
    </row>
    <row r="2250" customHeight="1" spans="1:6">
      <c r="A2250" s="20">
        <v>2246</v>
      </c>
      <c r="B2250" s="218" t="s">
        <v>4225</v>
      </c>
      <c r="C2250" s="68"/>
      <c r="D2250" s="235" t="s">
        <v>2007</v>
      </c>
      <c r="E2250" s="68" t="s">
        <v>2038</v>
      </c>
      <c r="F2250" s="239">
        <v>100</v>
      </c>
    </row>
    <row r="2251" customHeight="1" spans="1:6">
      <c r="A2251" s="20">
        <v>2247</v>
      </c>
      <c r="B2251" s="218" t="s">
        <v>4226</v>
      </c>
      <c r="C2251" s="68"/>
      <c r="D2251" s="235" t="s">
        <v>2007</v>
      </c>
      <c r="E2251" s="68" t="s">
        <v>2008</v>
      </c>
      <c r="F2251" s="239">
        <v>9</v>
      </c>
    </row>
    <row r="2252" customHeight="1" spans="1:6">
      <c r="A2252" s="20">
        <v>2248</v>
      </c>
      <c r="B2252" s="218" t="s">
        <v>4227</v>
      </c>
      <c r="C2252" s="68"/>
      <c r="D2252" s="235" t="s">
        <v>2007</v>
      </c>
      <c r="E2252" s="68" t="s">
        <v>2008</v>
      </c>
      <c r="F2252" s="239">
        <v>4</v>
      </c>
    </row>
    <row r="2253" customHeight="1" spans="1:6">
      <c r="A2253" s="20">
        <v>2249</v>
      </c>
      <c r="B2253" s="218" t="s">
        <v>4228</v>
      </c>
      <c r="C2253" s="68"/>
      <c r="D2253" s="235" t="s">
        <v>2007</v>
      </c>
      <c r="E2253" s="68" t="s">
        <v>2038</v>
      </c>
      <c r="F2253" s="239">
        <v>4</v>
      </c>
    </row>
    <row r="2254" customHeight="1" spans="1:6">
      <c r="A2254" s="20">
        <v>2250</v>
      </c>
      <c r="B2254" s="218" t="s">
        <v>4229</v>
      </c>
      <c r="C2254" s="68"/>
      <c r="D2254" s="235" t="s">
        <v>2007</v>
      </c>
      <c r="E2254" s="68" t="s">
        <v>2038</v>
      </c>
      <c r="F2254" s="239">
        <v>5</v>
      </c>
    </row>
    <row r="2255" customHeight="1" spans="1:6">
      <c r="A2255" s="20">
        <v>2251</v>
      </c>
      <c r="B2255" s="218" t="s">
        <v>4230</v>
      </c>
      <c r="C2255" s="222"/>
      <c r="D2255" s="235" t="s">
        <v>2007</v>
      </c>
      <c r="E2255" s="68" t="s">
        <v>2008</v>
      </c>
      <c r="F2255" s="239">
        <v>4</v>
      </c>
    </row>
    <row r="2256" customHeight="1" spans="1:6">
      <c r="A2256" s="20">
        <v>2252</v>
      </c>
      <c r="B2256" s="218" t="s">
        <v>4231</v>
      </c>
      <c r="C2256" s="222"/>
      <c r="D2256" s="235" t="s">
        <v>2007</v>
      </c>
      <c r="E2256" s="68" t="s">
        <v>2008</v>
      </c>
      <c r="F2256" s="239">
        <v>1</v>
      </c>
    </row>
    <row r="2257" customHeight="1" spans="1:6">
      <c r="A2257" s="20">
        <v>2253</v>
      </c>
      <c r="B2257" s="218" t="s">
        <v>4232</v>
      </c>
      <c r="C2257" s="222"/>
      <c r="D2257" s="235" t="s">
        <v>2007</v>
      </c>
      <c r="E2257" s="68" t="s">
        <v>2008</v>
      </c>
      <c r="F2257" s="239">
        <v>1</v>
      </c>
    </row>
    <row r="2258" customHeight="1" spans="1:6">
      <c r="A2258" s="20">
        <v>2254</v>
      </c>
      <c r="B2258" s="218" t="s">
        <v>4233</v>
      </c>
      <c r="C2258" s="222"/>
      <c r="D2258" s="235" t="s">
        <v>2007</v>
      </c>
      <c r="E2258" s="68" t="s">
        <v>2064</v>
      </c>
      <c r="F2258" s="239">
        <v>1</v>
      </c>
    </row>
    <row r="2259" customHeight="1" spans="1:6">
      <c r="A2259" s="20">
        <v>2255</v>
      </c>
      <c r="B2259" s="218" t="s">
        <v>4234</v>
      </c>
      <c r="C2259" s="68"/>
      <c r="D2259" s="235" t="s">
        <v>2007</v>
      </c>
      <c r="E2259" s="68" t="s">
        <v>2038</v>
      </c>
      <c r="F2259" s="239">
        <v>1</v>
      </c>
    </row>
    <row r="2260" customHeight="1" spans="1:6">
      <c r="A2260" s="20">
        <v>2256</v>
      </c>
      <c r="B2260" s="218" t="s">
        <v>4235</v>
      </c>
      <c r="C2260" s="68"/>
      <c r="D2260" s="235" t="s">
        <v>2007</v>
      </c>
      <c r="E2260" s="68" t="s">
        <v>2038</v>
      </c>
      <c r="F2260" s="239">
        <v>1</v>
      </c>
    </row>
    <row r="2261" customHeight="1" spans="1:6">
      <c r="A2261" s="20">
        <v>2257</v>
      </c>
      <c r="B2261" s="218" t="s">
        <v>4236</v>
      </c>
      <c r="C2261" s="68"/>
      <c r="D2261" s="235" t="s">
        <v>2007</v>
      </c>
      <c r="E2261" s="68" t="s">
        <v>2008</v>
      </c>
      <c r="F2261" s="239">
        <v>1</v>
      </c>
    </row>
    <row r="2262" customHeight="1" spans="1:6">
      <c r="A2262" s="20">
        <v>2258</v>
      </c>
      <c r="B2262" s="218" t="s">
        <v>4237</v>
      </c>
      <c r="C2262" s="68"/>
      <c r="D2262" s="235" t="s">
        <v>2007</v>
      </c>
      <c r="E2262" s="68" t="s">
        <v>2008</v>
      </c>
      <c r="F2262" s="239">
        <v>18</v>
      </c>
    </row>
    <row r="2263" customHeight="1" spans="1:6">
      <c r="A2263" s="20">
        <v>2259</v>
      </c>
      <c r="B2263" s="218" t="s">
        <v>4238</v>
      </c>
      <c r="C2263" s="68"/>
      <c r="D2263" s="235" t="s">
        <v>2007</v>
      </c>
      <c r="E2263" s="68" t="s">
        <v>2008</v>
      </c>
      <c r="F2263" s="239">
        <v>6</v>
      </c>
    </row>
    <row r="2264" customHeight="1" spans="1:6">
      <c r="A2264" s="20">
        <v>2260</v>
      </c>
      <c r="B2264" s="218" t="s">
        <v>4239</v>
      </c>
      <c r="C2264" s="68"/>
      <c r="D2264" s="235" t="s">
        <v>2007</v>
      </c>
      <c r="E2264" s="68" t="s">
        <v>2008</v>
      </c>
      <c r="F2264" s="239">
        <v>2</v>
      </c>
    </row>
    <row r="2265" customHeight="1" spans="1:6">
      <c r="A2265" s="20">
        <v>2261</v>
      </c>
      <c r="B2265" s="218" t="s">
        <v>4240</v>
      </c>
      <c r="C2265" s="68"/>
      <c r="D2265" s="235" t="s">
        <v>2007</v>
      </c>
      <c r="E2265" s="68" t="s">
        <v>2008</v>
      </c>
      <c r="F2265" s="239">
        <v>1</v>
      </c>
    </row>
    <row r="2266" customHeight="1" spans="1:6">
      <c r="A2266" s="20">
        <v>2262</v>
      </c>
      <c r="B2266" s="218" t="s">
        <v>4241</v>
      </c>
      <c r="C2266" s="68"/>
      <c r="D2266" s="235" t="s">
        <v>2007</v>
      </c>
      <c r="E2266" s="68" t="s">
        <v>2008</v>
      </c>
      <c r="F2266" s="239">
        <v>26</v>
      </c>
    </row>
    <row r="2267" customHeight="1" spans="1:6">
      <c r="A2267" s="20">
        <v>2263</v>
      </c>
      <c r="B2267" s="218" t="s">
        <v>4242</v>
      </c>
      <c r="C2267" s="68"/>
      <c r="D2267" s="235" t="s">
        <v>2007</v>
      </c>
      <c r="E2267" s="68" t="s">
        <v>2008</v>
      </c>
      <c r="F2267" s="239">
        <v>21</v>
      </c>
    </row>
    <row r="2268" customHeight="1" spans="1:6">
      <c r="A2268" s="20">
        <v>2264</v>
      </c>
      <c r="B2268" s="218" t="s">
        <v>4243</v>
      </c>
      <c r="C2268" s="68"/>
      <c r="D2268" s="235" t="s">
        <v>2007</v>
      </c>
      <c r="E2268" s="68" t="s">
        <v>2008</v>
      </c>
      <c r="F2268" s="239">
        <v>65</v>
      </c>
    </row>
    <row r="2269" customHeight="1" spans="1:6">
      <c r="A2269" s="20">
        <v>2265</v>
      </c>
      <c r="B2269" s="218" t="s">
        <v>4244</v>
      </c>
      <c r="C2269" s="68"/>
      <c r="D2269" s="235" t="s">
        <v>2007</v>
      </c>
      <c r="E2269" s="68" t="s">
        <v>2008</v>
      </c>
      <c r="F2269" s="239">
        <v>43</v>
      </c>
    </row>
    <row r="2270" customHeight="1" spans="1:6">
      <c r="A2270" s="20">
        <v>2266</v>
      </c>
      <c r="B2270" s="218" t="s">
        <v>4245</v>
      </c>
      <c r="C2270" s="68"/>
      <c r="D2270" s="235" t="s">
        <v>2007</v>
      </c>
      <c r="E2270" s="68" t="s">
        <v>2008</v>
      </c>
      <c r="F2270" s="239">
        <v>32</v>
      </c>
    </row>
    <row r="2271" customHeight="1" spans="1:6">
      <c r="A2271" s="20">
        <v>2267</v>
      </c>
      <c r="B2271" s="218" t="s">
        <v>4246</v>
      </c>
      <c r="C2271" s="68"/>
      <c r="D2271" s="235" t="s">
        <v>2007</v>
      </c>
      <c r="E2271" s="68" t="s">
        <v>2008</v>
      </c>
      <c r="F2271" s="239">
        <v>46</v>
      </c>
    </row>
    <row r="2272" customHeight="1" spans="1:6">
      <c r="A2272" s="20">
        <v>2268</v>
      </c>
      <c r="B2272" s="218" t="s">
        <v>4247</v>
      </c>
      <c r="C2272" s="68"/>
      <c r="D2272" s="235" t="s">
        <v>2007</v>
      </c>
      <c r="E2272" s="68" t="s">
        <v>2008</v>
      </c>
      <c r="F2272" s="239">
        <v>5</v>
      </c>
    </row>
    <row r="2273" customHeight="1" spans="1:6">
      <c r="A2273" s="20">
        <v>2269</v>
      </c>
      <c r="B2273" s="218" t="s">
        <v>4248</v>
      </c>
      <c r="C2273" s="68"/>
      <c r="D2273" s="235" t="s">
        <v>2007</v>
      </c>
      <c r="E2273" s="68" t="s">
        <v>2008</v>
      </c>
      <c r="F2273" s="239">
        <v>10</v>
      </c>
    </row>
    <row r="2274" customHeight="1" spans="1:6">
      <c r="A2274" s="20">
        <v>2270</v>
      </c>
      <c r="B2274" s="218" t="s">
        <v>4249</v>
      </c>
      <c r="C2274" s="68"/>
      <c r="D2274" s="235" t="s">
        <v>2007</v>
      </c>
      <c r="E2274" s="68" t="s">
        <v>2008</v>
      </c>
      <c r="F2274" s="239">
        <v>50</v>
      </c>
    </row>
    <row r="2275" customHeight="1" spans="1:6">
      <c r="A2275" s="20">
        <v>2271</v>
      </c>
      <c r="B2275" s="218" t="s">
        <v>4250</v>
      </c>
      <c r="C2275" s="68"/>
      <c r="D2275" s="235" t="s">
        <v>2007</v>
      </c>
      <c r="E2275" s="68" t="s">
        <v>2008</v>
      </c>
      <c r="F2275" s="239">
        <v>13</v>
      </c>
    </row>
    <row r="2276" customHeight="1" spans="1:6">
      <c r="A2276" s="20">
        <v>2272</v>
      </c>
      <c r="B2276" s="218" t="s">
        <v>4251</v>
      </c>
      <c r="C2276" s="68"/>
      <c r="D2276" s="235" t="s">
        <v>2007</v>
      </c>
      <c r="E2276" s="68" t="s">
        <v>2008</v>
      </c>
      <c r="F2276" s="239">
        <v>2</v>
      </c>
    </row>
    <row r="2277" customHeight="1" spans="1:6">
      <c r="A2277" s="20">
        <v>2273</v>
      </c>
      <c r="B2277" s="218" t="s">
        <v>4252</v>
      </c>
      <c r="C2277" s="68"/>
      <c r="D2277" s="235" t="s">
        <v>2007</v>
      </c>
      <c r="E2277" s="68" t="s">
        <v>2008</v>
      </c>
      <c r="F2277" s="239">
        <v>7</v>
      </c>
    </row>
    <row r="2278" customHeight="1" spans="1:6">
      <c r="A2278" s="20">
        <v>2274</v>
      </c>
      <c r="B2278" s="218" t="s">
        <v>4253</v>
      </c>
      <c r="C2278" s="68"/>
      <c r="D2278" s="235" t="s">
        <v>2007</v>
      </c>
      <c r="E2278" s="68" t="s">
        <v>2008</v>
      </c>
      <c r="F2278" s="239">
        <v>5</v>
      </c>
    </row>
    <row r="2279" customHeight="1" spans="1:6">
      <c r="A2279" s="20">
        <v>2275</v>
      </c>
      <c r="B2279" s="218" t="s">
        <v>4254</v>
      </c>
      <c r="C2279" s="68"/>
      <c r="D2279" s="235" t="s">
        <v>2007</v>
      </c>
      <c r="E2279" s="68" t="s">
        <v>2008</v>
      </c>
      <c r="F2279" s="239">
        <v>3</v>
      </c>
    </row>
    <row r="2280" customHeight="1" spans="1:6">
      <c r="A2280" s="20">
        <v>2276</v>
      </c>
      <c r="B2280" s="218" t="s">
        <v>4255</v>
      </c>
      <c r="C2280" s="68"/>
      <c r="D2280" s="235" t="s">
        <v>2007</v>
      </c>
      <c r="E2280" s="68" t="s">
        <v>2008</v>
      </c>
      <c r="F2280" s="239">
        <v>1</v>
      </c>
    </row>
    <row r="2281" customHeight="1" spans="1:6">
      <c r="A2281" s="20">
        <v>2277</v>
      </c>
      <c r="B2281" s="218" t="s">
        <v>4256</v>
      </c>
      <c r="C2281" s="68"/>
      <c r="D2281" s="235" t="s">
        <v>2007</v>
      </c>
      <c r="E2281" s="68" t="s">
        <v>2008</v>
      </c>
      <c r="F2281" s="239">
        <v>3</v>
      </c>
    </row>
    <row r="2282" customHeight="1" spans="1:6">
      <c r="A2282" s="20">
        <v>2278</v>
      </c>
      <c r="B2282" s="218" t="s">
        <v>4257</v>
      </c>
      <c r="C2282" s="222" t="s">
        <v>2017</v>
      </c>
      <c r="D2282" s="235" t="s">
        <v>2007</v>
      </c>
      <c r="E2282" s="68" t="s">
        <v>2008</v>
      </c>
      <c r="F2282" s="239">
        <v>18</v>
      </c>
    </row>
    <row r="2283" customHeight="1" spans="1:6">
      <c r="A2283" s="20">
        <v>2279</v>
      </c>
      <c r="B2283" s="218" t="s">
        <v>4258</v>
      </c>
      <c r="C2283" s="222" t="s">
        <v>2017</v>
      </c>
      <c r="D2283" s="235" t="s">
        <v>2007</v>
      </c>
      <c r="E2283" s="68" t="s">
        <v>2008</v>
      </c>
      <c r="F2283" s="239">
        <v>2</v>
      </c>
    </row>
    <row r="2284" customHeight="1" spans="1:6">
      <c r="A2284" s="20">
        <v>2280</v>
      </c>
      <c r="B2284" s="218" t="s">
        <v>4259</v>
      </c>
      <c r="C2284" s="68"/>
      <c r="D2284" s="235" t="s">
        <v>2007</v>
      </c>
      <c r="E2284" s="68" t="s">
        <v>2008</v>
      </c>
      <c r="F2284" s="239">
        <v>6</v>
      </c>
    </row>
    <row r="2285" customHeight="1" spans="1:6">
      <c r="A2285" s="20">
        <v>2281</v>
      </c>
      <c r="B2285" s="218" t="s">
        <v>4260</v>
      </c>
      <c r="C2285" s="68"/>
      <c r="D2285" s="235" t="s">
        <v>2007</v>
      </c>
      <c r="E2285" s="68" t="s">
        <v>2008</v>
      </c>
      <c r="F2285" s="239">
        <v>20</v>
      </c>
    </row>
    <row r="2286" customHeight="1" spans="1:6">
      <c r="A2286" s="20">
        <v>2282</v>
      </c>
      <c r="B2286" s="218" t="s">
        <v>4261</v>
      </c>
      <c r="C2286" s="68"/>
      <c r="D2286" s="235" t="s">
        <v>2007</v>
      </c>
      <c r="E2286" s="68" t="s">
        <v>2008</v>
      </c>
      <c r="F2286" s="239">
        <v>3</v>
      </c>
    </row>
    <row r="2287" customHeight="1" spans="1:6">
      <c r="A2287" s="20">
        <v>2283</v>
      </c>
      <c r="B2287" s="218" t="s">
        <v>4262</v>
      </c>
      <c r="C2287" s="68"/>
      <c r="D2287" s="235" t="s">
        <v>2007</v>
      </c>
      <c r="E2287" s="68" t="s">
        <v>2008</v>
      </c>
      <c r="F2287" s="239">
        <v>11</v>
      </c>
    </row>
    <row r="2288" customHeight="1" spans="1:6">
      <c r="A2288" s="20">
        <v>2284</v>
      </c>
      <c r="B2288" s="218" t="s">
        <v>4263</v>
      </c>
      <c r="C2288" s="68"/>
      <c r="D2288" s="235" t="s">
        <v>2007</v>
      </c>
      <c r="E2288" s="68" t="s">
        <v>2008</v>
      </c>
      <c r="F2288" s="239">
        <v>2</v>
      </c>
    </row>
    <row r="2289" customHeight="1" spans="1:6">
      <c r="A2289" s="20">
        <v>2285</v>
      </c>
      <c r="B2289" s="218" t="s">
        <v>4263</v>
      </c>
      <c r="C2289" s="68"/>
      <c r="D2289" s="235" t="s">
        <v>2007</v>
      </c>
      <c r="E2289" s="68" t="s">
        <v>2008</v>
      </c>
      <c r="F2289" s="239">
        <v>46</v>
      </c>
    </row>
    <row r="2290" customHeight="1" spans="1:6">
      <c r="A2290" s="20">
        <v>2286</v>
      </c>
      <c r="B2290" s="218" t="s">
        <v>4263</v>
      </c>
      <c r="C2290" s="68"/>
      <c r="D2290" s="235" t="s">
        <v>2007</v>
      </c>
      <c r="E2290" s="68" t="s">
        <v>2008</v>
      </c>
      <c r="F2290" s="239">
        <v>4</v>
      </c>
    </row>
    <row r="2291" customHeight="1" spans="1:6">
      <c r="A2291" s="20">
        <v>2287</v>
      </c>
      <c r="B2291" s="218" t="s">
        <v>4263</v>
      </c>
      <c r="C2291" s="222"/>
      <c r="D2291" s="235" t="s">
        <v>2007</v>
      </c>
      <c r="E2291" s="68" t="s">
        <v>2008</v>
      </c>
      <c r="F2291" s="239">
        <v>10</v>
      </c>
    </row>
    <row r="2292" customHeight="1" spans="1:6">
      <c r="A2292" s="20">
        <v>2288</v>
      </c>
      <c r="B2292" s="218" t="s">
        <v>4263</v>
      </c>
      <c r="C2292" s="68"/>
      <c r="D2292" s="235" t="s">
        <v>2007</v>
      </c>
      <c r="E2292" s="68" t="s">
        <v>2008</v>
      </c>
      <c r="F2292" s="239">
        <v>16</v>
      </c>
    </row>
    <row r="2293" customHeight="1" spans="1:6">
      <c r="A2293" s="20">
        <v>2289</v>
      </c>
      <c r="B2293" s="218" t="s">
        <v>4263</v>
      </c>
      <c r="C2293" s="68"/>
      <c r="D2293" s="235" t="s">
        <v>2007</v>
      </c>
      <c r="E2293" s="68" t="s">
        <v>2008</v>
      </c>
      <c r="F2293" s="239">
        <v>23</v>
      </c>
    </row>
    <row r="2294" customHeight="1" spans="1:6">
      <c r="A2294" s="20">
        <v>2290</v>
      </c>
      <c r="B2294" s="218" t="s">
        <v>4263</v>
      </c>
      <c r="C2294" s="68"/>
      <c r="D2294" s="235" t="s">
        <v>2007</v>
      </c>
      <c r="E2294" s="68" t="s">
        <v>2008</v>
      </c>
      <c r="F2294" s="239">
        <v>1</v>
      </c>
    </row>
    <row r="2295" customHeight="1" spans="1:6">
      <c r="A2295" s="20">
        <v>2291</v>
      </c>
      <c r="B2295" s="218" t="s">
        <v>4263</v>
      </c>
      <c r="C2295" s="68"/>
      <c r="D2295" s="235" t="s">
        <v>2007</v>
      </c>
      <c r="E2295" s="68" t="s">
        <v>2008</v>
      </c>
      <c r="F2295" s="239">
        <v>4</v>
      </c>
    </row>
    <row r="2296" customHeight="1" spans="1:6">
      <c r="A2296" s="20">
        <v>2292</v>
      </c>
      <c r="B2296" s="218" t="s">
        <v>4264</v>
      </c>
      <c r="C2296" s="68"/>
      <c r="D2296" s="235" t="s">
        <v>2007</v>
      </c>
      <c r="E2296" s="68" t="s">
        <v>2008</v>
      </c>
      <c r="F2296" s="239">
        <v>1</v>
      </c>
    </row>
    <row r="2297" customHeight="1" spans="1:6">
      <c r="A2297" s="20">
        <v>2293</v>
      </c>
      <c r="B2297" s="218" t="s">
        <v>4265</v>
      </c>
      <c r="C2297" s="68"/>
      <c r="D2297" s="235" t="s">
        <v>2007</v>
      </c>
      <c r="E2297" s="68" t="s">
        <v>2032</v>
      </c>
      <c r="F2297" s="239">
        <v>24</v>
      </c>
    </row>
    <row r="2298" customHeight="1" spans="1:6">
      <c r="A2298" s="20">
        <v>2294</v>
      </c>
      <c r="B2298" s="218" t="s">
        <v>4266</v>
      </c>
      <c r="C2298" s="68"/>
      <c r="D2298" s="235" t="s">
        <v>2007</v>
      </c>
      <c r="E2298" s="68" t="s">
        <v>2038</v>
      </c>
      <c r="F2298" s="239">
        <v>50</v>
      </c>
    </row>
    <row r="2299" customHeight="1" spans="1:6">
      <c r="A2299" s="20">
        <v>2295</v>
      </c>
      <c r="B2299" s="218" t="s">
        <v>4267</v>
      </c>
      <c r="C2299" s="68"/>
      <c r="D2299" s="235" t="s">
        <v>2007</v>
      </c>
      <c r="E2299" s="68" t="s">
        <v>2038</v>
      </c>
      <c r="F2299" s="239">
        <v>50</v>
      </c>
    </row>
    <row r="2300" customHeight="1" spans="1:6">
      <c r="A2300" s="20">
        <v>2296</v>
      </c>
      <c r="B2300" s="218" t="s">
        <v>4268</v>
      </c>
      <c r="C2300" s="222"/>
      <c r="D2300" s="235" t="s">
        <v>2007</v>
      </c>
      <c r="E2300" s="68" t="s">
        <v>2038</v>
      </c>
      <c r="F2300" s="239">
        <v>38</v>
      </c>
    </row>
    <row r="2301" customHeight="1" spans="1:6">
      <c r="A2301" s="20">
        <v>2297</v>
      </c>
      <c r="B2301" s="218" t="s">
        <v>4269</v>
      </c>
      <c r="C2301" s="68"/>
      <c r="D2301" s="235" t="s">
        <v>2007</v>
      </c>
      <c r="E2301" s="68" t="s">
        <v>2038</v>
      </c>
      <c r="F2301" s="239">
        <v>1</v>
      </c>
    </row>
    <row r="2302" customHeight="1" spans="1:6">
      <c r="A2302" s="20">
        <v>2298</v>
      </c>
      <c r="B2302" s="218" t="s">
        <v>4270</v>
      </c>
      <c r="C2302" s="68"/>
      <c r="D2302" s="235" t="s">
        <v>2007</v>
      </c>
      <c r="E2302" s="68" t="s">
        <v>2038</v>
      </c>
      <c r="F2302" s="239">
        <v>20</v>
      </c>
    </row>
    <row r="2303" customHeight="1" spans="1:6">
      <c r="A2303" s="20">
        <v>2299</v>
      </c>
      <c r="B2303" s="218" t="s">
        <v>4271</v>
      </c>
      <c r="C2303" s="68"/>
      <c r="D2303" s="235" t="s">
        <v>2007</v>
      </c>
      <c r="E2303" s="68" t="s">
        <v>2008</v>
      </c>
      <c r="F2303" s="239">
        <v>9</v>
      </c>
    </row>
    <row r="2304" customHeight="1" spans="1:6">
      <c r="A2304" s="20">
        <v>2300</v>
      </c>
      <c r="B2304" s="218" t="s">
        <v>4272</v>
      </c>
      <c r="C2304" s="68"/>
      <c r="D2304" s="235" t="s">
        <v>2007</v>
      </c>
      <c r="E2304" s="68" t="s">
        <v>2008</v>
      </c>
      <c r="F2304" s="239">
        <v>4</v>
      </c>
    </row>
    <row r="2305" customHeight="1" spans="1:6">
      <c r="A2305" s="20">
        <v>2301</v>
      </c>
      <c r="B2305" s="218" t="s">
        <v>4273</v>
      </c>
      <c r="C2305" s="68"/>
      <c r="D2305" s="235" t="s">
        <v>2007</v>
      </c>
      <c r="E2305" s="68" t="s">
        <v>2008</v>
      </c>
      <c r="F2305" s="239">
        <v>8</v>
      </c>
    </row>
    <row r="2306" customHeight="1" spans="1:6">
      <c r="A2306" s="20">
        <v>2302</v>
      </c>
      <c r="B2306" s="218" t="s">
        <v>4274</v>
      </c>
      <c r="C2306" s="68"/>
      <c r="D2306" s="235" t="s">
        <v>2007</v>
      </c>
      <c r="E2306" s="68" t="s">
        <v>2008</v>
      </c>
      <c r="F2306" s="239">
        <v>5</v>
      </c>
    </row>
    <row r="2307" customHeight="1" spans="1:6">
      <c r="A2307" s="20">
        <v>2303</v>
      </c>
      <c r="B2307" s="218" t="s">
        <v>4275</v>
      </c>
      <c r="C2307" s="68"/>
      <c r="D2307" s="235" t="s">
        <v>2007</v>
      </c>
      <c r="E2307" s="68" t="s">
        <v>2008</v>
      </c>
      <c r="F2307" s="239">
        <v>4</v>
      </c>
    </row>
    <row r="2308" customHeight="1" spans="1:6">
      <c r="A2308" s="20">
        <v>2304</v>
      </c>
      <c r="B2308" s="218" t="s">
        <v>4276</v>
      </c>
      <c r="C2308" s="68"/>
      <c r="D2308" s="235" t="s">
        <v>2007</v>
      </c>
      <c r="E2308" s="68" t="s">
        <v>2008</v>
      </c>
      <c r="F2308" s="239">
        <v>1</v>
      </c>
    </row>
    <row r="2309" customHeight="1" spans="1:6">
      <c r="A2309" s="20">
        <v>2305</v>
      </c>
      <c r="B2309" s="218" t="s">
        <v>4277</v>
      </c>
      <c r="C2309" s="68"/>
      <c r="D2309" s="235" t="s">
        <v>2007</v>
      </c>
      <c r="E2309" s="68" t="s">
        <v>2008</v>
      </c>
      <c r="F2309" s="239">
        <v>30</v>
      </c>
    </row>
    <row r="2310" customHeight="1" spans="1:6">
      <c r="A2310" s="20">
        <v>2306</v>
      </c>
      <c r="B2310" s="218" t="s">
        <v>4278</v>
      </c>
      <c r="C2310" s="68"/>
      <c r="D2310" s="235" t="s">
        <v>2007</v>
      </c>
      <c r="E2310" s="68" t="s">
        <v>2064</v>
      </c>
      <c r="F2310" s="239">
        <v>1</v>
      </c>
    </row>
    <row r="2311" customHeight="1" spans="1:6">
      <c r="A2311" s="20">
        <v>2307</v>
      </c>
      <c r="B2311" s="218" t="s">
        <v>4279</v>
      </c>
      <c r="C2311" s="222"/>
      <c r="D2311" s="235" t="s">
        <v>2007</v>
      </c>
      <c r="E2311" s="68" t="s">
        <v>2064</v>
      </c>
      <c r="F2311" s="239">
        <v>2</v>
      </c>
    </row>
    <row r="2312" customHeight="1" spans="1:6">
      <c r="A2312" s="20">
        <v>2308</v>
      </c>
      <c r="B2312" s="218" t="s">
        <v>4279</v>
      </c>
      <c r="C2312" s="222"/>
      <c r="D2312" s="235" t="s">
        <v>2007</v>
      </c>
      <c r="E2312" s="68" t="s">
        <v>2064</v>
      </c>
      <c r="F2312" s="239">
        <v>4</v>
      </c>
    </row>
    <row r="2313" customHeight="1" spans="1:6">
      <c r="A2313" s="20">
        <v>2309</v>
      </c>
      <c r="B2313" s="218" t="s">
        <v>4280</v>
      </c>
      <c r="C2313" s="68"/>
      <c r="D2313" s="235" t="s">
        <v>2007</v>
      </c>
      <c r="E2313" s="68" t="s">
        <v>2064</v>
      </c>
      <c r="F2313" s="239">
        <v>4</v>
      </c>
    </row>
    <row r="2314" customHeight="1" spans="1:6">
      <c r="A2314" s="20">
        <v>2310</v>
      </c>
      <c r="B2314" s="218" t="s">
        <v>4281</v>
      </c>
      <c r="C2314" s="68"/>
      <c r="D2314" s="235" t="s">
        <v>2007</v>
      </c>
      <c r="E2314" s="68" t="s">
        <v>2038</v>
      </c>
      <c r="F2314" s="239">
        <v>3</v>
      </c>
    </row>
    <row r="2315" customHeight="1" spans="1:6">
      <c r="A2315" s="20">
        <v>2311</v>
      </c>
      <c r="B2315" s="218" t="s">
        <v>4282</v>
      </c>
      <c r="C2315" s="68"/>
      <c r="D2315" s="235" t="s">
        <v>2007</v>
      </c>
      <c r="E2315" s="68" t="s">
        <v>2008</v>
      </c>
      <c r="F2315" s="239">
        <v>9</v>
      </c>
    </row>
    <row r="2316" customHeight="1" spans="1:6">
      <c r="A2316" s="20">
        <v>2312</v>
      </c>
      <c r="B2316" s="218" t="s">
        <v>4283</v>
      </c>
      <c r="C2316" s="68"/>
      <c r="D2316" s="235" t="s">
        <v>2007</v>
      </c>
      <c r="E2316" s="68" t="s">
        <v>2008</v>
      </c>
      <c r="F2316" s="239">
        <v>13</v>
      </c>
    </row>
    <row r="2317" customHeight="1" spans="1:6">
      <c r="A2317" s="20">
        <v>2313</v>
      </c>
      <c r="B2317" s="218" t="s">
        <v>4284</v>
      </c>
      <c r="C2317" s="68"/>
      <c r="D2317" s="235" t="s">
        <v>2007</v>
      </c>
      <c r="E2317" s="68" t="s">
        <v>2008</v>
      </c>
      <c r="F2317" s="239">
        <v>50</v>
      </c>
    </row>
    <row r="2318" customHeight="1" spans="1:6">
      <c r="A2318" s="20">
        <v>2314</v>
      </c>
      <c r="B2318" s="218" t="s">
        <v>4285</v>
      </c>
      <c r="C2318" s="68"/>
      <c r="D2318" s="235" t="s">
        <v>2007</v>
      </c>
      <c r="E2318" s="68" t="s">
        <v>2008</v>
      </c>
      <c r="F2318" s="239">
        <v>1</v>
      </c>
    </row>
    <row r="2319" customHeight="1" spans="1:6">
      <c r="A2319" s="20">
        <v>2315</v>
      </c>
      <c r="B2319" s="218" t="s">
        <v>4286</v>
      </c>
      <c r="C2319" s="68"/>
      <c r="D2319" s="235" t="s">
        <v>2007</v>
      </c>
      <c r="E2319" s="68" t="s">
        <v>2008</v>
      </c>
      <c r="F2319" s="239">
        <v>27</v>
      </c>
    </row>
    <row r="2320" customHeight="1" spans="1:6">
      <c r="A2320" s="20">
        <v>2316</v>
      </c>
      <c r="B2320" s="218" t="s">
        <v>4287</v>
      </c>
      <c r="C2320" s="68"/>
      <c r="D2320" s="235" t="s">
        <v>2007</v>
      </c>
      <c r="E2320" s="68" t="s">
        <v>2008</v>
      </c>
      <c r="F2320" s="239">
        <v>4</v>
      </c>
    </row>
    <row r="2321" customHeight="1" spans="1:6">
      <c r="A2321" s="20">
        <v>2317</v>
      </c>
      <c r="B2321" s="218" t="s">
        <v>4288</v>
      </c>
      <c r="C2321" s="68"/>
      <c r="D2321" s="235" t="s">
        <v>2007</v>
      </c>
      <c r="E2321" s="68" t="s">
        <v>2008</v>
      </c>
      <c r="F2321" s="239">
        <v>2</v>
      </c>
    </row>
    <row r="2322" customHeight="1" spans="1:6">
      <c r="A2322" s="20">
        <v>2318</v>
      </c>
      <c r="B2322" s="218" t="s">
        <v>4289</v>
      </c>
      <c r="C2322" s="68"/>
      <c r="D2322" s="235" t="s">
        <v>2007</v>
      </c>
      <c r="E2322" s="68" t="s">
        <v>2008</v>
      </c>
      <c r="F2322" s="239">
        <v>100</v>
      </c>
    </row>
    <row r="2323" customHeight="1" spans="1:6">
      <c r="A2323" s="20">
        <v>2319</v>
      </c>
      <c r="B2323" s="218" t="s">
        <v>4290</v>
      </c>
      <c r="C2323" s="68"/>
      <c r="D2323" s="235" t="s">
        <v>2007</v>
      </c>
      <c r="E2323" s="68" t="s">
        <v>2008</v>
      </c>
      <c r="F2323" s="239">
        <v>10</v>
      </c>
    </row>
    <row r="2324" customHeight="1" spans="1:6">
      <c r="A2324" s="20">
        <v>2320</v>
      </c>
      <c r="B2324" s="218" t="s">
        <v>4291</v>
      </c>
      <c r="C2324" s="68"/>
      <c r="D2324" s="235" t="s">
        <v>2007</v>
      </c>
      <c r="E2324" s="68" t="s">
        <v>2008</v>
      </c>
      <c r="F2324" s="239">
        <v>9</v>
      </c>
    </row>
    <row r="2325" customHeight="1" spans="1:6">
      <c r="A2325" s="20">
        <v>2321</v>
      </c>
      <c r="B2325" s="218" t="s">
        <v>4292</v>
      </c>
      <c r="C2325" s="68"/>
      <c r="D2325" s="235" t="s">
        <v>2007</v>
      </c>
      <c r="E2325" s="68" t="s">
        <v>2008</v>
      </c>
      <c r="F2325" s="239">
        <v>18</v>
      </c>
    </row>
    <row r="2326" customHeight="1" spans="1:6">
      <c r="A2326" s="20">
        <v>2322</v>
      </c>
      <c r="B2326" s="218" t="s">
        <v>4293</v>
      </c>
      <c r="C2326" s="68"/>
      <c r="D2326" s="235" t="s">
        <v>2007</v>
      </c>
      <c r="E2326" s="68" t="s">
        <v>2008</v>
      </c>
      <c r="F2326" s="239">
        <v>3</v>
      </c>
    </row>
    <row r="2327" customHeight="1" spans="1:6">
      <c r="A2327" s="20">
        <v>2323</v>
      </c>
      <c r="B2327" s="218" t="s">
        <v>4294</v>
      </c>
      <c r="C2327" s="222"/>
      <c r="D2327" s="235" t="s">
        <v>2007</v>
      </c>
      <c r="E2327" s="68" t="s">
        <v>2008</v>
      </c>
      <c r="F2327" s="239">
        <v>7</v>
      </c>
    </row>
    <row r="2328" customHeight="1" spans="1:6">
      <c r="A2328" s="20">
        <v>2324</v>
      </c>
      <c r="B2328" s="218" t="s">
        <v>4295</v>
      </c>
      <c r="C2328" s="68"/>
      <c r="D2328" s="235" t="s">
        <v>2007</v>
      </c>
      <c r="E2328" s="68" t="s">
        <v>2008</v>
      </c>
      <c r="F2328" s="239">
        <v>10</v>
      </c>
    </row>
    <row r="2329" customHeight="1" spans="1:6">
      <c r="A2329" s="20">
        <v>2325</v>
      </c>
      <c r="B2329" s="218" t="s">
        <v>4294</v>
      </c>
      <c r="C2329" s="222"/>
      <c r="D2329" s="235" t="s">
        <v>2007</v>
      </c>
      <c r="E2329" s="68" t="s">
        <v>2008</v>
      </c>
      <c r="F2329" s="239">
        <v>1</v>
      </c>
    </row>
    <row r="2330" customHeight="1" spans="1:6">
      <c r="A2330" s="20">
        <v>2326</v>
      </c>
      <c r="B2330" s="218" t="s">
        <v>4296</v>
      </c>
      <c r="C2330" s="68"/>
      <c r="D2330" s="235" t="s">
        <v>2007</v>
      </c>
      <c r="E2330" s="68" t="s">
        <v>2038</v>
      </c>
      <c r="F2330" s="239">
        <v>14</v>
      </c>
    </row>
    <row r="2331" customHeight="1" spans="1:6">
      <c r="A2331" s="20">
        <v>2327</v>
      </c>
      <c r="B2331" s="218" t="s">
        <v>4297</v>
      </c>
      <c r="C2331" s="68"/>
      <c r="D2331" s="235" t="s">
        <v>2007</v>
      </c>
      <c r="E2331" s="68" t="s">
        <v>2008</v>
      </c>
      <c r="F2331" s="239">
        <v>24</v>
      </c>
    </row>
    <row r="2332" customHeight="1" spans="1:6">
      <c r="A2332" s="20">
        <v>2328</v>
      </c>
      <c r="B2332" s="218" t="s">
        <v>4298</v>
      </c>
      <c r="C2332" s="68"/>
      <c r="D2332" s="235" t="s">
        <v>2007</v>
      </c>
      <c r="E2332" s="68" t="s">
        <v>2008</v>
      </c>
      <c r="F2332" s="239">
        <v>12</v>
      </c>
    </row>
    <row r="2333" customHeight="1" spans="1:6">
      <c r="A2333" s="20">
        <v>2329</v>
      </c>
      <c r="B2333" s="218" t="s">
        <v>4299</v>
      </c>
      <c r="C2333" s="68"/>
      <c r="D2333" s="235" t="s">
        <v>2007</v>
      </c>
      <c r="E2333" s="68" t="s">
        <v>2008</v>
      </c>
      <c r="F2333" s="239">
        <v>30</v>
      </c>
    </row>
    <row r="2334" customHeight="1" spans="1:6">
      <c r="A2334" s="20">
        <v>2330</v>
      </c>
      <c r="B2334" s="218" t="s">
        <v>4300</v>
      </c>
      <c r="C2334" s="68"/>
      <c r="D2334" s="235" t="s">
        <v>2007</v>
      </c>
      <c r="E2334" s="68" t="s">
        <v>2008</v>
      </c>
      <c r="F2334" s="239">
        <v>16</v>
      </c>
    </row>
    <row r="2335" customHeight="1" spans="1:6">
      <c r="A2335" s="20">
        <v>2331</v>
      </c>
      <c r="B2335" s="218" t="s">
        <v>4301</v>
      </c>
      <c r="C2335" s="68"/>
      <c r="D2335" s="235" t="s">
        <v>2007</v>
      </c>
      <c r="E2335" s="68" t="s">
        <v>2038</v>
      </c>
      <c r="F2335" s="239">
        <v>25</v>
      </c>
    </row>
    <row r="2336" customHeight="1" spans="1:6">
      <c r="A2336" s="20">
        <v>2332</v>
      </c>
      <c r="B2336" s="218" t="s">
        <v>4302</v>
      </c>
      <c r="C2336" s="68"/>
      <c r="D2336" s="235" t="s">
        <v>2007</v>
      </c>
      <c r="E2336" s="68" t="s">
        <v>2008</v>
      </c>
      <c r="F2336" s="239">
        <v>20</v>
      </c>
    </row>
    <row r="2337" customHeight="1" spans="1:6">
      <c r="A2337" s="20">
        <v>2333</v>
      </c>
      <c r="B2337" s="218" t="s">
        <v>4303</v>
      </c>
      <c r="C2337" s="68"/>
      <c r="D2337" s="235" t="s">
        <v>2007</v>
      </c>
      <c r="E2337" s="68" t="s">
        <v>2008</v>
      </c>
      <c r="F2337" s="239">
        <v>6</v>
      </c>
    </row>
    <row r="2338" customHeight="1" spans="1:6">
      <c r="A2338" s="20">
        <v>2334</v>
      </c>
      <c r="B2338" s="218" t="s">
        <v>4304</v>
      </c>
      <c r="C2338" s="68"/>
      <c r="D2338" s="235" t="s">
        <v>2007</v>
      </c>
      <c r="E2338" s="68" t="s">
        <v>2008</v>
      </c>
      <c r="F2338" s="239">
        <v>18</v>
      </c>
    </row>
    <row r="2339" customHeight="1" spans="1:6">
      <c r="A2339" s="20">
        <v>2335</v>
      </c>
      <c r="B2339" s="218" t="s">
        <v>4305</v>
      </c>
      <c r="C2339" s="68"/>
      <c r="D2339" s="235" t="s">
        <v>2007</v>
      </c>
      <c r="E2339" s="68" t="s">
        <v>2008</v>
      </c>
      <c r="F2339" s="239">
        <v>55</v>
      </c>
    </row>
    <row r="2340" customHeight="1" spans="1:6">
      <c r="A2340" s="20">
        <v>2336</v>
      </c>
      <c r="B2340" s="218" t="s">
        <v>4306</v>
      </c>
      <c r="C2340" s="68"/>
      <c r="D2340" s="235" t="s">
        <v>2007</v>
      </c>
      <c r="E2340" s="68" t="s">
        <v>2008</v>
      </c>
      <c r="F2340" s="239">
        <v>11</v>
      </c>
    </row>
    <row r="2341" customHeight="1" spans="1:6">
      <c r="A2341" s="20">
        <v>2337</v>
      </c>
      <c r="B2341" s="218" t="s">
        <v>4307</v>
      </c>
      <c r="C2341" s="68"/>
      <c r="D2341" s="235" t="s">
        <v>2007</v>
      </c>
      <c r="E2341" s="68" t="s">
        <v>2008</v>
      </c>
      <c r="F2341" s="239">
        <v>5</v>
      </c>
    </row>
    <row r="2342" customHeight="1" spans="1:6">
      <c r="A2342" s="20">
        <v>2338</v>
      </c>
      <c r="B2342" s="218" t="s">
        <v>4308</v>
      </c>
      <c r="C2342" s="68"/>
      <c r="D2342" s="235" t="s">
        <v>2007</v>
      </c>
      <c r="E2342" s="68" t="s">
        <v>2008</v>
      </c>
      <c r="F2342" s="239">
        <v>9</v>
      </c>
    </row>
    <row r="2343" customHeight="1" spans="1:6">
      <c r="A2343" s="20">
        <v>2339</v>
      </c>
      <c r="B2343" s="218" t="s">
        <v>4309</v>
      </c>
      <c r="C2343" s="68"/>
      <c r="D2343" s="235" t="s">
        <v>2007</v>
      </c>
      <c r="E2343" s="68" t="s">
        <v>2008</v>
      </c>
      <c r="F2343" s="239">
        <v>24</v>
      </c>
    </row>
    <row r="2344" customHeight="1" spans="1:6">
      <c r="A2344" s="20">
        <v>2340</v>
      </c>
      <c r="B2344" s="218" t="s">
        <v>4310</v>
      </c>
      <c r="C2344" s="68"/>
      <c r="D2344" s="235" t="s">
        <v>2007</v>
      </c>
      <c r="E2344" s="68" t="s">
        <v>2008</v>
      </c>
      <c r="F2344" s="239">
        <v>13</v>
      </c>
    </row>
    <row r="2345" customHeight="1" spans="1:6">
      <c r="A2345" s="20">
        <v>2341</v>
      </c>
      <c r="B2345" s="218" t="s">
        <v>4310</v>
      </c>
      <c r="C2345" s="68"/>
      <c r="D2345" s="235" t="s">
        <v>2007</v>
      </c>
      <c r="E2345" s="68" t="s">
        <v>2008</v>
      </c>
      <c r="F2345" s="239">
        <v>20</v>
      </c>
    </row>
    <row r="2346" customHeight="1" spans="1:6">
      <c r="A2346" s="20">
        <v>2342</v>
      </c>
      <c r="B2346" s="218" t="s">
        <v>4311</v>
      </c>
      <c r="C2346" s="68"/>
      <c r="D2346" s="235" t="s">
        <v>2007</v>
      </c>
      <c r="E2346" s="68" t="s">
        <v>2573</v>
      </c>
      <c r="F2346" s="239">
        <v>35</v>
      </c>
    </row>
    <row r="2347" customHeight="1" spans="1:6">
      <c r="A2347" s="20">
        <v>2343</v>
      </c>
      <c r="B2347" s="218" t="s">
        <v>4312</v>
      </c>
      <c r="C2347" s="68"/>
      <c r="D2347" s="235" t="s">
        <v>2007</v>
      </c>
      <c r="E2347" s="68" t="s">
        <v>2573</v>
      </c>
      <c r="F2347" s="239">
        <v>30</v>
      </c>
    </row>
    <row r="2348" customHeight="1" spans="1:6">
      <c r="A2348" s="20">
        <v>2344</v>
      </c>
      <c r="B2348" s="218" t="s">
        <v>4313</v>
      </c>
      <c r="C2348" s="68"/>
      <c r="D2348" s="235" t="s">
        <v>2007</v>
      </c>
      <c r="E2348" s="68" t="s">
        <v>2573</v>
      </c>
      <c r="F2348" s="239">
        <v>12</v>
      </c>
    </row>
    <row r="2349" customHeight="1" spans="1:6">
      <c r="A2349" s="20">
        <v>2345</v>
      </c>
      <c r="B2349" s="218" t="s">
        <v>4314</v>
      </c>
      <c r="C2349" s="68"/>
      <c r="D2349" s="235" t="s">
        <v>2007</v>
      </c>
      <c r="E2349" s="68" t="s">
        <v>2573</v>
      </c>
      <c r="F2349" s="239">
        <v>45</v>
      </c>
    </row>
    <row r="2350" customHeight="1" spans="1:6">
      <c r="A2350" s="20">
        <v>2346</v>
      </c>
      <c r="B2350" s="218" t="s">
        <v>4315</v>
      </c>
      <c r="C2350" s="68"/>
      <c r="D2350" s="235" t="s">
        <v>2007</v>
      </c>
      <c r="E2350" s="68" t="s">
        <v>2573</v>
      </c>
      <c r="F2350" s="239">
        <v>50</v>
      </c>
    </row>
    <row r="2351" customHeight="1" spans="1:6">
      <c r="A2351" s="20">
        <v>2347</v>
      </c>
      <c r="B2351" s="218" t="s">
        <v>4316</v>
      </c>
      <c r="C2351" s="68"/>
      <c r="D2351" s="235" t="s">
        <v>2007</v>
      </c>
      <c r="E2351" s="68" t="s">
        <v>2573</v>
      </c>
      <c r="F2351" s="239">
        <v>50</v>
      </c>
    </row>
    <row r="2352" customHeight="1" spans="1:6">
      <c r="A2352" s="20">
        <v>2348</v>
      </c>
      <c r="B2352" s="218" t="s">
        <v>4317</v>
      </c>
      <c r="C2352" s="68"/>
      <c r="D2352" s="235" t="s">
        <v>2007</v>
      </c>
      <c r="E2352" s="68" t="s">
        <v>2008</v>
      </c>
      <c r="F2352" s="239">
        <v>27</v>
      </c>
    </row>
    <row r="2353" customHeight="1" spans="1:6">
      <c r="A2353" s="20">
        <v>2349</v>
      </c>
      <c r="B2353" s="218" t="s">
        <v>4318</v>
      </c>
      <c r="C2353" s="68"/>
      <c r="D2353" s="235" t="s">
        <v>2007</v>
      </c>
      <c r="E2353" s="68" t="s">
        <v>2008</v>
      </c>
      <c r="F2353" s="239">
        <v>100</v>
      </c>
    </row>
    <row r="2354" customHeight="1" spans="1:6">
      <c r="A2354" s="20">
        <v>2350</v>
      </c>
      <c r="B2354" s="218" t="s">
        <v>4319</v>
      </c>
      <c r="C2354" s="68"/>
      <c r="D2354" s="235" t="s">
        <v>2007</v>
      </c>
      <c r="E2354" s="68" t="s">
        <v>2008</v>
      </c>
      <c r="F2354" s="239">
        <v>15</v>
      </c>
    </row>
    <row r="2355" customHeight="1" spans="1:6">
      <c r="A2355" s="20">
        <v>2351</v>
      </c>
      <c r="B2355" s="218" t="s">
        <v>4320</v>
      </c>
      <c r="C2355" s="68"/>
      <c r="D2355" s="235" t="s">
        <v>2007</v>
      </c>
      <c r="E2355" s="68" t="s">
        <v>2008</v>
      </c>
      <c r="F2355" s="239">
        <v>15</v>
      </c>
    </row>
    <row r="2356" customHeight="1" spans="1:6">
      <c r="A2356" s="20">
        <v>2352</v>
      </c>
      <c r="B2356" s="218" t="s">
        <v>4319</v>
      </c>
      <c r="C2356" s="68"/>
      <c r="D2356" s="235" t="s">
        <v>2007</v>
      </c>
      <c r="E2356" s="68" t="s">
        <v>2008</v>
      </c>
      <c r="F2356" s="239">
        <v>26</v>
      </c>
    </row>
    <row r="2357" customHeight="1" spans="1:6">
      <c r="A2357" s="20">
        <v>2353</v>
      </c>
      <c r="B2357" s="218" t="s">
        <v>4321</v>
      </c>
      <c r="C2357" s="68" t="s">
        <v>3633</v>
      </c>
      <c r="D2357" s="235" t="s">
        <v>2007</v>
      </c>
      <c r="E2357" s="68" t="s">
        <v>2008</v>
      </c>
      <c r="F2357" s="239">
        <v>150</v>
      </c>
    </row>
    <row r="2358" customHeight="1" spans="1:6">
      <c r="A2358" s="20">
        <v>2354</v>
      </c>
      <c r="B2358" s="218" t="s">
        <v>4322</v>
      </c>
      <c r="C2358" s="68"/>
      <c r="D2358" s="235" t="s">
        <v>2007</v>
      </c>
      <c r="E2358" s="68" t="s">
        <v>2008</v>
      </c>
      <c r="F2358" s="239">
        <v>4</v>
      </c>
    </row>
    <row r="2359" customHeight="1" spans="1:6">
      <c r="A2359" s="20">
        <v>2355</v>
      </c>
      <c r="B2359" s="218" t="s">
        <v>4323</v>
      </c>
      <c r="C2359" s="68"/>
      <c r="D2359" s="235" t="s">
        <v>2007</v>
      </c>
      <c r="E2359" s="68" t="s">
        <v>2032</v>
      </c>
      <c r="F2359" s="239">
        <v>2</v>
      </c>
    </row>
    <row r="2360" customHeight="1" spans="1:6">
      <c r="A2360" s="20">
        <v>2356</v>
      </c>
      <c r="B2360" s="218" t="s">
        <v>4324</v>
      </c>
      <c r="C2360" s="68"/>
      <c r="D2360" s="235" t="s">
        <v>2007</v>
      </c>
      <c r="E2360" s="68" t="s">
        <v>2038</v>
      </c>
      <c r="F2360" s="239">
        <v>200</v>
      </c>
    </row>
    <row r="2361" customHeight="1" spans="1:6">
      <c r="A2361" s="20">
        <v>2357</v>
      </c>
      <c r="B2361" s="218" t="s">
        <v>4325</v>
      </c>
      <c r="C2361" s="68"/>
      <c r="D2361" s="235" t="s">
        <v>2007</v>
      </c>
      <c r="E2361" s="68" t="s">
        <v>4326</v>
      </c>
      <c r="F2361" s="239">
        <v>13</v>
      </c>
    </row>
    <row r="2362" customHeight="1" spans="1:6">
      <c r="A2362" s="20">
        <v>2358</v>
      </c>
      <c r="B2362" s="218" t="s">
        <v>4327</v>
      </c>
      <c r="C2362" s="68"/>
      <c r="D2362" s="235" t="s">
        <v>2007</v>
      </c>
      <c r="E2362" s="68" t="s">
        <v>2008</v>
      </c>
      <c r="F2362" s="239">
        <v>1</v>
      </c>
    </row>
    <row r="2363" customHeight="1" spans="1:6">
      <c r="A2363" s="20">
        <v>2359</v>
      </c>
      <c r="B2363" s="218" t="s">
        <v>4328</v>
      </c>
      <c r="C2363" s="68"/>
      <c r="D2363" s="235" t="s">
        <v>2007</v>
      </c>
      <c r="E2363" s="68" t="s">
        <v>2013</v>
      </c>
      <c r="F2363" s="239">
        <v>10</v>
      </c>
    </row>
    <row r="2364" customHeight="1" spans="1:6">
      <c r="A2364" s="20">
        <v>2360</v>
      </c>
      <c r="B2364" s="218" t="s">
        <v>4329</v>
      </c>
      <c r="C2364" s="68"/>
      <c r="D2364" s="235" t="s">
        <v>2007</v>
      </c>
      <c r="E2364" s="68" t="s">
        <v>2064</v>
      </c>
      <c r="F2364" s="239">
        <v>105</v>
      </c>
    </row>
    <row r="2365" customHeight="1" spans="1:6">
      <c r="A2365" s="20">
        <v>2361</v>
      </c>
      <c r="B2365" s="218" t="s">
        <v>4330</v>
      </c>
      <c r="C2365" s="68"/>
      <c r="D2365" s="235" t="s">
        <v>2007</v>
      </c>
      <c r="E2365" s="68" t="s">
        <v>2008</v>
      </c>
      <c r="F2365" s="239">
        <v>1000</v>
      </c>
    </row>
    <row r="2366" customHeight="1" spans="1:6">
      <c r="A2366" s="20">
        <v>2362</v>
      </c>
      <c r="B2366" s="218" t="s">
        <v>4331</v>
      </c>
      <c r="C2366" s="68"/>
      <c r="D2366" s="235" t="s">
        <v>2007</v>
      </c>
      <c r="E2366" s="68" t="s">
        <v>2008</v>
      </c>
      <c r="F2366" s="239">
        <v>30</v>
      </c>
    </row>
    <row r="2367" customHeight="1" spans="1:6">
      <c r="A2367" s="20">
        <v>2363</v>
      </c>
      <c r="B2367" s="218" t="s">
        <v>4332</v>
      </c>
      <c r="C2367" s="68"/>
      <c r="D2367" s="235" t="s">
        <v>2007</v>
      </c>
      <c r="E2367" s="68" t="s">
        <v>2008</v>
      </c>
      <c r="F2367" s="239">
        <v>438</v>
      </c>
    </row>
    <row r="2368" customHeight="1" spans="1:6">
      <c r="A2368" s="20">
        <v>2364</v>
      </c>
      <c r="B2368" s="218" t="s">
        <v>4333</v>
      </c>
      <c r="C2368" s="68"/>
      <c r="D2368" s="235" t="s">
        <v>2007</v>
      </c>
      <c r="E2368" s="68" t="s">
        <v>2008</v>
      </c>
      <c r="F2368" s="239">
        <v>180</v>
      </c>
    </row>
    <row r="2369" customHeight="1" spans="1:6">
      <c r="A2369" s="20">
        <v>2365</v>
      </c>
      <c r="B2369" s="218" t="s">
        <v>4334</v>
      </c>
      <c r="C2369" s="68"/>
      <c r="D2369" s="235" t="s">
        <v>2007</v>
      </c>
      <c r="E2369" s="68" t="s">
        <v>2008</v>
      </c>
      <c r="F2369" s="239">
        <v>229</v>
      </c>
    </row>
    <row r="2370" customHeight="1" spans="1:6">
      <c r="A2370" s="20">
        <v>2366</v>
      </c>
      <c r="B2370" s="218" t="s">
        <v>4335</v>
      </c>
      <c r="C2370" s="68"/>
      <c r="D2370" s="235" t="s">
        <v>2007</v>
      </c>
      <c r="E2370" s="68" t="s">
        <v>2008</v>
      </c>
      <c r="F2370" s="239">
        <v>93</v>
      </c>
    </row>
    <row r="2371" customHeight="1" spans="1:6">
      <c r="A2371" s="20">
        <v>2367</v>
      </c>
      <c r="B2371" s="218" t="s">
        <v>4336</v>
      </c>
      <c r="C2371" s="222" t="s">
        <v>2017</v>
      </c>
      <c r="D2371" s="235" t="s">
        <v>2007</v>
      </c>
      <c r="E2371" s="68" t="s">
        <v>2008</v>
      </c>
      <c r="F2371" s="239">
        <v>257</v>
      </c>
    </row>
    <row r="2372" customHeight="1" spans="1:6">
      <c r="A2372" s="20">
        <v>2368</v>
      </c>
      <c r="B2372" s="218" t="s">
        <v>4337</v>
      </c>
      <c r="C2372" s="222" t="s">
        <v>4338</v>
      </c>
      <c r="D2372" s="235" t="s">
        <v>2007</v>
      </c>
      <c r="E2372" s="68" t="s">
        <v>2008</v>
      </c>
      <c r="F2372" s="239">
        <v>12</v>
      </c>
    </row>
    <row r="2373" customHeight="1" spans="1:6">
      <c r="A2373" s="20">
        <v>2369</v>
      </c>
      <c r="B2373" s="218" t="s">
        <v>4339</v>
      </c>
      <c r="C2373" s="68"/>
      <c r="D2373" s="235" t="s">
        <v>2007</v>
      </c>
      <c r="E2373" s="68" t="s">
        <v>2008</v>
      </c>
      <c r="F2373" s="239">
        <v>138</v>
      </c>
    </row>
    <row r="2374" customHeight="1" spans="1:6">
      <c r="A2374" s="20">
        <v>2370</v>
      </c>
      <c r="B2374" s="218" t="s">
        <v>4340</v>
      </c>
      <c r="C2374" s="222" t="s">
        <v>4157</v>
      </c>
      <c r="D2374" s="235" t="s">
        <v>2007</v>
      </c>
      <c r="E2374" s="68" t="s">
        <v>2064</v>
      </c>
      <c r="F2374" s="239">
        <v>36</v>
      </c>
    </row>
    <row r="2375" customHeight="1" spans="1:6">
      <c r="A2375" s="20">
        <v>2371</v>
      </c>
      <c r="B2375" s="218" t="s">
        <v>4341</v>
      </c>
      <c r="C2375" s="68"/>
      <c r="D2375" s="235" t="s">
        <v>2007</v>
      </c>
      <c r="E2375" s="68" t="s">
        <v>2064</v>
      </c>
      <c r="F2375" s="239">
        <v>36</v>
      </c>
    </row>
    <row r="2376" customHeight="1" spans="1:6">
      <c r="A2376" s="20">
        <v>2372</v>
      </c>
      <c r="B2376" s="218" t="s">
        <v>4342</v>
      </c>
      <c r="C2376" s="68"/>
      <c r="D2376" s="235" t="s">
        <v>2007</v>
      </c>
      <c r="E2376" s="68" t="s">
        <v>2008</v>
      </c>
      <c r="F2376" s="239">
        <v>100</v>
      </c>
    </row>
    <row r="2377" customHeight="1" spans="1:6">
      <c r="A2377" s="20">
        <v>2373</v>
      </c>
      <c r="B2377" s="218" t="s">
        <v>4343</v>
      </c>
      <c r="C2377" s="222" t="s">
        <v>2017</v>
      </c>
      <c r="D2377" s="235" t="s">
        <v>2007</v>
      </c>
      <c r="E2377" s="243" t="s">
        <v>4021</v>
      </c>
      <c r="F2377" s="239">
        <v>10</v>
      </c>
    </row>
    <row r="2378" customHeight="1" spans="1:6">
      <c r="A2378" s="20">
        <v>2374</v>
      </c>
      <c r="B2378" s="218" t="s">
        <v>4344</v>
      </c>
      <c r="C2378" s="222" t="s">
        <v>2017</v>
      </c>
      <c r="D2378" s="235" t="s">
        <v>2007</v>
      </c>
      <c r="E2378" s="244" t="s">
        <v>4021</v>
      </c>
      <c r="F2378" s="239">
        <v>20</v>
      </c>
    </row>
    <row r="2379" customHeight="1" spans="1:6">
      <c r="A2379" s="20">
        <v>2375</v>
      </c>
      <c r="B2379" s="218" t="s">
        <v>4345</v>
      </c>
      <c r="C2379" s="222" t="s">
        <v>2017</v>
      </c>
      <c r="D2379" s="235" t="s">
        <v>2007</v>
      </c>
      <c r="E2379" s="244" t="s">
        <v>4021</v>
      </c>
      <c r="F2379" s="239">
        <v>20</v>
      </c>
    </row>
    <row r="2380" customHeight="1" spans="1:6">
      <c r="A2380" s="20">
        <v>2376</v>
      </c>
      <c r="B2380" s="218" t="s">
        <v>4346</v>
      </c>
      <c r="C2380" s="222" t="s">
        <v>2017</v>
      </c>
      <c r="D2380" s="235" t="s">
        <v>2007</v>
      </c>
      <c r="E2380" s="244" t="s">
        <v>4021</v>
      </c>
      <c r="F2380" s="239">
        <v>10</v>
      </c>
    </row>
    <row r="2381" customHeight="1" spans="1:6">
      <c r="A2381" s="20">
        <v>2377</v>
      </c>
      <c r="B2381" s="218" t="s">
        <v>4347</v>
      </c>
      <c r="C2381" s="222" t="s">
        <v>2017</v>
      </c>
      <c r="D2381" s="235" t="s">
        <v>2007</v>
      </c>
      <c r="E2381" s="244" t="s">
        <v>4021</v>
      </c>
      <c r="F2381" s="239">
        <v>5</v>
      </c>
    </row>
    <row r="2382" customHeight="1" spans="1:6">
      <c r="A2382" s="20">
        <v>2378</v>
      </c>
      <c r="B2382" s="218" t="s">
        <v>4348</v>
      </c>
      <c r="C2382" s="222" t="s">
        <v>2017</v>
      </c>
      <c r="D2382" s="235" t="s">
        <v>2007</v>
      </c>
      <c r="E2382" s="244" t="s">
        <v>4021</v>
      </c>
      <c r="F2382" s="239">
        <v>100</v>
      </c>
    </row>
    <row r="2383" customHeight="1" spans="1:6">
      <c r="A2383" s="20">
        <v>2379</v>
      </c>
      <c r="B2383" s="218" t="s">
        <v>4349</v>
      </c>
      <c r="C2383" s="222" t="s">
        <v>2017</v>
      </c>
      <c r="D2383" s="235" t="s">
        <v>2007</v>
      </c>
      <c r="E2383" s="244" t="s">
        <v>4021</v>
      </c>
      <c r="F2383" s="239">
        <v>20</v>
      </c>
    </row>
    <row r="2384" customHeight="1" spans="1:6">
      <c r="A2384" s="20">
        <v>2380</v>
      </c>
      <c r="B2384" s="218" t="s">
        <v>4350</v>
      </c>
      <c r="C2384" s="222" t="s">
        <v>2017</v>
      </c>
      <c r="D2384" s="235" t="s">
        <v>2007</v>
      </c>
      <c r="E2384" s="244" t="s">
        <v>4021</v>
      </c>
      <c r="F2384" s="239">
        <v>200</v>
      </c>
    </row>
    <row r="2385" customHeight="1" spans="1:6">
      <c r="A2385" s="20">
        <v>2381</v>
      </c>
      <c r="B2385" s="218" t="s">
        <v>4351</v>
      </c>
      <c r="C2385" s="222" t="s">
        <v>2017</v>
      </c>
      <c r="D2385" s="235" t="s">
        <v>2007</v>
      </c>
      <c r="E2385" s="244" t="s">
        <v>4021</v>
      </c>
      <c r="F2385" s="239">
        <v>150</v>
      </c>
    </row>
    <row r="2386" customHeight="1" spans="1:6">
      <c r="A2386" s="20">
        <v>2382</v>
      </c>
      <c r="B2386" s="218" t="s">
        <v>4352</v>
      </c>
      <c r="C2386" s="222" t="s">
        <v>2017</v>
      </c>
      <c r="D2386" s="235" t="s">
        <v>2007</v>
      </c>
      <c r="E2386" s="244" t="s">
        <v>4021</v>
      </c>
      <c r="F2386" s="239">
        <v>100</v>
      </c>
    </row>
    <row r="2387" customHeight="1" spans="1:6">
      <c r="A2387" s="20">
        <v>2383</v>
      </c>
      <c r="B2387" s="218" t="s">
        <v>4353</v>
      </c>
      <c r="C2387" s="222" t="s">
        <v>2017</v>
      </c>
      <c r="D2387" s="235" t="s">
        <v>2007</v>
      </c>
      <c r="E2387" s="244" t="s">
        <v>4021</v>
      </c>
      <c r="F2387" s="239">
        <v>75</v>
      </c>
    </row>
    <row r="2388" customHeight="1" spans="1:6">
      <c r="A2388" s="20">
        <v>2384</v>
      </c>
      <c r="B2388" s="218" t="s">
        <v>4354</v>
      </c>
      <c r="C2388" s="222" t="s">
        <v>2017</v>
      </c>
      <c r="D2388" s="235" t="s">
        <v>2007</v>
      </c>
      <c r="E2388" s="244" t="s">
        <v>4021</v>
      </c>
      <c r="F2388" s="239">
        <v>200</v>
      </c>
    </row>
    <row r="2389" customHeight="1" spans="1:6">
      <c r="A2389" s="20">
        <v>2385</v>
      </c>
      <c r="B2389" s="218" t="s">
        <v>4355</v>
      </c>
      <c r="C2389" s="222" t="s">
        <v>2017</v>
      </c>
      <c r="D2389" s="235" t="s">
        <v>2007</v>
      </c>
      <c r="E2389" s="244" t="s">
        <v>4021</v>
      </c>
      <c r="F2389" s="239">
        <v>100</v>
      </c>
    </row>
    <row r="2390" customHeight="1" spans="1:6">
      <c r="A2390" s="20">
        <v>2386</v>
      </c>
      <c r="B2390" s="218" t="s">
        <v>4356</v>
      </c>
      <c r="C2390" s="222" t="s">
        <v>2017</v>
      </c>
      <c r="D2390" s="235" t="s">
        <v>2007</v>
      </c>
      <c r="E2390" s="244" t="s">
        <v>4021</v>
      </c>
      <c r="F2390" s="239">
        <v>150</v>
      </c>
    </row>
    <row r="2391" customHeight="1" spans="1:6">
      <c r="A2391" s="20">
        <v>2387</v>
      </c>
      <c r="B2391" s="218" t="s">
        <v>4357</v>
      </c>
      <c r="C2391" s="222" t="s">
        <v>2017</v>
      </c>
      <c r="D2391" s="235" t="s">
        <v>2007</v>
      </c>
      <c r="E2391" s="244" t="s">
        <v>4021</v>
      </c>
      <c r="F2391" s="239">
        <v>80</v>
      </c>
    </row>
    <row r="2392" customHeight="1" spans="1:6">
      <c r="A2392" s="20">
        <v>2388</v>
      </c>
      <c r="B2392" s="218" t="s">
        <v>4357</v>
      </c>
      <c r="C2392" s="222" t="s">
        <v>2017</v>
      </c>
      <c r="D2392" s="235" t="s">
        <v>2007</v>
      </c>
      <c r="E2392" s="244" t="s">
        <v>4021</v>
      </c>
      <c r="F2392" s="239">
        <v>80</v>
      </c>
    </row>
    <row r="2393" customHeight="1" spans="1:6">
      <c r="A2393" s="20">
        <v>2389</v>
      </c>
      <c r="B2393" s="218" t="s">
        <v>4358</v>
      </c>
      <c r="C2393" s="222" t="s">
        <v>2017</v>
      </c>
      <c r="D2393" s="235" t="s">
        <v>2007</v>
      </c>
      <c r="E2393" s="244" t="s">
        <v>4021</v>
      </c>
      <c r="F2393" s="239">
        <v>120</v>
      </c>
    </row>
    <row r="2394" customHeight="1" spans="1:6">
      <c r="A2394" s="20">
        <v>2390</v>
      </c>
      <c r="B2394" s="218" t="s">
        <v>4359</v>
      </c>
      <c r="C2394" s="222" t="s">
        <v>2094</v>
      </c>
      <c r="D2394" s="235" t="s">
        <v>2007</v>
      </c>
      <c r="E2394" s="244" t="s">
        <v>4021</v>
      </c>
      <c r="F2394" s="239">
        <v>200</v>
      </c>
    </row>
    <row r="2395" customHeight="1" spans="1:6">
      <c r="A2395" s="20">
        <v>2391</v>
      </c>
      <c r="B2395" s="218" t="s">
        <v>4360</v>
      </c>
      <c r="C2395" s="222" t="s">
        <v>2094</v>
      </c>
      <c r="D2395" s="235" t="s">
        <v>2007</v>
      </c>
      <c r="E2395" s="244" t="s">
        <v>4021</v>
      </c>
      <c r="F2395" s="239">
        <v>100</v>
      </c>
    </row>
    <row r="2396" customHeight="1" spans="1:6">
      <c r="A2396" s="20">
        <v>2392</v>
      </c>
      <c r="B2396" s="218" t="s">
        <v>4361</v>
      </c>
      <c r="C2396" s="222" t="s">
        <v>2017</v>
      </c>
      <c r="D2396" s="235" t="s">
        <v>2007</v>
      </c>
      <c r="E2396" s="244" t="s">
        <v>4021</v>
      </c>
      <c r="F2396" s="239">
        <v>50</v>
      </c>
    </row>
    <row r="2397" customHeight="1" spans="1:6">
      <c r="A2397" s="20">
        <v>2393</v>
      </c>
      <c r="B2397" s="218" t="s">
        <v>4362</v>
      </c>
      <c r="C2397" s="222" t="s">
        <v>2017</v>
      </c>
      <c r="D2397" s="235" t="s">
        <v>2007</v>
      </c>
      <c r="E2397" s="244" t="s">
        <v>4021</v>
      </c>
      <c r="F2397" s="239">
        <v>10</v>
      </c>
    </row>
    <row r="2398" customHeight="1" spans="1:6">
      <c r="A2398" s="20">
        <v>2394</v>
      </c>
      <c r="B2398" s="218" t="s">
        <v>4363</v>
      </c>
      <c r="C2398" s="68"/>
      <c r="D2398" s="235" t="s">
        <v>2007</v>
      </c>
      <c r="E2398" s="68" t="s">
        <v>2038</v>
      </c>
      <c r="F2398" s="239">
        <v>20</v>
      </c>
    </row>
    <row r="2399" customHeight="1" spans="1:6">
      <c r="A2399" s="20">
        <v>2395</v>
      </c>
      <c r="B2399" s="218" t="s">
        <v>4364</v>
      </c>
      <c r="C2399" s="222" t="s">
        <v>2017</v>
      </c>
      <c r="D2399" s="235" t="s">
        <v>2007</v>
      </c>
      <c r="E2399" s="68" t="s">
        <v>2064</v>
      </c>
      <c r="F2399" s="239">
        <v>1</v>
      </c>
    </row>
    <row r="2400" customHeight="1" spans="1:6">
      <c r="A2400" s="20">
        <v>2396</v>
      </c>
      <c r="B2400" s="218" t="s">
        <v>4365</v>
      </c>
      <c r="C2400" s="222" t="s">
        <v>2017</v>
      </c>
      <c r="D2400" s="235" t="s">
        <v>2007</v>
      </c>
      <c r="E2400" s="68" t="s">
        <v>2064</v>
      </c>
      <c r="F2400" s="239">
        <v>8</v>
      </c>
    </row>
    <row r="2401" customHeight="1" spans="1:6">
      <c r="A2401" s="20">
        <v>2397</v>
      </c>
      <c r="B2401" s="218" t="s">
        <v>4366</v>
      </c>
      <c r="C2401" s="222" t="s">
        <v>2017</v>
      </c>
      <c r="D2401" s="235" t="s">
        <v>2007</v>
      </c>
      <c r="E2401" s="68" t="s">
        <v>2064</v>
      </c>
      <c r="F2401" s="239">
        <v>4</v>
      </c>
    </row>
    <row r="2402" customHeight="1" spans="1:6">
      <c r="A2402" s="20">
        <v>2398</v>
      </c>
      <c r="B2402" s="218" t="s">
        <v>4367</v>
      </c>
      <c r="C2402" s="68"/>
      <c r="D2402" s="235" t="s">
        <v>2007</v>
      </c>
      <c r="E2402" s="68" t="s">
        <v>2064</v>
      </c>
      <c r="F2402" s="239">
        <v>4</v>
      </c>
    </row>
    <row r="2403" customHeight="1" spans="1:6">
      <c r="A2403" s="20">
        <v>2399</v>
      </c>
      <c r="B2403" s="218" t="s">
        <v>4368</v>
      </c>
      <c r="C2403" s="68"/>
      <c r="D2403" s="235" t="s">
        <v>2007</v>
      </c>
      <c r="E2403" s="68" t="s">
        <v>2032</v>
      </c>
      <c r="F2403" s="239">
        <v>4</v>
      </c>
    </row>
    <row r="2404" customHeight="1" spans="1:6">
      <c r="A2404" s="20">
        <v>2400</v>
      </c>
      <c r="B2404" s="218" t="s">
        <v>4369</v>
      </c>
      <c r="C2404" s="222" t="s">
        <v>2017</v>
      </c>
      <c r="D2404" s="235" t="s">
        <v>2007</v>
      </c>
      <c r="E2404" s="68" t="s">
        <v>2032</v>
      </c>
      <c r="F2404" s="239">
        <v>4</v>
      </c>
    </row>
    <row r="2405" customHeight="1" spans="1:6">
      <c r="A2405" s="20">
        <v>2401</v>
      </c>
      <c r="B2405" s="218" t="s">
        <v>4370</v>
      </c>
      <c r="C2405" s="68"/>
      <c r="D2405" s="235" t="s">
        <v>2007</v>
      </c>
      <c r="E2405" s="68" t="s">
        <v>2032</v>
      </c>
      <c r="F2405" s="239">
        <v>4</v>
      </c>
    </row>
    <row r="2406" customHeight="1" spans="1:6">
      <c r="A2406" s="20">
        <v>2402</v>
      </c>
      <c r="B2406" s="218" t="s">
        <v>4371</v>
      </c>
      <c r="C2406" s="222" t="s">
        <v>2017</v>
      </c>
      <c r="D2406" s="235" t="s">
        <v>2007</v>
      </c>
      <c r="E2406" s="68" t="s">
        <v>2032</v>
      </c>
      <c r="F2406" s="239">
        <v>4</v>
      </c>
    </row>
    <row r="2407" customHeight="1" spans="1:6">
      <c r="A2407" s="20">
        <v>2403</v>
      </c>
      <c r="B2407" s="218" t="s">
        <v>4372</v>
      </c>
      <c r="C2407" s="222" t="s">
        <v>2017</v>
      </c>
      <c r="D2407" s="235" t="s">
        <v>2007</v>
      </c>
      <c r="E2407" s="68" t="s">
        <v>2032</v>
      </c>
      <c r="F2407" s="239">
        <v>4</v>
      </c>
    </row>
    <row r="2408" customHeight="1" spans="1:6">
      <c r="A2408" s="20">
        <v>2404</v>
      </c>
      <c r="B2408" s="218" t="s">
        <v>4373</v>
      </c>
      <c r="C2408" s="222" t="s">
        <v>2017</v>
      </c>
      <c r="D2408" s="235" t="s">
        <v>2007</v>
      </c>
      <c r="E2408" s="222" t="s">
        <v>2032</v>
      </c>
      <c r="F2408" s="239">
        <v>4</v>
      </c>
    </row>
    <row r="2409" customHeight="1" spans="1:6">
      <c r="A2409" s="20">
        <v>2405</v>
      </c>
      <c r="B2409" s="218" t="s">
        <v>4374</v>
      </c>
      <c r="C2409" s="68"/>
      <c r="D2409" s="235" t="s">
        <v>2007</v>
      </c>
      <c r="E2409" s="222" t="s">
        <v>2032</v>
      </c>
      <c r="F2409" s="239">
        <v>4</v>
      </c>
    </row>
    <row r="2410" customHeight="1" spans="1:6">
      <c r="A2410" s="20">
        <v>2406</v>
      </c>
      <c r="B2410" s="218" t="s">
        <v>4375</v>
      </c>
      <c r="C2410" s="222" t="s">
        <v>2017</v>
      </c>
      <c r="D2410" s="235" t="s">
        <v>2007</v>
      </c>
      <c r="E2410" s="68" t="s">
        <v>2032</v>
      </c>
      <c r="F2410" s="239">
        <v>2</v>
      </c>
    </row>
    <row r="2411" customHeight="1" spans="1:6">
      <c r="A2411" s="20">
        <v>2407</v>
      </c>
      <c r="B2411" s="218" t="s">
        <v>4376</v>
      </c>
      <c r="C2411" s="68"/>
      <c r="D2411" s="235" t="s">
        <v>2007</v>
      </c>
      <c r="E2411" s="68" t="s">
        <v>2032</v>
      </c>
      <c r="F2411" s="239">
        <v>4</v>
      </c>
    </row>
    <row r="2412" customHeight="1" spans="1:6">
      <c r="A2412" s="20">
        <v>2408</v>
      </c>
      <c r="B2412" s="218" t="s">
        <v>4377</v>
      </c>
      <c r="C2412" s="222" t="s">
        <v>2017</v>
      </c>
      <c r="D2412" s="235" t="s">
        <v>2007</v>
      </c>
      <c r="E2412" s="68" t="s">
        <v>2013</v>
      </c>
      <c r="F2412" s="239">
        <v>1</v>
      </c>
    </row>
    <row r="2413" customHeight="1" spans="1:6">
      <c r="A2413" s="20">
        <v>2409</v>
      </c>
      <c r="B2413" s="238" t="s">
        <v>4378</v>
      </c>
      <c r="C2413" s="68" t="s">
        <v>4379</v>
      </c>
      <c r="D2413" s="235" t="s">
        <v>2007</v>
      </c>
      <c r="E2413" s="68" t="s">
        <v>4021</v>
      </c>
      <c r="F2413" s="242">
        <v>1</v>
      </c>
    </row>
    <row r="2414" customHeight="1" spans="1:6">
      <c r="A2414" s="20">
        <v>2410</v>
      </c>
      <c r="B2414" s="238" t="s">
        <v>4380</v>
      </c>
      <c r="C2414" s="222" t="s">
        <v>4020</v>
      </c>
      <c r="D2414" s="235" t="s">
        <v>2007</v>
      </c>
      <c r="E2414" s="222" t="s">
        <v>4021</v>
      </c>
      <c r="F2414" s="240">
        <v>33</v>
      </c>
    </row>
    <row r="2415" customHeight="1" spans="1:6">
      <c r="A2415" s="20">
        <v>2411</v>
      </c>
      <c r="B2415" s="238" t="s">
        <v>4381</v>
      </c>
      <c r="C2415" s="222" t="s">
        <v>4020</v>
      </c>
      <c r="D2415" s="235" t="s">
        <v>2007</v>
      </c>
      <c r="E2415" s="222" t="s">
        <v>4021</v>
      </c>
      <c r="F2415" s="240">
        <v>59</v>
      </c>
    </row>
    <row r="2416" customHeight="1" spans="1:6">
      <c r="A2416" s="20">
        <v>2412</v>
      </c>
      <c r="B2416" s="238" t="s">
        <v>4382</v>
      </c>
      <c r="C2416" s="222" t="s">
        <v>4020</v>
      </c>
      <c r="D2416" s="235" t="s">
        <v>2007</v>
      </c>
      <c r="E2416" s="222" t="s">
        <v>4021</v>
      </c>
      <c r="F2416" s="240">
        <v>48</v>
      </c>
    </row>
    <row r="2417" customHeight="1" spans="1:6">
      <c r="A2417" s="20">
        <v>2413</v>
      </c>
      <c r="B2417" s="238" t="s">
        <v>4383</v>
      </c>
      <c r="C2417" s="222" t="s">
        <v>4020</v>
      </c>
      <c r="D2417" s="235" t="s">
        <v>2007</v>
      </c>
      <c r="E2417" s="222" t="s">
        <v>4021</v>
      </c>
      <c r="F2417" s="240">
        <v>54</v>
      </c>
    </row>
    <row r="2418" customHeight="1" spans="1:6">
      <c r="A2418" s="20">
        <v>2414</v>
      </c>
      <c r="B2418" s="238" t="s">
        <v>4384</v>
      </c>
      <c r="C2418" s="222" t="s">
        <v>4020</v>
      </c>
      <c r="D2418" s="235" t="s">
        <v>2007</v>
      </c>
      <c r="E2418" s="222" t="s">
        <v>4021</v>
      </c>
      <c r="F2418" s="240">
        <v>112</v>
      </c>
    </row>
    <row r="2419" customHeight="1" spans="1:6">
      <c r="A2419" s="20">
        <v>2415</v>
      </c>
      <c r="B2419" s="238" t="s">
        <v>4385</v>
      </c>
      <c r="C2419" s="222" t="s">
        <v>4020</v>
      </c>
      <c r="D2419" s="235" t="s">
        <v>2007</v>
      </c>
      <c r="E2419" s="222" t="s">
        <v>4021</v>
      </c>
      <c r="F2419" s="240">
        <v>20</v>
      </c>
    </row>
    <row r="2420" customHeight="1" spans="1:6">
      <c r="A2420" s="20">
        <v>2416</v>
      </c>
      <c r="B2420" s="238" t="s">
        <v>4386</v>
      </c>
      <c r="C2420" s="222" t="s">
        <v>4020</v>
      </c>
      <c r="D2420" s="235" t="s">
        <v>2007</v>
      </c>
      <c r="E2420" s="222" t="s">
        <v>4021</v>
      </c>
      <c r="F2420" s="240">
        <v>8</v>
      </c>
    </row>
    <row r="2421" customHeight="1" spans="1:6">
      <c r="A2421" s="20">
        <v>2417</v>
      </c>
      <c r="B2421" s="238" t="s">
        <v>4387</v>
      </c>
      <c r="C2421" s="222" t="s">
        <v>4020</v>
      </c>
      <c r="D2421" s="235" t="s">
        <v>2007</v>
      </c>
      <c r="E2421" s="222" t="s">
        <v>4021</v>
      </c>
      <c r="F2421" s="240">
        <v>24</v>
      </c>
    </row>
    <row r="2422" customHeight="1" spans="1:6">
      <c r="A2422" s="20">
        <v>2418</v>
      </c>
      <c r="B2422" s="238" t="s">
        <v>4388</v>
      </c>
      <c r="C2422" s="222" t="s">
        <v>4020</v>
      </c>
      <c r="D2422" s="235" t="s">
        <v>2007</v>
      </c>
      <c r="E2422" s="222" t="s">
        <v>4021</v>
      </c>
      <c r="F2422" s="240">
        <v>205</v>
      </c>
    </row>
    <row r="2423" customHeight="1" spans="1:6">
      <c r="A2423" s="20">
        <v>2419</v>
      </c>
      <c r="B2423" s="238" t="s">
        <v>4389</v>
      </c>
      <c r="C2423" s="222" t="s">
        <v>4020</v>
      </c>
      <c r="D2423" s="235" t="s">
        <v>2007</v>
      </c>
      <c r="E2423" s="222" t="s">
        <v>4021</v>
      </c>
      <c r="F2423" s="240">
        <v>20</v>
      </c>
    </row>
    <row r="2424" customHeight="1" spans="1:6">
      <c r="A2424" s="20">
        <v>2420</v>
      </c>
      <c r="B2424" s="238" t="s">
        <v>4390</v>
      </c>
      <c r="C2424" s="222" t="s">
        <v>4020</v>
      </c>
      <c r="D2424" s="235" t="s">
        <v>2007</v>
      </c>
      <c r="E2424" s="222" t="s">
        <v>4021</v>
      </c>
      <c r="F2424" s="240">
        <v>650</v>
      </c>
    </row>
    <row r="2425" customHeight="1" spans="1:6">
      <c r="A2425" s="20">
        <v>2421</v>
      </c>
      <c r="B2425" s="238" t="s">
        <v>4391</v>
      </c>
      <c r="C2425" s="222" t="s">
        <v>4020</v>
      </c>
      <c r="D2425" s="235" t="s">
        <v>2007</v>
      </c>
      <c r="E2425" s="222" t="s">
        <v>4021</v>
      </c>
      <c r="F2425" s="240">
        <v>66</v>
      </c>
    </row>
    <row r="2426" customHeight="1" spans="1:6">
      <c r="A2426" s="20">
        <v>2422</v>
      </c>
      <c r="B2426" s="238" t="s">
        <v>4392</v>
      </c>
      <c r="C2426" s="222" t="s">
        <v>4020</v>
      </c>
      <c r="D2426" s="235" t="s">
        <v>2007</v>
      </c>
      <c r="E2426" s="222" t="s">
        <v>4021</v>
      </c>
      <c r="F2426" s="240">
        <v>20</v>
      </c>
    </row>
    <row r="2427" customHeight="1" spans="1:6">
      <c r="A2427" s="20">
        <v>2423</v>
      </c>
      <c r="B2427" s="238" t="s">
        <v>4019</v>
      </c>
      <c r="C2427" s="222" t="s">
        <v>4020</v>
      </c>
      <c r="D2427" s="235" t="s">
        <v>2007</v>
      </c>
      <c r="E2427" s="222" t="s">
        <v>4021</v>
      </c>
      <c r="F2427" s="240">
        <v>7</v>
      </c>
    </row>
    <row r="2428" customHeight="1" spans="1:6">
      <c r="A2428" s="20">
        <v>2424</v>
      </c>
      <c r="B2428" s="238" t="s">
        <v>4393</v>
      </c>
      <c r="C2428" s="222" t="s">
        <v>4020</v>
      </c>
      <c r="D2428" s="235" t="s">
        <v>2007</v>
      </c>
      <c r="E2428" s="222" t="s">
        <v>4021</v>
      </c>
      <c r="F2428" s="240">
        <v>17</v>
      </c>
    </row>
    <row r="2429" customHeight="1" spans="1:6">
      <c r="A2429" s="20">
        <v>2425</v>
      </c>
      <c r="B2429" s="218" t="s">
        <v>4394</v>
      </c>
      <c r="C2429" s="68"/>
      <c r="D2429" s="235" t="s">
        <v>2007</v>
      </c>
      <c r="E2429" s="68" t="s">
        <v>2008</v>
      </c>
      <c r="F2429" s="240">
        <v>1</v>
      </c>
    </row>
    <row r="2430" customHeight="1" spans="1:6">
      <c r="A2430" s="20">
        <v>2426</v>
      </c>
      <c r="B2430" s="218" t="s">
        <v>4395</v>
      </c>
      <c r="C2430" s="68"/>
      <c r="D2430" s="235" t="s">
        <v>2007</v>
      </c>
      <c r="E2430" s="68" t="s">
        <v>2008</v>
      </c>
      <c r="F2430" s="240">
        <v>1</v>
      </c>
    </row>
    <row r="2431" customHeight="1" spans="1:6">
      <c r="A2431" s="20">
        <v>2427</v>
      </c>
      <c r="B2431" s="218" t="s">
        <v>4396</v>
      </c>
      <c r="C2431" s="68"/>
      <c r="D2431" s="235" t="s">
        <v>2007</v>
      </c>
      <c r="E2431" s="68" t="s">
        <v>2008</v>
      </c>
      <c r="F2431" s="240">
        <v>1</v>
      </c>
    </row>
    <row r="2432" customHeight="1" spans="1:6">
      <c r="A2432" s="20">
        <v>2428</v>
      </c>
      <c r="B2432" s="218" t="s">
        <v>4397</v>
      </c>
      <c r="C2432" s="222" t="s">
        <v>2017</v>
      </c>
      <c r="D2432" s="235" t="s">
        <v>2007</v>
      </c>
      <c r="E2432" s="68" t="s">
        <v>2550</v>
      </c>
      <c r="F2432" s="240">
        <v>18</v>
      </c>
    </row>
    <row r="2433" customHeight="1" spans="1:6">
      <c r="A2433" s="20">
        <v>2429</v>
      </c>
      <c r="B2433" s="218" t="s">
        <v>4398</v>
      </c>
      <c r="C2433" s="222" t="s">
        <v>2017</v>
      </c>
      <c r="D2433" s="235" t="s">
        <v>2007</v>
      </c>
      <c r="E2433" s="68" t="s">
        <v>2038</v>
      </c>
      <c r="F2433" s="240">
        <v>2</v>
      </c>
    </row>
    <row r="2434" customHeight="1" spans="1:6">
      <c r="A2434" s="20">
        <v>2430</v>
      </c>
      <c r="B2434" s="218" t="s">
        <v>4399</v>
      </c>
      <c r="C2434" s="222" t="s">
        <v>2017</v>
      </c>
      <c r="D2434" s="235" t="s">
        <v>2007</v>
      </c>
      <c r="E2434" s="68" t="s">
        <v>2064</v>
      </c>
      <c r="F2434" s="240">
        <v>10</v>
      </c>
    </row>
    <row r="2435" customHeight="1" spans="1:6">
      <c r="A2435" s="20">
        <v>2431</v>
      </c>
      <c r="B2435" s="218" t="s">
        <v>4400</v>
      </c>
      <c r="C2435" s="224" t="s">
        <v>2377</v>
      </c>
      <c r="D2435" s="235" t="s">
        <v>2007</v>
      </c>
      <c r="E2435" s="68" t="s">
        <v>2032</v>
      </c>
      <c r="F2435" s="240">
        <v>1</v>
      </c>
    </row>
    <row r="2436" customHeight="1" spans="1:6">
      <c r="A2436" s="20">
        <v>2432</v>
      </c>
      <c r="B2436" s="218" t="s">
        <v>4401</v>
      </c>
      <c r="C2436" s="222" t="s">
        <v>2017</v>
      </c>
      <c r="D2436" s="235" t="s">
        <v>2007</v>
      </c>
      <c r="E2436" s="68" t="s">
        <v>2032</v>
      </c>
      <c r="F2436" s="240">
        <v>32</v>
      </c>
    </row>
    <row r="2437" customHeight="1" spans="1:6">
      <c r="A2437" s="20">
        <v>2433</v>
      </c>
      <c r="B2437" s="218" t="s">
        <v>4402</v>
      </c>
      <c r="C2437" s="68" t="s">
        <v>2568</v>
      </c>
      <c r="D2437" s="235" t="s">
        <v>2007</v>
      </c>
      <c r="E2437" s="68" t="s">
        <v>2032</v>
      </c>
      <c r="F2437" s="239">
        <v>4</v>
      </c>
    </row>
    <row r="2438" customHeight="1" spans="1:6">
      <c r="A2438" s="20">
        <v>2434</v>
      </c>
      <c r="B2438" s="218" t="s">
        <v>4403</v>
      </c>
      <c r="C2438" s="68" t="s">
        <v>2568</v>
      </c>
      <c r="D2438" s="235" t="s">
        <v>2007</v>
      </c>
      <c r="E2438" s="68" t="s">
        <v>2032</v>
      </c>
      <c r="F2438" s="239">
        <v>1</v>
      </c>
    </row>
    <row r="2439" customHeight="1" spans="1:6">
      <c r="A2439" s="20">
        <v>2435</v>
      </c>
      <c r="B2439" s="218" t="s">
        <v>4404</v>
      </c>
      <c r="C2439" s="68" t="s">
        <v>2568</v>
      </c>
      <c r="D2439" s="235" t="s">
        <v>2007</v>
      </c>
      <c r="E2439" s="68" t="s">
        <v>2032</v>
      </c>
      <c r="F2439" s="239">
        <v>4</v>
      </c>
    </row>
    <row r="2440" customHeight="1" spans="1:6">
      <c r="A2440" s="20">
        <v>2436</v>
      </c>
      <c r="B2440" s="218" t="s">
        <v>4405</v>
      </c>
      <c r="C2440" s="224" t="s">
        <v>2377</v>
      </c>
      <c r="D2440" s="235" t="s">
        <v>2007</v>
      </c>
      <c r="E2440" s="68" t="s">
        <v>2032</v>
      </c>
      <c r="F2440" s="239">
        <v>10</v>
      </c>
    </row>
    <row r="2441" customHeight="1" spans="1:6">
      <c r="A2441" s="20">
        <v>2437</v>
      </c>
      <c r="B2441" s="238" t="s">
        <v>4406</v>
      </c>
      <c r="C2441" s="243" t="s">
        <v>2017</v>
      </c>
      <c r="D2441" s="245" t="s">
        <v>2007</v>
      </c>
      <c r="E2441" s="244" t="s">
        <v>2032</v>
      </c>
      <c r="F2441" s="240">
        <v>10</v>
      </c>
    </row>
    <row r="2442" customHeight="1" spans="1:6">
      <c r="A2442" s="20">
        <v>2438</v>
      </c>
      <c r="B2442" s="238" t="s">
        <v>4407</v>
      </c>
      <c r="C2442" s="244" t="s">
        <v>2568</v>
      </c>
      <c r="D2442" s="245" t="s">
        <v>2007</v>
      </c>
      <c r="E2442" s="244" t="s">
        <v>2032</v>
      </c>
      <c r="F2442" s="240">
        <v>4</v>
      </c>
    </row>
    <row r="2443" customHeight="1" spans="1:6">
      <c r="A2443" s="20">
        <v>2439</v>
      </c>
      <c r="B2443" s="238" t="s">
        <v>4408</v>
      </c>
      <c r="C2443" s="246" t="s">
        <v>2377</v>
      </c>
      <c r="D2443" s="245" t="s">
        <v>2007</v>
      </c>
      <c r="E2443" s="244" t="s">
        <v>2032</v>
      </c>
      <c r="F2443" s="240">
        <v>2</v>
      </c>
    </row>
    <row r="2444" customHeight="1" spans="1:6">
      <c r="A2444" s="20">
        <v>2440</v>
      </c>
      <c r="B2444" s="238" t="s">
        <v>4409</v>
      </c>
      <c r="C2444" s="244" t="s">
        <v>2568</v>
      </c>
      <c r="D2444" s="245" t="s">
        <v>2007</v>
      </c>
      <c r="E2444" s="244" t="s">
        <v>2032</v>
      </c>
      <c r="F2444" s="240">
        <v>7</v>
      </c>
    </row>
    <row r="2445" customHeight="1" spans="1:6">
      <c r="A2445" s="20">
        <v>2441</v>
      </c>
      <c r="B2445" s="238" t="s">
        <v>4410</v>
      </c>
      <c r="C2445" s="246" t="s">
        <v>2377</v>
      </c>
      <c r="D2445" s="245" t="s">
        <v>2007</v>
      </c>
      <c r="E2445" s="244" t="s">
        <v>2032</v>
      </c>
      <c r="F2445" s="240">
        <v>1</v>
      </c>
    </row>
    <row r="2446" customHeight="1" spans="1:6">
      <c r="A2446" s="20">
        <v>2442</v>
      </c>
      <c r="B2446" s="238" t="s">
        <v>4411</v>
      </c>
      <c r="C2446" s="244" t="s">
        <v>2568</v>
      </c>
      <c r="D2446" s="245" t="s">
        <v>2007</v>
      </c>
      <c r="E2446" s="244" t="s">
        <v>2032</v>
      </c>
      <c r="F2446" s="240">
        <v>10</v>
      </c>
    </row>
    <row r="2447" customHeight="1" spans="1:6">
      <c r="A2447" s="20">
        <v>2443</v>
      </c>
      <c r="B2447" s="238" t="s">
        <v>4412</v>
      </c>
      <c r="C2447" s="244" t="s">
        <v>2568</v>
      </c>
      <c r="D2447" s="245" t="s">
        <v>2007</v>
      </c>
      <c r="E2447" s="244" t="s">
        <v>2032</v>
      </c>
      <c r="F2447" s="240">
        <v>6</v>
      </c>
    </row>
    <row r="2448" customHeight="1" spans="1:6">
      <c r="A2448" s="20">
        <v>2444</v>
      </c>
      <c r="B2448" s="238" t="s">
        <v>4413</v>
      </c>
      <c r="C2448" s="243" t="s">
        <v>2017</v>
      </c>
      <c r="D2448" s="245" t="s">
        <v>2007</v>
      </c>
      <c r="E2448" s="244" t="s">
        <v>2032</v>
      </c>
      <c r="F2448" s="240">
        <v>45</v>
      </c>
    </row>
    <row r="2449" customHeight="1" spans="1:6">
      <c r="A2449" s="20">
        <v>2445</v>
      </c>
      <c r="B2449" s="238" t="s">
        <v>4414</v>
      </c>
      <c r="C2449" s="243" t="s">
        <v>2017</v>
      </c>
      <c r="D2449" s="245" t="s">
        <v>2007</v>
      </c>
      <c r="E2449" s="244" t="s">
        <v>2032</v>
      </c>
      <c r="F2449" s="240">
        <v>4</v>
      </c>
    </row>
    <row r="2450" customHeight="1" spans="1:6">
      <c r="A2450" s="20">
        <v>2446</v>
      </c>
      <c r="B2450" s="238" t="s">
        <v>4415</v>
      </c>
      <c r="C2450" s="246" t="s">
        <v>2377</v>
      </c>
      <c r="D2450" s="245" t="s">
        <v>2007</v>
      </c>
      <c r="E2450" s="244" t="s">
        <v>2032</v>
      </c>
      <c r="F2450" s="240">
        <v>2</v>
      </c>
    </row>
    <row r="2451" customHeight="1" spans="1:6">
      <c r="A2451" s="20">
        <v>2447</v>
      </c>
      <c r="B2451" s="238" t="s">
        <v>4416</v>
      </c>
      <c r="C2451" s="243" t="s">
        <v>2017</v>
      </c>
      <c r="D2451" s="245" t="s">
        <v>2007</v>
      </c>
      <c r="E2451" s="244" t="s">
        <v>2032</v>
      </c>
      <c r="F2451" s="240">
        <v>4</v>
      </c>
    </row>
    <row r="2452" customHeight="1" spans="1:6">
      <c r="A2452" s="20">
        <v>2448</v>
      </c>
      <c r="B2452" s="238" t="s">
        <v>4417</v>
      </c>
      <c r="C2452" s="244"/>
      <c r="D2452" s="245" t="s">
        <v>2007</v>
      </c>
      <c r="E2452" s="244" t="s">
        <v>2032</v>
      </c>
      <c r="F2452" s="240">
        <v>1</v>
      </c>
    </row>
    <row r="2453" customHeight="1" spans="1:6">
      <c r="A2453" s="20">
        <v>2449</v>
      </c>
      <c r="B2453" s="238" t="s">
        <v>4418</v>
      </c>
      <c r="C2453" s="244"/>
      <c r="D2453" s="245" t="s">
        <v>2007</v>
      </c>
      <c r="E2453" s="244" t="s">
        <v>2032</v>
      </c>
      <c r="F2453" s="240">
        <v>7</v>
      </c>
    </row>
    <row r="2454" customHeight="1" spans="1:6">
      <c r="A2454" s="20">
        <v>2450</v>
      </c>
      <c r="B2454" s="238" t="s">
        <v>4419</v>
      </c>
      <c r="C2454" s="243" t="s">
        <v>2017</v>
      </c>
      <c r="D2454" s="245" t="s">
        <v>2007</v>
      </c>
      <c r="E2454" s="244" t="s">
        <v>2032</v>
      </c>
      <c r="F2454" s="240">
        <v>4</v>
      </c>
    </row>
    <row r="2455" customHeight="1" spans="1:6">
      <c r="A2455" s="20">
        <v>2451</v>
      </c>
      <c r="B2455" s="238" t="s">
        <v>4420</v>
      </c>
      <c r="C2455" s="244"/>
      <c r="D2455" s="245" t="s">
        <v>2007</v>
      </c>
      <c r="E2455" s="244" t="s">
        <v>2032</v>
      </c>
      <c r="F2455" s="240">
        <v>8</v>
      </c>
    </row>
    <row r="2456" customHeight="1" spans="1:6">
      <c r="A2456" s="20">
        <v>2452</v>
      </c>
      <c r="B2456" s="238" t="s">
        <v>4421</v>
      </c>
      <c r="C2456" s="244"/>
      <c r="D2456" s="245" t="s">
        <v>2007</v>
      </c>
      <c r="E2456" s="244" t="s">
        <v>2032</v>
      </c>
      <c r="F2456" s="240">
        <v>1</v>
      </c>
    </row>
    <row r="2457" customHeight="1" spans="1:6">
      <c r="A2457" s="20">
        <v>2453</v>
      </c>
      <c r="B2457" s="238" t="s">
        <v>4422</v>
      </c>
      <c r="C2457" s="244"/>
      <c r="D2457" s="245" t="s">
        <v>2007</v>
      </c>
      <c r="E2457" s="244" t="s">
        <v>2032</v>
      </c>
      <c r="F2457" s="240">
        <v>1</v>
      </c>
    </row>
    <row r="2458" customHeight="1" spans="1:6">
      <c r="A2458" s="20">
        <v>2454</v>
      </c>
      <c r="B2458" s="238" t="s">
        <v>4423</v>
      </c>
      <c r="C2458" s="244"/>
      <c r="D2458" s="245" t="s">
        <v>2007</v>
      </c>
      <c r="E2458" s="244" t="s">
        <v>2193</v>
      </c>
      <c r="F2458" s="240">
        <v>27</v>
      </c>
    </row>
    <row r="2459" customHeight="1" spans="1:6">
      <c r="A2459" s="20">
        <v>2455</v>
      </c>
      <c r="B2459" s="238" t="s">
        <v>4424</v>
      </c>
      <c r="C2459" s="243" t="s">
        <v>2017</v>
      </c>
      <c r="D2459" s="245" t="s">
        <v>2007</v>
      </c>
      <c r="E2459" s="244" t="s">
        <v>2032</v>
      </c>
      <c r="F2459" s="240">
        <v>9</v>
      </c>
    </row>
    <row r="2460" customHeight="1" spans="1:6">
      <c r="A2460" s="20">
        <v>2456</v>
      </c>
      <c r="B2460" s="238" t="s">
        <v>4425</v>
      </c>
      <c r="C2460" s="243" t="s">
        <v>2017</v>
      </c>
      <c r="D2460" s="245" t="s">
        <v>2007</v>
      </c>
      <c r="E2460" s="244" t="s">
        <v>2008</v>
      </c>
      <c r="F2460" s="240">
        <v>1</v>
      </c>
    </row>
    <row r="2461" customHeight="1" spans="1:6">
      <c r="A2461" s="20">
        <v>2457</v>
      </c>
      <c r="B2461" s="238" t="s">
        <v>4426</v>
      </c>
      <c r="C2461" s="243" t="s">
        <v>2017</v>
      </c>
      <c r="D2461" s="245" t="s">
        <v>2007</v>
      </c>
      <c r="E2461" s="244" t="s">
        <v>2008</v>
      </c>
      <c r="F2461" s="240">
        <v>1</v>
      </c>
    </row>
    <row r="2462" customHeight="1" spans="1:6">
      <c r="A2462" s="20">
        <v>2458</v>
      </c>
      <c r="B2462" s="238" t="s">
        <v>4427</v>
      </c>
      <c r="C2462" s="243" t="s">
        <v>2017</v>
      </c>
      <c r="D2462" s="245" t="s">
        <v>2007</v>
      </c>
      <c r="E2462" s="244" t="s">
        <v>2008</v>
      </c>
      <c r="F2462" s="240">
        <v>1</v>
      </c>
    </row>
    <row r="2463" customHeight="1" spans="1:6">
      <c r="A2463" s="20">
        <v>2459</v>
      </c>
      <c r="B2463" s="238" t="s">
        <v>4428</v>
      </c>
      <c r="C2463" s="243" t="s">
        <v>2017</v>
      </c>
      <c r="D2463" s="245" t="s">
        <v>2007</v>
      </c>
      <c r="E2463" s="244" t="s">
        <v>2008</v>
      </c>
      <c r="F2463" s="240">
        <v>2</v>
      </c>
    </row>
    <row r="2464" customHeight="1" spans="1:6">
      <c r="A2464" s="20">
        <v>2460</v>
      </c>
      <c r="B2464" s="238" t="s">
        <v>4429</v>
      </c>
      <c r="C2464" s="243" t="s">
        <v>2017</v>
      </c>
      <c r="D2464" s="245" t="s">
        <v>2007</v>
      </c>
      <c r="E2464" s="244" t="s">
        <v>2032</v>
      </c>
      <c r="F2464" s="240">
        <v>8</v>
      </c>
    </row>
    <row r="2465" customHeight="1" spans="1:6">
      <c r="A2465" s="20">
        <v>2461</v>
      </c>
      <c r="B2465" s="238" t="s">
        <v>4430</v>
      </c>
      <c r="C2465" s="243" t="s">
        <v>2017</v>
      </c>
      <c r="D2465" s="245" t="s">
        <v>2007</v>
      </c>
      <c r="E2465" s="244" t="s">
        <v>4021</v>
      </c>
      <c r="F2465" s="242">
        <v>2000</v>
      </c>
    </row>
    <row r="2466" customHeight="1" spans="1:6">
      <c r="A2466" s="20">
        <v>2462</v>
      </c>
      <c r="B2466" s="238" t="s">
        <v>4431</v>
      </c>
      <c r="C2466" s="243" t="s">
        <v>2017</v>
      </c>
      <c r="D2466" s="245" t="s">
        <v>2007</v>
      </c>
      <c r="E2466" s="244" t="s">
        <v>2008</v>
      </c>
      <c r="F2466" s="240">
        <v>1</v>
      </c>
    </row>
    <row r="2467" customHeight="1" spans="1:6">
      <c r="A2467" s="20">
        <v>2463</v>
      </c>
      <c r="B2467" s="238" t="s">
        <v>4432</v>
      </c>
      <c r="C2467" s="243" t="s">
        <v>2017</v>
      </c>
      <c r="D2467" s="245" t="s">
        <v>2007</v>
      </c>
      <c r="E2467" s="244" t="s">
        <v>2008</v>
      </c>
      <c r="F2467" s="240">
        <v>2</v>
      </c>
    </row>
    <row r="2468" customHeight="1" spans="1:6">
      <c r="A2468" s="20">
        <v>2464</v>
      </c>
      <c r="B2468" s="238" t="s">
        <v>4433</v>
      </c>
      <c r="C2468" s="243" t="s">
        <v>2017</v>
      </c>
      <c r="D2468" s="245" t="s">
        <v>2007</v>
      </c>
      <c r="E2468" s="244" t="s">
        <v>2008</v>
      </c>
      <c r="F2468" s="240">
        <v>4</v>
      </c>
    </row>
    <row r="2469" customHeight="1" spans="1:6">
      <c r="A2469" s="20">
        <v>2465</v>
      </c>
      <c r="B2469" s="238" t="s">
        <v>4434</v>
      </c>
      <c r="C2469" s="244"/>
      <c r="D2469" s="245" t="s">
        <v>2007</v>
      </c>
      <c r="E2469" s="244" t="s">
        <v>2032</v>
      </c>
      <c r="F2469" s="240">
        <v>3</v>
      </c>
    </row>
    <row r="2470" customHeight="1" spans="1:6">
      <c r="A2470" s="20">
        <v>2466</v>
      </c>
      <c r="B2470" s="238" t="s">
        <v>4435</v>
      </c>
      <c r="C2470" s="244"/>
      <c r="D2470" s="245" t="s">
        <v>2007</v>
      </c>
      <c r="E2470" s="244" t="s">
        <v>2032</v>
      </c>
      <c r="F2470" s="240">
        <v>5</v>
      </c>
    </row>
    <row r="2471" customHeight="1" spans="1:6">
      <c r="A2471" s="20">
        <v>2467</v>
      </c>
      <c r="B2471" s="218" t="s">
        <v>4436</v>
      </c>
      <c r="C2471" s="68"/>
      <c r="D2471" s="235" t="s">
        <v>2007</v>
      </c>
      <c r="E2471" s="68" t="s">
        <v>2032</v>
      </c>
      <c r="F2471" s="239">
        <v>1</v>
      </c>
    </row>
    <row r="2472" customHeight="1" spans="1:6">
      <c r="A2472" s="20">
        <v>2468</v>
      </c>
      <c r="B2472" s="218" t="s">
        <v>4437</v>
      </c>
      <c r="C2472" s="222" t="s">
        <v>2017</v>
      </c>
      <c r="D2472" s="235" t="s">
        <v>2007</v>
      </c>
      <c r="E2472" s="68" t="s">
        <v>2008</v>
      </c>
      <c r="F2472" s="239">
        <v>1</v>
      </c>
    </row>
    <row r="2473" customHeight="1" spans="1:6">
      <c r="A2473" s="20">
        <v>2469</v>
      </c>
      <c r="B2473" s="218" t="s">
        <v>4438</v>
      </c>
      <c r="C2473" s="222" t="s">
        <v>2017</v>
      </c>
      <c r="D2473" s="235" t="s">
        <v>2007</v>
      </c>
      <c r="E2473" s="68" t="s">
        <v>2008</v>
      </c>
      <c r="F2473" s="239">
        <v>2</v>
      </c>
    </row>
    <row r="2474" customHeight="1" spans="1:6">
      <c r="A2474" s="20">
        <v>2470</v>
      </c>
      <c r="B2474" s="218" t="s">
        <v>4439</v>
      </c>
      <c r="C2474" s="222" t="s">
        <v>2017</v>
      </c>
      <c r="D2474" s="235" t="s">
        <v>2007</v>
      </c>
      <c r="E2474" s="68" t="s">
        <v>2008</v>
      </c>
      <c r="F2474" s="239">
        <v>4</v>
      </c>
    </row>
    <row r="2475" customHeight="1" spans="1:6">
      <c r="A2475" s="20">
        <v>2471</v>
      </c>
      <c r="B2475" s="238" t="s">
        <v>4440</v>
      </c>
      <c r="C2475" s="246" t="s">
        <v>2377</v>
      </c>
      <c r="D2475" s="245" t="s">
        <v>2007</v>
      </c>
      <c r="E2475" s="244" t="s">
        <v>2008</v>
      </c>
      <c r="F2475" s="240">
        <v>1</v>
      </c>
    </row>
    <row r="2476" customHeight="1" spans="1:6">
      <c r="A2476" s="20">
        <v>2472</v>
      </c>
      <c r="B2476" s="238" t="s">
        <v>4441</v>
      </c>
      <c r="C2476" s="246" t="s">
        <v>2377</v>
      </c>
      <c r="D2476" s="245" t="s">
        <v>2007</v>
      </c>
      <c r="E2476" s="244" t="s">
        <v>2008</v>
      </c>
      <c r="F2476" s="240">
        <v>2</v>
      </c>
    </row>
    <row r="2477" customHeight="1" spans="1:6">
      <c r="A2477" s="20">
        <v>2473</v>
      </c>
      <c r="B2477" s="238" t="s">
        <v>4409</v>
      </c>
      <c r="C2477" s="244" t="s">
        <v>2568</v>
      </c>
      <c r="D2477" s="245" t="s">
        <v>2007</v>
      </c>
      <c r="E2477" s="244" t="s">
        <v>2032</v>
      </c>
      <c r="F2477" s="240">
        <v>1</v>
      </c>
    </row>
    <row r="2478" customHeight="1" spans="1:6">
      <c r="A2478" s="20">
        <v>2474</v>
      </c>
      <c r="B2478" s="238" t="s">
        <v>4442</v>
      </c>
      <c r="C2478" s="244"/>
      <c r="D2478" s="245" t="s">
        <v>2007</v>
      </c>
      <c r="E2478" s="244" t="s">
        <v>2032</v>
      </c>
      <c r="F2478" s="240">
        <v>1</v>
      </c>
    </row>
    <row r="2479" customHeight="1" spans="1:6">
      <c r="A2479" s="20">
        <v>2475</v>
      </c>
      <c r="B2479" s="238" t="s">
        <v>4443</v>
      </c>
      <c r="C2479" s="243" t="s">
        <v>2017</v>
      </c>
      <c r="D2479" s="245" t="s">
        <v>2007</v>
      </c>
      <c r="E2479" s="244" t="s">
        <v>2032</v>
      </c>
      <c r="F2479" s="240">
        <v>7</v>
      </c>
    </row>
    <row r="2480" customHeight="1" spans="1:6">
      <c r="A2480" s="20">
        <v>2476</v>
      </c>
      <c r="B2480" s="238" t="s">
        <v>4444</v>
      </c>
      <c r="C2480" s="244"/>
      <c r="D2480" s="245" t="s">
        <v>2007</v>
      </c>
      <c r="E2480" s="244" t="s">
        <v>2032</v>
      </c>
      <c r="F2480" s="240">
        <v>1</v>
      </c>
    </row>
    <row r="2481" customHeight="1" spans="1:6">
      <c r="A2481" s="20">
        <v>2477</v>
      </c>
      <c r="B2481" s="238" t="s">
        <v>4445</v>
      </c>
      <c r="C2481" s="243" t="s">
        <v>2017</v>
      </c>
      <c r="D2481" s="245" t="s">
        <v>2007</v>
      </c>
      <c r="E2481" s="244" t="s">
        <v>2032</v>
      </c>
      <c r="F2481" s="240">
        <v>4</v>
      </c>
    </row>
    <row r="2482" customHeight="1" spans="1:6">
      <c r="A2482" s="20">
        <v>2478</v>
      </c>
      <c r="B2482" s="238" t="s">
        <v>4446</v>
      </c>
      <c r="C2482" s="243" t="s">
        <v>2017</v>
      </c>
      <c r="D2482" s="245" t="s">
        <v>2007</v>
      </c>
      <c r="E2482" s="244" t="s">
        <v>2032</v>
      </c>
      <c r="F2482" s="240">
        <v>6</v>
      </c>
    </row>
    <row r="2483" customHeight="1" spans="1:6">
      <c r="A2483" s="20">
        <v>2479</v>
      </c>
      <c r="B2483" s="238" t="s">
        <v>4447</v>
      </c>
      <c r="C2483" s="244"/>
      <c r="D2483" s="245" t="s">
        <v>2007</v>
      </c>
      <c r="E2483" s="244" t="s">
        <v>2032</v>
      </c>
      <c r="F2483" s="240">
        <v>3</v>
      </c>
    </row>
    <row r="2484" customHeight="1" spans="1:6">
      <c r="A2484" s="20">
        <v>2480</v>
      </c>
      <c r="B2484" s="238" t="s">
        <v>4448</v>
      </c>
      <c r="C2484" s="244"/>
      <c r="D2484" s="245" t="s">
        <v>2007</v>
      </c>
      <c r="E2484" s="244" t="s">
        <v>2032</v>
      </c>
      <c r="F2484" s="240">
        <v>4</v>
      </c>
    </row>
    <row r="2485" customHeight="1" spans="1:6">
      <c r="A2485" s="20">
        <v>2481</v>
      </c>
      <c r="B2485" s="238" t="s">
        <v>4449</v>
      </c>
      <c r="C2485" s="244"/>
      <c r="D2485" s="245" t="s">
        <v>2007</v>
      </c>
      <c r="E2485" s="244" t="s">
        <v>2032</v>
      </c>
      <c r="F2485" s="240">
        <v>2</v>
      </c>
    </row>
    <row r="2486" customHeight="1" spans="1:6">
      <c r="A2486" s="20">
        <v>2482</v>
      </c>
      <c r="B2486" s="238" t="s">
        <v>4450</v>
      </c>
      <c r="C2486" s="243" t="s">
        <v>2017</v>
      </c>
      <c r="D2486" s="245" t="s">
        <v>2007</v>
      </c>
      <c r="E2486" s="244" t="s">
        <v>2032</v>
      </c>
      <c r="F2486" s="240">
        <v>4</v>
      </c>
    </row>
    <row r="2487" customHeight="1" spans="1:6">
      <c r="A2487" s="20">
        <v>2483</v>
      </c>
      <c r="B2487" s="238" t="s">
        <v>4451</v>
      </c>
      <c r="C2487" s="243" t="s">
        <v>2017</v>
      </c>
      <c r="D2487" s="245" t="s">
        <v>2007</v>
      </c>
      <c r="E2487" s="244" t="s">
        <v>2032</v>
      </c>
      <c r="F2487" s="240">
        <v>8</v>
      </c>
    </row>
    <row r="2488" customHeight="1" spans="1:6">
      <c r="A2488" s="20">
        <v>2484</v>
      </c>
      <c r="B2488" s="238" t="s">
        <v>4424</v>
      </c>
      <c r="C2488" s="243" t="s">
        <v>2017</v>
      </c>
      <c r="D2488" s="245" t="s">
        <v>2007</v>
      </c>
      <c r="E2488" s="244" t="s">
        <v>2032</v>
      </c>
      <c r="F2488" s="240">
        <v>2</v>
      </c>
    </row>
    <row r="2489" customHeight="1" spans="1:6">
      <c r="A2489" s="20">
        <v>2485</v>
      </c>
      <c r="B2489" s="238" t="s">
        <v>4452</v>
      </c>
      <c r="C2489" s="243" t="s">
        <v>2017</v>
      </c>
      <c r="D2489" s="245" t="s">
        <v>2007</v>
      </c>
      <c r="E2489" s="244" t="s">
        <v>2032</v>
      </c>
      <c r="F2489" s="240">
        <v>3</v>
      </c>
    </row>
    <row r="2490" customHeight="1" spans="1:6">
      <c r="A2490" s="20">
        <v>2486</v>
      </c>
      <c r="B2490" s="238" t="s">
        <v>4409</v>
      </c>
      <c r="C2490" s="244" t="s">
        <v>2568</v>
      </c>
      <c r="D2490" s="245" t="s">
        <v>2007</v>
      </c>
      <c r="E2490" s="244" t="s">
        <v>2032</v>
      </c>
      <c r="F2490" s="240">
        <v>1</v>
      </c>
    </row>
    <row r="2491" customHeight="1" spans="1:6">
      <c r="A2491" s="20">
        <v>2487</v>
      </c>
      <c r="B2491" s="238" t="s">
        <v>4404</v>
      </c>
      <c r="C2491" s="244" t="s">
        <v>2568</v>
      </c>
      <c r="D2491" s="245" t="s">
        <v>2007</v>
      </c>
      <c r="E2491" s="244" t="s">
        <v>2032</v>
      </c>
      <c r="F2491" s="240">
        <v>3</v>
      </c>
    </row>
    <row r="2492" customHeight="1" spans="1:6">
      <c r="A2492" s="20">
        <v>2488</v>
      </c>
      <c r="B2492" s="238" t="s">
        <v>4453</v>
      </c>
      <c r="C2492" s="244"/>
      <c r="D2492" s="245" t="s">
        <v>2007</v>
      </c>
      <c r="E2492" s="244" t="s">
        <v>2032</v>
      </c>
      <c r="F2492" s="240">
        <v>3</v>
      </c>
    </row>
    <row r="2493" customHeight="1" spans="1:6">
      <c r="A2493" s="20">
        <v>2489</v>
      </c>
      <c r="B2493" s="238" t="s">
        <v>4454</v>
      </c>
      <c r="C2493" s="244"/>
      <c r="D2493" s="245" t="s">
        <v>2007</v>
      </c>
      <c r="E2493" s="244" t="s">
        <v>2032</v>
      </c>
      <c r="F2493" s="240">
        <v>4</v>
      </c>
    </row>
    <row r="2494" customHeight="1" spans="1:6">
      <c r="A2494" s="20">
        <v>2490</v>
      </c>
      <c r="B2494" s="238" t="s">
        <v>4455</v>
      </c>
      <c r="C2494" s="244"/>
      <c r="D2494" s="245" t="s">
        <v>2007</v>
      </c>
      <c r="E2494" s="244" t="s">
        <v>2032</v>
      </c>
      <c r="F2494" s="240">
        <v>8</v>
      </c>
    </row>
    <row r="2495" customHeight="1" spans="1:6">
      <c r="A2495" s="20">
        <v>2491</v>
      </c>
      <c r="B2495" s="238" t="s">
        <v>4456</v>
      </c>
      <c r="C2495" s="244"/>
      <c r="D2495" s="245" t="s">
        <v>2007</v>
      </c>
      <c r="E2495" s="244" t="s">
        <v>2032</v>
      </c>
      <c r="F2495" s="240">
        <v>4</v>
      </c>
    </row>
    <row r="2496" customHeight="1" spans="1:6">
      <c r="A2496" s="20">
        <v>2492</v>
      </c>
      <c r="B2496" s="218" t="s">
        <v>4457</v>
      </c>
      <c r="C2496" s="68"/>
      <c r="D2496" s="235" t="s">
        <v>2007</v>
      </c>
      <c r="E2496" s="68" t="s">
        <v>2032</v>
      </c>
      <c r="F2496" s="239">
        <v>6</v>
      </c>
    </row>
    <row r="2497" customHeight="1" spans="1:6">
      <c r="A2497" s="20">
        <v>2493</v>
      </c>
      <c r="B2497" s="218" t="s">
        <v>4458</v>
      </c>
      <c r="C2497" s="222" t="s">
        <v>2017</v>
      </c>
      <c r="D2497" s="235" t="s">
        <v>2007</v>
      </c>
      <c r="E2497" s="68" t="s">
        <v>2032</v>
      </c>
      <c r="F2497" s="239">
        <v>3</v>
      </c>
    </row>
    <row r="2498" customHeight="1" spans="1:6">
      <c r="A2498" s="20">
        <v>2494</v>
      </c>
      <c r="B2498" s="218" t="s">
        <v>4459</v>
      </c>
      <c r="C2498" s="222" t="s">
        <v>2017</v>
      </c>
      <c r="D2498" s="235" t="s">
        <v>2007</v>
      </c>
      <c r="E2498" s="68" t="s">
        <v>2032</v>
      </c>
      <c r="F2498" s="239">
        <v>7</v>
      </c>
    </row>
    <row r="2499" customHeight="1" spans="1:6">
      <c r="A2499" s="20">
        <v>2495</v>
      </c>
      <c r="B2499" s="218" t="s">
        <v>4460</v>
      </c>
      <c r="C2499" s="222" t="s">
        <v>2017</v>
      </c>
      <c r="D2499" s="235" t="s">
        <v>2007</v>
      </c>
      <c r="E2499" s="68" t="s">
        <v>2032</v>
      </c>
      <c r="F2499" s="239">
        <v>10</v>
      </c>
    </row>
    <row r="2500" customHeight="1" spans="1:6">
      <c r="A2500" s="20">
        <v>2496</v>
      </c>
      <c r="B2500" s="238" t="s">
        <v>4461</v>
      </c>
      <c r="C2500" s="243" t="s">
        <v>2017</v>
      </c>
      <c r="D2500" s="245" t="s">
        <v>2007</v>
      </c>
      <c r="E2500" s="244" t="s">
        <v>2032</v>
      </c>
      <c r="F2500" s="240">
        <v>9</v>
      </c>
    </row>
    <row r="2501" customHeight="1" spans="1:6">
      <c r="A2501" s="20">
        <v>2497</v>
      </c>
      <c r="B2501" s="238" t="s">
        <v>4462</v>
      </c>
      <c r="C2501" s="243" t="s">
        <v>2017</v>
      </c>
      <c r="D2501" s="245" t="s">
        <v>2007</v>
      </c>
      <c r="E2501" s="244" t="s">
        <v>2032</v>
      </c>
      <c r="F2501" s="240">
        <v>4</v>
      </c>
    </row>
    <row r="2502" customHeight="1" spans="1:6">
      <c r="A2502" s="20">
        <v>2498</v>
      </c>
      <c r="B2502" s="238" t="s">
        <v>4463</v>
      </c>
      <c r="C2502" s="243" t="s">
        <v>2017</v>
      </c>
      <c r="D2502" s="245" t="s">
        <v>2007</v>
      </c>
      <c r="E2502" s="244" t="s">
        <v>2032</v>
      </c>
      <c r="F2502" s="240">
        <v>2</v>
      </c>
    </row>
    <row r="2503" customHeight="1" spans="1:6">
      <c r="A2503" s="20">
        <v>2499</v>
      </c>
      <c r="B2503" s="238" t="s">
        <v>4407</v>
      </c>
      <c r="C2503" s="244" t="s">
        <v>2568</v>
      </c>
      <c r="D2503" s="245" t="s">
        <v>2007</v>
      </c>
      <c r="E2503" s="244" t="s">
        <v>2032</v>
      </c>
      <c r="F2503" s="240">
        <v>4</v>
      </c>
    </row>
    <row r="2504" customHeight="1" spans="1:6">
      <c r="A2504" s="20">
        <v>2500</v>
      </c>
      <c r="B2504" s="238" t="s">
        <v>4404</v>
      </c>
      <c r="C2504" s="244" t="s">
        <v>2568</v>
      </c>
      <c r="D2504" s="245" t="s">
        <v>2007</v>
      </c>
      <c r="E2504" s="244" t="s">
        <v>2032</v>
      </c>
      <c r="F2504" s="240">
        <v>1</v>
      </c>
    </row>
    <row r="2505" customHeight="1" spans="1:6">
      <c r="A2505" s="20">
        <v>2501</v>
      </c>
      <c r="B2505" s="238" t="s">
        <v>4464</v>
      </c>
      <c r="C2505" s="244" t="s">
        <v>2568</v>
      </c>
      <c r="D2505" s="245" t="s">
        <v>2007</v>
      </c>
      <c r="E2505" s="244" t="s">
        <v>2032</v>
      </c>
      <c r="F2505" s="240">
        <v>1</v>
      </c>
    </row>
    <row r="2506" customHeight="1" spans="1:6">
      <c r="A2506" s="20">
        <v>2502</v>
      </c>
      <c r="B2506" s="238" t="s">
        <v>4465</v>
      </c>
      <c r="C2506" s="243" t="s">
        <v>2017</v>
      </c>
      <c r="D2506" s="245" t="s">
        <v>2007</v>
      </c>
      <c r="E2506" s="244" t="s">
        <v>2008</v>
      </c>
      <c r="F2506" s="240">
        <v>3</v>
      </c>
    </row>
    <row r="2507" customHeight="1" spans="1:6">
      <c r="A2507" s="20">
        <v>2503</v>
      </c>
      <c r="B2507" s="238" t="s">
        <v>4430</v>
      </c>
      <c r="C2507" s="243" t="s">
        <v>2017</v>
      </c>
      <c r="D2507" s="245" t="s">
        <v>2007</v>
      </c>
      <c r="E2507" s="244" t="s">
        <v>4021</v>
      </c>
      <c r="F2507" s="240">
        <v>10</v>
      </c>
    </row>
    <row r="2508" customHeight="1" spans="1:6">
      <c r="A2508" s="20">
        <v>2504</v>
      </c>
      <c r="B2508" s="238" t="s">
        <v>4466</v>
      </c>
      <c r="C2508" s="243" t="s">
        <v>2017</v>
      </c>
      <c r="D2508" s="245" t="s">
        <v>2007</v>
      </c>
      <c r="E2508" s="244" t="s">
        <v>2008</v>
      </c>
      <c r="F2508" s="240">
        <v>1</v>
      </c>
    </row>
    <row r="2509" customHeight="1" spans="1:6">
      <c r="A2509" s="20">
        <v>2505</v>
      </c>
      <c r="B2509" s="238" t="s">
        <v>4467</v>
      </c>
      <c r="C2509" s="244"/>
      <c r="D2509" s="245" t="s">
        <v>2007</v>
      </c>
      <c r="E2509" s="244" t="s">
        <v>2032</v>
      </c>
      <c r="F2509" s="240">
        <v>5</v>
      </c>
    </row>
    <row r="2510" customHeight="1" spans="1:6">
      <c r="A2510" s="20">
        <v>2506</v>
      </c>
      <c r="B2510" s="238" t="s">
        <v>4435</v>
      </c>
      <c r="C2510" s="244"/>
      <c r="D2510" s="245" t="s">
        <v>2007</v>
      </c>
      <c r="E2510" s="244" t="s">
        <v>2032</v>
      </c>
      <c r="F2510" s="240">
        <v>5</v>
      </c>
    </row>
    <row r="2511" customHeight="1" spans="1:6">
      <c r="A2511" s="20">
        <v>2507</v>
      </c>
      <c r="B2511" s="238" t="s">
        <v>4468</v>
      </c>
      <c r="C2511" s="244"/>
      <c r="D2511" s="245" t="s">
        <v>2007</v>
      </c>
      <c r="E2511" s="244" t="s">
        <v>2032</v>
      </c>
      <c r="F2511" s="240">
        <v>8</v>
      </c>
    </row>
    <row r="2512" customHeight="1" spans="1:6">
      <c r="A2512" s="20">
        <v>2508</v>
      </c>
      <c r="B2512" s="238" t="s">
        <v>4469</v>
      </c>
      <c r="C2512" s="244"/>
      <c r="D2512" s="245" t="s">
        <v>2007</v>
      </c>
      <c r="E2512" s="244" t="s">
        <v>2032</v>
      </c>
      <c r="F2512" s="240">
        <v>3</v>
      </c>
    </row>
    <row r="2513" customHeight="1" spans="1:6">
      <c r="A2513" s="20">
        <v>2509</v>
      </c>
      <c r="B2513" s="238" t="s">
        <v>4470</v>
      </c>
      <c r="C2513" s="244"/>
      <c r="D2513" s="245" t="s">
        <v>2007</v>
      </c>
      <c r="E2513" s="244" t="s">
        <v>2032</v>
      </c>
      <c r="F2513" s="240">
        <v>1</v>
      </c>
    </row>
    <row r="2514" customHeight="1" spans="1:6">
      <c r="A2514" s="20">
        <v>2510</v>
      </c>
      <c r="B2514" s="238" t="s">
        <v>4471</v>
      </c>
      <c r="C2514" s="243" t="s">
        <v>2017</v>
      </c>
      <c r="D2514" s="245" t="s">
        <v>2007</v>
      </c>
      <c r="E2514" s="244" t="s">
        <v>2032</v>
      </c>
      <c r="F2514" s="240">
        <v>4</v>
      </c>
    </row>
    <row r="2515" customHeight="1" spans="1:6">
      <c r="A2515" s="20">
        <v>2511</v>
      </c>
      <c r="B2515" s="238" t="s">
        <v>4472</v>
      </c>
      <c r="C2515" s="243" t="s">
        <v>2017</v>
      </c>
      <c r="D2515" s="245" t="s">
        <v>2007</v>
      </c>
      <c r="E2515" s="244" t="s">
        <v>2032</v>
      </c>
      <c r="F2515" s="240">
        <v>1</v>
      </c>
    </row>
    <row r="2516" customHeight="1" spans="1:6">
      <c r="A2516" s="20">
        <v>2512</v>
      </c>
      <c r="B2516" s="238" t="s">
        <v>4473</v>
      </c>
      <c r="C2516" s="243" t="s">
        <v>2017</v>
      </c>
      <c r="D2516" s="245" t="s">
        <v>2007</v>
      </c>
      <c r="E2516" s="244" t="s">
        <v>2032</v>
      </c>
      <c r="F2516" s="240">
        <v>1</v>
      </c>
    </row>
    <row r="2517" customHeight="1" spans="1:6">
      <c r="A2517" s="20">
        <v>2513</v>
      </c>
      <c r="B2517" s="238" t="s">
        <v>4422</v>
      </c>
      <c r="C2517" s="244"/>
      <c r="D2517" s="245" t="s">
        <v>2007</v>
      </c>
      <c r="E2517" s="244" t="s">
        <v>2032</v>
      </c>
      <c r="F2517" s="240">
        <v>1</v>
      </c>
    </row>
    <row r="2518" customHeight="1" spans="1:6">
      <c r="A2518" s="20">
        <v>2514</v>
      </c>
      <c r="B2518" s="238" t="s">
        <v>4430</v>
      </c>
      <c r="C2518" s="243" t="s">
        <v>2017</v>
      </c>
      <c r="D2518" s="245" t="s">
        <v>2007</v>
      </c>
      <c r="E2518" s="244" t="s">
        <v>4021</v>
      </c>
      <c r="F2518" s="240">
        <v>20</v>
      </c>
    </row>
    <row r="2519" customHeight="1" spans="1:6">
      <c r="A2519" s="20">
        <v>2515</v>
      </c>
      <c r="B2519" s="238" t="s">
        <v>4474</v>
      </c>
      <c r="C2519" s="244" t="s">
        <v>2568</v>
      </c>
      <c r="D2519" s="245" t="s">
        <v>2007</v>
      </c>
      <c r="E2519" s="244" t="s">
        <v>2008</v>
      </c>
      <c r="F2519" s="240">
        <v>1</v>
      </c>
    </row>
    <row r="2520" customHeight="1" spans="1:6">
      <c r="A2520" s="20">
        <v>2516</v>
      </c>
      <c r="B2520" s="238" t="s">
        <v>4475</v>
      </c>
      <c r="C2520" s="244"/>
      <c r="D2520" s="245" t="s">
        <v>2007</v>
      </c>
      <c r="E2520" s="244" t="s">
        <v>2032</v>
      </c>
      <c r="F2520" s="240">
        <v>3</v>
      </c>
    </row>
    <row r="2521" customHeight="1" spans="1:6">
      <c r="A2521" s="20">
        <v>2517</v>
      </c>
      <c r="B2521" s="238" t="s">
        <v>4476</v>
      </c>
      <c r="C2521" s="244"/>
      <c r="D2521" s="245" t="s">
        <v>2007</v>
      </c>
      <c r="E2521" s="244" t="s">
        <v>2032</v>
      </c>
      <c r="F2521" s="240">
        <v>2</v>
      </c>
    </row>
    <row r="2522" customHeight="1" spans="1:6">
      <c r="A2522" s="20">
        <v>2518</v>
      </c>
      <c r="B2522" s="238" t="s">
        <v>4477</v>
      </c>
      <c r="C2522" s="243" t="s">
        <v>2094</v>
      </c>
      <c r="D2522" s="245" t="s">
        <v>2007</v>
      </c>
      <c r="E2522" s="244" t="s">
        <v>2032</v>
      </c>
      <c r="F2522" s="240">
        <v>4</v>
      </c>
    </row>
    <row r="2523" customHeight="1" spans="1:6">
      <c r="A2523" s="20">
        <v>2519</v>
      </c>
      <c r="B2523" s="238" t="s">
        <v>4478</v>
      </c>
      <c r="C2523" s="243" t="s">
        <v>2017</v>
      </c>
      <c r="D2523" s="245" t="s">
        <v>2007</v>
      </c>
      <c r="E2523" s="244" t="s">
        <v>2032</v>
      </c>
      <c r="F2523" s="240">
        <v>4</v>
      </c>
    </row>
    <row r="2524" customHeight="1" spans="1:6">
      <c r="A2524" s="20">
        <v>2520</v>
      </c>
      <c r="B2524" s="218" t="s">
        <v>4479</v>
      </c>
      <c r="C2524" s="222" t="s">
        <v>2094</v>
      </c>
      <c r="D2524" s="235" t="s">
        <v>2007</v>
      </c>
      <c r="E2524" s="68" t="s">
        <v>2032</v>
      </c>
      <c r="F2524" s="239">
        <v>1</v>
      </c>
    </row>
    <row r="2525" customHeight="1" spans="1:6">
      <c r="A2525" s="20">
        <v>2521</v>
      </c>
      <c r="B2525" s="218" t="s">
        <v>4480</v>
      </c>
      <c r="C2525" s="222" t="s">
        <v>2094</v>
      </c>
      <c r="D2525" s="235" t="s">
        <v>2007</v>
      </c>
      <c r="E2525" s="68" t="s">
        <v>2032</v>
      </c>
      <c r="F2525" s="239">
        <v>1</v>
      </c>
    </row>
    <row r="2526" customHeight="1" spans="1:6">
      <c r="A2526" s="20">
        <v>2522</v>
      </c>
      <c r="B2526" s="218" t="s">
        <v>4469</v>
      </c>
      <c r="C2526" s="222" t="s">
        <v>2017</v>
      </c>
      <c r="D2526" s="235" t="s">
        <v>2007</v>
      </c>
      <c r="E2526" s="68" t="s">
        <v>2032</v>
      </c>
      <c r="F2526" s="239">
        <v>1</v>
      </c>
    </row>
    <row r="2527" customHeight="1" spans="1:6">
      <c r="A2527" s="20">
        <v>2523</v>
      </c>
      <c r="B2527" s="218" t="s">
        <v>4481</v>
      </c>
      <c r="C2527" s="68"/>
      <c r="D2527" s="235" t="s">
        <v>2007</v>
      </c>
      <c r="E2527" s="68" t="s">
        <v>2032</v>
      </c>
      <c r="F2527" s="239">
        <v>4</v>
      </c>
    </row>
    <row r="2528" customHeight="1" spans="1:6">
      <c r="A2528" s="20">
        <v>2524</v>
      </c>
      <c r="B2528" s="218" t="s">
        <v>4443</v>
      </c>
      <c r="C2528" s="68"/>
      <c r="D2528" s="235" t="s">
        <v>2007</v>
      </c>
      <c r="E2528" s="68" t="s">
        <v>2032</v>
      </c>
      <c r="F2528" s="239">
        <v>2</v>
      </c>
    </row>
    <row r="2529" customHeight="1" spans="1:6">
      <c r="A2529" s="20">
        <v>2525</v>
      </c>
      <c r="B2529" s="218" t="s">
        <v>4482</v>
      </c>
      <c r="C2529" s="68"/>
      <c r="D2529" s="235" t="s">
        <v>2007</v>
      </c>
      <c r="E2529" s="68" t="s">
        <v>2032</v>
      </c>
      <c r="F2529" s="239">
        <v>6</v>
      </c>
    </row>
    <row r="2530" customHeight="1" spans="1:6">
      <c r="A2530" s="20">
        <v>2526</v>
      </c>
      <c r="B2530" s="218" t="s">
        <v>4483</v>
      </c>
      <c r="C2530" s="68"/>
      <c r="D2530" s="235" t="s">
        <v>2007</v>
      </c>
      <c r="E2530" s="68" t="s">
        <v>2032</v>
      </c>
      <c r="F2530" s="239">
        <v>2</v>
      </c>
    </row>
    <row r="2531" customHeight="1" spans="1:6">
      <c r="A2531" s="20">
        <v>2527</v>
      </c>
      <c r="B2531" s="218" t="s">
        <v>4484</v>
      </c>
      <c r="C2531" s="68"/>
      <c r="D2531" s="235" t="s">
        <v>2007</v>
      </c>
      <c r="E2531" s="68" t="s">
        <v>2032</v>
      </c>
      <c r="F2531" s="239">
        <v>4</v>
      </c>
    </row>
    <row r="2532" customHeight="1" spans="1:6">
      <c r="A2532" s="20">
        <v>2528</v>
      </c>
      <c r="B2532" s="218" t="s">
        <v>4485</v>
      </c>
      <c r="C2532" s="68"/>
      <c r="D2532" s="235" t="s">
        <v>2007</v>
      </c>
      <c r="E2532" s="68" t="s">
        <v>2032</v>
      </c>
      <c r="F2532" s="239">
        <v>2</v>
      </c>
    </row>
    <row r="2533" customHeight="1" spans="1:6">
      <c r="A2533" s="20">
        <v>2529</v>
      </c>
      <c r="B2533" s="218" t="s">
        <v>4418</v>
      </c>
      <c r="C2533" s="68"/>
      <c r="D2533" s="235" t="s">
        <v>2007</v>
      </c>
      <c r="E2533" s="68" t="s">
        <v>2032</v>
      </c>
      <c r="F2533" s="239">
        <v>4</v>
      </c>
    </row>
    <row r="2534" customHeight="1" spans="1:6">
      <c r="A2534" s="20">
        <v>2530</v>
      </c>
      <c r="B2534" s="218" t="s">
        <v>4486</v>
      </c>
      <c r="C2534" s="68"/>
      <c r="D2534" s="235" t="s">
        <v>2007</v>
      </c>
      <c r="E2534" s="68" t="s">
        <v>2032</v>
      </c>
      <c r="F2534" s="239">
        <v>2</v>
      </c>
    </row>
    <row r="2535" customHeight="1" spans="1:6">
      <c r="A2535" s="20">
        <v>2531</v>
      </c>
      <c r="B2535" s="218" t="s">
        <v>4487</v>
      </c>
      <c r="C2535" s="68"/>
      <c r="D2535" s="235" t="s">
        <v>2007</v>
      </c>
      <c r="E2535" s="68" t="s">
        <v>2032</v>
      </c>
      <c r="F2535" s="239">
        <v>3</v>
      </c>
    </row>
    <row r="2536" customHeight="1" spans="1:6">
      <c r="A2536" s="20">
        <v>2532</v>
      </c>
      <c r="B2536" s="218" t="s">
        <v>4404</v>
      </c>
      <c r="C2536" s="68" t="s">
        <v>2568</v>
      </c>
      <c r="D2536" s="235" t="s">
        <v>2007</v>
      </c>
      <c r="E2536" s="68" t="s">
        <v>2032</v>
      </c>
      <c r="F2536" s="239">
        <v>4</v>
      </c>
    </row>
    <row r="2537" customHeight="1" spans="1:6">
      <c r="A2537" s="20">
        <v>2533</v>
      </c>
      <c r="B2537" s="218" t="s">
        <v>4460</v>
      </c>
      <c r="C2537" s="222" t="s">
        <v>2017</v>
      </c>
      <c r="D2537" s="235" t="s">
        <v>2007</v>
      </c>
      <c r="E2537" s="68" t="s">
        <v>2032</v>
      </c>
      <c r="F2537" s="239">
        <v>2</v>
      </c>
    </row>
    <row r="2538" customHeight="1" spans="1:6">
      <c r="A2538" s="20">
        <v>2534</v>
      </c>
      <c r="B2538" s="218" t="s">
        <v>4488</v>
      </c>
      <c r="C2538" s="222" t="s">
        <v>2017</v>
      </c>
      <c r="D2538" s="235" t="s">
        <v>2007</v>
      </c>
      <c r="E2538" s="68" t="s">
        <v>2032</v>
      </c>
      <c r="F2538" s="239">
        <v>2</v>
      </c>
    </row>
    <row r="2539" customHeight="1" spans="1:6">
      <c r="A2539" s="20">
        <v>2535</v>
      </c>
      <c r="B2539" s="218" t="s">
        <v>4463</v>
      </c>
      <c r="C2539" s="222" t="s">
        <v>2017</v>
      </c>
      <c r="D2539" s="235" t="s">
        <v>2007</v>
      </c>
      <c r="E2539" s="68" t="s">
        <v>2032</v>
      </c>
      <c r="F2539" s="239">
        <v>1</v>
      </c>
    </row>
    <row r="2540" customHeight="1" spans="1:6">
      <c r="A2540" s="20">
        <v>2536</v>
      </c>
      <c r="B2540" s="218" t="s">
        <v>4407</v>
      </c>
      <c r="C2540" s="68" t="s">
        <v>2568</v>
      </c>
      <c r="D2540" s="235" t="s">
        <v>2007</v>
      </c>
      <c r="E2540" s="68" t="s">
        <v>2032</v>
      </c>
      <c r="F2540" s="239">
        <v>3</v>
      </c>
    </row>
    <row r="2541" customHeight="1" spans="1:6">
      <c r="A2541" s="20">
        <v>2537</v>
      </c>
      <c r="B2541" s="218" t="s">
        <v>4489</v>
      </c>
      <c r="C2541" s="222" t="s">
        <v>2017</v>
      </c>
      <c r="D2541" s="235" t="s">
        <v>2007</v>
      </c>
      <c r="E2541" s="68" t="s">
        <v>2032</v>
      </c>
      <c r="F2541" s="239">
        <v>1</v>
      </c>
    </row>
    <row r="2542" customHeight="1" spans="1:6">
      <c r="A2542" s="20">
        <v>2538</v>
      </c>
      <c r="B2542" s="218" t="s">
        <v>4415</v>
      </c>
      <c r="C2542" s="224" t="s">
        <v>2377</v>
      </c>
      <c r="D2542" s="235" t="s">
        <v>2007</v>
      </c>
      <c r="E2542" s="68" t="s">
        <v>2032</v>
      </c>
      <c r="F2542" s="239">
        <v>3</v>
      </c>
    </row>
    <row r="2543" customHeight="1" spans="1:6">
      <c r="A2543" s="20">
        <v>2539</v>
      </c>
      <c r="B2543" s="218" t="s">
        <v>4490</v>
      </c>
      <c r="C2543" s="68" t="s">
        <v>2568</v>
      </c>
      <c r="D2543" s="235" t="s">
        <v>2007</v>
      </c>
      <c r="E2543" s="68" t="s">
        <v>2032</v>
      </c>
      <c r="F2543" s="239">
        <v>2</v>
      </c>
    </row>
    <row r="2544" customHeight="1" spans="1:6">
      <c r="A2544" s="20">
        <v>2540</v>
      </c>
      <c r="B2544" s="218" t="s">
        <v>4491</v>
      </c>
      <c r="C2544" s="68"/>
      <c r="D2544" s="235" t="s">
        <v>2007</v>
      </c>
      <c r="E2544" s="68" t="s">
        <v>2032</v>
      </c>
      <c r="F2544" s="239">
        <v>2</v>
      </c>
    </row>
    <row r="2545" customHeight="1" spans="1:6">
      <c r="A2545" s="20">
        <v>2541</v>
      </c>
      <c r="B2545" s="218" t="s">
        <v>4492</v>
      </c>
      <c r="C2545" s="68"/>
      <c r="D2545" s="235" t="s">
        <v>2007</v>
      </c>
      <c r="E2545" s="68" t="s">
        <v>2032</v>
      </c>
      <c r="F2545" s="239">
        <v>4</v>
      </c>
    </row>
    <row r="2546" customHeight="1" spans="1:6">
      <c r="A2546" s="20">
        <v>2542</v>
      </c>
      <c r="B2546" s="218" t="s">
        <v>4460</v>
      </c>
      <c r="C2546" s="222" t="s">
        <v>2017</v>
      </c>
      <c r="D2546" s="235" t="s">
        <v>2007</v>
      </c>
      <c r="E2546" s="68" t="s">
        <v>2032</v>
      </c>
      <c r="F2546" s="239">
        <v>5</v>
      </c>
    </row>
    <row r="2547" customHeight="1" spans="1:6">
      <c r="A2547" s="20">
        <v>2543</v>
      </c>
      <c r="B2547" s="218" t="s">
        <v>4493</v>
      </c>
      <c r="C2547" s="224" t="s">
        <v>2377</v>
      </c>
      <c r="D2547" s="235" t="s">
        <v>2007</v>
      </c>
      <c r="E2547" s="68" t="s">
        <v>2032</v>
      </c>
      <c r="F2547" s="239">
        <v>4</v>
      </c>
    </row>
    <row r="2548" customHeight="1" spans="1:6">
      <c r="A2548" s="20">
        <v>2544</v>
      </c>
      <c r="B2548" s="238" t="s">
        <v>4463</v>
      </c>
      <c r="C2548" s="243" t="s">
        <v>2017</v>
      </c>
      <c r="D2548" s="245" t="s">
        <v>2007</v>
      </c>
      <c r="E2548" s="244" t="s">
        <v>2032</v>
      </c>
      <c r="F2548" s="240">
        <v>2</v>
      </c>
    </row>
    <row r="2549" customHeight="1" spans="1:6">
      <c r="A2549" s="20">
        <v>2545</v>
      </c>
      <c r="B2549" s="238" t="s">
        <v>4409</v>
      </c>
      <c r="C2549" s="244" t="s">
        <v>2568</v>
      </c>
      <c r="D2549" s="245" t="s">
        <v>2007</v>
      </c>
      <c r="E2549" s="244" t="s">
        <v>2032</v>
      </c>
      <c r="F2549" s="240">
        <v>10</v>
      </c>
    </row>
    <row r="2550" customHeight="1" spans="1:6">
      <c r="A2550" s="20">
        <v>2546</v>
      </c>
      <c r="B2550" s="238" t="s">
        <v>4415</v>
      </c>
      <c r="C2550" s="246" t="s">
        <v>2377</v>
      </c>
      <c r="D2550" s="245" t="s">
        <v>2007</v>
      </c>
      <c r="E2550" s="244" t="s">
        <v>2032</v>
      </c>
      <c r="F2550" s="240">
        <v>2</v>
      </c>
    </row>
    <row r="2551" customHeight="1" spans="1:6">
      <c r="A2551" s="20">
        <v>2547</v>
      </c>
      <c r="B2551" s="238" t="s">
        <v>4494</v>
      </c>
      <c r="C2551" s="243" t="s">
        <v>2017</v>
      </c>
      <c r="D2551" s="245" t="s">
        <v>2007</v>
      </c>
      <c r="E2551" s="244" t="s">
        <v>2032</v>
      </c>
      <c r="F2551" s="240">
        <v>1</v>
      </c>
    </row>
    <row r="2552" customHeight="1" spans="1:6">
      <c r="A2552" s="20">
        <v>2548</v>
      </c>
      <c r="B2552" s="238" t="s">
        <v>4495</v>
      </c>
      <c r="C2552" s="243" t="s">
        <v>2017</v>
      </c>
      <c r="D2552" s="245" t="s">
        <v>2007</v>
      </c>
      <c r="E2552" s="244" t="s">
        <v>2032</v>
      </c>
      <c r="F2552" s="240">
        <v>2</v>
      </c>
    </row>
    <row r="2553" customHeight="1" spans="1:6">
      <c r="A2553" s="20">
        <v>2549</v>
      </c>
      <c r="B2553" s="238" t="s">
        <v>4496</v>
      </c>
      <c r="C2553" s="243" t="s">
        <v>2017</v>
      </c>
      <c r="D2553" s="245" t="s">
        <v>2007</v>
      </c>
      <c r="E2553" s="244" t="s">
        <v>2032</v>
      </c>
      <c r="F2553" s="240">
        <v>3</v>
      </c>
    </row>
    <row r="2554" customHeight="1" spans="1:6">
      <c r="A2554" s="20">
        <v>2550</v>
      </c>
      <c r="B2554" s="238" t="s">
        <v>4460</v>
      </c>
      <c r="C2554" s="243" t="s">
        <v>2017</v>
      </c>
      <c r="D2554" s="245" t="s">
        <v>2007</v>
      </c>
      <c r="E2554" s="244" t="s">
        <v>2032</v>
      </c>
      <c r="F2554" s="240">
        <v>2</v>
      </c>
    </row>
    <row r="2555" customHeight="1" spans="1:6">
      <c r="A2555" s="20">
        <v>2551</v>
      </c>
      <c r="B2555" s="238" t="s">
        <v>4430</v>
      </c>
      <c r="C2555" s="243" t="s">
        <v>2017</v>
      </c>
      <c r="D2555" s="245" t="s">
        <v>2007</v>
      </c>
      <c r="E2555" s="244" t="s">
        <v>4021</v>
      </c>
      <c r="F2555" s="240">
        <v>30</v>
      </c>
    </row>
    <row r="2556" customHeight="1" spans="1:6">
      <c r="A2556" s="20">
        <v>2552</v>
      </c>
      <c r="B2556" s="238" t="s">
        <v>4497</v>
      </c>
      <c r="C2556" s="244" t="s">
        <v>2568</v>
      </c>
      <c r="D2556" s="245" t="s">
        <v>2007</v>
      </c>
      <c r="E2556" s="244" t="s">
        <v>2032</v>
      </c>
      <c r="F2556" s="240">
        <v>2</v>
      </c>
    </row>
    <row r="2557" customHeight="1" spans="1:6">
      <c r="A2557" s="20">
        <v>2553</v>
      </c>
      <c r="B2557" s="238" t="s">
        <v>4498</v>
      </c>
      <c r="C2557" s="243" t="s">
        <v>2017</v>
      </c>
      <c r="D2557" s="245" t="s">
        <v>2007</v>
      </c>
      <c r="E2557" s="244" t="s">
        <v>2032</v>
      </c>
      <c r="F2557" s="240">
        <v>23</v>
      </c>
    </row>
    <row r="2558" customHeight="1" spans="1:6">
      <c r="A2558" s="20">
        <v>2554</v>
      </c>
      <c r="B2558" s="238" t="s">
        <v>4499</v>
      </c>
      <c r="C2558" s="244" t="s">
        <v>2568</v>
      </c>
      <c r="D2558" s="245" t="s">
        <v>2007</v>
      </c>
      <c r="E2558" s="244" t="s">
        <v>2032</v>
      </c>
      <c r="F2558" s="240">
        <v>1</v>
      </c>
    </row>
    <row r="2559" customHeight="1" spans="1:6">
      <c r="A2559" s="20">
        <v>2555</v>
      </c>
      <c r="B2559" s="238" t="s">
        <v>4500</v>
      </c>
      <c r="C2559" s="244"/>
      <c r="D2559" s="245" t="s">
        <v>2007</v>
      </c>
      <c r="E2559" s="244" t="s">
        <v>2032</v>
      </c>
      <c r="F2559" s="240">
        <v>1</v>
      </c>
    </row>
    <row r="2560" customHeight="1" spans="1:6">
      <c r="A2560" s="20">
        <v>2556</v>
      </c>
      <c r="B2560" s="238" t="s">
        <v>4501</v>
      </c>
      <c r="C2560" s="243" t="s">
        <v>2017</v>
      </c>
      <c r="D2560" s="245" t="s">
        <v>2007</v>
      </c>
      <c r="E2560" s="244" t="s">
        <v>2032</v>
      </c>
      <c r="F2560" s="240">
        <v>12</v>
      </c>
    </row>
    <row r="2561" customHeight="1" spans="1:6">
      <c r="A2561" s="20">
        <v>2557</v>
      </c>
      <c r="B2561" s="218" t="s">
        <v>4502</v>
      </c>
      <c r="C2561" s="222" t="s">
        <v>2017</v>
      </c>
      <c r="D2561" s="235" t="s">
        <v>2007</v>
      </c>
      <c r="E2561" s="68" t="s">
        <v>2008</v>
      </c>
      <c r="F2561" s="239">
        <v>1</v>
      </c>
    </row>
    <row r="2562" customHeight="1" spans="1:6">
      <c r="A2562" s="20">
        <v>2558</v>
      </c>
      <c r="B2562" s="218" t="s">
        <v>4503</v>
      </c>
      <c r="C2562" s="222" t="s">
        <v>2017</v>
      </c>
      <c r="D2562" s="235" t="s">
        <v>2007</v>
      </c>
      <c r="E2562" s="68" t="s">
        <v>2008</v>
      </c>
      <c r="F2562" s="239">
        <v>1</v>
      </c>
    </row>
    <row r="2563" customHeight="1" spans="1:6">
      <c r="A2563" s="20">
        <v>2559</v>
      </c>
      <c r="B2563" s="218" t="s">
        <v>4504</v>
      </c>
      <c r="C2563" s="222" t="s">
        <v>2017</v>
      </c>
      <c r="D2563" s="235" t="s">
        <v>2007</v>
      </c>
      <c r="E2563" s="68" t="s">
        <v>2008</v>
      </c>
      <c r="F2563" s="239">
        <v>1</v>
      </c>
    </row>
    <row r="2564" customHeight="1" spans="1:6">
      <c r="A2564" s="20">
        <v>2560</v>
      </c>
      <c r="B2564" s="218" t="s">
        <v>4505</v>
      </c>
      <c r="C2564" s="222" t="s">
        <v>2017</v>
      </c>
      <c r="D2564" s="235" t="s">
        <v>2007</v>
      </c>
      <c r="E2564" s="68" t="s">
        <v>2008</v>
      </c>
      <c r="F2564" s="239">
        <v>2</v>
      </c>
    </row>
    <row r="2565" customHeight="1" spans="1:6">
      <c r="A2565" s="20">
        <v>2561</v>
      </c>
      <c r="B2565" s="218" t="s">
        <v>4506</v>
      </c>
      <c r="C2565" s="222" t="s">
        <v>2017</v>
      </c>
      <c r="D2565" s="235" t="s">
        <v>2007</v>
      </c>
      <c r="E2565" s="68" t="s">
        <v>2008</v>
      </c>
      <c r="F2565" s="239">
        <v>1</v>
      </c>
    </row>
    <row r="2566" customHeight="1" spans="1:6">
      <c r="A2566" s="20">
        <v>2562</v>
      </c>
      <c r="B2566" s="218" t="s">
        <v>4507</v>
      </c>
      <c r="C2566" s="222" t="s">
        <v>2017</v>
      </c>
      <c r="D2566" s="235" t="s">
        <v>2007</v>
      </c>
      <c r="E2566" s="68" t="s">
        <v>2008</v>
      </c>
      <c r="F2566" s="239">
        <v>2</v>
      </c>
    </row>
    <row r="2567" customHeight="1" spans="1:6">
      <c r="A2567" s="20">
        <v>2563</v>
      </c>
      <c r="B2567" s="218" t="s">
        <v>4508</v>
      </c>
      <c r="C2567" s="222" t="s">
        <v>2017</v>
      </c>
      <c r="D2567" s="235" t="s">
        <v>2007</v>
      </c>
      <c r="E2567" s="68" t="s">
        <v>2008</v>
      </c>
      <c r="F2567" s="239">
        <v>1</v>
      </c>
    </row>
    <row r="2568" customHeight="1" spans="1:6">
      <c r="A2568" s="20">
        <v>2564</v>
      </c>
      <c r="B2568" s="218" t="s">
        <v>4509</v>
      </c>
      <c r="C2568" s="222" t="s">
        <v>2017</v>
      </c>
      <c r="D2568" s="235" t="s">
        <v>2007</v>
      </c>
      <c r="E2568" s="68" t="s">
        <v>2008</v>
      </c>
      <c r="F2568" s="239">
        <v>2</v>
      </c>
    </row>
    <row r="2569" customHeight="1" spans="1:6">
      <c r="A2569" s="20">
        <v>2565</v>
      </c>
      <c r="B2569" s="218" t="s">
        <v>4510</v>
      </c>
      <c r="C2569" s="68" t="s">
        <v>2568</v>
      </c>
      <c r="D2569" s="235" t="s">
        <v>2007</v>
      </c>
      <c r="E2569" s="68" t="s">
        <v>2008</v>
      </c>
      <c r="F2569" s="239">
        <v>1</v>
      </c>
    </row>
    <row r="2570" customHeight="1" spans="1:6">
      <c r="A2570" s="20">
        <v>2566</v>
      </c>
      <c r="B2570" s="218" t="s">
        <v>4511</v>
      </c>
      <c r="C2570" s="222" t="s">
        <v>2017</v>
      </c>
      <c r="D2570" s="235" t="s">
        <v>2007</v>
      </c>
      <c r="E2570" s="68" t="s">
        <v>2008</v>
      </c>
      <c r="F2570" s="239">
        <v>1</v>
      </c>
    </row>
    <row r="2571" customHeight="1" spans="1:6">
      <c r="A2571" s="20">
        <v>2567</v>
      </c>
      <c r="B2571" s="218" t="s">
        <v>4512</v>
      </c>
      <c r="C2571" s="222" t="s">
        <v>2017</v>
      </c>
      <c r="D2571" s="235" t="s">
        <v>2007</v>
      </c>
      <c r="E2571" s="68" t="s">
        <v>2008</v>
      </c>
      <c r="F2571" s="239">
        <v>3</v>
      </c>
    </row>
    <row r="2572" customHeight="1" spans="1:6">
      <c r="A2572" s="20">
        <v>2568</v>
      </c>
      <c r="B2572" s="218" t="s">
        <v>4513</v>
      </c>
      <c r="C2572" s="222" t="s">
        <v>2017</v>
      </c>
      <c r="D2572" s="235" t="s">
        <v>2007</v>
      </c>
      <c r="E2572" s="68" t="s">
        <v>2008</v>
      </c>
      <c r="F2572" s="239">
        <v>6</v>
      </c>
    </row>
    <row r="2573" customHeight="1" spans="1:6">
      <c r="A2573" s="20">
        <v>2569</v>
      </c>
      <c r="B2573" s="218" t="s">
        <v>4514</v>
      </c>
      <c r="C2573" s="222" t="s">
        <v>2017</v>
      </c>
      <c r="D2573" s="235" t="s">
        <v>2007</v>
      </c>
      <c r="E2573" s="68" t="s">
        <v>2008</v>
      </c>
      <c r="F2573" s="239">
        <v>1</v>
      </c>
    </row>
    <row r="2574" customHeight="1" spans="1:6">
      <c r="A2574" s="20">
        <v>2570</v>
      </c>
      <c r="B2574" s="218" t="s">
        <v>4515</v>
      </c>
      <c r="C2574" s="222" t="s">
        <v>2017</v>
      </c>
      <c r="D2574" s="235" t="s">
        <v>2007</v>
      </c>
      <c r="E2574" s="68" t="s">
        <v>2008</v>
      </c>
      <c r="F2574" s="239">
        <v>5</v>
      </c>
    </row>
    <row r="2575" customHeight="1" spans="1:6">
      <c r="A2575" s="20">
        <v>2571</v>
      </c>
      <c r="B2575" s="218" t="s">
        <v>4516</v>
      </c>
      <c r="C2575" s="222" t="s">
        <v>2017</v>
      </c>
      <c r="D2575" s="235" t="s">
        <v>2007</v>
      </c>
      <c r="E2575" s="68" t="s">
        <v>2008</v>
      </c>
      <c r="F2575" s="239">
        <v>1</v>
      </c>
    </row>
    <row r="2576" customHeight="1" spans="1:6">
      <c r="A2576" s="20">
        <v>2572</v>
      </c>
      <c r="B2576" s="218" t="s">
        <v>4517</v>
      </c>
      <c r="C2576" s="68" t="s">
        <v>2568</v>
      </c>
      <c r="D2576" s="235" t="s">
        <v>2007</v>
      </c>
      <c r="E2576" s="68" t="s">
        <v>2008</v>
      </c>
      <c r="F2576" s="239">
        <v>2</v>
      </c>
    </row>
    <row r="2577" customHeight="1" spans="1:6">
      <c r="A2577" s="20">
        <v>2573</v>
      </c>
      <c r="B2577" s="218" t="s">
        <v>4518</v>
      </c>
      <c r="C2577" s="222" t="s">
        <v>2017</v>
      </c>
      <c r="D2577" s="235" t="s">
        <v>2007</v>
      </c>
      <c r="E2577" s="68" t="s">
        <v>2008</v>
      </c>
      <c r="F2577" s="239">
        <v>3</v>
      </c>
    </row>
    <row r="2578" customHeight="1" spans="1:6">
      <c r="A2578" s="20">
        <v>2574</v>
      </c>
      <c r="B2578" s="218" t="s">
        <v>4519</v>
      </c>
      <c r="C2578" s="222" t="s">
        <v>2017</v>
      </c>
      <c r="D2578" s="235" t="s">
        <v>2007</v>
      </c>
      <c r="E2578" s="68" t="s">
        <v>2008</v>
      </c>
      <c r="F2578" s="239">
        <v>4</v>
      </c>
    </row>
    <row r="2579" customHeight="1" spans="1:6">
      <c r="A2579" s="20">
        <v>2575</v>
      </c>
      <c r="B2579" s="218" t="s">
        <v>4520</v>
      </c>
      <c r="C2579" s="222" t="s">
        <v>2017</v>
      </c>
      <c r="D2579" s="235" t="s">
        <v>2007</v>
      </c>
      <c r="E2579" s="68" t="s">
        <v>2008</v>
      </c>
      <c r="F2579" s="239">
        <v>26</v>
      </c>
    </row>
    <row r="2580" customHeight="1" spans="1:6">
      <c r="A2580" s="20">
        <v>2576</v>
      </c>
      <c r="B2580" s="218" t="s">
        <v>4521</v>
      </c>
      <c r="C2580" s="222" t="s">
        <v>2017</v>
      </c>
      <c r="D2580" s="235" t="s">
        <v>2007</v>
      </c>
      <c r="E2580" s="68" t="s">
        <v>2008</v>
      </c>
      <c r="F2580" s="239">
        <v>4</v>
      </c>
    </row>
    <row r="2581" customHeight="1" spans="1:6">
      <c r="A2581" s="20">
        <v>2577</v>
      </c>
      <c r="B2581" s="218" t="s">
        <v>4522</v>
      </c>
      <c r="C2581" s="222" t="s">
        <v>2017</v>
      </c>
      <c r="D2581" s="235" t="s">
        <v>2007</v>
      </c>
      <c r="E2581" s="68" t="s">
        <v>2008</v>
      </c>
      <c r="F2581" s="239">
        <v>1</v>
      </c>
    </row>
    <row r="2582" customHeight="1" spans="1:6">
      <c r="A2582" s="20">
        <v>2578</v>
      </c>
      <c r="B2582" s="218" t="s">
        <v>4523</v>
      </c>
      <c r="C2582" s="222" t="s">
        <v>2017</v>
      </c>
      <c r="D2582" s="235" t="s">
        <v>2007</v>
      </c>
      <c r="E2582" s="68" t="s">
        <v>2008</v>
      </c>
      <c r="F2582" s="239">
        <v>1</v>
      </c>
    </row>
    <row r="2583" customHeight="1" spans="1:6">
      <c r="A2583" s="20">
        <v>2579</v>
      </c>
      <c r="B2583" s="218" t="s">
        <v>4524</v>
      </c>
      <c r="C2583" s="224" t="s">
        <v>2377</v>
      </c>
      <c r="D2583" s="235" t="s">
        <v>2007</v>
      </c>
      <c r="E2583" s="68" t="s">
        <v>2008</v>
      </c>
      <c r="F2583" s="239">
        <v>1</v>
      </c>
    </row>
    <row r="2584" customHeight="1" spans="1:6">
      <c r="A2584" s="20">
        <v>2580</v>
      </c>
      <c r="B2584" s="218" t="s">
        <v>4525</v>
      </c>
      <c r="C2584" s="68"/>
      <c r="D2584" s="235" t="s">
        <v>2007</v>
      </c>
      <c r="E2584" s="68" t="s">
        <v>2032</v>
      </c>
      <c r="F2584" s="239">
        <v>15</v>
      </c>
    </row>
    <row r="2585" customHeight="1" spans="1:6">
      <c r="A2585" s="20">
        <v>2581</v>
      </c>
      <c r="B2585" s="218" t="s">
        <v>4526</v>
      </c>
      <c r="C2585" s="222" t="s">
        <v>2017</v>
      </c>
      <c r="D2585" s="235" t="s">
        <v>2007</v>
      </c>
      <c r="E2585" s="68" t="s">
        <v>2032</v>
      </c>
      <c r="F2585" s="239">
        <v>11</v>
      </c>
    </row>
    <row r="2586" customHeight="1" spans="1:6">
      <c r="A2586" s="20">
        <v>2582</v>
      </c>
      <c r="B2586" s="218" t="s">
        <v>4527</v>
      </c>
      <c r="C2586" s="222" t="s">
        <v>2017</v>
      </c>
      <c r="D2586" s="235" t="s">
        <v>2007</v>
      </c>
      <c r="E2586" s="68" t="s">
        <v>2032</v>
      </c>
      <c r="F2586" s="239">
        <v>16</v>
      </c>
    </row>
    <row r="2587" customHeight="1" spans="1:6">
      <c r="A2587" s="20">
        <v>2583</v>
      </c>
      <c r="B2587" s="218" t="s">
        <v>4528</v>
      </c>
      <c r="C2587" s="222" t="s">
        <v>2017</v>
      </c>
      <c r="D2587" s="235" t="s">
        <v>2007</v>
      </c>
      <c r="E2587" s="68" t="s">
        <v>2032</v>
      </c>
      <c r="F2587" s="239">
        <v>2</v>
      </c>
    </row>
    <row r="2588" customHeight="1" spans="1:6">
      <c r="A2588" s="20">
        <v>2584</v>
      </c>
      <c r="B2588" s="218" t="s">
        <v>4529</v>
      </c>
      <c r="C2588" s="222" t="s">
        <v>2017</v>
      </c>
      <c r="D2588" s="235" t="s">
        <v>2007</v>
      </c>
      <c r="E2588" s="68" t="s">
        <v>2032</v>
      </c>
      <c r="F2588" s="239">
        <v>4</v>
      </c>
    </row>
    <row r="2589" customHeight="1" spans="1:6">
      <c r="A2589" s="20">
        <v>2585</v>
      </c>
      <c r="B2589" s="218" t="s">
        <v>4530</v>
      </c>
      <c r="C2589" s="222" t="s">
        <v>2017</v>
      </c>
      <c r="D2589" s="235" t="s">
        <v>2007</v>
      </c>
      <c r="E2589" s="68" t="s">
        <v>2008</v>
      </c>
      <c r="F2589" s="239">
        <v>1</v>
      </c>
    </row>
    <row r="2590" customHeight="1" spans="1:6">
      <c r="A2590" s="20">
        <v>2586</v>
      </c>
      <c r="B2590" s="218" t="s">
        <v>4531</v>
      </c>
      <c r="C2590" s="68" t="s">
        <v>2568</v>
      </c>
      <c r="D2590" s="235" t="s">
        <v>2007</v>
      </c>
      <c r="E2590" s="68" t="s">
        <v>2008</v>
      </c>
      <c r="F2590" s="239">
        <v>3</v>
      </c>
    </row>
    <row r="2591" customHeight="1" spans="1:6">
      <c r="A2591" s="20">
        <v>2587</v>
      </c>
      <c r="B2591" s="218" t="s">
        <v>4532</v>
      </c>
      <c r="C2591" s="222" t="s">
        <v>2017</v>
      </c>
      <c r="D2591" s="235" t="s">
        <v>2007</v>
      </c>
      <c r="E2591" s="68" t="s">
        <v>2008</v>
      </c>
      <c r="F2591" s="239">
        <v>1</v>
      </c>
    </row>
    <row r="2592" customHeight="1" spans="1:6">
      <c r="A2592" s="20">
        <v>2588</v>
      </c>
      <c r="B2592" s="218" t="s">
        <v>4533</v>
      </c>
      <c r="C2592" s="222" t="s">
        <v>2017</v>
      </c>
      <c r="D2592" s="235" t="s">
        <v>2007</v>
      </c>
      <c r="E2592" s="68" t="s">
        <v>2008</v>
      </c>
      <c r="F2592" s="239">
        <v>1</v>
      </c>
    </row>
    <row r="2593" customHeight="1" spans="1:6">
      <c r="A2593" s="20">
        <v>2589</v>
      </c>
      <c r="B2593" s="218" t="s">
        <v>4534</v>
      </c>
      <c r="C2593" s="68" t="s">
        <v>2568</v>
      </c>
      <c r="D2593" s="235" t="s">
        <v>2007</v>
      </c>
      <c r="E2593" s="68" t="s">
        <v>2008</v>
      </c>
      <c r="F2593" s="239">
        <v>5</v>
      </c>
    </row>
    <row r="2594" customHeight="1" spans="1:6">
      <c r="A2594" s="20">
        <v>2590</v>
      </c>
      <c r="B2594" s="218" t="s">
        <v>4535</v>
      </c>
      <c r="C2594" s="222" t="s">
        <v>2017</v>
      </c>
      <c r="D2594" s="235" t="s">
        <v>2007</v>
      </c>
      <c r="E2594" s="68" t="s">
        <v>2008</v>
      </c>
      <c r="F2594" s="239">
        <v>3</v>
      </c>
    </row>
    <row r="2595" customHeight="1" spans="1:6">
      <c r="A2595" s="20">
        <v>2591</v>
      </c>
      <c r="B2595" s="218" t="s">
        <v>4536</v>
      </c>
      <c r="C2595" s="222" t="s">
        <v>2017</v>
      </c>
      <c r="D2595" s="235" t="s">
        <v>2007</v>
      </c>
      <c r="E2595" s="68" t="s">
        <v>2032</v>
      </c>
      <c r="F2595" s="239">
        <v>3</v>
      </c>
    </row>
    <row r="2596" customHeight="1" spans="1:6">
      <c r="A2596" s="20">
        <v>2592</v>
      </c>
      <c r="B2596" s="218" t="s">
        <v>4537</v>
      </c>
      <c r="C2596" s="68" t="s">
        <v>2568</v>
      </c>
      <c r="D2596" s="235" t="s">
        <v>2007</v>
      </c>
      <c r="E2596" s="68" t="s">
        <v>2032</v>
      </c>
      <c r="F2596" s="239">
        <v>5</v>
      </c>
    </row>
    <row r="2597" customHeight="1" spans="1:6">
      <c r="A2597" s="20">
        <v>2593</v>
      </c>
      <c r="B2597" s="218" t="s">
        <v>4538</v>
      </c>
      <c r="C2597" s="68"/>
      <c r="D2597" s="235" t="s">
        <v>2007</v>
      </c>
      <c r="E2597" s="68" t="s">
        <v>2032</v>
      </c>
      <c r="F2597" s="239">
        <v>5</v>
      </c>
    </row>
    <row r="2598" customHeight="1" spans="1:6">
      <c r="A2598" s="20">
        <v>2594</v>
      </c>
      <c r="B2598" s="218" t="s">
        <v>4539</v>
      </c>
      <c r="C2598" s="68"/>
      <c r="D2598" s="235" t="s">
        <v>2007</v>
      </c>
      <c r="E2598" s="68" t="s">
        <v>2032</v>
      </c>
      <c r="F2598" s="239">
        <v>13</v>
      </c>
    </row>
    <row r="2599" customHeight="1" spans="1:6">
      <c r="A2599" s="20">
        <v>2595</v>
      </c>
      <c r="B2599" s="218" t="s">
        <v>4540</v>
      </c>
      <c r="C2599" s="68"/>
      <c r="D2599" s="235" t="s">
        <v>2007</v>
      </c>
      <c r="E2599" s="68" t="s">
        <v>2032</v>
      </c>
      <c r="F2599" s="239">
        <v>3</v>
      </c>
    </row>
    <row r="2600" customHeight="1" spans="1:6">
      <c r="A2600" s="20">
        <v>2596</v>
      </c>
      <c r="B2600" s="218" t="s">
        <v>4541</v>
      </c>
      <c r="C2600" s="222" t="s">
        <v>2017</v>
      </c>
      <c r="D2600" s="235" t="s">
        <v>2007</v>
      </c>
      <c r="E2600" s="68" t="s">
        <v>2032</v>
      </c>
      <c r="F2600" s="239">
        <v>2</v>
      </c>
    </row>
    <row r="2601" customHeight="1" spans="1:6">
      <c r="A2601" s="20">
        <v>2597</v>
      </c>
      <c r="B2601" s="218" t="s">
        <v>4542</v>
      </c>
      <c r="C2601" s="222" t="s">
        <v>2017</v>
      </c>
      <c r="D2601" s="235" t="s">
        <v>2007</v>
      </c>
      <c r="E2601" s="68" t="s">
        <v>2032</v>
      </c>
      <c r="F2601" s="239">
        <v>2</v>
      </c>
    </row>
    <row r="2602" customHeight="1" spans="1:6">
      <c r="A2602" s="20">
        <v>2598</v>
      </c>
      <c r="B2602" s="218" t="s">
        <v>4543</v>
      </c>
      <c r="C2602" s="222" t="s">
        <v>2017</v>
      </c>
      <c r="D2602" s="235" t="s">
        <v>2007</v>
      </c>
      <c r="E2602" s="68" t="s">
        <v>2032</v>
      </c>
      <c r="F2602" s="239">
        <v>7</v>
      </c>
    </row>
    <row r="2603" customHeight="1" spans="1:6">
      <c r="A2603" s="20">
        <v>2599</v>
      </c>
      <c r="B2603" s="218" t="s">
        <v>4544</v>
      </c>
      <c r="C2603" s="222" t="s">
        <v>2017</v>
      </c>
      <c r="D2603" s="235" t="s">
        <v>2007</v>
      </c>
      <c r="E2603" s="68" t="s">
        <v>2032</v>
      </c>
      <c r="F2603" s="239">
        <v>2</v>
      </c>
    </row>
    <row r="2604" customHeight="1" spans="1:6">
      <c r="A2604" s="20">
        <v>2600</v>
      </c>
      <c r="B2604" s="218" t="s">
        <v>4545</v>
      </c>
      <c r="C2604" s="222" t="s">
        <v>2017</v>
      </c>
      <c r="D2604" s="235" t="s">
        <v>2007</v>
      </c>
      <c r="E2604" s="68" t="s">
        <v>2032</v>
      </c>
      <c r="F2604" s="239">
        <v>12</v>
      </c>
    </row>
    <row r="2605" customHeight="1" spans="1:6">
      <c r="A2605" s="20">
        <v>2601</v>
      </c>
      <c r="B2605" s="218" t="s">
        <v>4546</v>
      </c>
      <c r="C2605" s="222" t="s">
        <v>2017</v>
      </c>
      <c r="D2605" s="235" t="s">
        <v>2007</v>
      </c>
      <c r="E2605" s="68" t="s">
        <v>2032</v>
      </c>
      <c r="F2605" s="239">
        <v>2</v>
      </c>
    </row>
    <row r="2606" customHeight="1" spans="1:6">
      <c r="A2606" s="20">
        <v>2602</v>
      </c>
      <c r="B2606" s="218" t="s">
        <v>4547</v>
      </c>
      <c r="C2606" s="222" t="s">
        <v>2017</v>
      </c>
      <c r="D2606" s="235" t="s">
        <v>2007</v>
      </c>
      <c r="E2606" s="68" t="s">
        <v>2032</v>
      </c>
      <c r="F2606" s="239">
        <v>1</v>
      </c>
    </row>
    <row r="2607" customHeight="1" spans="1:6">
      <c r="A2607" s="20">
        <v>2603</v>
      </c>
      <c r="B2607" s="218" t="s">
        <v>4548</v>
      </c>
      <c r="C2607" s="68"/>
      <c r="D2607" s="235" t="s">
        <v>2007</v>
      </c>
      <c r="E2607" s="68" t="s">
        <v>2032</v>
      </c>
      <c r="F2607" s="239">
        <v>2</v>
      </c>
    </row>
    <row r="2608" customHeight="1" spans="1:6">
      <c r="A2608" s="20">
        <v>2604</v>
      </c>
      <c r="B2608" s="218" t="s">
        <v>4549</v>
      </c>
      <c r="C2608" s="222" t="s">
        <v>2017</v>
      </c>
      <c r="D2608" s="235" t="s">
        <v>2007</v>
      </c>
      <c r="E2608" s="68" t="s">
        <v>2032</v>
      </c>
      <c r="F2608" s="239">
        <v>3</v>
      </c>
    </row>
    <row r="2609" customHeight="1" spans="1:6">
      <c r="A2609" s="20">
        <v>2605</v>
      </c>
      <c r="B2609" s="218" t="s">
        <v>4550</v>
      </c>
      <c r="C2609" s="68"/>
      <c r="D2609" s="235" t="s">
        <v>2007</v>
      </c>
      <c r="E2609" s="68" t="s">
        <v>2032</v>
      </c>
      <c r="F2609" s="239">
        <v>2</v>
      </c>
    </row>
    <row r="2610" customHeight="1" spans="1:6">
      <c r="A2610" s="20">
        <v>2606</v>
      </c>
      <c r="B2610" s="218" t="s">
        <v>4551</v>
      </c>
      <c r="C2610" s="68"/>
      <c r="D2610" s="235" t="s">
        <v>2007</v>
      </c>
      <c r="E2610" s="68" t="s">
        <v>2032</v>
      </c>
      <c r="F2610" s="239">
        <v>4</v>
      </c>
    </row>
    <row r="2611" customHeight="1" spans="1:6">
      <c r="A2611" s="20">
        <v>2607</v>
      </c>
      <c r="B2611" s="218" t="s">
        <v>4552</v>
      </c>
      <c r="C2611" s="222" t="s">
        <v>2017</v>
      </c>
      <c r="D2611" s="235" t="s">
        <v>2007</v>
      </c>
      <c r="E2611" s="68" t="s">
        <v>2008</v>
      </c>
      <c r="F2611" s="239">
        <v>1</v>
      </c>
    </row>
    <row r="2612" customHeight="1" spans="1:6">
      <c r="A2612" s="20">
        <v>2608</v>
      </c>
      <c r="B2612" s="218" t="s">
        <v>4553</v>
      </c>
      <c r="C2612" s="68"/>
      <c r="D2612" s="235" t="s">
        <v>2007</v>
      </c>
      <c r="E2612" s="68" t="s">
        <v>2032</v>
      </c>
      <c r="F2612" s="239">
        <v>4</v>
      </c>
    </row>
    <row r="2613" customHeight="1" spans="1:6">
      <c r="A2613" s="20">
        <v>2609</v>
      </c>
      <c r="B2613" s="218" t="s">
        <v>4554</v>
      </c>
      <c r="C2613" s="68"/>
      <c r="D2613" s="235" t="s">
        <v>2007</v>
      </c>
      <c r="E2613" s="68" t="s">
        <v>2032</v>
      </c>
      <c r="F2613" s="239">
        <v>2</v>
      </c>
    </row>
    <row r="2614" customHeight="1" spans="1:6">
      <c r="A2614" s="20">
        <v>2610</v>
      </c>
      <c r="B2614" s="218" t="s">
        <v>4555</v>
      </c>
      <c r="C2614" s="222" t="s">
        <v>2017</v>
      </c>
      <c r="D2614" s="235" t="s">
        <v>2007</v>
      </c>
      <c r="E2614" s="68" t="s">
        <v>2032</v>
      </c>
      <c r="F2614" s="239">
        <v>2</v>
      </c>
    </row>
    <row r="2615" customHeight="1" spans="1:6">
      <c r="A2615" s="20">
        <v>2611</v>
      </c>
      <c r="B2615" s="218" t="s">
        <v>4556</v>
      </c>
      <c r="C2615" s="222" t="s">
        <v>2017</v>
      </c>
      <c r="D2615" s="235" t="s">
        <v>2007</v>
      </c>
      <c r="E2615" s="68" t="s">
        <v>2032</v>
      </c>
      <c r="F2615" s="239">
        <v>16</v>
      </c>
    </row>
    <row r="2616" customHeight="1" spans="1:6">
      <c r="A2616" s="20">
        <v>2612</v>
      </c>
      <c r="B2616" s="218" t="s">
        <v>4557</v>
      </c>
      <c r="C2616" s="68" t="s">
        <v>2568</v>
      </c>
      <c r="D2616" s="235" t="s">
        <v>2007</v>
      </c>
      <c r="E2616" s="68" t="s">
        <v>2032</v>
      </c>
      <c r="F2616" s="239">
        <v>1</v>
      </c>
    </row>
    <row r="2617" customHeight="1" spans="1:6">
      <c r="A2617" s="20">
        <v>2613</v>
      </c>
      <c r="B2617" s="218" t="s">
        <v>4558</v>
      </c>
      <c r="C2617" s="68"/>
      <c r="D2617" s="235" t="s">
        <v>2007</v>
      </c>
      <c r="E2617" s="68" t="s">
        <v>2008</v>
      </c>
      <c r="F2617" s="239">
        <v>1</v>
      </c>
    </row>
    <row r="2618" customHeight="1" spans="1:6">
      <c r="A2618" s="20">
        <v>2614</v>
      </c>
      <c r="B2618" s="218" t="s">
        <v>4559</v>
      </c>
      <c r="C2618" s="222" t="s">
        <v>2017</v>
      </c>
      <c r="D2618" s="235" t="s">
        <v>2007</v>
      </c>
      <c r="E2618" s="68" t="s">
        <v>2008</v>
      </c>
      <c r="F2618" s="239">
        <v>2</v>
      </c>
    </row>
    <row r="2619" customHeight="1" spans="1:6">
      <c r="A2619" s="20">
        <v>2615</v>
      </c>
      <c r="B2619" s="218" t="s">
        <v>4560</v>
      </c>
      <c r="C2619" s="68" t="s">
        <v>2568</v>
      </c>
      <c r="D2619" s="235" t="s">
        <v>2007</v>
      </c>
      <c r="E2619" s="68" t="s">
        <v>2008</v>
      </c>
      <c r="F2619" s="239">
        <v>1</v>
      </c>
    </row>
    <row r="2620" customHeight="1" spans="1:6">
      <c r="A2620" s="20">
        <v>2616</v>
      </c>
      <c r="B2620" s="218" t="s">
        <v>4561</v>
      </c>
      <c r="C2620" s="222" t="s">
        <v>2017</v>
      </c>
      <c r="D2620" s="235" t="s">
        <v>2007</v>
      </c>
      <c r="E2620" s="68" t="s">
        <v>2008</v>
      </c>
      <c r="F2620" s="239">
        <v>2</v>
      </c>
    </row>
    <row r="2621" customHeight="1" spans="1:6">
      <c r="A2621" s="20">
        <v>2617</v>
      </c>
      <c r="B2621" s="218" t="s">
        <v>4562</v>
      </c>
      <c r="C2621" s="222" t="s">
        <v>2017</v>
      </c>
      <c r="D2621" s="235" t="s">
        <v>2007</v>
      </c>
      <c r="E2621" s="68" t="s">
        <v>2008</v>
      </c>
      <c r="F2621" s="239">
        <v>1</v>
      </c>
    </row>
    <row r="2622" customHeight="1" spans="1:6">
      <c r="A2622" s="20">
        <v>2618</v>
      </c>
      <c r="B2622" s="218" t="s">
        <v>4563</v>
      </c>
      <c r="C2622" s="222" t="s">
        <v>2017</v>
      </c>
      <c r="D2622" s="235" t="s">
        <v>2007</v>
      </c>
      <c r="E2622" s="68" t="s">
        <v>2008</v>
      </c>
      <c r="F2622" s="239">
        <v>1</v>
      </c>
    </row>
    <row r="2623" customHeight="1" spans="1:6">
      <c r="A2623" s="20">
        <v>2619</v>
      </c>
      <c r="B2623" s="218" t="s">
        <v>4564</v>
      </c>
      <c r="C2623" s="222" t="s">
        <v>2017</v>
      </c>
      <c r="D2623" s="235" t="s">
        <v>2007</v>
      </c>
      <c r="E2623" s="68" t="s">
        <v>2008</v>
      </c>
      <c r="F2623" s="239">
        <v>2</v>
      </c>
    </row>
    <row r="2624" customHeight="1" spans="1:6">
      <c r="A2624" s="20">
        <v>2620</v>
      </c>
      <c r="B2624" s="218" t="s">
        <v>4565</v>
      </c>
      <c r="C2624" s="224" t="s">
        <v>2377</v>
      </c>
      <c r="D2624" s="235" t="s">
        <v>2007</v>
      </c>
      <c r="E2624" s="68" t="s">
        <v>2008</v>
      </c>
      <c r="F2624" s="239">
        <v>2</v>
      </c>
    </row>
    <row r="2625" customHeight="1" spans="1:6">
      <c r="A2625" s="20">
        <v>2621</v>
      </c>
      <c r="B2625" s="218" t="s">
        <v>4566</v>
      </c>
      <c r="C2625" s="222" t="s">
        <v>2017</v>
      </c>
      <c r="D2625" s="235" t="s">
        <v>2007</v>
      </c>
      <c r="E2625" s="68" t="s">
        <v>2008</v>
      </c>
      <c r="F2625" s="239">
        <v>2</v>
      </c>
    </row>
    <row r="2626" customHeight="1" spans="1:6">
      <c r="A2626" s="20">
        <v>2622</v>
      </c>
      <c r="B2626" s="218" t="s">
        <v>4567</v>
      </c>
      <c r="C2626" s="224" t="s">
        <v>2377</v>
      </c>
      <c r="D2626" s="235" t="s">
        <v>2007</v>
      </c>
      <c r="E2626" s="68" t="s">
        <v>2008</v>
      </c>
      <c r="F2626" s="239">
        <v>1</v>
      </c>
    </row>
    <row r="2627" customHeight="1" spans="1:6">
      <c r="A2627" s="20">
        <v>2623</v>
      </c>
      <c r="B2627" s="218" t="s">
        <v>4568</v>
      </c>
      <c r="C2627" s="222" t="s">
        <v>2017</v>
      </c>
      <c r="D2627" s="235" t="s">
        <v>2007</v>
      </c>
      <c r="E2627" s="68" t="s">
        <v>2008</v>
      </c>
      <c r="F2627" s="239">
        <v>6</v>
      </c>
    </row>
    <row r="2628" customHeight="1" spans="1:6">
      <c r="A2628" s="20">
        <v>2624</v>
      </c>
      <c r="B2628" s="218" t="s">
        <v>4569</v>
      </c>
      <c r="C2628" s="222" t="s">
        <v>2017</v>
      </c>
      <c r="D2628" s="235" t="s">
        <v>2007</v>
      </c>
      <c r="E2628" s="68" t="s">
        <v>2008</v>
      </c>
      <c r="F2628" s="239">
        <v>2</v>
      </c>
    </row>
    <row r="2629" customHeight="1" spans="1:6">
      <c r="A2629" s="20">
        <v>2625</v>
      </c>
      <c r="B2629" s="218" t="s">
        <v>4570</v>
      </c>
      <c r="C2629" s="222" t="s">
        <v>2017</v>
      </c>
      <c r="D2629" s="235" t="s">
        <v>2007</v>
      </c>
      <c r="E2629" s="68" t="s">
        <v>2008</v>
      </c>
      <c r="F2629" s="239">
        <v>5</v>
      </c>
    </row>
    <row r="2630" customHeight="1" spans="1:6">
      <c r="A2630" s="20">
        <v>2626</v>
      </c>
      <c r="B2630" s="218" t="s">
        <v>4571</v>
      </c>
      <c r="C2630" s="68" t="s">
        <v>2568</v>
      </c>
      <c r="D2630" s="235" t="s">
        <v>2007</v>
      </c>
      <c r="E2630" s="68" t="s">
        <v>2032</v>
      </c>
      <c r="F2630" s="239">
        <v>2</v>
      </c>
    </row>
    <row r="2631" customHeight="1" spans="1:6">
      <c r="A2631" s="20">
        <v>2627</v>
      </c>
      <c r="B2631" s="218" t="s">
        <v>4572</v>
      </c>
      <c r="C2631" s="222" t="s">
        <v>2017</v>
      </c>
      <c r="D2631" s="235" t="s">
        <v>2007</v>
      </c>
      <c r="E2631" s="68" t="s">
        <v>2008</v>
      </c>
      <c r="F2631" s="239">
        <v>1</v>
      </c>
    </row>
    <row r="2632" customHeight="1" spans="1:6">
      <c r="A2632" s="20">
        <v>2628</v>
      </c>
      <c r="B2632" s="218" t="s">
        <v>4573</v>
      </c>
      <c r="C2632" s="222" t="s">
        <v>4157</v>
      </c>
      <c r="D2632" s="235" t="s">
        <v>2007</v>
      </c>
      <c r="E2632" s="68" t="s">
        <v>2099</v>
      </c>
      <c r="F2632" s="239">
        <v>1</v>
      </c>
    </row>
    <row r="2633" customHeight="1" spans="1:6">
      <c r="A2633" s="20">
        <v>2629</v>
      </c>
      <c r="B2633" s="218" t="s">
        <v>4574</v>
      </c>
      <c r="C2633" s="222" t="s">
        <v>2094</v>
      </c>
      <c r="D2633" s="235" t="s">
        <v>2007</v>
      </c>
      <c r="E2633" s="68" t="s">
        <v>2032</v>
      </c>
      <c r="F2633" s="239">
        <v>2</v>
      </c>
    </row>
    <row r="2634" customHeight="1" spans="1:6">
      <c r="A2634" s="20">
        <v>2630</v>
      </c>
      <c r="B2634" s="218" t="s">
        <v>4575</v>
      </c>
      <c r="C2634" s="222" t="s">
        <v>2568</v>
      </c>
      <c r="D2634" s="235" t="s">
        <v>2007</v>
      </c>
      <c r="E2634" s="68" t="s">
        <v>2032</v>
      </c>
      <c r="F2634" s="239">
        <v>1</v>
      </c>
    </row>
    <row r="2635" customHeight="1" spans="1:6">
      <c r="A2635" s="20">
        <v>2631</v>
      </c>
      <c r="B2635" s="218" t="s">
        <v>4576</v>
      </c>
      <c r="C2635" s="68"/>
      <c r="D2635" s="235" t="s">
        <v>2007</v>
      </c>
      <c r="E2635" s="68" t="s">
        <v>2032</v>
      </c>
      <c r="F2635" s="239">
        <v>2</v>
      </c>
    </row>
    <row r="2636" customHeight="1" spans="1:6">
      <c r="A2636" s="20">
        <v>2632</v>
      </c>
      <c r="B2636" s="218" t="s">
        <v>4577</v>
      </c>
      <c r="C2636" s="68"/>
      <c r="D2636" s="235" t="s">
        <v>2007</v>
      </c>
      <c r="E2636" s="68" t="s">
        <v>2032</v>
      </c>
      <c r="F2636" s="239">
        <v>1</v>
      </c>
    </row>
    <row r="2637" customHeight="1" spans="1:6">
      <c r="A2637" s="20">
        <v>2633</v>
      </c>
      <c r="B2637" s="218" t="s">
        <v>4578</v>
      </c>
      <c r="C2637" s="68"/>
      <c r="D2637" s="235" t="s">
        <v>2007</v>
      </c>
      <c r="E2637" s="68" t="s">
        <v>2032</v>
      </c>
      <c r="F2637" s="239">
        <v>1</v>
      </c>
    </row>
    <row r="2638" customHeight="1" spans="1:6">
      <c r="A2638" s="20">
        <v>2634</v>
      </c>
      <c r="B2638" s="218" t="s">
        <v>4579</v>
      </c>
      <c r="C2638" s="222" t="s">
        <v>2017</v>
      </c>
      <c r="D2638" s="235" t="s">
        <v>2007</v>
      </c>
      <c r="E2638" s="68" t="s">
        <v>2032</v>
      </c>
      <c r="F2638" s="239">
        <v>2</v>
      </c>
    </row>
    <row r="2639" customHeight="1" spans="1:6">
      <c r="A2639" s="20">
        <v>2635</v>
      </c>
      <c r="B2639" s="218" t="s">
        <v>4580</v>
      </c>
      <c r="C2639" s="222" t="s">
        <v>2017</v>
      </c>
      <c r="D2639" s="235" t="s">
        <v>2007</v>
      </c>
      <c r="E2639" s="68" t="s">
        <v>2032</v>
      </c>
      <c r="F2639" s="239">
        <v>1</v>
      </c>
    </row>
    <row r="2640" customHeight="1" spans="1:6">
      <c r="A2640" s="20">
        <v>2636</v>
      </c>
      <c r="B2640" s="218" t="s">
        <v>4581</v>
      </c>
      <c r="C2640" s="222" t="s">
        <v>2017</v>
      </c>
      <c r="D2640" s="235" t="s">
        <v>2007</v>
      </c>
      <c r="E2640" s="68" t="s">
        <v>2032</v>
      </c>
      <c r="F2640" s="239">
        <v>4</v>
      </c>
    </row>
    <row r="2641" customHeight="1" spans="1:6">
      <c r="A2641" s="20">
        <v>2637</v>
      </c>
      <c r="B2641" s="218" t="s">
        <v>4582</v>
      </c>
      <c r="C2641" s="222" t="s">
        <v>2017</v>
      </c>
      <c r="D2641" s="235" t="s">
        <v>2007</v>
      </c>
      <c r="E2641" s="68" t="s">
        <v>2032</v>
      </c>
      <c r="F2641" s="239">
        <v>1</v>
      </c>
    </row>
    <row r="2642" customHeight="1" spans="1:6">
      <c r="A2642" s="20">
        <v>2638</v>
      </c>
      <c r="B2642" s="218" t="s">
        <v>4583</v>
      </c>
      <c r="C2642" s="222" t="s">
        <v>2017</v>
      </c>
      <c r="D2642" s="235" t="s">
        <v>2007</v>
      </c>
      <c r="E2642" s="68" t="s">
        <v>2032</v>
      </c>
      <c r="F2642" s="239">
        <v>1</v>
      </c>
    </row>
    <row r="2643" customHeight="1" spans="1:6">
      <c r="A2643" s="20">
        <v>2639</v>
      </c>
      <c r="B2643" s="218" t="s">
        <v>4584</v>
      </c>
      <c r="C2643" s="222" t="s">
        <v>2017</v>
      </c>
      <c r="D2643" s="235" t="s">
        <v>2007</v>
      </c>
      <c r="E2643" s="68" t="s">
        <v>2032</v>
      </c>
      <c r="F2643" s="239">
        <v>1</v>
      </c>
    </row>
    <row r="2644" customHeight="1" spans="1:6">
      <c r="A2644" s="20">
        <v>2640</v>
      </c>
      <c r="B2644" s="218" t="s">
        <v>4585</v>
      </c>
      <c r="C2644" s="222" t="s">
        <v>2017</v>
      </c>
      <c r="D2644" s="235" t="s">
        <v>2007</v>
      </c>
      <c r="E2644" s="68" t="s">
        <v>4586</v>
      </c>
      <c r="F2644" s="239">
        <v>12</v>
      </c>
    </row>
    <row r="2645" customHeight="1" spans="1:6">
      <c r="A2645" s="20">
        <v>2641</v>
      </c>
      <c r="B2645" s="218" t="s">
        <v>4587</v>
      </c>
      <c r="C2645" s="222" t="s">
        <v>2017</v>
      </c>
      <c r="D2645" s="235" t="s">
        <v>2007</v>
      </c>
      <c r="E2645" s="68" t="s">
        <v>2032</v>
      </c>
      <c r="F2645" s="239">
        <v>1</v>
      </c>
    </row>
    <row r="2646" customHeight="1" spans="1:6">
      <c r="A2646" s="20">
        <v>2642</v>
      </c>
      <c r="B2646" s="218" t="s">
        <v>4588</v>
      </c>
      <c r="C2646" s="222" t="s">
        <v>2017</v>
      </c>
      <c r="D2646" s="235" t="s">
        <v>2007</v>
      </c>
      <c r="E2646" s="68" t="s">
        <v>2032</v>
      </c>
      <c r="F2646" s="239">
        <v>4</v>
      </c>
    </row>
    <row r="2647" customHeight="1" spans="1:6">
      <c r="A2647" s="20">
        <v>2643</v>
      </c>
      <c r="B2647" s="218" t="s">
        <v>4589</v>
      </c>
      <c r="C2647" s="68" t="s">
        <v>2568</v>
      </c>
      <c r="D2647" s="235" t="s">
        <v>2007</v>
      </c>
      <c r="E2647" s="68" t="s">
        <v>2032</v>
      </c>
      <c r="F2647" s="239">
        <v>2</v>
      </c>
    </row>
    <row r="2648" customHeight="1" spans="1:6">
      <c r="A2648" s="20">
        <v>2644</v>
      </c>
      <c r="B2648" s="218" t="s">
        <v>4590</v>
      </c>
      <c r="C2648" s="222" t="s">
        <v>2017</v>
      </c>
      <c r="D2648" s="235" t="s">
        <v>2007</v>
      </c>
      <c r="E2648" s="68" t="s">
        <v>2032</v>
      </c>
      <c r="F2648" s="239">
        <v>1</v>
      </c>
    </row>
    <row r="2649" customHeight="1" spans="1:6">
      <c r="A2649" s="20">
        <v>2645</v>
      </c>
      <c r="B2649" s="218" t="s">
        <v>4591</v>
      </c>
      <c r="C2649" s="68" t="s">
        <v>2568</v>
      </c>
      <c r="D2649" s="235" t="s">
        <v>2007</v>
      </c>
      <c r="E2649" s="68" t="s">
        <v>2032</v>
      </c>
      <c r="F2649" s="239">
        <v>6</v>
      </c>
    </row>
    <row r="2650" customHeight="1" spans="1:6">
      <c r="A2650" s="20">
        <v>2646</v>
      </c>
      <c r="B2650" s="218" t="s">
        <v>4592</v>
      </c>
      <c r="C2650" s="68" t="s">
        <v>2568</v>
      </c>
      <c r="D2650" s="235" t="s">
        <v>2007</v>
      </c>
      <c r="E2650" s="68" t="s">
        <v>2032</v>
      </c>
      <c r="F2650" s="239">
        <v>5</v>
      </c>
    </row>
    <row r="2651" customHeight="1" spans="1:6">
      <c r="A2651" s="20">
        <v>2647</v>
      </c>
      <c r="B2651" s="218" t="s">
        <v>4593</v>
      </c>
      <c r="C2651" s="222" t="s">
        <v>2017</v>
      </c>
      <c r="D2651" s="235" t="s">
        <v>2007</v>
      </c>
      <c r="E2651" s="68" t="s">
        <v>2032</v>
      </c>
      <c r="F2651" s="239">
        <v>6</v>
      </c>
    </row>
    <row r="2652" customHeight="1" spans="1:6">
      <c r="A2652" s="20">
        <v>2648</v>
      </c>
      <c r="B2652" s="218" t="s">
        <v>4594</v>
      </c>
      <c r="C2652" s="222" t="s">
        <v>2017</v>
      </c>
      <c r="D2652" s="235" t="s">
        <v>2007</v>
      </c>
      <c r="E2652" s="68" t="s">
        <v>2032</v>
      </c>
      <c r="F2652" s="239">
        <v>7</v>
      </c>
    </row>
    <row r="2653" customHeight="1" spans="1:6">
      <c r="A2653" s="20">
        <v>2649</v>
      </c>
      <c r="B2653" s="218" t="s">
        <v>4595</v>
      </c>
      <c r="C2653" s="222" t="s">
        <v>2017</v>
      </c>
      <c r="D2653" s="235" t="s">
        <v>2007</v>
      </c>
      <c r="E2653" s="68" t="s">
        <v>2032</v>
      </c>
      <c r="F2653" s="239">
        <v>1</v>
      </c>
    </row>
    <row r="2654" customHeight="1" spans="1:6">
      <c r="A2654" s="20">
        <v>2650</v>
      </c>
      <c r="B2654" s="218" t="s">
        <v>4596</v>
      </c>
      <c r="C2654" s="68" t="s">
        <v>2568</v>
      </c>
      <c r="D2654" s="235" t="s">
        <v>2007</v>
      </c>
      <c r="E2654" s="68" t="s">
        <v>2032</v>
      </c>
      <c r="F2654" s="239">
        <v>1</v>
      </c>
    </row>
    <row r="2655" customHeight="1" spans="1:6">
      <c r="A2655" s="20">
        <v>2651</v>
      </c>
      <c r="B2655" s="218" t="s">
        <v>4597</v>
      </c>
      <c r="C2655" s="222" t="s">
        <v>2017</v>
      </c>
      <c r="D2655" s="235" t="s">
        <v>2007</v>
      </c>
      <c r="E2655" s="68" t="s">
        <v>2032</v>
      </c>
      <c r="F2655" s="239">
        <v>7</v>
      </c>
    </row>
    <row r="2656" customHeight="1" spans="1:6">
      <c r="A2656" s="20">
        <v>2652</v>
      </c>
      <c r="B2656" s="218" t="s">
        <v>4598</v>
      </c>
      <c r="C2656" s="222" t="s">
        <v>2017</v>
      </c>
      <c r="D2656" s="235" t="s">
        <v>2007</v>
      </c>
      <c r="E2656" s="68" t="s">
        <v>2032</v>
      </c>
      <c r="F2656" s="239">
        <v>12</v>
      </c>
    </row>
    <row r="2657" customHeight="1" spans="1:6">
      <c r="A2657" s="20">
        <v>2653</v>
      </c>
      <c r="B2657" s="218" t="s">
        <v>4599</v>
      </c>
      <c r="C2657" s="222" t="s">
        <v>2017</v>
      </c>
      <c r="D2657" s="235" t="s">
        <v>2007</v>
      </c>
      <c r="E2657" s="68" t="s">
        <v>2032</v>
      </c>
      <c r="F2657" s="239">
        <v>8</v>
      </c>
    </row>
    <row r="2658" customHeight="1" spans="1:6">
      <c r="A2658" s="20">
        <v>2654</v>
      </c>
      <c r="B2658" s="218" t="s">
        <v>4600</v>
      </c>
      <c r="C2658" s="222" t="s">
        <v>2017</v>
      </c>
      <c r="D2658" s="235" t="s">
        <v>2007</v>
      </c>
      <c r="E2658" s="68" t="s">
        <v>2032</v>
      </c>
      <c r="F2658" s="239">
        <v>2</v>
      </c>
    </row>
    <row r="2659" customHeight="1" spans="1:6">
      <c r="A2659" s="20">
        <v>2655</v>
      </c>
      <c r="B2659" s="218" t="s">
        <v>4601</v>
      </c>
      <c r="C2659" s="222" t="s">
        <v>2017</v>
      </c>
      <c r="D2659" s="235" t="s">
        <v>2007</v>
      </c>
      <c r="E2659" s="68" t="s">
        <v>2032</v>
      </c>
      <c r="F2659" s="239">
        <v>4</v>
      </c>
    </row>
    <row r="2660" customHeight="1" spans="1:6">
      <c r="A2660" s="20">
        <v>2656</v>
      </c>
      <c r="B2660" s="218" t="s">
        <v>4602</v>
      </c>
      <c r="C2660" s="222" t="s">
        <v>2017</v>
      </c>
      <c r="D2660" s="235" t="s">
        <v>2007</v>
      </c>
      <c r="E2660" s="68" t="s">
        <v>2032</v>
      </c>
      <c r="F2660" s="239">
        <v>6</v>
      </c>
    </row>
    <row r="2661" customHeight="1" spans="1:6">
      <c r="A2661" s="20">
        <v>2657</v>
      </c>
      <c r="B2661" s="218" t="s">
        <v>4603</v>
      </c>
      <c r="C2661" s="222" t="s">
        <v>2017</v>
      </c>
      <c r="D2661" s="235" t="s">
        <v>2007</v>
      </c>
      <c r="E2661" s="68" t="s">
        <v>2032</v>
      </c>
      <c r="F2661" s="239">
        <v>12</v>
      </c>
    </row>
    <row r="2662" customHeight="1" spans="1:6">
      <c r="A2662" s="20">
        <v>2658</v>
      </c>
      <c r="B2662" s="218" t="s">
        <v>4604</v>
      </c>
      <c r="C2662" s="222" t="s">
        <v>2017</v>
      </c>
      <c r="D2662" s="235" t="s">
        <v>2007</v>
      </c>
      <c r="E2662" s="68" t="s">
        <v>2008</v>
      </c>
      <c r="F2662" s="239">
        <v>1</v>
      </c>
    </row>
    <row r="2663" customHeight="1" spans="1:6">
      <c r="A2663" s="20">
        <v>2659</v>
      </c>
      <c r="B2663" s="218" t="s">
        <v>4605</v>
      </c>
      <c r="C2663" s="68" t="s">
        <v>2568</v>
      </c>
      <c r="D2663" s="235" t="s">
        <v>2007</v>
      </c>
      <c r="E2663" s="68" t="s">
        <v>2032</v>
      </c>
      <c r="F2663" s="239">
        <v>4</v>
      </c>
    </row>
    <row r="2664" customHeight="1" spans="1:6">
      <c r="A2664" s="20">
        <v>2660</v>
      </c>
      <c r="B2664" s="218" t="s">
        <v>4407</v>
      </c>
      <c r="C2664" s="68" t="s">
        <v>2568</v>
      </c>
      <c r="D2664" s="235" t="s">
        <v>2007</v>
      </c>
      <c r="E2664" s="68" t="s">
        <v>2032</v>
      </c>
      <c r="F2664" s="239">
        <v>9</v>
      </c>
    </row>
    <row r="2665" customHeight="1" spans="1:6">
      <c r="A2665" s="20">
        <v>2661</v>
      </c>
      <c r="B2665" s="218" t="s">
        <v>4606</v>
      </c>
      <c r="C2665" s="222" t="s">
        <v>2017</v>
      </c>
      <c r="D2665" s="235" t="s">
        <v>2007</v>
      </c>
      <c r="E2665" s="68" t="s">
        <v>2032</v>
      </c>
      <c r="F2665" s="239">
        <v>14</v>
      </c>
    </row>
    <row r="2666" customHeight="1" spans="1:6">
      <c r="A2666" s="20">
        <v>2662</v>
      </c>
      <c r="B2666" s="218" t="s">
        <v>4607</v>
      </c>
      <c r="C2666" s="68"/>
      <c r="D2666" s="235" t="s">
        <v>2007</v>
      </c>
      <c r="E2666" s="68" t="s">
        <v>2032</v>
      </c>
      <c r="F2666" s="239">
        <v>4</v>
      </c>
    </row>
    <row r="2667" customHeight="1" spans="1:6">
      <c r="A2667" s="20">
        <v>2663</v>
      </c>
      <c r="B2667" s="218" t="s">
        <v>4608</v>
      </c>
      <c r="C2667" s="68" t="s">
        <v>2568</v>
      </c>
      <c r="D2667" s="235" t="s">
        <v>2007</v>
      </c>
      <c r="E2667" s="68" t="s">
        <v>2032</v>
      </c>
      <c r="F2667" s="239">
        <v>2</v>
      </c>
    </row>
    <row r="2668" customHeight="1" spans="1:6">
      <c r="A2668" s="20">
        <v>2664</v>
      </c>
      <c r="B2668" s="218" t="s">
        <v>4609</v>
      </c>
      <c r="C2668" s="68"/>
      <c r="D2668" s="235" t="s">
        <v>2007</v>
      </c>
      <c r="E2668" s="68" t="s">
        <v>2032</v>
      </c>
      <c r="F2668" s="239">
        <v>36</v>
      </c>
    </row>
    <row r="2669" customHeight="1" spans="1:6">
      <c r="A2669" s="20">
        <v>2665</v>
      </c>
      <c r="B2669" s="218" t="s">
        <v>4610</v>
      </c>
      <c r="C2669" s="68"/>
      <c r="D2669" s="235" t="s">
        <v>2007</v>
      </c>
      <c r="E2669" s="68" t="s">
        <v>2032</v>
      </c>
      <c r="F2669" s="239">
        <v>20</v>
      </c>
    </row>
    <row r="2670" customHeight="1" spans="1:6">
      <c r="A2670" s="20">
        <v>2666</v>
      </c>
      <c r="B2670" s="218" t="s">
        <v>4611</v>
      </c>
      <c r="C2670" s="68"/>
      <c r="D2670" s="235" t="s">
        <v>2007</v>
      </c>
      <c r="E2670" s="68" t="s">
        <v>2193</v>
      </c>
      <c r="F2670" s="239">
        <v>2</v>
      </c>
    </row>
    <row r="2671" customHeight="1" spans="1:6">
      <c r="A2671" s="20">
        <v>2667</v>
      </c>
      <c r="B2671" s="218" t="s">
        <v>4612</v>
      </c>
      <c r="C2671" s="68"/>
      <c r="D2671" s="235" t="s">
        <v>2007</v>
      </c>
      <c r="E2671" s="68" t="s">
        <v>2193</v>
      </c>
      <c r="F2671" s="239">
        <v>2</v>
      </c>
    </row>
    <row r="2672" customHeight="1" spans="1:6">
      <c r="A2672" s="20">
        <v>2668</v>
      </c>
      <c r="B2672" s="218" t="s">
        <v>4613</v>
      </c>
      <c r="C2672" s="68"/>
      <c r="D2672" s="235" t="s">
        <v>2007</v>
      </c>
      <c r="E2672" s="68" t="s">
        <v>2193</v>
      </c>
      <c r="F2672" s="239">
        <v>9</v>
      </c>
    </row>
    <row r="2673" customHeight="1" spans="1:6">
      <c r="A2673" s="20">
        <v>2669</v>
      </c>
      <c r="B2673" s="218" t="s">
        <v>4614</v>
      </c>
      <c r="C2673" s="68"/>
      <c r="D2673" s="235" t="s">
        <v>2007</v>
      </c>
      <c r="E2673" s="68" t="s">
        <v>2193</v>
      </c>
      <c r="F2673" s="239">
        <v>6</v>
      </c>
    </row>
    <row r="2674" customHeight="1" spans="1:6">
      <c r="A2674" s="20">
        <v>2670</v>
      </c>
      <c r="B2674" s="218" t="s">
        <v>4615</v>
      </c>
      <c r="C2674" s="68"/>
      <c r="D2674" s="235" t="s">
        <v>2007</v>
      </c>
      <c r="E2674" s="68" t="s">
        <v>2193</v>
      </c>
      <c r="F2674" s="239">
        <v>4</v>
      </c>
    </row>
    <row r="2675" customHeight="1" spans="1:6">
      <c r="A2675" s="20">
        <v>2671</v>
      </c>
      <c r="B2675" s="218" t="s">
        <v>4616</v>
      </c>
      <c r="C2675" s="68"/>
      <c r="D2675" s="235" t="s">
        <v>2007</v>
      </c>
      <c r="E2675" s="68" t="s">
        <v>2193</v>
      </c>
      <c r="F2675" s="239">
        <v>20</v>
      </c>
    </row>
    <row r="2676" customHeight="1" spans="1:6">
      <c r="A2676" s="20">
        <v>2672</v>
      </c>
      <c r="B2676" s="218" t="s">
        <v>4617</v>
      </c>
      <c r="C2676" s="222" t="s">
        <v>2094</v>
      </c>
      <c r="D2676" s="235" t="s">
        <v>2007</v>
      </c>
      <c r="E2676" s="68" t="s">
        <v>2550</v>
      </c>
      <c r="F2676" s="239">
        <v>4</v>
      </c>
    </row>
    <row r="2677" customHeight="1" spans="1:6">
      <c r="A2677" s="20">
        <v>2673</v>
      </c>
      <c r="B2677" s="218" t="s">
        <v>4618</v>
      </c>
      <c r="C2677" s="222" t="s">
        <v>2094</v>
      </c>
      <c r="D2677" s="235" t="s">
        <v>2007</v>
      </c>
      <c r="E2677" s="68" t="s">
        <v>2550</v>
      </c>
      <c r="F2677" s="239">
        <v>14</v>
      </c>
    </row>
    <row r="2678" customHeight="1" spans="1:6">
      <c r="A2678" s="20">
        <v>2674</v>
      </c>
      <c r="B2678" s="218" t="s">
        <v>4619</v>
      </c>
      <c r="C2678" s="222" t="s">
        <v>2094</v>
      </c>
      <c r="D2678" s="235" t="s">
        <v>2007</v>
      </c>
      <c r="E2678" s="68" t="s">
        <v>2550</v>
      </c>
      <c r="F2678" s="239">
        <v>30</v>
      </c>
    </row>
    <row r="2679" customHeight="1" spans="1:6">
      <c r="A2679" s="20">
        <v>2675</v>
      </c>
      <c r="B2679" s="21" t="s">
        <v>4620</v>
      </c>
      <c r="C2679" s="222" t="s">
        <v>2094</v>
      </c>
      <c r="D2679" s="235" t="s">
        <v>2007</v>
      </c>
      <c r="E2679" s="68" t="s">
        <v>2550</v>
      </c>
      <c r="F2679" s="239">
        <v>6</v>
      </c>
    </row>
    <row r="2680" customHeight="1" spans="1:6">
      <c r="A2680" s="20">
        <v>2676</v>
      </c>
      <c r="B2680" s="21" t="s">
        <v>4621</v>
      </c>
      <c r="C2680" s="222" t="s">
        <v>2094</v>
      </c>
      <c r="D2680" s="235" t="s">
        <v>2007</v>
      </c>
      <c r="E2680" s="68" t="s">
        <v>2550</v>
      </c>
      <c r="F2680" s="239">
        <v>53</v>
      </c>
    </row>
    <row r="2681" customHeight="1" spans="1:6">
      <c r="A2681" s="20">
        <v>2677</v>
      </c>
      <c r="B2681" s="21" t="s">
        <v>4622</v>
      </c>
      <c r="C2681" s="222" t="s">
        <v>2094</v>
      </c>
      <c r="D2681" s="235" t="s">
        <v>2007</v>
      </c>
      <c r="E2681" s="68" t="s">
        <v>2550</v>
      </c>
      <c r="F2681" s="239">
        <v>30</v>
      </c>
    </row>
    <row r="2682" customHeight="1" spans="1:6">
      <c r="A2682" s="20">
        <v>2678</v>
      </c>
      <c r="B2682" s="21" t="s">
        <v>4623</v>
      </c>
      <c r="C2682" s="222" t="s">
        <v>2094</v>
      </c>
      <c r="D2682" s="235" t="s">
        <v>2007</v>
      </c>
      <c r="E2682" s="68" t="s">
        <v>2550</v>
      </c>
      <c r="F2682" s="239">
        <v>20</v>
      </c>
    </row>
    <row r="2683" customHeight="1" spans="1:6">
      <c r="A2683" s="20">
        <v>2679</v>
      </c>
      <c r="B2683" s="21" t="s">
        <v>4624</v>
      </c>
      <c r="C2683" s="222" t="s">
        <v>2094</v>
      </c>
      <c r="D2683" s="235" t="s">
        <v>2007</v>
      </c>
      <c r="E2683" s="68" t="s">
        <v>2550</v>
      </c>
      <c r="F2683" s="239">
        <v>6</v>
      </c>
    </row>
    <row r="2684" customHeight="1" spans="1:6">
      <c r="A2684" s="20">
        <v>2680</v>
      </c>
      <c r="B2684" s="21" t="s">
        <v>4625</v>
      </c>
      <c r="C2684" s="222" t="s">
        <v>2094</v>
      </c>
      <c r="D2684" s="235" t="s">
        <v>2007</v>
      </c>
      <c r="E2684" s="68" t="s">
        <v>2550</v>
      </c>
      <c r="F2684" s="239">
        <v>6</v>
      </c>
    </row>
    <row r="2685" customHeight="1" spans="1:6">
      <c r="A2685" s="20">
        <v>2681</v>
      </c>
      <c r="B2685" s="21" t="s">
        <v>4626</v>
      </c>
      <c r="C2685" s="222" t="s">
        <v>2094</v>
      </c>
      <c r="D2685" s="235" t="s">
        <v>2007</v>
      </c>
      <c r="E2685" s="68" t="s">
        <v>2550</v>
      </c>
      <c r="F2685" s="239">
        <v>18</v>
      </c>
    </row>
    <row r="2686" customHeight="1" spans="1:6">
      <c r="A2686" s="20">
        <v>2682</v>
      </c>
      <c r="B2686" s="21" t="s">
        <v>4627</v>
      </c>
      <c r="C2686" s="222" t="s">
        <v>2094</v>
      </c>
      <c r="D2686" s="235" t="s">
        <v>2007</v>
      </c>
      <c r="E2686" s="68" t="s">
        <v>2550</v>
      </c>
      <c r="F2686" s="239">
        <v>5</v>
      </c>
    </row>
    <row r="2687" customHeight="1" spans="1:6">
      <c r="A2687" s="20">
        <v>2683</v>
      </c>
      <c r="B2687" s="234" t="s">
        <v>4628</v>
      </c>
      <c r="C2687" s="222" t="s">
        <v>2094</v>
      </c>
      <c r="D2687" s="235" t="s">
        <v>2007</v>
      </c>
      <c r="E2687" s="68" t="s">
        <v>2550</v>
      </c>
      <c r="F2687" s="236">
        <v>6</v>
      </c>
    </row>
    <row r="2688" customHeight="1" spans="1:6">
      <c r="A2688" s="20">
        <v>2684</v>
      </c>
      <c r="B2688" s="234" t="s">
        <v>4629</v>
      </c>
      <c r="C2688" s="222" t="s">
        <v>2094</v>
      </c>
      <c r="D2688" s="235" t="s">
        <v>2007</v>
      </c>
      <c r="E2688" s="68" t="s">
        <v>2550</v>
      </c>
      <c r="F2688" s="236">
        <v>6</v>
      </c>
    </row>
    <row r="2689" customHeight="1" spans="1:6">
      <c r="A2689" s="20">
        <v>2685</v>
      </c>
      <c r="B2689" s="234" t="s">
        <v>4630</v>
      </c>
      <c r="C2689" s="222" t="s">
        <v>2094</v>
      </c>
      <c r="D2689" s="235" t="s">
        <v>2007</v>
      </c>
      <c r="E2689" s="68" t="s">
        <v>2550</v>
      </c>
      <c r="F2689" s="236">
        <v>4</v>
      </c>
    </row>
    <row r="2690" customHeight="1" spans="1:6">
      <c r="A2690" s="20">
        <v>2686</v>
      </c>
      <c r="B2690" s="234" t="s">
        <v>4631</v>
      </c>
      <c r="C2690" s="222" t="s">
        <v>2094</v>
      </c>
      <c r="D2690" s="235" t="s">
        <v>2007</v>
      </c>
      <c r="E2690" s="68" t="s">
        <v>2550</v>
      </c>
      <c r="F2690" s="236">
        <v>30</v>
      </c>
    </row>
    <row r="2691" customHeight="1" spans="1:6">
      <c r="A2691" s="20">
        <v>2687</v>
      </c>
      <c r="B2691" s="234" t="s">
        <v>4632</v>
      </c>
      <c r="C2691" s="222" t="s">
        <v>2094</v>
      </c>
      <c r="D2691" s="235" t="s">
        <v>2007</v>
      </c>
      <c r="E2691" s="68" t="s">
        <v>2550</v>
      </c>
      <c r="F2691" s="236">
        <v>12</v>
      </c>
    </row>
    <row r="2692" customHeight="1" spans="1:6">
      <c r="A2692" s="20">
        <v>2688</v>
      </c>
      <c r="B2692" s="234" t="s">
        <v>4633</v>
      </c>
      <c r="C2692" s="222" t="s">
        <v>2094</v>
      </c>
      <c r="D2692" s="235" t="s">
        <v>2007</v>
      </c>
      <c r="E2692" s="68" t="s">
        <v>2550</v>
      </c>
      <c r="F2692" s="236">
        <v>45</v>
      </c>
    </row>
    <row r="2693" customHeight="1" spans="1:6">
      <c r="A2693" s="20">
        <v>2689</v>
      </c>
      <c r="B2693" s="234" t="s">
        <v>4634</v>
      </c>
      <c r="C2693" s="222" t="s">
        <v>2094</v>
      </c>
      <c r="D2693" s="235" t="s">
        <v>2007</v>
      </c>
      <c r="E2693" s="68" t="s">
        <v>2550</v>
      </c>
      <c r="F2693" s="236">
        <v>24</v>
      </c>
    </row>
    <row r="2694" customHeight="1" spans="1:6">
      <c r="A2694" s="20">
        <v>2690</v>
      </c>
      <c r="B2694" s="234" t="s">
        <v>4635</v>
      </c>
      <c r="C2694" s="222" t="s">
        <v>2094</v>
      </c>
      <c r="D2694" s="235" t="s">
        <v>2007</v>
      </c>
      <c r="E2694" s="68" t="s">
        <v>2550</v>
      </c>
      <c r="F2694" s="236">
        <v>2.5</v>
      </c>
    </row>
    <row r="2695" customHeight="1" spans="1:6">
      <c r="A2695" s="20">
        <v>2691</v>
      </c>
      <c r="B2695" s="234" t="s">
        <v>4636</v>
      </c>
      <c r="C2695" s="222" t="s">
        <v>2094</v>
      </c>
      <c r="D2695" s="235" t="s">
        <v>2007</v>
      </c>
      <c r="E2695" s="68" t="s">
        <v>2550</v>
      </c>
      <c r="F2695" s="236">
        <v>9</v>
      </c>
    </row>
    <row r="2696" customHeight="1" spans="1:6">
      <c r="A2696" s="20">
        <v>2692</v>
      </c>
      <c r="B2696" s="234" t="s">
        <v>4637</v>
      </c>
      <c r="C2696" s="222" t="s">
        <v>2094</v>
      </c>
      <c r="D2696" s="235" t="s">
        <v>2007</v>
      </c>
      <c r="E2696" s="68" t="s">
        <v>2550</v>
      </c>
      <c r="F2696" s="236">
        <v>11</v>
      </c>
    </row>
    <row r="2697" customHeight="1" spans="1:6">
      <c r="A2697" s="20">
        <v>2693</v>
      </c>
      <c r="B2697" s="234" t="s">
        <v>4638</v>
      </c>
      <c r="C2697" s="222" t="s">
        <v>2094</v>
      </c>
      <c r="D2697" s="235" t="s">
        <v>2007</v>
      </c>
      <c r="E2697" s="68" t="s">
        <v>2550</v>
      </c>
      <c r="F2697" s="236">
        <v>27</v>
      </c>
    </row>
    <row r="2698" customHeight="1" spans="1:6">
      <c r="A2698" s="20">
        <v>2694</v>
      </c>
      <c r="B2698" s="234" t="s">
        <v>4625</v>
      </c>
      <c r="C2698" s="222" t="s">
        <v>2094</v>
      </c>
      <c r="D2698" s="235" t="s">
        <v>2007</v>
      </c>
      <c r="E2698" s="68" t="s">
        <v>2550</v>
      </c>
      <c r="F2698" s="236">
        <v>48</v>
      </c>
    </row>
    <row r="2699" customHeight="1" spans="1:6">
      <c r="A2699" s="20">
        <v>2695</v>
      </c>
      <c r="B2699" s="234" t="s">
        <v>4639</v>
      </c>
      <c r="C2699" s="222" t="s">
        <v>2094</v>
      </c>
      <c r="D2699" s="235" t="s">
        <v>2007</v>
      </c>
      <c r="E2699" s="68" t="s">
        <v>2550</v>
      </c>
      <c r="F2699" s="236">
        <v>36</v>
      </c>
    </row>
    <row r="2700" customHeight="1" spans="1:6">
      <c r="A2700" s="20">
        <v>2696</v>
      </c>
      <c r="B2700" s="234" t="s">
        <v>4640</v>
      </c>
      <c r="C2700" s="222" t="s">
        <v>2017</v>
      </c>
      <c r="D2700" s="235" t="s">
        <v>2007</v>
      </c>
      <c r="E2700" s="68" t="s">
        <v>2550</v>
      </c>
      <c r="F2700" s="236">
        <v>36</v>
      </c>
    </row>
    <row r="2701" customHeight="1" spans="1:6">
      <c r="A2701" s="20">
        <v>2697</v>
      </c>
      <c r="B2701" s="234" t="s">
        <v>4641</v>
      </c>
      <c r="C2701" s="222" t="s">
        <v>2017</v>
      </c>
      <c r="D2701" s="235" t="s">
        <v>2007</v>
      </c>
      <c r="E2701" s="68" t="s">
        <v>2550</v>
      </c>
      <c r="F2701" s="236">
        <v>20</v>
      </c>
    </row>
    <row r="2702" customHeight="1" spans="1:6">
      <c r="A2702" s="20">
        <v>2698</v>
      </c>
      <c r="B2702" s="218" t="s">
        <v>4642</v>
      </c>
      <c r="C2702" s="222" t="s">
        <v>2017</v>
      </c>
      <c r="D2702" s="235" t="s">
        <v>2007</v>
      </c>
      <c r="E2702" s="68" t="s">
        <v>2550</v>
      </c>
      <c r="F2702" s="236">
        <v>20.6</v>
      </c>
    </row>
    <row r="2703" customHeight="1" spans="1:6">
      <c r="A2703" s="20">
        <v>2699</v>
      </c>
      <c r="B2703" s="218" t="s">
        <v>4643</v>
      </c>
      <c r="C2703" s="222" t="s">
        <v>2017</v>
      </c>
      <c r="D2703" s="235" t="s">
        <v>2007</v>
      </c>
      <c r="E2703" s="68" t="s">
        <v>2550</v>
      </c>
      <c r="F2703" s="236">
        <v>40</v>
      </c>
    </row>
    <row r="2704" customHeight="1" spans="1:6">
      <c r="A2704" s="20">
        <v>2700</v>
      </c>
      <c r="B2704" s="218" t="s">
        <v>4644</v>
      </c>
      <c r="C2704" s="222" t="s">
        <v>2017</v>
      </c>
      <c r="D2704" s="235" t="s">
        <v>2007</v>
      </c>
      <c r="E2704" s="68" t="s">
        <v>2550</v>
      </c>
      <c r="F2704" s="236">
        <v>40</v>
      </c>
    </row>
    <row r="2705" customHeight="1" spans="1:6">
      <c r="A2705" s="20">
        <v>2701</v>
      </c>
      <c r="B2705" s="234" t="s">
        <v>4645</v>
      </c>
      <c r="C2705" s="222" t="s">
        <v>2017</v>
      </c>
      <c r="D2705" s="235" t="s">
        <v>2007</v>
      </c>
      <c r="E2705" s="68" t="s">
        <v>2550</v>
      </c>
      <c r="F2705" s="236">
        <v>30</v>
      </c>
    </row>
    <row r="2706" customHeight="1" spans="1:6">
      <c r="A2706" s="20">
        <v>2702</v>
      </c>
      <c r="B2706" s="234" t="s">
        <v>4646</v>
      </c>
      <c r="C2706" s="222" t="s">
        <v>2094</v>
      </c>
      <c r="D2706" s="235" t="s">
        <v>2007</v>
      </c>
      <c r="E2706" s="68" t="s">
        <v>2550</v>
      </c>
      <c r="F2706" s="236">
        <v>11</v>
      </c>
    </row>
    <row r="2707" customHeight="1" spans="1:6">
      <c r="A2707" s="20">
        <v>2703</v>
      </c>
      <c r="B2707" s="218" t="s">
        <v>4647</v>
      </c>
      <c r="C2707" s="222" t="s">
        <v>2017</v>
      </c>
      <c r="D2707" s="235" t="s">
        <v>2007</v>
      </c>
      <c r="E2707" s="68" t="s">
        <v>2550</v>
      </c>
      <c r="F2707" s="236">
        <v>84</v>
      </c>
    </row>
    <row r="2708" customHeight="1" spans="1:6">
      <c r="A2708" s="20">
        <v>2704</v>
      </c>
      <c r="B2708" s="218" t="s">
        <v>4648</v>
      </c>
      <c r="C2708" s="222" t="s">
        <v>2017</v>
      </c>
      <c r="D2708" s="235" t="s">
        <v>2007</v>
      </c>
      <c r="E2708" s="68" t="s">
        <v>2550</v>
      </c>
      <c r="F2708" s="236">
        <v>53</v>
      </c>
    </row>
    <row r="2709" customHeight="1" spans="1:6">
      <c r="A2709" s="20">
        <v>2705</v>
      </c>
      <c r="B2709" s="218" t="s">
        <v>4649</v>
      </c>
      <c r="C2709" s="222" t="s">
        <v>2017</v>
      </c>
      <c r="D2709" s="235" t="s">
        <v>2007</v>
      </c>
      <c r="E2709" s="68" t="s">
        <v>2550</v>
      </c>
      <c r="F2709" s="236">
        <v>40</v>
      </c>
    </row>
    <row r="2710" customHeight="1" spans="1:6">
      <c r="A2710" s="20">
        <v>2706</v>
      </c>
      <c r="B2710" s="218" t="s">
        <v>4650</v>
      </c>
      <c r="C2710" s="222" t="s">
        <v>2017</v>
      </c>
      <c r="D2710" s="235" t="s">
        <v>2007</v>
      </c>
      <c r="E2710" s="68" t="s">
        <v>2550</v>
      </c>
      <c r="F2710" s="236">
        <v>10</v>
      </c>
    </row>
    <row r="2711" customHeight="1" spans="1:6">
      <c r="A2711" s="20">
        <v>2707</v>
      </c>
      <c r="B2711" s="218" t="s">
        <v>4651</v>
      </c>
      <c r="C2711" s="222" t="s">
        <v>2017</v>
      </c>
      <c r="D2711" s="235" t="s">
        <v>2007</v>
      </c>
      <c r="E2711" s="68" t="s">
        <v>2550</v>
      </c>
      <c r="F2711" s="236">
        <v>3</v>
      </c>
    </row>
    <row r="2712" customHeight="1" spans="1:6">
      <c r="A2712" s="20">
        <v>2708</v>
      </c>
      <c r="B2712" s="234" t="s">
        <v>4652</v>
      </c>
      <c r="C2712" s="222" t="s">
        <v>2017</v>
      </c>
      <c r="D2712" s="235" t="s">
        <v>2007</v>
      </c>
      <c r="E2712" s="68" t="s">
        <v>2550</v>
      </c>
      <c r="F2712" s="236">
        <v>35</v>
      </c>
    </row>
    <row r="2713" customHeight="1" spans="1:6">
      <c r="A2713" s="20">
        <v>2709</v>
      </c>
      <c r="B2713" s="234" t="s">
        <v>4653</v>
      </c>
      <c r="C2713" s="222" t="s">
        <v>2017</v>
      </c>
      <c r="D2713" s="235" t="s">
        <v>2007</v>
      </c>
      <c r="E2713" s="222" t="s">
        <v>2550</v>
      </c>
      <c r="F2713" s="236">
        <v>21</v>
      </c>
    </row>
    <row r="2714" customHeight="1" spans="1:6">
      <c r="A2714" s="20">
        <v>2710</v>
      </c>
      <c r="B2714" s="234" t="s">
        <v>4654</v>
      </c>
      <c r="C2714" s="222" t="s">
        <v>2017</v>
      </c>
      <c r="D2714" s="235" t="s">
        <v>2007</v>
      </c>
      <c r="E2714" s="222" t="s">
        <v>2550</v>
      </c>
      <c r="F2714" s="236">
        <v>135</v>
      </c>
    </row>
    <row r="2715" customHeight="1" spans="1:6">
      <c r="A2715" s="20">
        <v>2711</v>
      </c>
      <c r="B2715" s="218" t="s">
        <v>4655</v>
      </c>
      <c r="C2715" s="222" t="s">
        <v>2017</v>
      </c>
      <c r="D2715" s="235" t="s">
        <v>2007</v>
      </c>
      <c r="E2715" s="68" t="s">
        <v>2550</v>
      </c>
      <c r="F2715" s="236">
        <v>26</v>
      </c>
    </row>
    <row r="2716" customHeight="1" spans="1:6">
      <c r="A2716" s="20">
        <v>2712</v>
      </c>
      <c r="B2716" s="234" t="s">
        <v>4656</v>
      </c>
      <c r="C2716" s="222" t="s">
        <v>2017</v>
      </c>
      <c r="D2716" s="235" t="s">
        <v>2007</v>
      </c>
      <c r="E2716" s="68" t="s">
        <v>2550</v>
      </c>
      <c r="F2716" s="236">
        <v>10</v>
      </c>
    </row>
    <row r="2717" customHeight="1" spans="1:6">
      <c r="A2717" s="20">
        <v>2713</v>
      </c>
      <c r="B2717" s="234" t="s">
        <v>4657</v>
      </c>
      <c r="C2717" s="222" t="s">
        <v>2017</v>
      </c>
      <c r="D2717" s="235" t="s">
        <v>2007</v>
      </c>
      <c r="E2717" s="68" t="s">
        <v>2550</v>
      </c>
      <c r="F2717" s="236">
        <v>6</v>
      </c>
    </row>
    <row r="2718" customHeight="1" spans="1:6">
      <c r="A2718" s="20">
        <v>2714</v>
      </c>
      <c r="B2718" s="234" t="s">
        <v>4658</v>
      </c>
      <c r="C2718" s="222" t="s">
        <v>2017</v>
      </c>
      <c r="D2718" s="235" t="s">
        <v>2007</v>
      </c>
      <c r="E2718" s="222" t="s">
        <v>2550</v>
      </c>
      <c r="F2718" s="236">
        <v>12</v>
      </c>
    </row>
    <row r="2719" customHeight="1" spans="1:6">
      <c r="A2719" s="20">
        <v>2715</v>
      </c>
      <c r="B2719" s="234" t="s">
        <v>4659</v>
      </c>
      <c r="C2719" s="222" t="s">
        <v>2017</v>
      </c>
      <c r="D2719" s="235" t="s">
        <v>2007</v>
      </c>
      <c r="E2719" s="68" t="s">
        <v>2550</v>
      </c>
      <c r="F2719" s="236">
        <v>24</v>
      </c>
    </row>
    <row r="2720" customHeight="1" spans="1:6">
      <c r="A2720" s="20">
        <v>2716</v>
      </c>
      <c r="B2720" s="234" t="s">
        <v>4660</v>
      </c>
      <c r="C2720" s="222" t="s">
        <v>2568</v>
      </c>
      <c r="D2720" s="235" t="s">
        <v>2007</v>
      </c>
      <c r="E2720" s="68" t="s">
        <v>2099</v>
      </c>
      <c r="F2720" s="236">
        <v>1</v>
      </c>
    </row>
    <row r="2721" customHeight="1" spans="1:6">
      <c r="A2721" s="20">
        <v>2717</v>
      </c>
      <c r="B2721" s="234" t="s">
        <v>4661</v>
      </c>
      <c r="C2721" s="68"/>
      <c r="D2721" s="235" t="s">
        <v>2007</v>
      </c>
      <c r="E2721" s="68" t="s">
        <v>2032</v>
      </c>
      <c r="F2721" s="236">
        <v>4</v>
      </c>
    </row>
    <row r="2722" customHeight="1" spans="1:6">
      <c r="A2722" s="20">
        <v>2718</v>
      </c>
      <c r="B2722" s="234" t="s">
        <v>4662</v>
      </c>
      <c r="C2722" s="68"/>
      <c r="D2722" s="235" t="s">
        <v>2007</v>
      </c>
      <c r="E2722" s="68" t="s">
        <v>2032</v>
      </c>
      <c r="F2722" s="236">
        <v>16</v>
      </c>
    </row>
    <row r="2723" customHeight="1" spans="1:6">
      <c r="A2723" s="20">
        <v>2719</v>
      </c>
      <c r="B2723" s="234" t="s">
        <v>4663</v>
      </c>
      <c r="C2723" s="68"/>
      <c r="D2723" s="235" t="s">
        <v>2007</v>
      </c>
      <c r="E2723" s="68" t="s">
        <v>2032</v>
      </c>
      <c r="F2723" s="236">
        <v>3</v>
      </c>
    </row>
    <row r="2724" customHeight="1" spans="1:6">
      <c r="A2724" s="20">
        <v>2720</v>
      </c>
      <c r="B2724" s="234" t="s">
        <v>4664</v>
      </c>
      <c r="C2724" s="68"/>
      <c r="D2724" s="235" t="s">
        <v>2007</v>
      </c>
      <c r="E2724" s="68" t="s">
        <v>2032</v>
      </c>
      <c r="F2724" s="236">
        <v>4</v>
      </c>
    </row>
    <row r="2725" customHeight="1" spans="1:6">
      <c r="A2725" s="20">
        <v>2721</v>
      </c>
      <c r="B2725" s="234" t="s">
        <v>4665</v>
      </c>
      <c r="C2725" s="68"/>
      <c r="D2725" s="235" t="s">
        <v>2007</v>
      </c>
      <c r="E2725" s="68" t="s">
        <v>2032</v>
      </c>
      <c r="F2725" s="236">
        <v>1</v>
      </c>
    </row>
    <row r="2726" customHeight="1" spans="1:6">
      <c r="A2726" s="20">
        <v>2722</v>
      </c>
      <c r="B2726" s="234" t="s">
        <v>4666</v>
      </c>
      <c r="C2726" s="68"/>
      <c r="D2726" s="235" t="s">
        <v>2007</v>
      </c>
      <c r="E2726" s="68" t="s">
        <v>2032</v>
      </c>
      <c r="F2726" s="236">
        <v>6</v>
      </c>
    </row>
    <row r="2727" customHeight="1" spans="1:6">
      <c r="A2727" s="20">
        <v>2723</v>
      </c>
      <c r="B2727" s="234" t="s">
        <v>4667</v>
      </c>
      <c r="C2727" s="68"/>
      <c r="D2727" s="235" t="s">
        <v>2007</v>
      </c>
      <c r="E2727" s="68" t="s">
        <v>2032</v>
      </c>
      <c r="F2727" s="236">
        <v>1</v>
      </c>
    </row>
    <row r="2728" customHeight="1" spans="1:6">
      <c r="A2728" s="20">
        <v>2724</v>
      </c>
      <c r="B2728" s="234" t="s">
        <v>4668</v>
      </c>
      <c r="C2728" s="222" t="s">
        <v>2017</v>
      </c>
      <c r="D2728" s="235" t="s">
        <v>2007</v>
      </c>
      <c r="E2728" s="68" t="s">
        <v>2032</v>
      </c>
      <c r="F2728" s="236">
        <v>1</v>
      </c>
    </row>
    <row r="2729" customHeight="1" spans="1:6">
      <c r="A2729" s="20">
        <v>2725</v>
      </c>
      <c r="B2729" s="234" t="s">
        <v>4669</v>
      </c>
      <c r="C2729" s="68"/>
      <c r="D2729" s="235" t="s">
        <v>2007</v>
      </c>
      <c r="E2729" s="68" t="s">
        <v>2032</v>
      </c>
      <c r="F2729" s="236">
        <v>1</v>
      </c>
    </row>
    <row r="2730" customHeight="1" spans="1:6">
      <c r="A2730" s="20">
        <v>2726</v>
      </c>
      <c r="B2730" s="234" t="s">
        <v>4670</v>
      </c>
      <c r="C2730" s="68" t="s">
        <v>2568</v>
      </c>
      <c r="D2730" s="235" t="s">
        <v>2007</v>
      </c>
      <c r="E2730" s="68" t="s">
        <v>2032</v>
      </c>
      <c r="F2730" s="236">
        <v>1</v>
      </c>
    </row>
    <row r="2731" customHeight="1" spans="1:6">
      <c r="A2731" s="20">
        <v>2727</v>
      </c>
      <c r="B2731" s="234" t="s">
        <v>4671</v>
      </c>
      <c r="C2731" s="68"/>
      <c r="D2731" s="235" t="s">
        <v>2007</v>
      </c>
      <c r="E2731" s="68" t="s">
        <v>2032</v>
      </c>
      <c r="F2731" s="236">
        <v>1</v>
      </c>
    </row>
    <row r="2732" customHeight="1" spans="1:6">
      <c r="A2732" s="20">
        <v>2728</v>
      </c>
      <c r="B2732" s="234" t="s">
        <v>4672</v>
      </c>
      <c r="C2732" s="222"/>
      <c r="D2732" s="235" t="s">
        <v>2007</v>
      </c>
      <c r="E2732" s="68" t="s">
        <v>2032</v>
      </c>
      <c r="F2732" s="236">
        <v>1</v>
      </c>
    </row>
    <row r="2733" customHeight="1" spans="1:6">
      <c r="A2733" s="20">
        <v>2729</v>
      </c>
      <c r="B2733" s="234" t="s">
        <v>4673</v>
      </c>
      <c r="C2733" s="68"/>
      <c r="D2733" s="235" t="s">
        <v>2007</v>
      </c>
      <c r="E2733" s="68" t="s">
        <v>2032</v>
      </c>
      <c r="F2733" s="236">
        <v>1</v>
      </c>
    </row>
    <row r="2734" customHeight="1" spans="1:6">
      <c r="A2734" s="20">
        <v>2730</v>
      </c>
      <c r="B2734" s="234" t="s">
        <v>4674</v>
      </c>
      <c r="C2734" s="68"/>
      <c r="D2734" s="235" t="s">
        <v>2007</v>
      </c>
      <c r="E2734" s="68" t="s">
        <v>2032</v>
      </c>
      <c r="F2734" s="236">
        <v>1</v>
      </c>
    </row>
    <row r="2735" customHeight="1" spans="1:6">
      <c r="A2735" s="20">
        <v>2731</v>
      </c>
      <c r="B2735" s="218" t="s">
        <v>4675</v>
      </c>
      <c r="C2735" s="222"/>
      <c r="D2735" s="235" t="s">
        <v>2007</v>
      </c>
      <c r="E2735" s="68" t="s">
        <v>2032</v>
      </c>
      <c r="F2735" s="236">
        <v>9</v>
      </c>
    </row>
    <row r="2736" customHeight="1" spans="1:6">
      <c r="A2736" s="20">
        <v>2732</v>
      </c>
      <c r="B2736" s="218" t="s">
        <v>4676</v>
      </c>
      <c r="C2736" s="222"/>
      <c r="D2736" s="235" t="s">
        <v>2007</v>
      </c>
      <c r="E2736" s="68" t="s">
        <v>2032</v>
      </c>
      <c r="F2736" s="236">
        <v>2</v>
      </c>
    </row>
    <row r="2737" customHeight="1" spans="1:6">
      <c r="A2737" s="20">
        <v>2733</v>
      </c>
      <c r="B2737" s="234" t="s">
        <v>4677</v>
      </c>
      <c r="C2737" s="68"/>
      <c r="D2737" s="235" t="s">
        <v>2007</v>
      </c>
      <c r="E2737" s="68" t="s">
        <v>2032</v>
      </c>
      <c r="F2737" s="236">
        <v>4</v>
      </c>
    </row>
    <row r="2738" customHeight="1" spans="1:6">
      <c r="A2738" s="20">
        <v>2734</v>
      </c>
      <c r="B2738" s="234" t="s">
        <v>4678</v>
      </c>
      <c r="C2738" s="68"/>
      <c r="D2738" s="235" t="s">
        <v>2007</v>
      </c>
      <c r="E2738" s="68" t="s">
        <v>2032</v>
      </c>
      <c r="F2738" s="236">
        <v>23</v>
      </c>
    </row>
    <row r="2739" customHeight="1" spans="1:6">
      <c r="A2739" s="20">
        <v>2735</v>
      </c>
      <c r="B2739" s="218" t="s">
        <v>4679</v>
      </c>
      <c r="C2739" s="68"/>
      <c r="D2739" s="235" t="s">
        <v>2007</v>
      </c>
      <c r="E2739" s="68" t="s">
        <v>2032</v>
      </c>
      <c r="F2739" s="236">
        <v>8</v>
      </c>
    </row>
    <row r="2740" customHeight="1" spans="1:6">
      <c r="A2740" s="20">
        <v>2736</v>
      </c>
      <c r="B2740" s="218" t="s">
        <v>4680</v>
      </c>
      <c r="C2740" s="222" t="s">
        <v>2017</v>
      </c>
      <c r="D2740" s="235" t="s">
        <v>2007</v>
      </c>
      <c r="E2740" s="68" t="s">
        <v>4586</v>
      </c>
      <c r="F2740" s="236">
        <v>2</v>
      </c>
    </row>
    <row r="2741" customHeight="1" spans="1:6">
      <c r="A2741" s="20">
        <v>2737</v>
      </c>
      <c r="B2741" s="218" t="s">
        <v>4681</v>
      </c>
      <c r="C2741" s="222"/>
      <c r="D2741" s="235" t="s">
        <v>2007</v>
      </c>
      <c r="E2741" s="68" t="s">
        <v>2032</v>
      </c>
      <c r="F2741" s="236">
        <v>4</v>
      </c>
    </row>
    <row r="2742" customHeight="1" spans="1:6">
      <c r="A2742" s="20">
        <v>2738</v>
      </c>
      <c r="B2742" s="218" t="s">
        <v>4682</v>
      </c>
      <c r="C2742" s="224"/>
      <c r="D2742" s="235" t="s">
        <v>2007</v>
      </c>
      <c r="E2742" s="68" t="s">
        <v>2032</v>
      </c>
      <c r="F2742" s="236">
        <v>26</v>
      </c>
    </row>
    <row r="2743" customHeight="1" spans="1:6">
      <c r="A2743" s="20">
        <v>2739</v>
      </c>
      <c r="B2743" s="218" t="s">
        <v>4550</v>
      </c>
      <c r="C2743" s="224"/>
      <c r="D2743" s="235" t="s">
        <v>2007</v>
      </c>
      <c r="E2743" s="68" t="s">
        <v>2032</v>
      </c>
      <c r="F2743" s="236">
        <v>11</v>
      </c>
    </row>
    <row r="2744" customHeight="1" spans="1:6">
      <c r="A2744" s="20">
        <v>2740</v>
      </c>
      <c r="B2744" s="218" t="s">
        <v>4683</v>
      </c>
      <c r="C2744" s="224"/>
      <c r="D2744" s="235" t="s">
        <v>2007</v>
      </c>
      <c r="E2744" s="68" t="s">
        <v>2032</v>
      </c>
      <c r="F2744" s="236">
        <v>9</v>
      </c>
    </row>
    <row r="2745" customHeight="1" spans="1:6">
      <c r="A2745" s="20">
        <v>2741</v>
      </c>
      <c r="B2745" s="218" t="s">
        <v>4684</v>
      </c>
      <c r="C2745" s="222" t="s">
        <v>2017</v>
      </c>
      <c r="D2745" s="235" t="s">
        <v>2007</v>
      </c>
      <c r="E2745" s="68" t="s">
        <v>2032</v>
      </c>
      <c r="F2745" s="236">
        <v>8</v>
      </c>
    </row>
    <row r="2746" customHeight="1" spans="1:6">
      <c r="A2746" s="20">
        <v>2742</v>
      </c>
      <c r="B2746" s="234" t="s">
        <v>4685</v>
      </c>
      <c r="C2746" s="222" t="s">
        <v>2017</v>
      </c>
      <c r="D2746" s="235" t="s">
        <v>2007</v>
      </c>
      <c r="E2746" s="68" t="s">
        <v>2032</v>
      </c>
      <c r="F2746" s="236">
        <v>2</v>
      </c>
    </row>
    <row r="2747" customHeight="1" spans="1:6">
      <c r="A2747" s="20">
        <v>2743</v>
      </c>
      <c r="B2747" s="234" t="s">
        <v>4686</v>
      </c>
      <c r="C2747" s="222" t="s">
        <v>2017</v>
      </c>
      <c r="D2747" s="235" t="s">
        <v>2007</v>
      </c>
      <c r="E2747" s="68" t="s">
        <v>2032</v>
      </c>
      <c r="F2747" s="236">
        <v>1</v>
      </c>
    </row>
    <row r="2748" customHeight="1" spans="1:6">
      <c r="A2748" s="20">
        <v>2744</v>
      </c>
      <c r="B2748" s="234" t="s">
        <v>4687</v>
      </c>
      <c r="C2748" s="222" t="s">
        <v>2017</v>
      </c>
      <c r="D2748" s="235" t="s">
        <v>2007</v>
      </c>
      <c r="E2748" s="68" t="s">
        <v>2032</v>
      </c>
      <c r="F2748" s="236">
        <v>2</v>
      </c>
    </row>
    <row r="2749" customHeight="1" spans="1:6">
      <c r="A2749" s="20">
        <v>2745</v>
      </c>
      <c r="B2749" s="234" t="s">
        <v>4688</v>
      </c>
      <c r="C2749" s="222" t="s">
        <v>2017</v>
      </c>
      <c r="D2749" s="235" t="s">
        <v>2007</v>
      </c>
      <c r="E2749" s="68" t="s">
        <v>2032</v>
      </c>
      <c r="F2749" s="236">
        <v>2</v>
      </c>
    </row>
    <row r="2750" customHeight="1" spans="1:6">
      <c r="A2750" s="20">
        <v>2746</v>
      </c>
      <c r="B2750" s="234" t="s">
        <v>4689</v>
      </c>
      <c r="C2750" s="222" t="s">
        <v>2017</v>
      </c>
      <c r="D2750" s="235" t="s">
        <v>2007</v>
      </c>
      <c r="E2750" s="68" t="s">
        <v>2032</v>
      </c>
      <c r="F2750" s="236">
        <v>1</v>
      </c>
    </row>
    <row r="2751" customHeight="1" spans="1:6">
      <c r="A2751" s="20">
        <v>2747</v>
      </c>
      <c r="B2751" s="234" t="s">
        <v>4690</v>
      </c>
      <c r="C2751" s="222" t="s">
        <v>2017</v>
      </c>
      <c r="D2751" s="235" t="s">
        <v>2007</v>
      </c>
      <c r="E2751" s="68" t="s">
        <v>2032</v>
      </c>
      <c r="F2751" s="236">
        <v>1</v>
      </c>
    </row>
    <row r="2752" customHeight="1" spans="1:6">
      <c r="A2752" s="20">
        <v>2748</v>
      </c>
      <c r="B2752" s="218" t="s">
        <v>4691</v>
      </c>
      <c r="C2752" s="68" t="s">
        <v>2568</v>
      </c>
      <c r="D2752" s="235" t="s">
        <v>2007</v>
      </c>
      <c r="E2752" s="68" t="s">
        <v>2032</v>
      </c>
      <c r="F2752" s="236">
        <v>2</v>
      </c>
    </row>
    <row r="2753" customHeight="1" spans="1:6">
      <c r="A2753" s="20">
        <v>2749</v>
      </c>
      <c r="B2753" s="234" t="s">
        <v>4692</v>
      </c>
      <c r="C2753" s="222"/>
      <c r="D2753" s="235" t="s">
        <v>2007</v>
      </c>
      <c r="E2753" s="68" t="s">
        <v>2032</v>
      </c>
      <c r="F2753" s="236">
        <v>9</v>
      </c>
    </row>
    <row r="2754" customHeight="1" spans="1:6">
      <c r="A2754" s="20">
        <v>2750</v>
      </c>
      <c r="B2754" s="234" t="s">
        <v>4693</v>
      </c>
      <c r="C2754" s="222" t="s">
        <v>2017</v>
      </c>
      <c r="D2754" s="235" t="s">
        <v>2007</v>
      </c>
      <c r="E2754" s="68" t="s">
        <v>2032</v>
      </c>
      <c r="F2754" s="236">
        <v>4</v>
      </c>
    </row>
    <row r="2755" customHeight="1" spans="1:6">
      <c r="A2755" s="20">
        <v>2751</v>
      </c>
      <c r="B2755" s="218" t="s">
        <v>4694</v>
      </c>
      <c r="C2755" s="222" t="s">
        <v>2568</v>
      </c>
      <c r="D2755" s="235" t="s">
        <v>2007</v>
      </c>
      <c r="E2755" s="68" t="s">
        <v>2032</v>
      </c>
      <c r="F2755" s="236">
        <v>2</v>
      </c>
    </row>
    <row r="2756" customHeight="1" spans="1:6">
      <c r="A2756" s="20">
        <v>2752</v>
      </c>
      <c r="B2756" s="218" t="s">
        <v>4695</v>
      </c>
      <c r="C2756" s="222" t="s">
        <v>2017</v>
      </c>
      <c r="D2756" s="235" t="s">
        <v>2007</v>
      </c>
      <c r="E2756" s="68" t="s">
        <v>2032</v>
      </c>
      <c r="F2756" s="236">
        <v>10</v>
      </c>
    </row>
    <row r="2757" customHeight="1" spans="1:6">
      <c r="A2757" s="20">
        <v>2753</v>
      </c>
      <c r="B2757" s="218" t="s">
        <v>4696</v>
      </c>
      <c r="C2757" s="68"/>
      <c r="D2757" s="235" t="s">
        <v>2007</v>
      </c>
      <c r="E2757" s="68" t="s">
        <v>2032</v>
      </c>
      <c r="F2757" s="236">
        <v>8</v>
      </c>
    </row>
    <row r="2758" customHeight="1" spans="1:6">
      <c r="A2758" s="20">
        <v>2754</v>
      </c>
      <c r="B2758" s="218" t="s">
        <v>4697</v>
      </c>
      <c r="C2758" s="68" t="s">
        <v>2568</v>
      </c>
      <c r="D2758" s="235" t="s">
        <v>2007</v>
      </c>
      <c r="E2758" s="68" t="s">
        <v>2032</v>
      </c>
      <c r="F2758" s="236">
        <v>4</v>
      </c>
    </row>
    <row r="2759" customHeight="1" spans="1:6">
      <c r="A2759" s="20">
        <v>2755</v>
      </c>
      <c r="B2759" s="218" t="s">
        <v>4698</v>
      </c>
      <c r="C2759" s="222" t="s">
        <v>2568</v>
      </c>
      <c r="D2759" s="235" t="s">
        <v>2007</v>
      </c>
      <c r="E2759" s="68" t="s">
        <v>2032</v>
      </c>
      <c r="F2759" s="236">
        <v>1</v>
      </c>
    </row>
    <row r="2760" customHeight="1" spans="1:6">
      <c r="A2760" s="20">
        <v>2756</v>
      </c>
      <c r="B2760" s="218" t="s">
        <v>4699</v>
      </c>
      <c r="C2760" s="222" t="s">
        <v>2017</v>
      </c>
      <c r="D2760" s="235" t="s">
        <v>2007</v>
      </c>
      <c r="E2760" s="68" t="s">
        <v>2032</v>
      </c>
      <c r="F2760" s="236">
        <v>4</v>
      </c>
    </row>
    <row r="2761" customHeight="1" spans="1:6">
      <c r="A2761" s="20">
        <v>2757</v>
      </c>
      <c r="B2761" s="218" t="s">
        <v>4700</v>
      </c>
      <c r="C2761" s="222" t="s">
        <v>2017</v>
      </c>
      <c r="D2761" s="235" t="s">
        <v>2007</v>
      </c>
      <c r="E2761" s="68" t="s">
        <v>2032</v>
      </c>
      <c r="F2761" s="236">
        <v>4</v>
      </c>
    </row>
    <row r="2762" customHeight="1" spans="1:6">
      <c r="A2762" s="20">
        <v>2758</v>
      </c>
      <c r="B2762" s="218" t="s">
        <v>4701</v>
      </c>
      <c r="C2762" s="222" t="s">
        <v>2017</v>
      </c>
      <c r="D2762" s="235" t="s">
        <v>2007</v>
      </c>
      <c r="E2762" s="68" t="s">
        <v>2032</v>
      </c>
      <c r="F2762" s="236">
        <v>6</v>
      </c>
    </row>
    <row r="2763" customHeight="1" spans="1:6">
      <c r="A2763" s="20">
        <v>2759</v>
      </c>
      <c r="B2763" s="218" t="s">
        <v>4702</v>
      </c>
      <c r="C2763" s="68" t="s">
        <v>2568</v>
      </c>
      <c r="D2763" s="235" t="s">
        <v>2007</v>
      </c>
      <c r="E2763" s="68" t="s">
        <v>2032</v>
      </c>
      <c r="F2763" s="236">
        <v>1</v>
      </c>
    </row>
    <row r="2764" customHeight="1" spans="1:6">
      <c r="A2764" s="20">
        <v>2760</v>
      </c>
      <c r="B2764" s="218" t="s">
        <v>4703</v>
      </c>
      <c r="C2764" s="68" t="s">
        <v>2568</v>
      </c>
      <c r="D2764" s="235" t="s">
        <v>2007</v>
      </c>
      <c r="E2764" s="68" t="s">
        <v>2032</v>
      </c>
      <c r="F2764" s="236">
        <v>2</v>
      </c>
    </row>
    <row r="2765" customHeight="1" spans="1:6">
      <c r="A2765" s="20">
        <v>2761</v>
      </c>
      <c r="B2765" s="218" t="s">
        <v>4704</v>
      </c>
      <c r="C2765" s="68" t="s">
        <v>2568</v>
      </c>
      <c r="D2765" s="235" t="s">
        <v>2007</v>
      </c>
      <c r="E2765" s="68" t="s">
        <v>2032</v>
      </c>
      <c r="F2765" s="236">
        <v>2</v>
      </c>
    </row>
    <row r="2766" customHeight="1" spans="1:6">
      <c r="A2766" s="20">
        <v>2762</v>
      </c>
      <c r="B2766" s="218" t="s">
        <v>4705</v>
      </c>
      <c r="C2766" s="224"/>
      <c r="D2766" s="235" t="s">
        <v>2007</v>
      </c>
      <c r="E2766" s="68" t="s">
        <v>2032</v>
      </c>
      <c r="F2766" s="236">
        <v>1</v>
      </c>
    </row>
    <row r="2767" customHeight="1" spans="1:6">
      <c r="A2767" s="20">
        <v>2763</v>
      </c>
      <c r="B2767" s="218" t="s">
        <v>4706</v>
      </c>
      <c r="C2767" s="224"/>
      <c r="D2767" s="235" t="s">
        <v>2007</v>
      </c>
      <c r="E2767" s="68" t="s">
        <v>2032</v>
      </c>
      <c r="F2767" s="236">
        <v>13</v>
      </c>
    </row>
    <row r="2768" customHeight="1" spans="1:6">
      <c r="A2768" s="20">
        <v>2764</v>
      </c>
      <c r="B2768" s="218" t="s">
        <v>4707</v>
      </c>
      <c r="C2768" s="224"/>
      <c r="D2768" s="235" t="s">
        <v>2007</v>
      </c>
      <c r="E2768" s="68" t="s">
        <v>2032</v>
      </c>
      <c r="F2768" s="236">
        <v>7</v>
      </c>
    </row>
    <row r="2769" customHeight="1" spans="1:6">
      <c r="A2769" s="20">
        <v>2765</v>
      </c>
      <c r="B2769" s="218" t="s">
        <v>4708</v>
      </c>
      <c r="C2769" s="222" t="s">
        <v>2017</v>
      </c>
      <c r="D2769" s="235" t="s">
        <v>2007</v>
      </c>
      <c r="E2769" s="68" t="s">
        <v>2032</v>
      </c>
      <c r="F2769" s="236">
        <v>1</v>
      </c>
    </row>
    <row r="2770" customHeight="1" spans="1:6">
      <c r="A2770" s="20">
        <v>2766</v>
      </c>
      <c r="B2770" s="218" t="s">
        <v>4684</v>
      </c>
      <c r="C2770" s="222" t="s">
        <v>2017</v>
      </c>
      <c r="D2770" s="235" t="s">
        <v>2007</v>
      </c>
      <c r="E2770" s="68" t="s">
        <v>2032</v>
      </c>
      <c r="F2770" s="236">
        <v>1</v>
      </c>
    </row>
    <row r="2771" customHeight="1" spans="1:6">
      <c r="A2771" s="20">
        <v>2767</v>
      </c>
      <c r="B2771" s="218" t="s">
        <v>4709</v>
      </c>
      <c r="C2771" s="222" t="s">
        <v>2017</v>
      </c>
      <c r="D2771" s="235" t="s">
        <v>2007</v>
      </c>
      <c r="E2771" s="68" t="s">
        <v>2032</v>
      </c>
      <c r="F2771" s="236">
        <v>10</v>
      </c>
    </row>
    <row r="2772" customHeight="1" spans="1:6">
      <c r="A2772" s="20">
        <v>2768</v>
      </c>
      <c r="B2772" s="218" t="s">
        <v>4710</v>
      </c>
      <c r="C2772" s="222" t="s">
        <v>2017</v>
      </c>
      <c r="D2772" s="235" t="s">
        <v>2007</v>
      </c>
      <c r="E2772" s="68" t="s">
        <v>2032</v>
      </c>
      <c r="F2772" s="236">
        <v>10</v>
      </c>
    </row>
    <row r="2773" customHeight="1" spans="1:6">
      <c r="A2773" s="20">
        <v>2769</v>
      </c>
      <c r="B2773" s="218" t="s">
        <v>4711</v>
      </c>
      <c r="C2773" s="224" t="s">
        <v>2377</v>
      </c>
      <c r="D2773" s="235" t="s">
        <v>2007</v>
      </c>
      <c r="E2773" s="68" t="s">
        <v>2032</v>
      </c>
      <c r="F2773" s="236">
        <v>2</v>
      </c>
    </row>
    <row r="2774" customHeight="1" spans="1:6">
      <c r="A2774" s="20">
        <v>2770</v>
      </c>
      <c r="B2774" s="218" t="s">
        <v>4712</v>
      </c>
      <c r="C2774" s="224" t="s">
        <v>2377</v>
      </c>
      <c r="D2774" s="235" t="s">
        <v>2007</v>
      </c>
      <c r="E2774" s="68" t="s">
        <v>2032</v>
      </c>
      <c r="F2774" s="236">
        <v>1</v>
      </c>
    </row>
    <row r="2775" customHeight="1" spans="1:6">
      <c r="A2775" s="20">
        <v>2771</v>
      </c>
      <c r="B2775" s="218" t="s">
        <v>4548</v>
      </c>
      <c r="C2775" s="222" t="s">
        <v>2017</v>
      </c>
      <c r="D2775" s="235" t="s">
        <v>2007</v>
      </c>
      <c r="E2775" s="68" t="s">
        <v>2032</v>
      </c>
      <c r="F2775" s="236">
        <v>1</v>
      </c>
    </row>
    <row r="2776" customHeight="1" spans="1:6">
      <c r="A2776" s="20">
        <v>2772</v>
      </c>
      <c r="B2776" s="218" t="s">
        <v>4713</v>
      </c>
      <c r="C2776" s="222" t="s">
        <v>2017</v>
      </c>
      <c r="D2776" s="235" t="s">
        <v>2007</v>
      </c>
      <c r="E2776" s="68" t="s">
        <v>2032</v>
      </c>
      <c r="F2776" s="236">
        <v>2</v>
      </c>
    </row>
    <row r="2777" customHeight="1" spans="1:6">
      <c r="A2777" s="20">
        <v>2773</v>
      </c>
      <c r="B2777" s="218" t="s">
        <v>4714</v>
      </c>
      <c r="C2777" s="222" t="s">
        <v>2017</v>
      </c>
      <c r="D2777" s="235" t="s">
        <v>2007</v>
      </c>
      <c r="E2777" s="68" t="s">
        <v>2032</v>
      </c>
      <c r="F2777" s="236">
        <v>1</v>
      </c>
    </row>
    <row r="2778" customHeight="1" spans="1:6">
      <c r="A2778" s="20">
        <v>2774</v>
      </c>
      <c r="B2778" s="218" t="s">
        <v>4715</v>
      </c>
      <c r="C2778" s="222" t="s">
        <v>2017</v>
      </c>
      <c r="D2778" s="235" t="s">
        <v>2007</v>
      </c>
      <c r="E2778" s="68" t="s">
        <v>2032</v>
      </c>
      <c r="F2778" s="236">
        <v>2</v>
      </c>
    </row>
    <row r="2779" customHeight="1" spans="1:6">
      <c r="A2779" s="20">
        <v>2775</v>
      </c>
      <c r="B2779" s="234" t="s">
        <v>4716</v>
      </c>
      <c r="C2779" s="222" t="s">
        <v>2017</v>
      </c>
      <c r="D2779" s="235" t="s">
        <v>2007</v>
      </c>
      <c r="E2779" s="68" t="s">
        <v>2032</v>
      </c>
      <c r="F2779" s="236">
        <v>2</v>
      </c>
    </row>
    <row r="2780" customHeight="1" spans="1:6">
      <c r="A2780" s="20">
        <v>2776</v>
      </c>
      <c r="B2780" s="218" t="s">
        <v>4717</v>
      </c>
      <c r="C2780" s="222" t="s">
        <v>2017</v>
      </c>
      <c r="D2780" s="235" t="s">
        <v>2007</v>
      </c>
      <c r="E2780" s="68" t="s">
        <v>2032</v>
      </c>
      <c r="F2780" s="236">
        <v>3</v>
      </c>
    </row>
    <row r="2781" customHeight="1" spans="1:6">
      <c r="A2781" s="20">
        <v>2777</v>
      </c>
      <c r="B2781" s="218" t="s">
        <v>4718</v>
      </c>
      <c r="C2781" s="222" t="s">
        <v>2017</v>
      </c>
      <c r="D2781" s="235" t="s">
        <v>2007</v>
      </c>
      <c r="E2781" s="68" t="s">
        <v>2032</v>
      </c>
      <c r="F2781" s="236">
        <v>16</v>
      </c>
    </row>
    <row r="2782" customHeight="1" spans="1:6">
      <c r="A2782" s="20">
        <v>2778</v>
      </c>
      <c r="B2782" s="218" t="s">
        <v>4719</v>
      </c>
      <c r="C2782" s="222" t="s">
        <v>2017</v>
      </c>
      <c r="D2782" s="235" t="s">
        <v>2007</v>
      </c>
      <c r="E2782" s="68" t="s">
        <v>2032</v>
      </c>
      <c r="F2782" s="236">
        <v>12</v>
      </c>
    </row>
    <row r="2783" customHeight="1" spans="1:6">
      <c r="A2783" s="20">
        <v>2779</v>
      </c>
      <c r="B2783" s="218" t="s">
        <v>4720</v>
      </c>
      <c r="C2783" s="222" t="s">
        <v>2017</v>
      </c>
      <c r="D2783" s="235" t="s">
        <v>2007</v>
      </c>
      <c r="E2783" s="68" t="s">
        <v>2032</v>
      </c>
      <c r="F2783" s="236">
        <v>9</v>
      </c>
    </row>
    <row r="2784" customHeight="1" spans="1:6">
      <c r="A2784" s="20">
        <v>2780</v>
      </c>
      <c r="B2784" s="218" t="s">
        <v>4721</v>
      </c>
      <c r="C2784" s="222" t="s">
        <v>2017</v>
      </c>
      <c r="D2784" s="235" t="s">
        <v>2007</v>
      </c>
      <c r="E2784" s="68" t="s">
        <v>2032</v>
      </c>
      <c r="F2784" s="236">
        <v>4</v>
      </c>
    </row>
    <row r="2785" customHeight="1" spans="1:6">
      <c r="A2785" s="20">
        <v>2781</v>
      </c>
      <c r="B2785" s="218" t="s">
        <v>4722</v>
      </c>
      <c r="C2785" s="222" t="s">
        <v>2017</v>
      </c>
      <c r="D2785" s="235" t="s">
        <v>2007</v>
      </c>
      <c r="E2785" s="68" t="s">
        <v>2032</v>
      </c>
      <c r="F2785" s="236">
        <v>4</v>
      </c>
    </row>
    <row r="2786" customHeight="1" spans="1:6">
      <c r="A2786" s="20">
        <v>2782</v>
      </c>
      <c r="B2786" s="218" t="s">
        <v>4723</v>
      </c>
      <c r="C2786" s="222" t="s">
        <v>2017</v>
      </c>
      <c r="D2786" s="235" t="s">
        <v>2007</v>
      </c>
      <c r="E2786" s="68" t="s">
        <v>2032</v>
      </c>
      <c r="F2786" s="236">
        <v>1</v>
      </c>
    </row>
    <row r="2787" customHeight="1" spans="1:6">
      <c r="A2787" s="20">
        <v>2783</v>
      </c>
      <c r="B2787" s="218" t="s">
        <v>4724</v>
      </c>
      <c r="C2787" s="68" t="s">
        <v>2568</v>
      </c>
      <c r="D2787" s="235" t="s">
        <v>2007</v>
      </c>
      <c r="E2787" s="68" t="s">
        <v>2032</v>
      </c>
      <c r="F2787" s="236">
        <v>1</v>
      </c>
    </row>
    <row r="2788" customHeight="1" spans="1:6">
      <c r="A2788" s="20">
        <v>2784</v>
      </c>
      <c r="B2788" s="218" t="s">
        <v>4459</v>
      </c>
      <c r="C2788" s="222" t="s">
        <v>2017</v>
      </c>
      <c r="D2788" s="235" t="s">
        <v>2007</v>
      </c>
      <c r="E2788" s="68" t="s">
        <v>2032</v>
      </c>
      <c r="F2788" s="236">
        <v>5</v>
      </c>
    </row>
    <row r="2789" customHeight="1" spans="1:6">
      <c r="A2789" s="20">
        <v>2785</v>
      </c>
      <c r="B2789" s="218" t="s">
        <v>4725</v>
      </c>
      <c r="C2789" s="68"/>
      <c r="D2789" s="235" t="s">
        <v>2007</v>
      </c>
      <c r="E2789" s="68" t="s">
        <v>2193</v>
      </c>
      <c r="F2789" s="236">
        <v>20</v>
      </c>
    </row>
    <row r="2790" customHeight="1" spans="1:6">
      <c r="A2790" s="20">
        <v>2786</v>
      </c>
      <c r="B2790" s="218" t="s">
        <v>4726</v>
      </c>
      <c r="C2790" s="222" t="s">
        <v>3606</v>
      </c>
      <c r="D2790" s="235" t="s">
        <v>2007</v>
      </c>
      <c r="E2790" s="68" t="s">
        <v>2032</v>
      </c>
      <c r="F2790" s="236">
        <v>2</v>
      </c>
    </row>
    <row r="2791" customHeight="1" spans="1:6">
      <c r="A2791" s="20">
        <v>2787</v>
      </c>
      <c r="B2791" s="218" t="s">
        <v>4727</v>
      </c>
      <c r="C2791" s="222" t="s">
        <v>3606</v>
      </c>
      <c r="D2791" s="235" t="s">
        <v>2007</v>
      </c>
      <c r="E2791" s="68" t="s">
        <v>2032</v>
      </c>
      <c r="F2791" s="236">
        <v>10</v>
      </c>
    </row>
    <row r="2792" customHeight="1" spans="1:6">
      <c r="A2792" s="20">
        <v>2788</v>
      </c>
      <c r="B2792" s="218" t="s">
        <v>4728</v>
      </c>
      <c r="C2792" s="222" t="s">
        <v>3606</v>
      </c>
      <c r="D2792" s="235" t="s">
        <v>2007</v>
      </c>
      <c r="E2792" s="68" t="s">
        <v>2032</v>
      </c>
      <c r="F2792" s="236">
        <v>28</v>
      </c>
    </row>
    <row r="2793" customHeight="1" spans="1:6">
      <c r="A2793" s="20">
        <v>2789</v>
      </c>
      <c r="B2793" s="218" t="s">
        <v>4729</v>
      </c>
      <c r="C2793" s="222"/>
      <c r="D2793" s="235" t="s">
        <v>2007</v>
      </c>
      <c r="E2793" s="68" t="s">
        <v>2032</v>
      </c>
      <c r="F2793" s="236">
        <v>3</v>
      </c>
    </row>
    <row r="2794" customHeight="1" spans="1:6">
      <c r="A2794" s="20">
        <v>2790</v>
      </c>
      <c r="B2794" s="218" t="s">
        <v>4730</v>
      </c>
      <c r="C2794" s="222"/>
      <c r="D2794" s="235" t="s">
        <v>2007</v>
      </c>
      <c r="E2794" s="68" t="s">
        <v>2032</v>
      </c>
      <c r="F2794" s="236">
        <v>50</v>
      </c>
    </row>
    <row r="2795" customHeight="1" spans="1:6">
      <c r="A2795" s="20">
        <v>2791</v>
      </c>
      <c r="B2795" s="218" t="s">
        <v>4731</v>
      </c>
      <c r="C2795" s="222" t="s">
        <v>3606</v>
      </c>
      <c r="D2795" s="235" t="s">
        <v>2007</v>
      </c>
      <c r="E2795" s="68" t="s">
        <v>2032</v>
      </c>
      <c r="F2795" s="236">
        <v>10</v>
      </c>
    </row>
    <row r="2796" customHeight="1" spans="1:6">
      <c r="A2796" s="20">
        <v>2792</v>
      </c>
      <c r="B2796" s="218" t="s">
        <v>4732</v>
      </c>
      <c r="C2796" s="222"/>
      <c r="D2796" s="235" t="s">
        <v>2007</v>
      </c>
      <c r="E2796" s="68" t="s">
        <v>2032</v>
      </c>
      <c r="F2796" s="236">
        <v>3</v>
      </c>
    </row>
    <row r="2797" customHeight="1" spans="1:6">
      <c r="A2797" s="20">
        <v>2793</v>
      </c>
      <c r="B2797" s="234" t="s">
        <v>4733</v>
      </c>
      <c r="C2797" s="68"/>
      <c r="D2797" s="235" t="s">
        <v>2007</v>
      </c>
      <c r="E2797" s="68" t="s">
        <v>2032</v>
      </c>
      <c r="F2797" s="236">
        <v>16</v>
      </c>
    </row>
    <row r="2798" customHeight="1" spans="1:6">
      <c r="A2798" s="20">
        <v>2794</v>
      </c>
      <c r="B2798" s="218" t="s">
        <v>4734</v>
      </c>
      <c r="C2798" s="222" t="s">
        <v>3606</v>
      </c>
      <c r="D2798" s="235" t="s">
        <v>2007</v>
      </c>
      <c r="E2798" s="68" t="s">
        <v>2032</v>
      </c>
      <c r="F2798" s="236">
        <v>4</v>
      </c>
    </row>
    <row r="2799" customHeight="1" spans="1:6">
      <c r="A2799" s="20">
        <v>2795</v>
      </c>
      <c r="B2799" s="234" t="s">
        <v>4735</v>
      </c>
      <c r="C2799" s="222"/>
      <c r="D2799" s="235" t="s">
        <v>2007</v>
      </c>
      <c r="E2799" s="68" t="s">
        <v>2032</v>
      </c>
      <c r="F2799" s="236">
        <v>8</v>
      </c>
    </row>
    <row r="2800" customHeight="1" spans="1:6">
      <c r="A2800" s="20">
        <v>2796</v>
      </c>
      <c r="B2800" s="218" t="s">
        <v>4736</v>
      </c>
      <c r="C2800" s="224" t="s">
        <v>3828</v>
      </c>
      <c r="D2800" s="235" t="s">
        <v>2007</v>
      </c>
      <c r="E2800" s="68" t="s">
        <v>2032</v>
      </c>
      <c r="F2800" s="236">
        <v>4</v>
      </c>
    </row>
    <row r="2801" customHeight="1" spans="1:6">
      <c r="A2801" s="20">
        <v>2797</v>
      </c>
      <c r="B2801" s="218" t="s">
        <v>4737</v>
      </c>
      <c r="C2801" s="224"/>
      <c r="D2801" s="235" t="s">
        <v>2007</v>
      </c>
      <c r="E2801" s="68" t="s">
        <v>2193</v>
      </c>
      <c r="F2801" s="236">
        <v>10</v>
      </c>
    </row>
    <row r="2802" customHeight="1" spans="1:6">
      <c r="A2802" s="20">
        <v>2798</v>
      </c>
      <c r="B2802" s="218" t="s">
        <v>4738</v>
      </c>
      <c r="C2802" s="224"/>
      <c r="D2802" s="235" t="s">
        <v>2007</v>
      </c>
      <c r="E2802" s="68" t="s">
        <v>2193</v>
      </c>
      <c r="F2802" s="236">
        <v>6</v>
      </c>
    </row>
    <row r="2803" customHeight="1" spans="1:6">
      <c r="A2803" s="20">
        <v>2799</v>
      </c>
      <c r="B2803" s="218" t="s">
        <v>4739</v>
      </c>
      <c r="C2803" s="224" t="s">
        <v>3606</v>
      </c>
      <c r="D2803" s="235" t="s">
        <v>2007</v>
      </c>
      <c r="E2803" s="68" t="s">
        <v>2032</v>
      </c>
      <c r="F2803" s="236">
        <v>8</v>
      </c>
    </row>
    <row r="2804" customHeight="1" spans="1:6">
      <c r="A2804" s="20">
        <v>2800</v>
      </c>
      <c r="B2804" s="218" t="s">
        <v>4740</v>
      </c>
      <c r="C2804" s="224" t="s">
        <v>3606</v>
      </c>
      <c r="D2804" s="235" t="s">
        <v>2007</v>
      </c>
      <c r="E2804" s="68" t="s">
        <v>2032</v>
      </c>
      <c r="F2804" s="236">
        <v>2</v>
      </c>
    </row>
    <row r="2805" customHeight="1" spans="1:6">
      <c r="A2805" s="20">
        <v>2801</v>
      </c>
      <c r="B2805" s="218" t="s">
        <v>4741</v>
      </c>
      <c r="C2805" s="224"/>
      <c r="D2805" s="235" t="s">
        <v>2007</v>
      </c>
      <c r="E2805" s="68" t="s">
        <v>2032</v>
      </c>
      <c r="F2805" s="236">
        <v>2</v>
      </c>
    </row>
    <row r="2806" customHeight="1" spans="1:6">
      <c r="A2806" s="20">
        <v>2802</v>
      </c>
      <c r="B2806" s="218" t="s">
        <v>4742</v>
      </c>
      <c r="C2806" s="224"/>
      <c r="D2806" s="235" t="s">
        <v>2007</v>
      </c>
      <c r="E2806" s="68" t="s">
        <v>2032</v>
      </c>
      <c r="F2806" s="236">
        <v>5</v>
      </c>
    </row>
    <row r="2807" customHeight="1" spans="1:6">
      <c r="A2807" s="20">
        <v>2803</v>
      </c>
      <c r="B2807" s="234" t="s">
        <v>4743</v>
      </c>
      <c r="C2807" s="224"/>
      <c r="D2807" s="235" t="s">
        <v>2007</v>
      </c>
      <c r="E2807" s="68" t="s">
        <v>2008</v>
      </c>
      <c r="F2807" s="236">
        <v>1</v>
      </c>
    </row>
    <row r="2808" customHeight="1" spans="1:6">
      <c r="A2808" s="20">
        <v>2804</v>
      </c>
      <c r="B2808" s="218" t="s">
        <v>4744</v>
      </c>
      <c r="C2808" s="224" t="s">
        <v>2017</v>
      </c>
      <c r="D2808" s="235" t="s">
        <v>2007</v>
      </c>
      <c r="E2808" s="68" t="s">
        <v>2008</v>
      </c>
      <c r="F2808" s="236">
        <v>1</v>
      </c>
    </row>
    <row r="2809" customHeight="1" spans="1:6">
      <c r="A2809" s="20">
        <v>2805</v>
      </c>
      <c r="B2809" s="218" t="s">
        <v>4745</v>
      </c>
      <c r="C2809" s="224"/>
      <c r="D2809" s="235" t="s">
        <v>2007</v>
      </c>
      <c r="E2809" s="68" t="s">
        <v>2064</v>
      </c>
      <c r="F2809" s="236">
        <v>2</v>
      </c>
    </row>
    <row r="2810" customHeight="1" spans="1:6">
      <c r="A2810" s="20">
        <v>2806</v>
      </c>
      <c r="B2810" s="218" t="s">
        <v>4746</v>
      </c>
      <c r="C2810" s="224"/>
      <c r="D2810" s="235" t="s">
        <v>2007</v>
      </c>
      <c r="E2810" s="68" t="s">
        <v>2008</v>
      </c>
      <c r="F2810" s="236">
        <v>38</v>
      </c>
    </row>
    <row r="2811" customHeight="1" spans="1:6">
      <c r="A2811" s="20">
        <v>2807</v>
      </c>
      <c r="B2811" s="218" t="s">
        <v>4747</v>
      </c>
      <c r="C2811" s="224" t="s">
        <v>2017</v>
      </c>
      <c r="D2811" s="235" t="s">
        <v>2007</v>
      </c>
      <c r="E2811" s="68" t="s">
        <v>2008</v>
      </c>
      <c r="F2811" s="236">
        <v>1</v>
      </c>
    </row>
    <row r="2812" customHeight="1" spans="1:6">
      <c r="A2812" s="20">
        <v>2808</v>
      </c>
      <c r="B2812" s="218" t="s">
        <v>4748</v>
      </c>
      <c r="C2812" s="224" t="s">
        <v>2017</v>
      </c>
      <c r="D2812" s="235" t="s">
        <v>2007</v>
      </c>
      <c r="E2812" s="68" t="s">
        <v>2038</v>
      </c>
      <c r="F2812" s="236">
        <v>1</v>
      </c>
    </row>
    <row r="2813" customHeight="1" spans="1:6">
      <c r="A2813" s="20">
        <v>2809</v>
      </c>
      <c r="B2813" s="218" t="s">
        <v>4749</v>
      </c>
      <c r="C2813" s="224" t="s">
        <v>2017</v>
      </c>
      <c r="D2813" s="235" t="s">
        <v>2007</v>
      </c>
      <c r="E2813" s="68" t="s">
        <v>2038</v>
      </c>
      <c r="F2813" s="236">
        <v>1</v>
      </c>
    </row>
    <row r="2814" customHeight="1" spans="1:6">
      <c r="A2814" s="20">
        <v>2810</v>
      </c>
      <c r="B2814" s="234" t="s">
        <v>4750</v>
      </c>
      <c r="C2814" s="224"/>
      <c r="D2814" s="235" t="s">
        <v>2007</v>
      </c>
      <c r="E2814" s="68" t="s">
        <v>2008</v>
      </c>
      <c r="F2814" s="236">
        <v>24</v>
      </c>
    </row>
    <row r="2815" customHeight="1" spans="1:6">
      <c r="A2815" s="20">
        <v>2811</v>
      </c>
      <c r="B2815" s="234" t="s">
        <v>4751</v>
      </c>
      <c r="C2815" s="224"/>
      <c r="D2815" s="235" t="s">
        <v>2007</v>
      </c>
      <c r="E2815" s="68" t="s">
        <v>2008</v>
      </c>
      <c r="F2815" s="236">
        <v>5</v>
      </c>
    </row>
    <row r="2816" customHeight="1" spans="1:6">
      <c r="A2816" s="20">
        <v>2812</v>
      </c>
      <c r="B2816" s="234" t="s">
        <v>4752</v>
      </c>
      <c r="C2816" s="224"/>
      <c r="D2816" s="235" t="s">
        <v>2007</v>
      </c>
      <c r="E2816" s="68" t="s">
        <v>2064</v>
      </c>
      <c r="F2816" s="236">
        <v>17</v>
      </c>
    </row>
    <row r="2817" customHeight="1" spans="1:6">
      <c r="A2817" s="20">
        <v>2813</v>
      </c>
      <c r="B2817" s="234" t="s">
        <v>4753</v>
      </c>
      <c r="C2817" s="224" t="s">
        <v>2017</v>
      </c>
      <c r="D2817" s="235" t="s">
        <v>2007</v>
      </c>
      <c r="E2817" s="68" t="s">
        <v>2013</v>
      </c>
      <c r="F2817" s="236">
        <v>1</v>
      </c>
    </row>
    <row r="2818" customHeight="1" spans="1:6">
      <c r="A2818" s="20">
        <v>2814</v>
      </c>
      <c r="B2818" s="234" t="s">
        <v>4754</v>
      </c>
      <c r="C2818" s="224" t="s">
        <v>2017</v>
      </c>
      <c r="D2818" s="235" t="s">
        <v>2007</v>
      </c>
      <c r="E2818" s="68" t="s">
        <v>2099</v>
      </c>
      <c r="F2818" s="236">
        <v>3</v>
      </c>
    </row>
    <row r="2819" customHeight="1" spans="1:6">
      <c r="A2819" s="20">
        <v>2815</v>
      </c>
      <c r="B2819" s="234" t="s">
        <v>4755</v>
      </c>
      <c r="C2819" s="224" t="s">
        <v>2017</v>
      </c>
      <c r="D2819" s="235" t="s">
        <v>2007</v>
      </c>
      <c r="E2819" s="68" t="s">
        <v>2032</v>
      </c>
      <c r="F2819" s="236">
        <v>2</v>
      </c>
    </row>
    <row r="2820" customHeight="1" spans="1:6">
      <c r="A2820" s="20">
        <v>2816</v>
      </c>
      <c r="B2820" s="218" t="s">
        <v>4756</v>
      </c>
      <c r="C2820" s="224" t="s">
        <v>2017</v>
      </c>
      <c r="D2820" s="235" t="s">
        <v>2007</v>
      </c>
      <c r="E2820" s="68" t="s">
        <v>2032</v>
      </c>
      <c r="F2820" s="236">
        <v>1</v>
      </c>
    </row>
    <row r="2821" customHeight="1" spans="1:6">
      <c r="A2821" s="20">
        <v>2817</v>
      </c>
      <c r="B2821" s="218" t="s">
        <v>4757</v>
      </c>
      <c r="C2821" s="224"/>
      <c r="D2821" s="235" t="s">
        <v>2007</v>
      </c>
      <c r="E2821" s="222" t="s">
        <v>2013</v>
      </c>
      <c r="F2821" s="236">
        <v>8</v>
      </c>
    </row>
    <row r="2822" customHeight="1" spans="1:6">
      <c r="A2822" s="20">
        <v>2818</v>
      </c>
      <c r="B2822" s="234" t="s">
        <v>4758</v>
      </c>
      <c r="C2822" s="224"/>
      <c r="D2822" s="235" t="s">
        <v>2007</v>
      </c>
      <c r="E2822" s="222" t="s">
        <v>2038</v>
      </c>
      <c r="F2822" s="236">
        <v>6</v>
      </c>
    </row>
    <row r="2823" customHeight="1" spans="1:6">
      <c r="A2823" s="20">
        <v>2819</v>
      </c>
      <c r="B2823" s="218" t="s">
        <v>4759</v>
      </c>
      <c r="C2823" s="224"/>
      <c r="D2823" s="235" t="s">
        <v>2007</v>
      </c>
      <c r="E2823" s="68" t="s">
        <v>2008</v>
      </c>
      <c r="F2823" s="236">
        <v>8</v>
      </c>
    </row>
    <row r="2824" customHeight="1" spans="1:6">
      <c r="A2824" s="20">
        <v>2820</v>
      </c>
      <c r="B2824" s="218" t="s">
        <v>4760</v>
      </c>
      <c r="C2824" s="224"/>
      <c r="D2824" s="235" t="s">
        <v>2007</v>
      </c>
      <c r="E2824" s="68" t="s">
        <v>2008</v>
      </c>
      <c r="F2824" s="236">
        <v>4</v>
      </c>
    </row>
    <row r="2825" customHeight="1" spans="1:6">
      <c r="A2825" s="20">
        <v>2821</v>
      </c>
      <c r="B2825" s="218" t="s">
        <v>4761</v>
      </c>
      <c r="C2825" s="224"/>
      <c r="D2825" s="235" t="s">
        <v>2007</v>
      </c>
      <c r="E2825" s="68" t="s">
        <v>2008</v>
      </c>
      <c r="F2825" s="236">
        <v>4</v>
      </c>
    </row>
    <row r="2826" customHeight="1" spans="1:6">
      <c r="A2826" s="20">
        <v>2822</v>
      </c>
      <c r="B2826" s="218" t="s">
        <v>4762</v>
      </c>
      <c r="C2826" s="224"/>
      <c r="D2826" s="235" t="s">
        <v>2007</v>
      </c>
      <c r="E2826" s="68" t="s">
        <v>2008</v>
      </c>
      <c r="F2826" s="236">
        <v>5</v>
      </c>
    </row>
    <row r="2827" customHeight="1" spans="1:6">
      <c r="A2827" s="20">
        <v>2823</v>
      </c>
      <c r="B2827" s="218" t="s">
        <v>4763</v>
      </c>
      <c r="C2827" s="224"/>
      <c r="D2827" s="235" t="s">
        <v>2007</v>
      </c>
      <c r="E2827" s="68" t="s">
        <v>2008</v>
      </c>
      <c r="F2827" s="236">
        <v>15</v>
      </c>
    </row>
    <row r="2828" customHeight="1" spans="1:6">
      <c r="A2828" s="20">
        <v>2824</v>
      </c>
      <c r="B2828" s="218" t="s">
        <v>4764</v>
      </c>
      <c r="C2828" s="224"/>
      <c r="D2828" s="235" t="s">
        <v>2007</v>
      </c>
      <c r="E2828" s="68" t="s">
        <v>2038</v>
      </c>
      <c r="F2828" s="236">
        <v>18</v>
      </c>
    </row>
    <row r="2829" customHeight="1" spans="1:6">
      <c r="A2829" s="20">
        <v>2825</v>
      </c>
      <c r="B2829" s="218" t="s">
        <v>4765</v>
      </c>
      <c r="C2829" s="224"/>
      <c r="D2829" s="235" t="s">
        <v>2007</v>
      </c>
      <c r="E2829" s="68" t="s">
        <v>2008</v>
      </c>
      <c r="F2829" s="236">
        <v>1</v>
      </c>
    </row>
    <row r="2830" customHeight="1" spans="1:6">
      <c r="A2830" s="20">
        <v>2826</v>
      </c>
      <c r="B2830" s="218" t="s">
        <v>4766</v>
      </c>
      <c r="C2830" s="224"/>
      <c r="D2830" s="235" t="s">
        <v>2007</v>
      </c>
      <c r="E2830" s="68" t="s">
        <v>2064</v>
      </c>
      <c r="F2830" s="236">
        <v>2</v>
      </c>
    </row>
    <row r="2831" customHeight="1" spans="1:6">
      <c r="A2831" s="20">
        <v>2827</v>
      </c>
      <c r="B2831" s="218" t="s">
        <v>4767</v>
      </c>
      <c r="C2831" s="224"/>
      <c r="D2831" s="235" t="s">
        <v>2007</v>
      </c>
      <c r="E2831" s="68" t="s">
        <v>2013</v>
      </c>
      <c r="F2831" s="236">
        <v>1</v>
      </c>
    </row>
    <row r="2832" customHeight="1" spans="1:6">
      <c r="A2832" s="20">
        <v>2828</v>
      </c>
      <c r="B2832" s="218" t="s">
        <v>4768</v>
      </c>
      <c r="C2832" s="224"/>
      <c r="D2832" s="235" t="s">
        <v>2007</v>
      </c>
      <c r="E2832" s="68" t="s">
        <v>2064</v>
      </c>
      <c r="F2832" s="236">
        <v>4</v>
      </c>
    </row>
    <row r="2833" customHeight="1" spans="1:6">
      <c r="A2833" s="20">
        <v>2829</v>
      </c>
      <c r="B2833" s="218" t="s">
        <v>4769</v>
      </c>
      <c r="C2833" s="224"/>
      <c r="D2833" s="235" t="s">
        <v>2007</v>
      </c>
      <c r="E2833" s="68" t="s">
        <v>2013</v>
      </c>
      <c r="F2833" s="236">
        <v>12</v>
      </c>
    </row>
    <row r="2834" customHeight="1" spans="1:6">
      <c r="A2834" s="20">
        <v>2830</v>
      </c>
      <c r="B2834" s="234" t="s">
        <v>4770</v>
      </c>
      <c r="C2834" s="224" t="s">
        <v>2017</v>
      </c>
      <c r="D2834" s="235" t="s">
        <v>2007</v>
      </c>
      <c r="E2834" s="68" t="s">
        <v>2038</v>
      </c>
      <c r="F2834" s="236">
        <v>23</v>
      </c>
    </row>
    <row r="2835" customHeight="1" spans="1:6">
      <c r="A2835" s="20">
        <v>2831</v>
      </c>
      <c r="B2835" s="218" t="s">
        <v>4771</v>
      </c>
      <c r="C2835" s="224"/>
      <c r="D2835" s="235" t="s">
        <v>2007</v>
      </c>
      <c r="E2835" s="68" t="s">
        <v>2032</v>
      </c>
      <c r="F2835" s="236">
        <v>2</v>
      </c>
    </row>
    <row r="2836" customHeight="1" spans="1:6">
      <c r="A2836" s="20">
        <v>2832</v>
      </c>
      <c r="B2836" s="234" t="s">
        <v>4772</v>
      </c>
      <c r="C2836" s="224"/>
      <c r="D2836" s="235" t="s">
        <v>2007</v>
      </c>
      <c r="E2836" s="68" t="s">
        <v>2013</v>
      </c>
      <c r="F2836" s="236">
        <v>2</v>
      </c>
    </row>
    <row r="2837" customHeight="1" spans="1:6">
      <c r="A2837" s="20">
        <v>2833</v>
      </c>
      <c r="B2837" s="218" t="s">
        <v>4773</v>
      </c>
      <c r="C2837" s="224"/>
      <c r="D2837" s="235" t="s">
        <v>2007</v>
      </c>
      <c r="E2837" s="68" t="s">
        <v>2008</v>
      </c>
      <c r="F2837" s="236">
        <v>6</v>
      </c>
    </row>
    <row r="2838" customHeight="1" spans="1:6">
      <c r="A2838" s="20">
        <v>2834</v>
      </c>
      <c r="B2838" s="218" t="s">
        <v>4774</v>
      </c>
      <c r="C2838" s="224" t="s">
        <v>2094</v>
      </c>
      <c r="D2838" s="235" t="s">
        <v>2007</v>
      </c>
      <c r="E2838" s="68" t="s">
        <v>2008</v>
      </c>
      <c r="F2838" s="236">
        <v>19</v>
      </c>
    </row>
    <row r="2839" customHeight="1" spans="1:6">
      <c r="A2839" s="20">
        <v>2835</v>
      </c>
      <c r="B2839" s="218" t="s">
        <v>4775</v>
      </c>
      <c r="C2839" s="224" t="s">
        <v>2094</v>
      </c>
      <c r="D2839" s="235" t="s">
        <v>2007</v>
      </c>
      <c r="E2839" s="68" t="s">
        <v>2008</v>
      </c>
      <c r="F2839" s="239">
        <v>10</v>
      </c>
    </row>
    <row r="2840" customHeight="1" spans="1:6">
      <c r="A2840" s="20">
        <v>2836</v>
      </c>
      <c r="B2840" s="218" t="s">
        <v>4776</v>
      </c>
      <c r="C2840" s="224" t="s">
        <v>2017</v>
      </c>
      <c r="D2840" s="235" t="s">
        <v>2007</v>
      </c>
      <c r="E2840" s="68" t="s">
        <v>2032</v>
      </c>
      <c r="F2840" s="239">
        <v>3</v>
      </c>
    </row>
    <row r="2841" customHeight="1" spans="1:6">
      <c r="A2841" s="20">
        <v>2837</v>
      </c>
      <c r="B2841" s="218" t="s">
        <v>4777</v>
      </c>
      <c r="C2841" s="224"/>
      <c r="D2841" s="235" t="s">
        <v>2007</v>
      </c>
      <c r="E2841" s="68" t="s">
        <v>2038</v>
      </c>
      <c r="F2841" s="239">
        <v>218</v>
      </c>
    </row>
    <row r="2842" customHeight="1" spans="1:6">
      <c r="A2842" s="20">
        <v>2838</v>
      </c>
      <c r="B2842" s="218" t="s">
        <v>4778</v>
      </c>
      <c r="C2842" s="224"/>
      <c r="D2842" s="235" t="s">
        <v>2007</v>
      </c>
      <c r="E2842" s="68" t="s">
        <v>2038</v>
      </c>
      <c r="F2842" s="239">
        <v>194</v>
      </c>
    </row>
    <row r="2843" customHeight="1" spans="1:6">
      <c r="A2843" s="20">
        <v>2839</v>
      </c>
      <c r="B2843" s="218" t="s">
        <v>4779</v>
      </c>
      <c r="C2843" s="224" t="s">
        <v>2017</v>
      </c>
      <c r="D2843" s="235" t="s">
        <v>2007</v>
      </c>
      <c r="E2843" s="68" t="s">
        <v>2038</v>
      </c>
      <c r="F2843" s="239">
        <v>28</v>
      </c>
    </row>
    <row r="2844" customHeight="1" spans="1:6">
      <c r="A2844" s="20">
        <v>2840</v>
      </c>
      <c r="B2844" s="218" t="s">
        <v>4780</v>
      </c>
      <c r="C2844" s="224"/>
      <c r="D2844" s="235" t="s">
        <v>2007</v>
      </c>
      <c r="E2844" s="68" t="s">
        <v>2038</v>
      </c>
      <c r="F2844" s="239">
        <v>90</v>
      </c>
    </row>
    <row r="2845" customHeight="1" spans="1:6">
      <c r="A2845" s="20">
        <v>2841</v>
      </c>
      <c r="B2845" s="218" t="s">
        <v>4781</v>
      </c>
      <c r="C2845" s="224"/>
      <c r="D2845" s="235" t="s">
        <v>2007</v>
      </c>
      <c r="E2845" s="68" t="s">
        <v>2038</v>
      </c>
      <c r="F2845" s="239">
        <v>24</v>
      </c>
    </row>
    <row r="2846" customHeight="1" spans="1:6">
      <c r="A2846" s="20">
        <v>2842</v>
      </c>
      <c r="B2846" s="218" t="s">
        <v>4782</v>
      </c>
      <c r="C2846" s="224" t="s">
        <v>2017</v>
      </c>
      <c r="D2846" s="235" t="s">
        <v>2007</v>
      </c>
      <c r="E2846" s="68" t="s">
        <v>2573</v>
      </c>
      <c r="F2846" s="239">
        <v>1</v>
      </c>
    </row>
    <row r="2847" customHeight="1" spans="1:6">
      <c r="A2847" s="20">
        <v>2843</v>
      </c>
      <c r="B2847" s="234" t="s">
        <v>4783</v>
      </c>
      <c r="C2847" s="224" t="s">
        <v>2017</v>
      </c>
      <c r="D2847" s="235" t="s">
        <v>2007</v>
      </c>
      <c r="E2847" s="68" t="s">
        <v>2032</v>
      </c>
      <c r="F2847" s="239">
        <v>6</v>
      </c>
    </row>
    <row r="2848" customHeight="1" spans="1:6">
      <c r="A2848" s="20">
        <v>2844</v>
      </c>
      <c r="B2848" s="234" t="s">
        <v>4784</v>
      </c>
      <c r="C2848" s="224"/>
      <c r="D2848" s="235" t="s">
        <v>2007</v>
      </c>
      <c r="E2848" s="68" t="s">
        <v>2038</v>
      </c>
      <c r="F2848" s="239">
        <v>85</v>
      </c>
    </row>
    <row r="2849" customHeight="1" spans="1:6">
      <c r="A2849" s="20">
        <v>2845</v>
      </c>
      <c r="B2849" s="218" t="s">
        <v>4785</v>
      </c>
      <c r="C2849" s="224"/>
      <c r="D2849" s="235" t="s">
        <v>2007</v>
      </c>
      <c r="E2849" s="68" t="s">
        <v>2032</v>
      </c>
      <c r="F2849" s="239">
        <v>2</v>
      </c>
    </row>
    <row r="2850" customHeight="1" spans="1:6">
      <c r="A2850" s="20">
        <v>2846</v>
      </c>
      <c r="B2850" s="218" t="s">
        <v>4786</v>
      </c>
      <c r="C2850" s="224"/>
      <c r="D2850" s="235" t="s">
        <v>2007</v>
      </c>
      <c r="E2850" s="68" t="s">
        <v>2032</v>
      </c>
      <c r="F2850" s="239">
        <v>4</v>
      </c>
    </row>
    <row r="2851" customHeight="1" spans="1:6">
      <c r="A2851" s="20">
        <v>2847</v>
      </c>
      <c r="B2851" s="218" t="s">
        <v>4787</v>
      </c>
      <c r="C2851" s="224"/>
      <c r="D2851" s="235" t="s">
        <v>2007</v>
      </c>
      <c r="E2851" s="68" t="s">
        <v>2038</v>
      </c>
      <c r="F2851" s="239">
        <v>25</v>
      </c>
    </row>
    <row r="2852" customHeight="1" spans="1:6">
      <c r="A2852" s="20">
        <v>2848</v>
      </c>
      <c r="B2852" s="218" t="s">
        <v>4788</v>
      </c>
      <c r="C2852" s="224"/>
      <c r="D2852" s="235" t="s">
        <v>2007</v>
      </c>
      <c r="E2852" s="68" t="s">
        <v>2038</v>
      </c>
      <c r="F2852" s="239">
        <v>10</v>
      </c>
    </row>
    <row r="2853" customHeight="1" spans="1:6">
      <c r="A2853" s="20">
        <v>2849</v>
      </c>
      <c r="B2853" s="218" t="s">
        <v>4789</v>
      </c>
      <c r="C2853" s="224"/>
      <c r="D2853" s="235" t="s">
        <v>2007</v>
      </c>
      <c r="E2853" s="68" t="s">
        <v>2038</v>
      </c>
      <c r="F2853" s="239">
        <v>8</v>
      </c>
    </row>
    <row r="2854" customHeight="1" spans="1:6">
      <c r="A2854" s="20">
        <v>2850</v>
      </c>
      <c r="B2854" s="218" t="s">
        <v>4790</v>
      </c>
      <c r="C2854" s="224" t="s">
        <v>2017</v>
      </c>
      <c r="D2854" s="235" t="s">
        <v>2007</v>
      </c>
      <c r="E2854" s="68" t="s">
        <v>2013</v>
      </c>
      <c r="F2854" s="239">
        <v>3</v>
      </c>
    </row>
    <row r="2855" customHeight="1" spans="1:6">
      <c r="A2855" s="20">
        <v>2851</v>
      </c>
      <c r="B2855" s="218" t="s">
        <v>4791</v>
      </c>
      <c r="C2855" s="224"/>
      <c r="D2855" s="235" t="s">
        <v>2007</v>
      </c>
      <c r="E2855" s="68" t="s">
        <v>2038</v>
      </c>
      <c r="F2855" s="239">
        <v>2</v>
      </c>
    </row>
    <row r="2856" customHeight="1" spans="1:6">
      <c r="A2856" s="20">
        <v>2852</v>
      </c>
      <c r="B2856" s="218" t="s">
        <v>4792</v>
      </c>
      <c r="C2856" s="224"/>
      <c r="D2856" s="235" t="s">
        <v>2007</v>
      </c>
      <c r="E2856" s="68" t="s">
        <v>2573</v>
      </c>
      <c r="F2856" s="239">
        <v>60</v>
      </c>
    </row>
    <row r="2857" customHeight="1" spans="1:6">
      <c r="A2857" s="20">
        <v>2853</v>
      </c>
      <c r="B2857" s="218" t="s">
        <v>4793</v>
      </c>
      <c r="C2857" s="224"/>
      <c r="D2857" s="235" t="s">
        <v>2007</v>
      </c>
      <c r="E2857" s="68" t="s">
        <v>2038</v>
      </c>
      <c r="F2857" s="239">
        <v>86</v>
      </c>
    </row>
    <row r="2858" customHeight="1" spans="1:6">
      <c r="A2858" s="20">
        <v>2854</v>
      </c>
      <c r="B2858" s="218" t="s">
        <v>4794</v>
      </c>
      <c r="C2858" s="224"/>
      <c r="D2858" s="235" t="s">
        <v>2007</v>
      </c>
      <c r="E2858" s="68" t="s">
        <v>2008</v>
      </c>
      <c r="F2858" s="239">
        <v>187</v>
      </c>
    </row>
    <row r="2859" customHeight="1" spans="1:6">
      <c r="A2859" s="20">
        <v>2855</v>
      </c>
      <c r="B2859" s="218" t="s">
        <v>4795</v>
      </c>
      <c r="C2859" s="224"/>
      <c r="D2859" s="235" t="s">
        <v>2007</v>
      </c>
      <c r="E2859" s="68" t="s">
        <v>2008</v>
      </c>
      <c r="F2859" s="239">
        <v>4</v>
      </c>
    </row>
    <row r="2860" customHeight="1" spans="1:6">
      <c r="A2860" s="20">
        <v>2856</v>
      </c>
      <c r="B2860" s="218" t="s">
        <v>4796</v>
      </c>
      <c r="C2860" s="224"/>
      <c r="D2860" s="235" t="s">
        <v>2007</v>
      </c>
      <c r="E2860" s="68" t="s">
        <v>2038</v>
      </c>
      <c r="F2860" s="239">
        <v>1</v>
      </c>
    </row>
    <row r="2861" customHeight="1" spans="1:6">
      <c r="A2861" s="20">
        <v>2857</v>
      </c>
      <c r="B2861" s="234" t="s">
        <v>4797</v>
      </c>
      <c r="C2861" s="224"/>
      <c r="D2861" s="235" t="s">
        <v>2007</v>
      </c>
      <c r="E2861" s="68" t="s">
        <v>2038</v>
      </c>
      <c r="F2861" s="239">
        <v>52</v>
      </c>
    </row>
    <row r="2862" customHeight="1" spans="1:6">
      <c r="A2862" s="20">
        <v>2858</v>
      </c>
      <c r="B2862" s="218" t="s">
        <v>4798</v>
      </c>
      <c r="C2862" s="224"/>
      <c r="D2862" s="235" t="s">
        <v>2007</v>
      </c>
      <c r="E2862" s="68" t="s">
        <v>2038</v>
      </c>
      <c r="F2862" s="239">
        <v>4</v>
      </c>
    </row>
    <row r="2863" customHeight="1" spans="1:6">
      <c r="A2863" s="20">
        <v>2859</v>
      </c>
      <c r="B2863" s="218" t="s">
        <v>4799</v>
      </c>
      <c r="C2863" s="224"/>
      <c r="D2863" s="235" t="s">
        <v>2007</v>
      </c>
      <c r="E2863" s="68" t="s">
        <v>2064</v>
      </c>
      <c r="F2863" s="239">
        <v>2</v>
      </c>
    </row>
    <row r="2864" customHeight="1" spans="1:6">
      <c r="A2864" s="20">
        <v>2860</v>
      </c>
      <c r="B2864" s="218" t="s">
        <v>4800</v>
      </c>
      <c r="C2864" s="224"/>
      <c r="D2864" s="235" t="s">
        <v>2007</v>
      </c>
      <c r="E2864" s="68" t="s">
        <v>2038</v>
      </c>
      <c r="F2864" s="239">
        <v>73</v>
      </c>
    </row>
    <row r="2865" customHeight="1" spans="1:6">
      <c r="A2865" s="20">
        <v>2861</v>
      </c>
      <c r="B2865" s="218" t="s">
        <v>4801</v>
      </c>
      <c r="C2865" s="224"/>
      <c r="D2865" s="235" t="s">
        <v>2007</v>
      </c>
      <c r="E2865" s="68" t="s">
        <v>2038</v>
      </c>
      <c r="F2865" s="239">
        <v>30</v>
      </c>
    </row>
    <row r="2866" customHeight="1" spans="1:6">
      <c r="A2866" s="20">
        <v>2862</v>
      </c>
      <c r="B2866" s="218" t="s">
        <v>4802</v>
      </c>
      <c r="C2866" s="224"/>
      <c r="D2866" s="235" t="s">
        <v>2007</v>
      </c>
      <c r="E2866" s="68" t="s">
        <v>2038</v>
      </c>
      <c r="F2866" s="239">
        <v>2</v>
      </c>
    </row>
    <row r="2867" customHeight="1" spans="1:6">
      <c r="A2867" s="20">
        <v>2863</v>
      </c>
      <c r="B2867" s="218" t="s">
        <v>4803</v>
      </c>
      <c r="C2867" s="224"/>
      <c r="D2867" s="235" t="s">
        <v>2007</v>
      </c>
      <c r="E2867" s="68" t="s">
        <v>2038</v>
      </c>
      <c r="F2867" s="239">
        <v>3</v>
      </c>
    </row>
    <row r="2868" customHeight="1" spans="1:6">
      <c r="A2868" s="20">
        <v>2864</v>
      </c>
      <c r="B2868" s="218" t="s">
        <v>4804</v>
      </c>
      <c r="C2868" s="224"/>
      <c r="D2868" s="235" t="s">
        <v>2007</v>
      </c>
      <c r="E2868" s="68" t="s">
        <v>2038</v>
      </c>
      <c r="F2868" s="239">
        <v>1</v>
      </c>
    </row>
    <row r="2869" customHeight="1" spans="1:6">
      <c r="A2869" s="20">
        <v>2865</v>
      </c>
      <c r="B2869" s="218" t="s">
        <v>4805</v>
      </c>
      <c r="C2869" s="224"/>
      <c r="D2869" s="235" t="s">
        <v>2007</v>
      </c>
      <c r="E2869" s="68" t="s">
        <v>2038</v>
      </c>
      <c r="F2869" s="239">
        <v>1</v>
      </c>
    </row>
    <row r="2870" customHeight="1" spans="1:6">
      <c r="A2870" s="20">
        <v>2866</v>
      </c>
      <c r="B2870" s="218" t="s">
        <v>4806</v>
      </c>
      <c r="C2870" s="224"/>
      <c r="D2870" s="235" t="s">
        <v>2007</v>
      </c>
      <c r="E2870" s="68" t="s">
        <v>2038</v>
      </c>
      <c r="F2870" s="239">
        <v>3</v>
      </c>
    </row>
    <row r="2871" customHeight="1" spans="1:6">
      <c r="A2871" s="20">
        <v>2867</v>
      </c>
      <c r="B2871" s="218" t="s">
        <v>4807</v>
      </c>
      <c r="C2871" s="224"/>
      <c r="D2871" s="235" t="s">
        <v>2007</v>
      </c>
      <c r="E2871" s="68" t="s">
        <v>2038</v>
      </c>
      <c r="F2871" s="239">
        <v>5</v>
      </c>
    </row>
    <row r="2872" customHeight="1" spans="1:6">
      <c r="A2872" s="20">
        <v>2868</v>
      </c>
      <c r="B2872" s="218" t="s">
        <v>4808</v>
      </c>
      <c r="C2872" s="224"/>
      <c r="D2872" s="235" t="s">
        <v>2007</v>
      </c>
      <c r="E2872" s="68" t="s">
        <v>2038</v>
      </c>
      <c r="F2872" s="239">
        <v>1</v>
      </c>
    </row>
    <row r="2873" customHeight="1" spans="1:6">
      <c r="A2873" s="20">
        <v>2869</v>
      </c>
      <c r="B2873" s="218" t="s">
        <v>4809</v>
      </c>
      <c r="C2873" s="224"/>
      <c r="D2873" s="235" t="s">
        <v>2007</v>
      </c>
      <c r="E2873" s="68" t="s">
        <v>2038</v>
      </c>
      <c r="F2873" s="239">
        <v>4</v>
      </c>
    </row>
    <row r="2874" customHeight="1" spans="1:6">
      <c r="A2874" s="20">
        <v>2870</v>
      </c>
      <c r="B2874" s="218" t="s">
        <v>4810</v>
      </c>
      <c r="C2874" s="224"/>
      <c r="D2874" s="235" t="s">
        <v>2007</v>
      </c>
      <c r="E2874" s="68" t="s">
        <v>2038</v>
      </c>
      <c r="F2874" s="239">
        <v>2</v>
      </c>
    </row>
    <row r="2875" customHeight="1" spans="1:6">
      <c r="A2875" s="20">
        <v>2871</v>
      </c>
      <c r="B2875" s="218" t="s">
        <v>4811</v>
      </c>
      <c r="C2875" s="224"/>
      <c r="D2875" s="235" t="s">
        <v>2007</v>
      </c>
      <c r="E2875" s="68" t="s">
        <v>2038</v>
      </c>
      <c r="F2875" s="239">
        <v>5</v>
      </c>
    </row>
    <row r="2876" customHeight="1" spans="1:6">
      <c r="A2876" s="20">
        <v>2872</v>
      </c>
      <c r="B2876" s="218" t="s">
        <v>4812</v>
      </c>
      <c r="C2876" s="224"/>
      <c r="D2876" s="235" t="s">
        <v>2007</v>
      </c>
      <c r="E2876" s="68" t="s">
        <v>2038</v>
      </c>
      <c r="F2876" s="239">
        <v>4</v>
      </c>
    </row>
    <row r="2877" customHeight="1" spans="1:6">
      <c r="A2877" s="20">
        <v>2873</v>
      </c>
      <c r="B2877" s="218" t="s">
        <v>4813</v>
      </c>
      <c r="C2877" s="224"/>
      <c r="D2877" s="235" t="s">
        <v>2007</v>
      </c>
      <c r="E2877" s="68" t="s">
        <v>2038</v>
      </c>
      <c r="F2877" s="239">
        <v>4</v>
      </c>
    </row>
    <row r="2878" customHeight="1" spans="1:6">
      <c r="A2878" s="20">
        <v>2874</v>
      </c>
      <c r="B2878" s="218" t="s">
        <v>4814</v>
      </c>
      <c r="C2878" s="224"/>
      <c r="D2878" s="235" t="s">
        <v>2007</v>
      </c>
      <c r="E2878" s="68" t="s">
        <v>2013</v>
      </c>
      <c r="F2878" s="239">
        <v>3</v>
      </c>
    </row>
    <row r="2879" customHeight="1" spans="1:6">
      <c r="A2879" s="20">
        <v>2875</v>
      </c>
      <c r="B2879" s="218" t="s">
        <v>4815</v>
      </c>
      <c r="C2879" s="224"/>
      <c r="D2879" s="235" t="s">
        <v>2007</v>
      </c>
      <c r="E2879" s="68" t="s">
        <v>2038</v>
      </c>
      <c r="F2879" s="239">
        <v>8</v>
      </c>
    </row>
    <row r="2880" customHeight="1" spans="1:6">
      <c r="A2880" s="20">
        <v>2876</v>
      </c>
      <c r="B2880" s="218" t="s">
        <v>4816</v>
      </c>
      <c r="C2880" s="224"/>
      <c r="D2880" s="235" t="s">
        <v>2007</v>
      </c>
      <c r="E2880" s="68" t="s">
        <v>2038</v>
      </c>
      <c r="F2880" s="239">
        <v>3</v>
      </c>
    </row>
    <row r="2881" customHeight="1" spans="1:6">
      <c r="A2881" s="20">
        <v>2877</v>
      </c>
      <c r="B2881" s="218" t="s">
        <v>4817</v>
      </c>
      <c r="C2881" s="224"/>
      <c r="D2881" s="235" t="s">
        <v>2007</v>
      </c>
      <c r="E2881" s="68" t="s">
        <v>2008</v>
      </c>
      <c r="F2881" s="239">
        <v>7</v>
      </c>
    </row>
    <row r="2882" customHeight="1" spans="1:6">
      <c r="A2882" s="20">
        <v>2878</v>
      </c>
      <c r="B2882" s="218" t="s">
        <v>4818</v>
      </c>
      <c r="C2882" s="224"/>
      <c r="D2882" s="235" t="s">
        <v>2007</v>
      </c>
      <c r="E2882" s="68" t="s">
        <v>2038</v>
      </c>
      <c r="F2882" s="239">
        <v>4</v>
      </c>
    </row>
    <row r="2883" customHeight="1" spans="1:6">
      <c r="A2883" s="20">
        <v>2879</v>
      </c>
      <c r="B2883" s="218" t="s">
        <v>4819</v>
      </c>
      <c r="C2883" s="224"/>
      <c r="D2883" s="235" t="s">
        <v>2007</v>
      </c>
      <c r="E2883" s="68" t="s">
        <v>2008</v>
      </c>
      <c r="F2883" s="239">
        <v>1</v>
      </c>
    </row>
    <row r="2884" customHeight="1" spans="1:6">
      <c r="A2884" s="20">
        <v>2880</v>
      </c>
      <c r="B2884" s="218" t="s">
        <v>4820</v>
      </c>
      <c r="C2884" s="224"/>
      <c r="D2884" s="235" t="s">
        <v>2007</v>
      </c>
      <c r="E2884" s="68" t="s">
        <v>2008</v>
      </c>
      <c r="F2884" s="239">
        <v>1</v>
      </c>
    </row>
    <row r="2885" customHeight="1" spans="1:6">
      <c r="A2885" s="20">
        <v>2881</v>
      </c>
      <c r="B2885" s="218" t="s">
        <v>4821</v>
      </c>
      <c r="C2885" s="224"/>
      <c r="D2885" s="235" t="s">
        <v>2007</v>
      </c>
      <c r="E2885" s="68" t="s">
        <v>2008</v>
      </c>
      <c r="F2885" s="239">
        <v>1</v>
      </c>
    </row>
    <row r="2886" customHeight="1" spans="1:6">
      <c r="A2886" s="20">
        <v>2882</v>
      </c>
      <c r="B2886" s="218" t="s">
        <v>4822</v>
      </c>
      <c r="C2886" s="224"/>
      <c r="D2886" s="235" t="s">
        <v>2007</v>
      </c>
      <c r="E2886" s="68" t="s">
        <v>2032</v>
      </c>
      <c r="F2886" s="239">
        <v>1</v>
      </c>
    </row>
    <row r="2887" customHeight="1" spans="1:6">
      <c r="A2887" s="20">
        <v>2883</v>
      </c>
      <c r="B2887" s="218" t="s">
        <v>4823</v>
      </c>
      <c r="C2887" s="224"/>
      <c r="D2887" s="235" t="s">
        <v>2007</v>
      </c>
      <c r="E2887" s="68" t="s">
        <v>2064</v>
      </c>
      <c r="F2887" s="239">
        <v>1</v>
      </c>
    </row>
    <row r="2888" customHeight="1" spans="1:6">
      <c r="A2888" s="20">
        <v>2884</v>
      </c>
      <c r="B2888" s="218" t="s">
        <v>4824</v>
      </c>
      <c r="C2888" s="224"/>
      <c r="D2888" s="235" t="s">
        <v>2007</v>
      </c>
      <c r="E2888" s="68" t="s">
        <v>2008</v>
      </c>
      <c r="F2888" s="239">
        <v>4</v>
      </c>
    </row>
    <row r="2889" customHeight="1" spans="1:6">
      <c r="A2889" s="20">
        <v>2885</v>
      </c>
      <c r="B2889" s="218" t="s">
        <v>4825</v>
      </c>
      <c r="C2889" s="224"/>
      <c r="D2889" s="235" t="s">
        <v>2007</v>
      </c>
      <c r="E2889" s="68" t="s">
        <v>2038</v>
      </c>
      <c r="F2889" s="239">
        <v>1</v>
      </c>
    </row>
    <row r="2890" customHeight="1" spans="1:6">
      <c r="A2890" s="20">
        <v>2886</v>
      </c>
      <c r="B2890" s="218" t="s">
        <v>4826</v>
      </c>
      <c r="C2890" s="224"/>
      <c r="D2890" s="235" t="s">
        <v>2007</v>
      </c>
      <c r="E2890" s="68" t="s">
        <v>2008</v>
      </c>
      <c r="F2890" s="239">
        <v>4</v>
      </c>
    </row>
    <row r="2891" customHeight="1" spans="1:6">
      <c r="A2891" s="20">
        <v>2887</v>
      </c>
      <c r="B2891" s="218" t="s">
        <v>4827</v>
      </c>
      <c r="C2891" s="224"/>
      <c r="D2891" s="235" t="s">
        <v>2007</v>
      </c>
      <c r="E2891" s="68" t="s">
        <v>2008</v>
      </c>
      <c r="F2891" s="239">
        <v>2</v>
      </c>
    </row>
    <row r="2892" customHeight="1" spans="1:6">
      <c r="A2892" s="20">
        <v>2888</v>
      </c>
      <c r="B2892" s="218" t="s">
        <v>4828</v>
      </c>
      <c r="C2892" s="224"/>
      <c r="D2892" s="235" t="s">
        <v>2007</v>
      </c>
      <c r="E2892" s="68" t="s">
        <v>2038</v>
      </c>
      <c r="F2892" s="239">
        <v>12</v>
      </c>
    </row>
    <row r="2893" customHeight="1" spans="1:6">
      <c r="A2893" s="20">
        <v>2889</v>
      </c>
      <c r="B2893" s="218" t="s">
        <v>4829</v>
      </c>
      <c r="C2893" s="224"/>
      <c r="D2893" s="235" t="s">
        <v>2007</v>
      </c>
      <c r="E2893" s="68" t="s">
        <v>2008</v>
      </c>
      <c r="F2893" s="239">
        <v>2</v>
      </c>
    </row>
    <row r="2894" customHeight="1" spans="1:6">
      <c r="A2894" s="20">
        <v>2890</v>
      </c>
      <c r="B2894" s="218" t="s">
        <v>4830</v>
      </c>
      <c r="C2894" s="224"/>
      <c r="D2894" s="235" t="s">
        <v>2007</v>
      </c>
      <c r="E2894" s="68" t="s">
        <v>2038</v>
      </c>
      <c r="F2894" s="239">
        <v>4</v>
      </c>
    </row>
    <row r="2895" customHeight="1" spans="1:6">
      <c r="A2895" s="20">
        <v>2891</v>
      </c>
      <c r="B2895" s="218" t="s">
        <v>4831</v>
      </c>
      <c r="C2895" s="224"/>
      <c r="D2895" s="235" t="s">
        <v>2007</v>
      </c>
      <c r="E2895" s="68" t="s">
        <v>2008</v>
      </c>
      <c r="F2895" s="239">
        <v>1</v>
      </c>
    </row>
    <row r="2896" customHeight="1" spans="1:6">
      <c r="A2896" s="20">
        <v>2892</v>
      </c>
      <c r="B2896" s="218" t="s">
        <v>4832</v>
      </c>
      <c r="C2896" s="224"/>
      <c r="D2896" s="235" t="s">
        <v>2007</v>
      </c>
      <c r="E2896" s="68" t="s">
        <v>2038</v>
      </c>
      <c r="F2896" s="239">
        <v>2</v>
      </c>
    </row>
    <row r="2897" customHeight="1" spans="1:6">
      <c r="A2897" s="20">
        <v>2893</v>
      </c>
      <c r="B2897" s="218" t="s">
        <v>4833</v>
      </c>
      <c r="C2897" s="224"/>
      <c r="D2897" s="235" t="s">
        <v>2007</v>
      </c>
      <c r="E2897" s="68" t="s">
        <v>2064</v>
      </c>
      <c r="F2897" s="239">
        <v>2</v>
      </c>
    </row>
    <row r="2898" customHeight="1" spans="1:6">
      <c r="A2898" s="20">
        <v>2894</v>
      </c>
      <c r="B2898" s="218" t="s">
        <v>4834</v>
      </c>
      <c r="C2898" s="224"/>
      <c r="D2898" s="235" t="s">
        <v>2007</v>
      </c>
      <c r="E2898" s="68" t="s">
        <v>2038</v>
      </c>
      <c r="F2898" s="239">
        <v>10</v>
      </c>
    </row>
    <row r="2899" customHeight="1" spans="1:6">
      <c r="A2899" s="20">
        <v>2895</v>
      </c>
      <c r="B2899" s="218" t="s">
        <v>4835</v>
      </c>
      <c r="C2899" s="224"/>
      <c r="D2899" s="235" t="s">
        <v>2007</v>
      </c>
      <c r="E2899" s="68" t="s">
        <v>2008</v>
      </c>
      <c r="F2899" s="239">
        <v>2</v>
      </c>
    </row>
    <row r="2900" customHeight="1" spans="1:6">
      <c r="A2900" s="20">
        <v>2896</v>
      </c>
      <c r="B2900" s="218" t="s">
        <v>4836</v>
      </c>
      <c r="C2900" s="224" t="s">
        <v>2017</v>
      </c>
      <c r="D2900" s="235" t="s">
        <v>2007</v>
      </c>
      <c r="E2900" s="68" t="s">
        <v>2008</v>
      </c>
      <c r="F2900" s="239">
        <v>12</v>
      </c>
    </row>
    <row r="2901" customHeight="1" spans="1:6">
      <c r="A2901" s="20">
        <v>2897</v>
      </c>
      <c r="B2901" s="218" t="s">
        <v>4837</v>
      </c>
      <c r="C2901" s="224"/>
      <c r="D2901" s="235" t="s">
        <v>2007</v>
      </c>
      <c r="E2901" s="68" t="s">
        <v>2038</v>
      </c>
      <c r="F2901" s="239">
        <v>2</v>
      </c>
    </row>
    <row r="2902" customHeight="1" spans="1:6">
      <c r="A2902" s="20">
        <v>2898</v>
      </c>
      <c r="B2902" s="218" t="s">
        <v>4838</v>
      </c>
      <c r="C2902" s="224"/>
      <c r="D2902" s="235" t="s">
        <v>2007</v>
      </c>
      <c r="E2902" s="68" t="s">
        <v>2032</v>
      </c>
      <c r="F2902" s="239">
        <v>3</v>
      </c>
    </row>
    <row r="2903" customHeight="1" spans="1:6">
      <c r="A2903" s="20">
        <v>2899</v>
      </c>
      <c r="B2903" s="218" t="s">
        <v>4839</v>
      </c>
      <c r="C2903" s="224"/>
      <c r="D2903" s="235" t="s">
        <v>2007</v>
      </c>
      <c r="E2903" s="68" t="s">
        <v>2032</v>
      </c>
      <c r="F2903" s="239">
        <v>4</v>
      </c>
    </row>
    <row r="2904" customHeight="1" spans="1:6">
      <c r="A2904" s="20">
        <v>2900</v>
      </c>
      <c r="B2904" s="218" t="s">
        <v>4840</v>
      </c>
      <c r="C2904" s="224"/>
      <c r="D2904" s="235" t="s">
        <v>2007</v>
      </c>
      <c r="E2904" s="68" t="s">
        <v>2032</v>
      </c>
      <c r="F2904" s="239">
        <v>2</v>
      </c>
    </row>
    <row r="2905" customHeight="1" spans="1:6">
      <c r="A2905" s="20">
        <v>2901</v>
      </c>
      <c r="B2905" s="218" t="s">
        <v>4841</v>
      </c>
      <c r="C2905" s="224"/>
      <c r="D2905" s="235" t="s">
        <v>2007</v>
      </c>
      <c r="E2905" s="68" t="s">
        <v>2032</v>
      </c>
      <c r="F2905" s="239">
        <v>1</v>
      </c>
    </row>
    <row r="2906" customHeight="1" spans="1:6">
      <c r="A2906" s="20">
        <v>2902</v>
      </c>
      <c r="B2906" s="218" t="s">
        <v>4842</v>
      </c>
      <c r="C2906" s="224"/>
      <c r="D2906" s="235" t="s">
        <v>2007</v>
      </c>
      <c r="E2906" s="68" t="s">
        <v>2008</v>
      </c>
      <c r="F2906" s="239">
        <v>1</v>
      </c>
    </row>
    <row r="2907" customHeight="1" spans="1:6">
      <c r="A2907" s="20">
        <v>2903</v>
      </c>
      <c r="B2907" s="218" t="s">
        <v>4843</v>
      </c>
      <c r="C2907" s="224"/>
      <c r="D2907" s="235" t="s">
        <v>2007</v>
      </c>
      <c r="E2907" s="68" t="s">
        <v>2008</v>
      </c>
      <c r="F2907" s="239">
        <v>10</v>
      </c>
    </row>
    <row r="2908" customHeight="1" spans="1:6">
      <c r="A2908" s="20">
        <v>2904</v>
      </c>
      <c r="B2908" s="218" t="s">
        <v>4844</v>
      </c>
      <c r="C2908" s="224"/>
      <c r="D2908" s="235" t="s">
        <v>2007</v>
      </c>
      <c r="E2908" s="68" t="s">
        <v>2008</v>
      </c>
      <c r="F2908" s="239">
        <v>2</v>
      </c>
    </row>
    <row r="2909" customHeight="1" spans="1:6">
      <c r="A2909" s="20">
        <v>2905</v>
      </c>
      <c r="B2909" s="234" t="s">
        <v>4845</v>
      </c>
      <c r="C2909" s="224"/>
      <c r="D2909" s="235" t="s">
        <v>2007</v>
      </c>
      <c r="E2909" s="222" t="s">
        <v>2008</v>
      </c>
      <c r="F2909" s="239">
        <v>2</v>
      </c>
    </row>
    <row r="2910" customHeight="1" spans="1:6">
      <c r="A2910" s="20">
        <v>2906</v>
      </c>
      <c r="B2910" s="218" t="s">
        <v>4846</v>
      </c>
      <c r="C2910" s="224"/>
      <c r="D2910" s="235" t="s">
        <v>2007</v>
      </c>
      <c r="E2910" s="222" t="s">
        <v>2008</v>
      </c>
      <c r="F2910" s="239">
        <v>2</v>
      </c>
    </row>
    <row r="2911" customHeight="1" spans="1:6">
      <c r="A2911" s="20">
        <v>2907</v>
      </c>
      <c r="B2911" s="218" t="s">
        <v>4847</v>
      </c>
      <c r="C2911" s="224"/>
      <c r="D2911" s="235" t="s">
        <v>2007</v>
      </c>
      <c r="E2911" s="68" t="s">
        <v>2032</v>
      </c>
      <c r="F2911" s="239">
        <v>4</v>
      </c>
    </row>
    <row r="2912" customHeight="1" spans="1:6">
      <c r="A2912" s="20">
        <v>2908</v>
      </c>
      <c r="B2912" s="218" t="s">
        <v>4848</v>
      </c>
      <c r="C2912" s="224"/>
      <c r="D2912" s="235" t="s">
        <v>2007</v>
      </c>
      <c r="E2912" s="68" t="s">
        <v>2008</v>
      </c>
      <c r="F2912" s="239">
        <v>2</v>
      </c>
    </row>
    <row r="2913" customHeight="1" spans="1:6">
      <c r="A2913" s="20">
        <v>2909</v>
      </c>
      <c r="B2913" s="218" t="s">
        <v>4849</v>
      </c>
      <c r="C2913" s="224"/>
      <c r="D2913" s="235" t="s">
        <v>2007</v>
      </c>
      <c r="E2913" s="68" t="s">
        <v>2038</v>
      </c>
      <c r="F2913" s="239">
        <v>4</v>
      </c>
    </row>
    <row r="2914" customHeight="1" spans="1:6">
      <c r="A2914" s="20">
        <v>2910</v>
      </c>
      <c r="B2914" s="218" t="s">
        <v>4850</v>
      </c>
      <c r="C2914" s="224"/>
      <c r="D2914" s="235" t="s">
        <v>2007</v>
      </c>
      <c r="E2914" s="68" t="s">
        <v>2038</v>
      </c>
      <c r="F2914" s="239">
        <v>3</v>
      </c>
    </row>
    <row r="2915" customHeight="1" spans="1:6">
      <c r="A2915" s="20">
        <v>2911</v>
      </c>
      <c r="B2915" s="218" t="s">
        <v>4851</v>
      </c>
      <c r="C2915" s="224"/>
      <c r="D2915" s="235" t="s">
        <v>2007</v>
      </c>
      <c r="E2915" s="68" t="s">
        <v>2008</v>
      </c>
      <c r="F2915" s="239">
        <v>3</v>
      </c>
    </row>
    <row r="2916" customHeight="1" spans="1:6">
      <c r="A2916" s="20">
        <v>2912</v>
      </c>
      <c r="B2916" s="234" t="s">
        <v>4852</v>
      </c>
      <c r="C2916" s="224"/>
      <c r="D2916" s="235" t="s">
        <v>2007</v>
      </c>
      <c r="E2916" s="68" t="s">
        <v>2008</v>
      </c>
      <c r="F2916" s="239">
        <v>2</v>
      </c>
    </row>
    <row r="2917" customHeight="1" spans="1:6">
      <c r="A2917" s="20">
        <v>2913</v>
      </c>
      <c r="B2917" s="218" t="s">
        <v>4853</v>
      </c>
      <c r="C2917" s="224"/>
      <c r="D2917" s="235" t="s">
        <v>2007</v>
      </c>
      <c r="E2917" s="68" t="s">
        <v>2038</v>
      </c>
      <c r="F2917" s="239">
        <v>2</v>
      </c>
    </row>
    <row r="2918" customHeight="1" spans="1:6">
      <c r="A2918" s="20">
        <v>2914</v>
      </c>
      <c r="B2918" s="218" t="s">
        <v>4854</v>
      </c>
      <c r="C2918" s="224"/>
      <c r="D2918" s="235" t="s">
        <v>2007</v>
      </c>
      <c r="E2918" s="68" t="s">
        <v>2038</v>
      </c>
      <c r="F2918" s="239">
        <v>1</v>
      </c>
    </row>
    <row r="2919" customHeight="1" spans="1:6">
      <c r="A2919" s="20">
        <v>2915</v>
      </c>
      <c r="B2919" s="218" t="s">
        <v>4855</v>
      </c>
      <c r="C2919" s="224"/>
      <c r="D2919" s="235" t="s">
        <v>2007</v>
      </c>
      <c r="E2919" s="68" t="s">
        <v>2038</v>
      </c>
      <c r="F2919" s="239">
        <v>3</v>
      </c>
    </row>
    <row r="2920" customHeight="1" spans="1:6">
      <c r="A2920" s="20">
        <v>2916</v>
      </c>
      <c r="B2920" s="218" t="s">
        <v>4856</v>
      </c>
      <c r="C2920" s="224"/>
      <c r="D2920" s="235" t="s">
        <v>2007</v>
      </c>
      <c r="E2920" s="68" t="s">
        <v>2038</v>
      </c>
      <c r="F2920" s="239">
        <v>4</v>
      </c>
    </row>
    <row r="2921" customHeight="1" spans="1:6">
      <c r="A2921" s="20">
        <v>2917</v>
      </c>
      <c r="B2921" s="218" t="s">
        <v>4857</v>
      </c>
      <c r="C2921" s="224"/>
      <c r="D2921" s="235" t="s">
        <v>2007</v>
      </c>
      <c r="E2921" s="68" t="s">
        <v>2038</v>
      </c>
      <c r="F2921" s="239">
        <v>1</v>
      </c>
    </row>
    <row r="2922" customHeight="1" spans="1:6">
      <c r="A2922" s="20">
        <v>2918</v>
      </c>
      <c r="B2922" s="218" t="s">
        <v>4858</v>
      </c>
      <c r="C2922" s="224"/>
      <c r="D2922" s="235" t="s">
        <v>2007</v>
      </c>
      <c r="E2922" s="68" t="s">
        <v>2038</v>
      </c>
      <c r="F2922" s="239">
        <v>4</v>
      </c>
    </row>
    <row r="2923" customHeight="1" spans="1:6">
      <c r="A2923" s="20">
        <v>2919</v>
      </c>
      <c r="B2923" s="218" t="s">
        <v>4859</v>
      </c>
      <c r="C2923" s="224"/>
      <c r="D2923" s="235" t="s">
        <v>2007</v>
      </c>
      <c r="E2923" s="68" t="s">
        <v>2038</v>
      </c>
      <c r="F2923" s="239">
        <v>2</v>
      </c>
    </row>
    <row r="2924" customHeight="1" spans="1:6">
      <c r="A2924" s="20">
        <v>2920</v>
      </c>
      <c r="B2924" s="218" t="s">
        <v>4860</v>
      </c>
      <c r="C2924" s="224"/>
      <c r="D2924" s="235" t="s">
        <v>2007</v>
      </c>
      <c r="E2924" s="68" t="s">
        <v>2032</v>
      </c>
      <c r="F2924" s="239">
        <v>4</v>
      </c>
    </row>
    <row r="2925" customHeight="1" spans="1:6">
      <c r="A2925" s="20">
        <v>2921</v>
      </c>
      <c r="B2925" s="218" t="s">
        <v>4861</v>
      </c>
      <c r="C2925" s="224"/>
      <c r="D2925" s="235" t="s">
        <v>2007</v>
      </c>
      <c r="E2925" s="68" t="s">
        <v>2038</v>
      </c>
      <c r="F2925" s="239">
        <v>4</v>
      </c>
    </row>
    <row r="2926" customHeight="1" spans="1:6">
      <c r="A2926" s="20">
        <v>2922</v>
      </c>
      <c r="B2926" s="218" t="s">
        <v>4862</v>
      </c>
      <c r="C2926" s="224"/>
      <c r="D2926" s="235" t="s">
        <v>2007</v>
      </c>
      <c r="E2926" s="68" t="s">
        <v>2038</v>
      </c>
      <c r="F2926" s="239">
        <v>4</v>
      </c>
    </row>
    <row r="2927" customHeight="1" spans="1:6">
      <c r="A2927" s="20">
        <v>2923</v>
      </c>
      <c r="B2927" s="218" t="s">
        <v>4863</v>
      </c>
      <c r="C2927" s="224"/>
      <c r="D2927" s="235" t="s">
        <v>2007</v>
      </c>
      <c r="E2927" s="68" t="s">
        <v>2032</v>
      </c>
      <c r="F2927" s="239">
        <v>2</v>
      </c>
    </row>
    <row r="2928" customHeight="1" spans="1:6">
      <c r="A2928" s="20">
        <v>2924</v>
      </c>
      <c r="B2928" s="218" t="s">
        <v>4864</v>
      </c>
      <c r="C2928" s="224"/>
      <c r="D2928" s="235" t="s">
        <v>2007</v>
      </c>
      <c r="E2928" s="68" t="s">
        <v>2038</v>
      </c>
      <c r="F2928" s="239">
        <v>3</v>
      </c>
    </row>
    <row r="2929" customHeight="1" spans="1:6">
      <c r="A2929" s="20">
        <v>2925</v>
      </c>
      <c r="B2929" s="218" t="s">
        <v>4865</v>
      </c>
      <c r="C2929" s="224"/>
      <c r="D2929" s="235" t="s">
        <v>2007</v>
      </c>
      <c r="E2929" s="68" t="s">
        <v>2038</v>
      </c>
      <c r="F2929" s="239">
        <v>2</v>
      </c>
    </row>
    <row r="2930" customHeight="1" spans="1:6">
      <c r="A2930" s="20">
        <v>2926</v>
      </c>
      <c r="B2930" s="234" t="s">
        <v>4866</v>
      </c>
      <c r="C2930" s="224"/>
      <c r="D2930" s="235" t="s">
        <v>2007</v>
      </c>
      <c r="E2930" s="68" t="s">
        <v>2038</v>
      </c>
      <c r="F2930" s="239">
        <v>2</v>
      </c>
    </row>
    <row r="2931" customHeight="1" spans="1:6">
      <c r="A2931" s="20">
        <v>2927</v>
      </c>
      <c r="B2931" s="218" t="s">
        <v>4867</v>
      </c>
      <c r="C2931" s="224"/>
      <c r="D2931" s="235" t="s">
        <v>2007</v>
      </c>
      <c r="E2931" s="68" t="s">
        <v>2038</v>
      </c>
      <c r="F2931" s="239">
        <v>3</v>
      </c>
    </row>
    <row r="2932" customHeight="1" spans="1:6">
      <c r="A2932" s="20">
        <v>2928</v>
      </c>
      <c r="B2932" s="234" t="s">
        <v>4868</v>
      </c>
      <c r="C2932" s="224"/>
      <c r="D2932" s="235" t="s">
        <v>2007</v>
      </c>
      <c r="E2932" s="68" t="s">
        <v>2038</v>
      </c>
      <c r="F2932" s="239">
        <v>1</v>
      </c>
    </row>
    <row r="2933" customHeight="1" spans="1:6">
      <c r="A2933" s="20">
        <v>2929</v>
      </c>
      <c r="B2933" s="218" t="s">
        <v>4869</v>
      </c>
      <c r="C2933" s="224"/>
      <c r="D2933" s="235" t="s">
        <v>2007</v>
      </c>
      <c r="E2933" s="68" t="s">
        <v>2038</v>
      </c>
      <c r="F2933" s="239">
        <v>1</v>
      </c>
    </row>
    <row r="2934" customHeight="1" spans="1:6">
      <c r="A2934" s="20">
        <v>2930</v>
      </c>
      <c r="B2934" s="218" t="s">
        <v>4870</v>
      </c>
      <c r="C2934" s="224"/>
      <c r="D2934" s="235" t="s">
        <v>2007</v>
      </c>
      <c r="E2934" s="68" t="s">
        <v>2038</v>
      </c>
      <c r="F2934" s="239">
        <v>1</v>
      </c>
    </row>
    <row r="2935" customHeight="1" spans="1:6">
      <c r="A2935" s="20">
        <v>2931</v>
      </c>
      <c r="B2935" s="218" t="s">
        <v>4871</v>
      </c>
      <c r="C2935" s="224"/>
      <c r="D2935" s="235" t="s">
        <v>2007</v>
      </c>
      <c r="E2935" s="68" t="s">
        <v>2038</v>
      </c>
      <c r="F2935" s="239">
        <v>1</v>
      </c>
    </row>
    <row r="2936" customHeight="1" spans="1:6">
      <c r="A2936" s="20">
        <v>2932</v>
      </c>
      <c r="B2936" s="218" t="s">
        <v>4872</v>
      </c>
      <c r="C2936" s="224"/>
      <c r="D2936" s="235" t="s">
        <v>2007</v>
      </c>
      <c r="E2936" s="68" t="s">
        <v>2038</v>
      </c>
      <c r="F2936" s="239">
        <v>2</v>
      </c>
    </row>
    <row r="2937" customHeight="1" spans="1:6">
      <c r="A2937" s="20">
        <v>2933</v>
      </c>
      <c r="B2937" s="218" t="s">
        <v>4873</v>
      </c>
      <c r="C2937" s="224"/>
      <c r="D2937" s="235" t="s">
        <v>2007</v>
      </c>
      <c r="E2937" s="68" t="s">
        <v>2038</v>
      </c>
      <c r="F2937" s="239">
        <v>2</v>
      </c>
    </row>
    <row r="2938" customHeight="1" spans="1:6">
      <c r="A2938" s="20">
        <v>2934</v>
      </c>
      <c r="B2938" s="218" t="s">
        <v>4874</v>
      </c>
      <c r="C2938" s="224"/>
      <c r="D2938" s="235" t="s">
        <v>2007</v>
      </c>
      <c r="E2938" s="68" t="s">
        <v>2038</v>
      </c>
      <c r="F2938" s="239">
        <v>1</v>
      </c>
    </row>
    <row r="2939" customHeight="1" spans="1:6">
      <c r="A2939" s="20">
        <v>2935</v>
      </c>
      <c r="B2939" s="218" t="s">
        <v>4875</v>
      </c>
      <c r="C2939" s="224"/>
      <c r="D2939" s="235" t="s">
        <v>2007</v>
      </c>
      <c r="E2939" s="68" t="s">
        <v>2038</v>
      </c>
      <c r="F2939" s="239">
        <v>1</v>
      </c>
    </row>
    <row r="2940" customHeight="1" spans="1:6">
      <c r="A2940" s="20">
        <v>2936</v>
      </c>
      <c r="B2940" s="218" t="s">
        <v>4876</v>
      </c>
      <c r="C2940" s="224"/>
      <c r="D2940" s="235" t="s">
        <v>2007</v>
      </c>
      <c r="E2940" s="68" t="s">
        <v>2038</v>
      </c>
      <c r="F2940" s="239">
        <v>1</v>
      </c>
    </row>
    <row r="2941" customHeight="1" spans="1:6">
      <c r="A2941" s="20">
        <v>2937</v>
      </c>
      <c r="B2941" s="218" t="s">
        <v>4877</v>
      </c>
      <c r="C2941" s="224"/>
      <c r="D2941" s="235" t="s">
        <v>2007</v>
      </c>
      <c r="E2941" s="68" t="s">
        <v>2573</v>
      </c>
      <c r="F2941" s="239">
        <v>170</v>
      </c>
    </row>
    <row r="2942" customHeight="1" spans="1:6">
      <c r="A2942" s="20">
        <v>2938</v>
      </c>
      <c r="B2942" s="218" t="s">
        <v>4878</v>
      </c>
      <c r="C2942" s="224"/>
      <c r="D2942" s="235" t="s">
        <v>2007</v>
      </c>
      <c r="E2942" s="68" t="s">
        <v>2008</v>
      </c>
      <c r="F2942" s="239">
        <v>4</v>
      </c>
    </row>
    <row r="2943" customHeight="1" spans="1:6">
      <c r="A2943" s="20">
        <v>2939</v>
      </c>
      <c r="B2943" s="218" t="s">
        <v>4879</v>
      </c>
      <c r="C2943" s="224"/>
      <c r="D2943" s="235" t="s">
        <v>2007</v>
      </c>
      <c r="E2943" s="68" t="s">
        <v>2038</v>
      </c>
      <c r="F2943" s="239">
        <v>2</v>
      </c>
    </row>
    <row r="2944" customHeight="1" spans="1:6">
      <c r="A2944" s="20">
        <v>2940</v>
      </c>
      <c r="B2944" s="218" t="s">
        <v>4880</v>
      </c>
      <c r="C2944" s="224"/>
      <c r="D2944" s="235" t="s">
        <v>2007</v>
      </c>
      <c r="E2944" s="68" t="s">
        <v>2008</v>
      </c>
      <c r="F2944" s="239">
        <v>1</v>
      </c>
    </row>
    <row r="2945" customHeight="1" spans="1:6">
      <c r="A2945" s="20">
        <v>2941</v>
      </c>
      <c r="B2945" s="218" t="s">
        <v>4881</v>
      </c>
      <c r="C2945" s="224"/>
      <c r="D2945" s="235" t="s">
        <v>2007</v>
      </c>
      <c r="E2945" s="68" t="s">
        <v>2038</v>
      </c>
      <c r="F2945" s="239">
        <v>2</v>
      </c>
    </row>
    <row r="2946" customHeight="1" spans="1:6">
      <c r="A2946" s="20">
        <v>2942</v>
      </c>
      <c r="B2946" s="218" t="s">
        <v>4882</v>
      </c>
      <c r="C2946" s="224"/>
      <c r="D2946" s="235" t="s">
        <v>2007</v>
      </c>
      <c r="E2946" s="68" t="s">
        <v>2038</v>
      </c>
      <c r="F2946" s="239">
        <v>1</v>
      </c>
    </row>
    <row r="2947" customHeight="1" spans="1:6">
      <c r="A2947" s="20">
        <v>2943</v>
      </c>
      <c r="B2947" s="218" t="s">
        <v>4883</v>
      </c>
      <c r="C2947" s="224"/>
      <c r="D2947" s="235" t="s">
        <v>2007</v>
      </c>
      <c r="E2947" s="68" t="s">
        <v>2038</v>
      </c>
      <c r="F2947" s="239">
        <v>2</v>
      </c>
    </row>
    <row r="2948" customHeight="1" spans="1:6">
      <c r="A2948" s="20">
        <v>2944</v>
      </c>
      <c r="B2948" s="218" t="s">
        <v>4884</v>
      </c>
      <c r="C2948" s="224"/>
      <c r="D2948" s="235" t="s">
        <v>2007</v>
      </c>
      <c r="E2948" s="68" t="s">
        <v>2038</v>
      </c>
      <c r="F2948" s="239">
        <v>1</v>
      </c>
    </row>
    <row r="2949" customHeight="1" spans="1:6">
      <c r="A2949" s="20">
        <v>2945</v>
      </c>
      <c r="B2949" s="218" t="s">
        <v>4885</v>
      </c>
      <c r="C2949" s="224"/>
      <c r="D2949" s="235" t="s">
        <v>2007</v>
      </c>
      <c r="E2949" s="68" t="s">
        <v>2038</v>
      </c>
      <c r="F2949" s="239">
        <v>1</v>
      </c>
    </row>
    <row r="2950" customHeight="1" spans="1:6">
      <c r="A2950" s="20">
        <v>2946</v>
      </c>
      <c r="B2950" s="218" t="s">
        <v>4886</v>
      </c>
      <c r="C2950" s="224"/>
      <c r="D2950" s="235" t="s">
        <v>2007</v>
      </c>
      <c r="E2950" s="68" t="s">
        <v>2038</v>
      </c>
      <c r="F2950" s="239">
        <v>1</v>
      </c>
    </row>
    <row r="2951" customHeight="1" spans="1:6">
      <c r="A2951" s="20">
        <v>2947</v>
      </c>
      <c r="B2951" s="218" t="s">
        <v>4887</v>
      </c>
      <c r="C2951" s="224"/>
      <c r="D2951" s="235" t="s">
        <v>2007</v>
      </c>
      <c r="E2951" s="68" t="s">
        <v>2008</v>
      </c>
      <c r="F2951" s="239">
        <v>9</v>
      </c>
    </row>
    <row r="2952" customHeight="1" spans="1:6">
      <c r="A2952" s="20">
        <v>2948</v>
      </c>
      <c r="B2952" s="218" t="s">
        <v>4888</v>
      </c>
      <c r="C2952" s="224"/>
      <c r="D2952" s="235" t="s">
        <v>2007</v>
      </c>
      <c r="E2952" s="68" t="s">
        <v>2008</v>
      </c>
      <c r="F2952" s="239">
        <v>13</v>
      </c>
    </row>
    <row r="2953" customHeight="1" spans="1:6">
      <c r="A2953" s="20">
        <v>2949</v>
      </c>
      <c r="B2953" s="218" t="s">
        <v>4889</v>
      </c>
      <c r="C2953" s="224"/>
      <c r="D2953" s="235" t="s">
        <v>2007</v>
      </c>
      <c r="E2953" s="68" t="s">
        <v>2008</v>
      </c>
      <c r="F2953" s="239">
        <v>4</v>
      </c>
    </row>
    <row r="2954" customHeight="1" spans="1:6">
      <c r="A2954" s="20">
        <v>2950</v>
      </c>
      <c r="B2954" s="234" t="s">
        <v>4889</v>
      </c>
      <c r="C2954" s="224"/>
      <c r="D2954" s="235" t="s">
        <v>2007</v>
      </c>
      <c r="E2954" s="68" t="s">
        <v>2008</v>
      </c>
      <c r="F2954" s="239">
        <v>2</v>
      </c>
    </row>
    <row r="2955" customHeight="1" spans="1:6">
      <c r="A2955" s="20">
        <v>2951</v>
      </c>
      <c r="B2955" s="218" t="s">
        <v>4890</v>
      </c>
      <c r="C2955" s="224"/>
      <c r="D2955" s="235" t="s">
        <v>2007</v>
      </c>
      <c r="E2955" s="68" t="s">
        <v>2008</v>
      </c>
      <c r="F2955" s="239">
        <v>2</v>
      </c>
    </row>
    <row r="2956" customHeight="1" spans="1:6">
      <c r="A2956" s="20">
        <v>2952</v>
      </c>
      <c r="B2956" s="218" t="s">
        <v>4891</v>
      </c>
      <c r="C2956" s="224" t="s">
        <v>3633</v>
      </c>
      <c r="D2956" s="235" t="s">
        <v>2007</v>
      </c>
      <c r="E2956" s="68" t="s">
        <v>2008</v>
      </c>
      <c r="F2956" s="239">
        <v>100</v>
      </c>
    </row>
    <row r="2957" customHeight="1" spans="1:6">
      <c r="A2957" s="20">
        <v>2953</v>
      </c>
      <c r="B2957" s="218" t="s">
        <v>4892</v>
      </c>
      <c r="C2957" s="224"/>
      <c r="D2957" s="235" t="s">
        <v>2007</v>
      </c>
      <c r="E2957" s="68" t="s">
        <v>2038</v>
      </c>
      <c r="F2957" s="239">
        <v>1</v>
      </c>
    </row>
    <row r="2958" customHeight="1" spans="1:6">
      <c r="A2958" s="20">
        <v>2954</v>
      </c>
      <c r="B2958" s="218" t="s">
        <v>4893</v>
      </c>
      <c r="C2958" s="224" t="s">
        <v>2094</v>
      </c>
      <c r="D2958" s="235" t="s">
        <v>2007</v>
      </c>
      <c r="E2958" s="222" t="s">
        <v>2032</v>
      </c>
      <c r="F2958" s="239">
        <v>1</v>
      </c>
    </row>
    <row r="2959" customHeight="1" spans="1:6">
      <c r="A2959" s="20">
        <v>2955</v>
      </c>
      <c r="B2959" s="218" t="s">
        <v>4894</v>
      </c>
      <c r="C2959" s="224"/>
      <c r="D2959" s="235" t="s">
        <v>2007</v>
      </c>
      <c r="E2959" s="222" t="s">
        <v>2573</v>
      </c>
      <c r="F2959" s="239">
        <v>1</v>
      </c>
    </row>
    <row r="2960" customHeight="1" spans="1:6">
      <c r="A2960" s="20">
        <v>2956</v>
      </c>
      <c r="B2960" s="218" t="s">
        <v>4895</v>
      </c>
      <c r="C2960" s="224"/>
      <c r="D2960" s="235" t="s">
        <v>2007</v>
      </c>
      <c r="E2960" s="68" t="s">
        <v>2038</v>
      </c>
      <c r="F2960" s="239">
        <v>1</v>
      </c>
    </row>
    <row r="2961" customHeight="1" spans="1:6">
      <c r="A2961" s="20">
        <v>2957</v>
      </c>
      <c r="B2961" s="218" t="s">
        <v>4896</v>
      </c>
      <c r="C2961" s="224"/>
      <c r="D2961" s="235" t="s">
        <v>2007</v>
      </c>
      <c r="E2961" s="68" t="s">
        <v>2038</v>
      </c>
      <c r="F2961" s="239">
        <v>2</v>
      </c>
    </row>
    <row r="2962" customHeight="1" spans="1:6">
      <c r="A2962" s="20">
        <v>2958</v>
      </c>
      <c r="B2962" s="218" t="s">
        <v>4897</v>
      </c>
      <c r="C2962" s="224"/>
      <c r="D2962" s="235" t="s">
        <v>2007</v>
      </c>
      <c r="E2962" s="68" t="s">
        <v>2038</v>
      </c>
      <c r="F2962" s="239">
        <v>2</v>
      </c>
    </row>
    <row r="2963" customHeight="1" spans="1:6">
      <c r="A2963" s="20">
        <v>2959</v>
      </c>
      <c r="B2963" s="234" t="s">
        <v>4898</v>
      </c>
      <c r="C2963" s="224"/>
      <c r="D2963" s="235" t="s">
        <v>2007</v>
      </c>
      <c r="E2963" s="68" t="s">
        <v>2008</v>
      </c>
      <c r="F2963" s="239">
        <v>2</v>
      </c>
    </row>
    <row r="2964" customHeight="1" spans="1:6">
      <c r="A2964" s="20">
        <v>2960</v>
      </c>
      <c r="B2964" s="218" t="s">
        <v>4899</v>
      </c>
      <c r="C2964" s="224"/>
      <c r="D2964" s="235" t="s">
        <v>2007</v>
      </c>
      <c r="E2964" s="68" t="s">
        <v>2008</v>
      </c>
      <c r="F2964" s="239">
        <v>2</v>
      </c>
    </row>
    <row r="2965" customHeight="1" spans="1:6">
      <c r="A2965" s="20">
        <v>2961</v>
      </c>
      <c r="B2965" s="218" t="s">
        <v>4900</v>
      </c>
      <c r="C2965" s="224"/>
      <c r="D2965" s="235" t="s">
        <v>2007</v>
      </c>
      <c r="E2965" s="68" t="s">
        <v>2008</v>
      </c>
      <c r="F2965" s="239">
        <v>1</v>
      </c>
    </row>
    <row r="2966" customHeight="1" spans="1:6">
      <c r="A2966" s="20">
        <v>2962</v>
      </c>
      <c r="B2966" s="218" t="s">
        <v>4901</v>
      </c>
      <c r="C2966" s="224"/>
      <c r="D2966" s="235" t="s">
        <v>2007</v>
      </c>
      <c r="E2966" s="68" t="s">
        <v>2008</v>
      </c>
      <c r="F2966" s="239">
        <v>6</v>
      </c>
    </row>
    <row r="2967" customHeight="1" spans="1:6">
      <c r="A2967" s="20">
        <v>2963</v>
      </c>
      <c r="B2967" s="218" t="s">
        <v>4902</v>
      </c>
      <c r="C2967" s="224"/>
      <c r="D2967" s="235" t="s">
        <v>2007</v>
      </c>
      <c r="E2967" s="68" t="s">
        <v>2008</v>
      </c>
      <c r="F2967" s="239">
        <v>1</v>
      </c>
    </row>
    <row r="2968" customHeight="1" spans="1:6">
      <c r="A2968" s="20">
        <v>2964</v>
      </c>
      <c r="B2968" s="218" t="s">
        <v>4903</v>
      </c>
      <c r="C2968" s="224"/>
      <c r="D2968" s="235" t="s">
        <v>2007</v>
      </c>
      <c r="E2968" s="68" t="s">
        <v>2008</v>
      </c>
      <c r="F2968" s="239">
        <v>1</v>
      </c>
    </row>
    <row r="2969" customHeight="1" spans="1:6">
      <c r="A2969" s="20">
        <v>2965</v>
      </c>
      <c r="B2969" s="218" t="s">
        <v>4904</v>
      </c>
      <c r="C2969" s="224"/>
      <c r="D2969" s="235" t="s">
        <v>2007</v>
      </c>
      <c r="E2969" s="68" t="s">
        <v>2008</v>
      </c>
      <c r="F2969" s="239">
        <v>1</v>
      </c>
    </row>
    <row r="2970" customHeight="1" spans="1:6">
      <c r="A2970" s="20">
        <v>2966</v>
      </c>
      <c r="B2970" s="218" t="s">
        <v>4905</v>
      </c>
      <c r="C2970" s="224"/>
      <c r="D2970" s="235" t="s">
        <v>2007</v>
      </c>
      <c r="E2970" s="68" t="s">
        <v>2008</v>
      </c>
      <c r="F2970" s="239">
        <v>1</v>
      </c>
    </row>
    <row r="2971" customHeight="1" spans="1:6">
      <c r="A2971" s="20">
        <v>2967</v>
      </c>
      <c r="B2971" s="234" t="s">
        <v>4906</v>
      </c>
      <c r="C2971" s="224"/>
      <c r="D2971" s="235" t="s">
        <v>2007</v>
      </c>
      <c r="E2971" s="68" t="s">
        <v>2064</v>
      </c>
      <c r="F2971" s="239">
        <v>1</v>
      </c>
    </row>
    <row r="2972" customHeight="1" spans="1:6">
      <c r="A2972" s="20">
        <v>2968</v>
      </c>
      <c r="B2972" s="234" t="s">
        <v>4907</v>
      </c>
      <c r="C2972" s="224"/>
      <c r="D2972" s="235" t="s">
        <v>2007</v>
      </c>
      <c r="E2972" s="68" t="s">
        <v>2038</v>
      </c>
      <c r="F2972" s="239">
        <v>1</v>
      </c>
    </row>
    <row r="2973" customHeight="1" spans="1:6">
      <c r="A2973" s="20">
        <v>2969</v>
      </c>
      <c r="B2973" s="234" t="s">
        <v>4908</v>
      </c>
      <c r="C2973" s="224"/>
      <c r="D2973" s="235" t="s">
        <v>2007</v>
      </c>
      <c r="E2973" s="68" t="s">
        <v>2008</v>
      </c>
      <c r="F2973" s="239">
        <v>1</v>
      </c>
    </row>
    <row r="2974" customHeight="1" spans="1:6">
      <c r="A2974" s="20">
        <v>2970</v>
      </c>
      <c r="B2974" s="218" t="s">
        <v>4909</v>
      </c>
      <c r="C2974" s="224"/>
      <c r="D2974" s="235" t="s">
        <v>2007</v>
      </c>
      <c r="E2974" s="68" t="s">
        <v>4910</v>
      </c>
      <c r="F2974" s="239">
        <v>2</v>
      </c>
    </row>
    <row r="2975" customHeight="1" spans="1:6">
      <c r="A2975" s="20">
        <v>2971</v>
      </c>
      <c r="B2975" s="234" t="s">
        <v>4911</v>
      </c>
      <c r="C2975" s="224"/>
      <c r="D2975" s="235" t="s">
        <v>2007</v>
      </c>
      <c r="E2975" s="68" t="s">
        <v>2008</v>
      </c>
      <c r="F2975" s="239">
        <v>1</v>
      </c>
    </row>
    <row r="2976" customHeight="1" spans="1:6">
      <c r="A2976" s="20">
        <v>2972</v>
      </c>
      <c r="B2976" s="218" t="s">
        <v>4912</v>
      </c>
      <c r="C2976" s="224"/>
      <c r="D2976" s="235" t="s">
        <v>2007</v>
      </c>
      <c r="E2976" s="68" t="s">
        <v>4326</v>
      </c>
      <c r="F2976" s="239">
        <v>3</v>
      </c>
    </row>
    <row r="2977" customHeight="1" spans="1:6">
      <c r="A2977" s="20">
        <v>2973</v>
      </c>
      <c r="B2977" s="234" t="s">
        <v>4913</v>
      </c>
      <c r="C2977" s="224"/>
      <c r="D2977" s="235" t="s">
        <v>2007</v>
      </c>
      <c r="E2977" s="68" t="s">
        <v>2099</v>
      </c>
      <c r="F2977" s="239">
        <v>40</v>
      </c>
    </row>
    <row r="2978" customHeight="1" spans="1:6">
      <c r="A2978" s="20">
        <v>2974</v>
      </c>
      <c r="B2978" s="218" t="s">
        <v>4914</v>
      </c>
      <c r="C2978" s="224"/>
      <c r="D2978" s="235" t="s">
        <v>2007</v>
      </c>
      <c r="E2978" s="68" t="s">
        <v>2008</v>
      </c>
      <c r="F2978" s="239">
        <v>1</v>
      </c>
    </row>
    <row r="2979" customHeight="1" spans="1:6">
      <c r="A2979" s="20">
        <v>2975</v>
      </c>
      <c r="B2979" s="218" t="s">
        <v>4915</v>
      </c>
      <c r="C2979" s="224"/>
      <c r="D2979" s="235" t="s">
        <v>2007</v>
      </c>
      <c r="E2979" s="68" t="s">
        <v>2064</v>
      </c>
      <c r="F2979" s="239">
        <v>3</v>
      </c>
    </row>
    <row r="2980" customHeight="1" spans="1:6">
      <c r="A2980" s="20">
        <v>2976</v>
      </c>
      <c r="B2980" s="218" t="s">
        <v>4916</v>
      </c>
      <c r="C2980" s="224"/>
      <c r="D2980" s="235" t="s">
        <v>2007</v>
      </c>
      <c r="E2980" s="68" t="s">
        <v>2193</v>
      </c>
      <c r="F2980" s="239">
        <v>24</v>
      </c>
    </row>
    <row r="2981" customHeight="1" spans="1:6">
      <c r="A2981" s="20">
        <v>2977</v>
      </c>
      <c r="B2981" s="218" t="s">
        <v>4917</v>
      </c>
      <c r="C2981" s="224"/>
      <c r="D2981" s="235" t="s">
        <v>2007</v>
      </c>
      <c r="E2981" s="68" t="s">
        <v>2193</v>
      </c>
      <c r="F2981" s="239">
        <v>6</v>
      </c>
    </row>
    <row r="2982" customHeight="1" spans="1:6">
      <c r="A2982" s="20">
        <v>2978</v>
      </c>
      <c r="B2982" s="218" t="s">
        <v>4918</v>
      </c>
      <c r="C2982" s="224"/>
      <c r="D2982" s="235" t="s">
        <v>2007</v>
      </c>
      <c r="E2982" s="68" t="s">
        <v>2008</v>
      </c>
      <c r="F2982" s="239">
        <v>1</v>
      </c>
    </row>
    <row r="2983" customHeight="1" spans="1:6">
      <c r="A2983" s="20">
        <v>2979</v>
      </c>
      <c r="B2983" s="218" t="s">
        <v>4919</v>
      </c>
      <c r="C2983" s="224"/>
      <c r="D2983" s="235" t="s">
        <v>2007</v>
      </c>
      <c r="E2983" s="68" t="s">
        <v>2008</v>
      </c>
      <c r="F2983" s="239">
        <v>1</v>
      </c>
    </row>
    <row r="2984" customHeight="1" spans="1:6">
      <c r="A2984" s="20">
        <v>2980</v>
      </c>
      <c r="B2984" s="234" t="s">
        <v>4920</v>
      </c>
      <c r="C2984" s="224"/>
      <c r="D2984" s="235" t="s">
        <v>2007</v>
      </c>
      <c r="E2984" s="68" t="s">
        <v>2008</v>
      </c>
      <c r="F2984" s="239">
        <v>1</v>
      </c>
    </row>
    <row r="2985" customHeight="1" spans="1:6">
      <c r="A2985" s="20">
        <v>2981</v>
      </c>
      <c r="B2985" s="234" t="s">
        <v>4921</v>
      </c>
      <c r="C2985" s="224"/>
      <c r="D2985" s="235" t="s">
        <v>2007</v>
      </c>
      <c r="E2985" s="68" t="s">
        <v>2032</v>
      </c>
      <c r="F2985" s="239">
        <v>4</v>
      </c>
    </row>
    <row r="2986" customHeight="1" spans="1:6">
      <c r="A2986" s="20">
        <v>2982</v>
      </c>
      <c r="B2986" s="234" t="s">
        <v>4922</v>
      </c>
      <c r="C2986" s="224"/>
      <c r="D2986" s="235" t="s">
        <v>2007</v>
      </c>
      <c r="E2986" s="68" t="s">
        <v>2008</v>
      </c>
      <c r="F2986" s="239">
        <v>1</v>
      </c>
    </row>
    <row r="2987" customHeight="1" spans="1:6">
      <c r="A2987" s="20">
        <v>2983</v>
      </c>
      <c r="B2987" s="234" t="s">
        <v>4923</v>
      </c>
      <c r="C2987" s="224"/>
      <c r="D2987" s="235" t="s">
        <v>2007</v>
      </c>
      <c r="E2987" s="68" t="s">
        <v>2008</v>
      </c>
      <c r="F2987" s="239">
        <v>1</v>
      </c>
    </row>
    <row r="2988" customHeight="1" spans="1:6">
      <c r="A2988" s="20">
        <v>2984</v>
      </c>
      <c r="B2988" s="234" t="s">
        <v>4922</v>
      </c>
      <c r="C2988" s="224"/>
      <c r="D2988" s="235" t="s">
        <v>2007</v>
      </c>
      <c r="E2988" s="222" t="s">
        <v>2008</v>
      </c>
      <c r="F2988" s="239">
        <v>2</v>
      </c>
    </row>
    <row r="2989" customHeight="1" spans="1:6">
      <c r="A2989" s="20">
        <v>2985</v>
      </c>
      <c r="B2989" s="234" t="s">
        <v>4924</v>
      </c>
      <c r="C2989" s="224"/>
      <c r="D2989" s="235" t="s">
        <v>2007</v>
      </c>
      <c r="E2989" s="68" t="s">
        <v>2008</v>
      </c>
      <c r="F2989" s="239">
        <v>4</v>
      </c>
    </row>
    <row r="2990" customHeight="1" spans="1:6">
      <c r="A2990" s="20">
        <v>2986</v>
      </c>
      <c r="B2990" s="234" t="s">
        <v>4925</v>
      </c>
      <c r="C2990" s="224"/>
      <c r="D2990" s="235" t="s">
        <v>2007</v>
      </c>
      <c r="E2990" s="68" t="s">
        <v>2008</v>
      </c>
      <c r="F2990" s="239">
        <v>1</v>
      </c>
    </row>
    <row r="2991" customHeight="1" spans="1:6">
      <c r="A2991" s="20">
        <v>2987</v>
      </c>
      <c r="B2991" s="234" t="s">
        <v>4926</v>
      </c>
      <c r="C2991" s="224"/>
      <c r="D2991" s="235" t="s">
        <v>2007</v>
      </c>
      <c r="E2991" s="68" t="s">
        <v>2008</v>
      </c>
      <c r="F2991" s="239">
        <v>1</v>
      </c>
    </row>
    <row r="2992" customHeight="1" spans="1:6">
      <c r="A2992" s="20">
        <v>2988</v>
      </c>
      <c r="B2992" s="234" t="s">
        <v>4927</v>
      </c>
      <c r="C2992" s="224"/>
      <c r="D2992" s="235" t="s">
        <v>2007</v>
      </c>
      <c r="E2992" s="68" t="s">
        <v>2008</v>
      </c>
      <c r="F2992" s="239">
        <v>1</v>
      </c>
    </row>
    <row r="2993" customHeight="1" spans="1:6">
      <c r="A2993" s="20">
        <v>2989</v>
      </c>
      <c r="B2993" s="234" t="s">
        <v>4928</v>
      </c>
      <c r="C2993" s="224"/>
      <c r="D2993" s="235" t="s">
        <v>2007</v>
      </c>
      <c r="E2993" s="68" t="s">
        <v>2008</v>
      </c>
      <c r="F2993" s="239">
        <v>1</v>
      </c>
    </row>
    <row r="2994" customHeight="1" spans="1:6">
      <c r="A2994" s="20">
        <v>2990</v>
      </c>
      <c r="B2994" s="234" t="s">
        <v>4929</v>
      </c>
      <c r="C2994" s="224"/>
      <c r="D2994" s="235" t="s">
        <v>2007</v>
      </c>
      <c r="E2994" s="68" t="s">
        <v>2008</v>
      </c>
      <c r="F2994" s="239">
        <v>1</v>
      </c>
    </row>
    <row r="2995" customHeight="1" spans="1:6">
      <c r="A2995" s="20">
        <v>2991</v>
      </c>
      <c r="B2995" s="234" t="s">
        <v>4930</v>
      </c>
      <c r="C2995" s="224"/>
      <c r="D2995" s="235" t="s">
        <v>2007</v>
      </c>
      <c r="E2995" s="68" t="s">
        <v>2008</v>
      </c>
      <c r="F2995" s="239">
        <v>1</v>
      </c>
    </row>
    <row r="2996" customHeight="1" spans="1:6">
      <c r="A2996" s="20">
        <v>2992</v>
      </c>
      <c r="B2996" s="234" t="s">
        <v>4931</v>
      </c>
      <c r="C2996" s="224"/>
      <c r="D2996" s="235" t="s">
        <v>2007</v>
      </c>
      <c r="E2996" s="68" t="s">
        <v>2008</v>
      </c>
      <c r="F2996" s="239">
        <v>1</v>
      </c>
    </row>
    <row r="2997" customHeight="1" spans="1:6">
      <c r="A2997" s="20">
        <v>2993</v>
      </c>
      <c r="B2997" s="218" t="s">
        <v>4932</v>
      </c>
      <c r="C2997" s="224"/>
      <c r="D2997" s="235" t="s">
        <v>2007</v>
      </c>
      <c r="E2997" s="68" t="s">
        <v>2038</v>
      </c>
      <c r="F2997" s="239">
        <v>1</v>
      </c>
    </row>
    <row r="2998" customHeight="1" spans="1:6">
      <c r="A2998" s="20">
        <v>2994</v>
      </c>
      <c r="B2998" s="218" t="s">
        <v>4933</v>
      </c>
      <c r="C2998" s="224"/>
      <c r="D2998" s="235" t="s">
        <v>2007</v>
      </c>
      <c r="E2998" s="68" t="s">
        <v>2038</v>
      </c>
      <c r="F2998" s="239">
        <v>1</v>
      </c>
    </row>
    <row r="2999" customHeight="1" spans="1:6">
      <c r="A2999" s="20">
        <v>2995</v>
      </c>
      <c r="B2999" s="234" t="s">
        <v>4934</v>
      </c>
      <c r="C2999" s="224"/>
      <c r="D2999" s="235" t="s">
        <v>2007</v>
      </c>
      <c r="E2999" s="68" t="s">
        <v>2038</v>
      </c>
      <c r="F2999" s="239">
        <v>1</v>
      </c>
    </row>
    <row r="3000" customHeight="1" spans="1:6">
      <c r="A3000" s="20">
        <v>2996</v>
      </c>
      <c r="B3000" s="218" t="s">
        <v>4935</v>
      </c>
      <c r="C3000" s="224"/>
      <c r="D3000" s="235" t="s">
        <v>2007</v>
      </c>
      <c r="E3000" s="68" t="s">
        <v>2008</v>
      </c>
      <c r="F3000" s="239">
        <v>1</v>
      </c>
    </row>
    <row r="3001" customHeight="1" spans="1:6">
      <c r="A3001" s="20">
        <v>2997</v>
      </c>
      <c r="B3001" s="218" t="s">
        <v>4936</v>
      </c>
      <c r="C3001" s="224"/>
      <c r="D3001" s="235" t="s">
        <v>2007</v>
      </c>
      <c r="E3001" s="68" t="s">
        <v>2038</v>
      </c>
      <c r="F3001" s="239">
        <v>1</v>
      </c>
    </row>
    <row r="3002" customHeight="1" spans="1:6">
      <c r="A3002" s="20">
        <v>2998</v>
      </c>
      <c r="B3002" s="218" t="s">
        <v>4937</v>
      </c>
      <c r="C3002" s="224"/>
      <c r="D3002" s="235" t="s">
        <v>2007</v>
      </c>
      <c r="E3002" s="68" t="s">
        <v>2008</v>
      </c>
      <c r="F3002" s="239">
        <v>1</v>
      </c>
    </row>
    <row r="3003" customHeight="1" spans="1:6">
      <c r="A3003" s="20">
        <v>2999</v>
      </c>
      <c r="B3003" s="218" t="s">
        <v>4938</v>
      </c>
      <c r="C3003" s="224"/>
      <c r="D3003" s="235" t="s">
        <v>2007</v>
      </c>
      <c r="E3003" s="68" t="s">
        <v>2008</v>
      </c>
      <c r="F3003" s="239">
        <v>1</v>
      </c>
    </row>
    <row r="3004" customHeight="1" spans="1:6">
      <c r="A3004" s="20">
        <v>3000</v>
      </c>
      <c r="B3004" s="218" t="s">
        <v>4922</v>
      </c>
      <c r="C3004" s="224"/>
      <c r="D3004" s="235" t="s">
        <v>2007</v>
      </c>
      <c r="E3004" s="68" t="s">
        <v>2008</v>
      </c>
      <c r="F3004" s="239">
        <v>3</v>
      </c>
    </row>
    <row r="3005" customHeight="1" spans="1:6">
      <c r="A3005" s="20">
        <v>3001</v>
      </c>
      <c r="B3005" s="234" t="s">
        <v>4939</v>
      </c>
      <c r="C3005" s="224"/>
      <c r="D3005" s="235" t="s">
        <v>2007</v>
      </c>
      <c r="E3005" s="68" t="s">
        <v>2008</v>
      </c>
      <c r="F3005" s="239">
        <v>1</v>
      </c>
    </row>
    <row r="3006" customHeight="1" spans="1:6">
      <c r="A3006" s="20">
        <v>3002</v>
      </c>
      <c r="B3006" s="218" t="s">
        <v>4940</v>
      </c>
      <c r="C3006" s="224"/>
      <c r="D3006" s="235" t="s">
        <v>2007</v>
      </c>
      <c r="E3006" s="68" t="s">
        <v>2008</v>
      </c>
      <c r="F3006" s="239">
        <v>1</v>
      </c>
    </row>
    <row r="3007" customHeight="1" spans="1:6">
      <c r="A3007" s="20">
        <v>3003</v>
      </c>
      <c r="B3007" s="218" t="s">
        <v>4941</v>
      </c>
      <c r="C3007" s="224"/>
      <c r="D3007" s="235" t="s">
        <v>2007</v>
      </c>
      <c r="E3007" s="68" t="s">
        <v>2038</v>
      </c>
      <c r="F3007" s="239">
        <v>8</v>
      </c>
    </row>
    <row r="3008" customHeight="1" spans="1:6">
      <c r="A3008" s="20">
        <v>3004</v>
      </c>
      <c r="B3008" s="218" t="s">
        <v>4907</v>
      </c>
      <c r="C3008" s="224"/>
      <c r="D3008" s="235" t="s">
        <v>2007</v>
      </c>
      <c r="E3008" s="68" t="s">
        <v>2008</v>
      </c>
      <c r="F3008" s="239">
        <v>2</v>
      </c>
    </row>
    <row r="3009" customHeight="1" spans="1:6">
      <c r="A3009" s="20">
        <v>3005</v>
      </c>
      <c r="B3009" s="218" t="s">
        <v>4942</v>
      </c>
      <c r="C3009" s="224"/>
      <c r="D3009" s="235" t="s">
        <v>2007</v>
      </c>
      <c r="E3009" s="68" t="s">
        <v>2064</v>
      </c>
      <c r="F3009" s="239">
        <v>3</v>
      </c>
    </row>
    <row r="3010" customHeight="1" spans="1:6">
      <c r="A3010" s="20">
        <v>3006</v>
      </c>
      <c r="B3010" s="218" t="s">
        <v>4943</v>
      </c>
      <c r="C3010" s="224"/>
      <c r="D3010" s="235" t="s">
        <v>2007</v>
      </c>
      <c r="E3010" s="68" t="s">
        <v>2008</v>
      </c>
      <c r="F3010" s="239">
        <v>1</v>
      </c>
    </row>
    <row r="3011" customHeight="1" spans="1:6">
      <c r="A3011" s="20">
        <v>3007</v>
      </c>
      <c r="B3011" s="234" t="s">
        <v>4944</v>
      </c>
      <c r="C3011" s="224"/>
      <c r="D3011" s="235" t="s">
        <v>2007</v>
      </c>
      <c r="E3011" s="68" t="s">
        <v>2008</v>
      </c>
      <c r="F3011" s="239">
        <v>2</v>
      </c>
    </row>
    <row r="3012" customHeight="1" spans="1:6">
      <c r="A3012" s="20">
        <v>3008</v>
      </c>
      <c r="B3012" s="234" t="s">
        <v>4945</v>
      </c>
      <c r="C3012" s="224"/>
      <c r="D3012" s="235" t="s">
        <v>2007</v>
      </c>
      <c r="E3012" s="68" t="s">
        <v>2008</v>
      </c>
      <c r="F3012" s="239">
        <v>20</v>
      </c>
    </row>
    <row r="3013" customHeight="1" spans="1:6">
      <c r="A3013" s="20">
        <v>3009</v>
      </c>
      <c r="B3013" s="234" t="s">
        <v>4946</v>
      </c>
      <c r="C3013" s="224"/>
      <c r="D3013" s="235" t="s">
        <v>2007</v>
      </c>
      <c r="E3013" s="68" t="s">
        <v>2008</v>
      </c>
      <c r="F3013" s="239">
        <v>9</v>
      </c>
    </row>
    <row r="3014" customHeight="1" spans="1:6">
      <c r="A3014" s="20">
        <v>3010</v>
      </c>
      <c r="B3014" s="234" t="s">
        <v>4947</v>
      </c>
      <c r="C3014" s="224"/>
      <c r="D3014" s="235" t="s">
        <v>2007</v>
      </c>
      <c r="E3014" s="68" t="s">
        <v>2038</v>
      </c>
      <c r="F3014" s="239">
        <v>17</v>
      </c>
    </row>
    <row r="3015" customHeight="1" spans="1:6">
      <c r="A3015" s="20">
        <v>3011</v>
      </c>
      <c r="B3015" s="234" t="s">
        <v>4948</v>
      </c>
      <c r="C3015" s="224"/>
      <c r="D3015" s="235" t="s">
        <v>2007</v>
      </c>
      <c r="E3015" s="68" t="s">
        <v>2038</v>
      </c>
      <c r="F3015" s="239">
        <v>13</v>
      </c>
    </row>
    <row r="3016" customHeight="1" spans="1:6">
      <c r="A3016" s="20">
        <v>3012</v>
      </c>
      <c r="B3016" s="234" t="s">
        <v>4949</v>
      </c>
      <c r="C3016" s="224"/>
      <c r="D3016" s="235" t="s">
        <v>2007</v>
      </c>
      <c r="E3016" s="68" t="s">
        <v>2008</v>
      </c>
      <c r="F3016" s="239">
        <v>2</v>
      </c>
    </row>
    <row r="3017" customHeight="1" spans="1:6">
      <c r="A3017" s="20">
        <v>3013</v>
      </c>
      <c r="B3017" s="234" t="s">
        <v>4950</v>
      </c>
      <c r="C3017" s="224"/>
      <c r="D3017" s="235" t="s">
        <v>2007</v>
      </c>
      <c r="E3017" s="68" t="s">
        <v>2008</v>
      </c>
      <c r="F3017" s="239">
        <v>561</v>
      </c>
    </row>
    <row r="3018" customHeight="1" spans="1:6">
      <c r="A3018" s="20">
        <v>3014</v>
      </c>
      <c r="B3018" s="218" t="s">
        <v>4951</v>
      </c>
      <c r="C3018" s="224"/>
      <c r="D3018" s="235" t="s">
        <v>2007</v>
      </c>
      <c r="E3018" s="68" t="s">
        <v>2008</v>
      </c>
      <c r="F3018" s="239">
        <v>18</v>
      </c>
    </row>
    <row r="3019" customHeight="1" spans="1:6">
      <c r="A3019" s="20">
        <v>3015</v>
      </c>
      <c r="B3019" s="218" t="s">
        <v>4952</v>
      </c>
      <c r="C3019" s="224"/>
      <c r="D3019" s="235" t="s">
        <v>2007</v>
      </c>
      <c r="E3019" s="68" t="s">
        <v>2038</v>
      </c>
      <c r="F3019" s="239">
        <v>18</v>
      </c>
    </row>
    <row r="3020" customHeight="1" spans="1:6">
      <c r="A3020" s="20">
        <v>3016</v>
      </c>
      <c r="B3020" s="234" t="s">
        <v>4953</v>
      </c>
      <c r="C3020" s="224"/>
      <c r="D3020" s="235" t="s">
        <v>2007</v>
      </c>
      <c r="E3020" s="68" t="s">
        <v>2008</v>
      </c>
      <c r="F3020" s="239">
        <v>15</v>
      </c>
    </row>
    <row r="3021" customHeight="1" spans="1:6">
      <c r="A3021" s="20">
        <v>3017</v>
      </c>
      <c r="B3021" s="218" t="s">
        <v>4954</v>
      </c>
      <c r="C3021" s="224"/>
      <c r="D3021" s="235" t="s">
        <v>2007</v>
      </c>
      <c r="E3021" s="68" t="s">
        <v>2008</v>
      </c>
      <c r="F3021" s="239">
        <v>1</v>
      </c>
    </row>
    <row r="3022" customHeight="1" spans="1:6">
      <c r="A3022" s="20">
        <v>3018</v>
      </c>
      <c r="B3022" s="218" t="s">
        <v>4955</v>
      </c>
      <c r="C3022" s="224"/>
      <c r="D3022" s="235" t="s">
        <v>2007</v>
      </c>
      <c r="E3022" s="68" t="s">
        <v>2064</v>
      </c>
      <c r="F3022" s="239">
        <v>2</v>
      </c>
    </row>
    <row r="3023" customHeight="1" spans="1:6">
      <c r="A3023" s="20">
        <v>3019</v>
      </c>
      <c r="B3023" s="234" t="s">
        <v>4956</v>
      </c>
      <c r="C3023" s="224"/>
      <c r="D3023" s="235" t="s">
        <v>2007</v>
      </c>
      <c r="E3023" s="68" t="s">
        <v>2064</v>
      </c>
      <c r="F3023" s="239">
        <v>1</v>
      </c>
    </row>
    <row r="3024" customHeight="1" spans="1:6">
      <c r="A3024" s="20">
        <v>3020</v>
      </c>
      <c r="B3024" s="218" t="s">
        <v>4957</v>
      </c>
      <c r="C3024" s="224"/>
      <c r="D3024" s="235" t="s">
        <v>2007</v>
      </c>
      <c r="E3024" s="68" t="s">
        <v>4326</v>
      </c>
      <c r="F3024" s="239">
        <v>7</v>
      </c>
    </row>
    <row r="3025" customHeight="1" spans="1:6">
      <c r="A3025" s="20">
        <v>3021</v>
      </c>
      <c r="B3025" s="234" t="s">
        <v>4958</v>
      </c>
      <c r="C3025" s="224"/>
      <c r="D3025" s="235" t="s">
        <v>2007</v>
      </c>
      <c r="E3025" s="68" t="s">
        <v>2008</v>
      </c>
      <c r="F3025" s="239">
        <v>1</v>
      </c>
    </row>
    <row r="3026" customHeight="1" spans="1:6">
      <c r="A3026" s="20">
        <v>3022</v>
      </c>
      <c r="B3026" s="234" t="s">
        <v>4959</v>
      </c>
      <c r="C3026" s="224" t="s">
        <v>2017</v>
      </c>
      <c r="D3026" s="235" t="s">
        <v>2007</v>
      </c>
      <c r="E3026" s="68" t="s">
        <v>2008</v>
      </c>
      <c r="F3026" s="239">
        <v>2</v>
      </c>
    </row>
    <row r="3027" customHeight="1" spans="1:6">
      <c r="A3027" s="20">
        <v>3023</v>
      </c>
      <c r="B3027" s="234" t="s">
        <v>4960</v>
      </c>
      <c r="C3027" s="224" t="s">
        <v>2017</v>
      </c>
      <c r="D3027" s="235" t="s">
        <v>2007</v>
      </c>
      <c r="E3027" s="68" t="s">
        <v>2008</v>
      </c>
      <c r="F3027" s="239">
        <v>1</v>
      </c>
    </row>
    <row r="3028" customHeight="1" spans="1:6">
      <c r="A3028" s="20">
        <v>3024</v>
      </c>
      <c r="B3028" s="234" t="s">
        <v>4961</v>
      </c>
      <c r="C3028" s="224" t="s">
        <v>2017</v>
      </c>
      <c r="D3028" s="235" t="s">
        <v>2007</v>
      </c>
      <c r="E3028" s="68" t="s">
        <v>2008</v>
      </c>
      <c r="F3028" s="239">
        <v>6</v>
      </c>
    </row>
    <row r="3029" customHeight="1" spans="1:6">
      <c r="A3029" s="20">
        <v>3025</v>
      </c>
      <c r="B3029" s="234" t="s">
        <v>4962</v>
      </c>
      <c r="C3029" s="224"/>
      <c r="D3029" s="235" t="s">
        <v>2007</v>
      </c>
      <c r="E3029" s="68" t="s">
        <v>2008</v>
      </c>
      <c r="F3029" s="239">
        <v>2</v>
      </c>
    </row>
    <row r="3030" customHeight="1" spans="1:6">
      <c r="A3030" s="20">
        <v>3026</v>
      </c>
      <c r="B3030" s="218" t="s">
        <v>4963</v>
      </c>
      <c r="C3030" s="224"/>
      <c r="D3030" s="235" t="s">
        <v>2007</v>
      </c>
      <c r="E3030" s="68" t="s">
        <v>2008</v>
      </c>
      <c r="F3030" s="239">
        <v>5</v>
      </c>
    </row>
    <row r="3031" customHeight="1" spans="1:6">
      <c r="A3031" s="20">
        <v>3027</v>
      </c>
      <c r="B3031" s="218" t="s">
        <v>4964</v>
      </c>
      <c r="C3031" s="224"/>
      <c r="D3031" s="235" t="s">
        <v>2007</v>
      </c>
      <c r="E3031" s="68" t="s">
        <v>2008</v>
      </c>
      <c r="F3031" s="239">
        <v>2</v>
      </c>
    </row>
    <row r="3032" customHeight="1" spans="1:6">
      <c r="A3032" s="20">
        <v>3028</v>
      </c>
      <c r="B3032" s="218" t="s">
        <v>4965</v>
      </c>
      <c r="C3032" s="224"/>
      <c r="D3032" s="235" t="s">
        <v>2007</v>
      </c>
      <c r="E3032" s="68" t="s">
        <v>2573</v>
      </c>
      <c r="F3032" s="239">
        <v>3</v>
      </c>
    </row>
    <row r="3033" customHeight="1" spans="1:6">
      <c r="A3033" s="20">
        <v>3029</v>
      </c>
      <c r="B3033" s="218" t="s">
        <v>4965</v>
      </c>
      <c r="C3033" s="224"/>
      <c r="D3033" s="235" t="s">
        <v>2007</v>
      </c>
      <c r="E3033" s="68" t="s">
        <v>2573</v>
      </c>
      <c r="F3033" s="239">
        <v>3</v>
      </c>
    </row>
    <row r="3034" customHeight="1" spans="1:6">
      <c r="A3034" s="20">
        <v>3030</v>
      </c>
      <c r="B3034" s="218" t="s">
        <v>4963</v>
      </c>
      <c r="C3034" s="224"/>
      <c r="D3034" s="235" t="s">
        <v>2007</v>
      </c>
      <c r="E3034" s="68" t="s">
        <v>2008</v>
      </c>
      <c r="F3034" s="239">
        <v>3</v>
      </c>
    </row>
    <row r="3035" customHeight="1" spans="1:6">
      <c r="A3035" s="20">
        <v>3031</v>
      </c>
      <c r="B3035" s="218" t="s">
        <v>4966</v>
      </c>
      <c r="C3035" s="224" t="s">
        <v>2017</v>
      </c>
      <c r="D3035" s="235" t="s">
        <v>2007</v>
      </c>
      <c r="E3035" s="68" t="s">
        <v>2064</v>
      </c>
      <c r="F3035" s="239">
        <v>2</v>
      </c>
    </row>
    <row r="3036" customHeight="1" spans="1:6">
      <c r="A3036" s="20">
        <v>3032</v>
      </c>
      <c r="B3036" s="218" t="s">
        <v>4967</v>
      </c>
      <c r="C3036" s="224"/>
      <c r="D3036" s="235" t="s">
        <v>2007</v>
      </c>
      <c r="E3036" s="68" t="s">
        <v>2008</v>
      </c>
      <c r="F3036" s="239">
        <v>8</v>
      </c>
    </row>
    <row r="3037" customHeight="1" spans="1:6">
      <c r="A3037" s="20">
        <v>3033</v>
      </c>
      <c r="B3037" s="218" t="s">
        <v>4968</v>
      </c>
      <c r="C3037" s="224"/>
      <c r="D3037" s="235" t="s">
        <v>2007</v>
      </c>
      <c r="E3037" s="68" t="s">
        <v>2008</v>
      </c>
      <c r="F3037" s="239">
        <v>4</v>
      </c>
    </row>
    <row r="3038" customHeight="1" spans="1:6">
      <c r="A3038" s="20">
        <v>3034</v>
      </c>
      <c r="B3038" s="218" t="s">
        <v>4969</v>
      </c>
      <c r="C3038" s="224"/>
      <c r="D3038" s="235" t="s">
        <v>2007</v>
      </c>
      <c r="E3038" s="68" t="s">
        <v>2008</v>
      </c>
      <c r="F3038" s="239">
        <v>25</v>
      </c>
    </row>
    <row r="3039" customHeight="1" spans="1:6">
      <c r="A3039" s="20">
        <v>3035</v>
      </c>
      <c r="B3039" s="218" t="s">
        <v>4970</v>
      </c>
      <c r="C3039" s="224"/>
      <c r="D3039" s="235" t="s">
        <v>2007</v>
      </c>
      <c r="E3039" s="68" t="s">
        <v>2008</v>
      </c>
      <c r="F3039" s="239">
        <v>8</v>
      </c>
    </row>
    <row r="3040" customHeight="1" spans="1:6">
      <c r="A3040" s="20">
        <v>3036</v>
      </c>
      <c r="B3040" s="218" t="s">
        <v>4971</v>
      </c>
      <c r="C3040" s="224"/>
      <c r="D3040" s="235" t="s">
        <v>2007</v>
      </c>
      <c r="E3040" s="68" t="s">
        <v>2008</v>
      </c>
      <c r="F3040" s="239">
        <v>5</v>
      </c>
    </row>
    <row r="3041" customHeight="1" spans="1:6">
      <c r="A3041" s="20">
        <v>3037</v>
      </c>
      <c r="B3041" s="234" t="s">
        <v>4972</v>
      </c>
      <c r="C3041" s="224"/>
      <c r="D3041" s="235" t="s">
        <v>2007</v>
      </c>
      <c r="E3041" s="68" t="s">
        <v>2193</v>
      </c>
      <c r="F3041" s="239">
        <v>1</v>
      </c>
    </row>
    <row r="3042" customHeight="1" spans="1:6">
      <c r="A3042" s="20">
        <v>3038</v>
      </c>
      <c r="B3042" s="218" t="s">
        <v>4973</v>
      </c>
      <c r="C3042" s="224"/>
      <c r="D3042" s="235" t="s">
        <v>2007</v>
      </c>
      <c r="E3042" s="68" t="s">
        <v>2193</v>
      </c>
      <c r="F3042" s="239">
        <v>2</v>
      </c>
    </row>
    <row r="3043" customHeight="1" spans="1:6">
      <c r="A3043" s="20">
        <v>3039</v>
      </c>
      <c r="B3043" s="218" t="s">
        <v>4974</v>
      </c>
      <c r="C3043" s="224"/>
      <c r="D3043" s="235" t="s">
        <v>2007</v>
      </c>
      <c r="E3043" s="68" t="s">
        <v>2193</v>
      </c>
      <c r="F3043" s="239">
        <v>1</v>
      </c>
    </row>
    <row r="3044" customHeight="1" spans="1:6">
      <c r="A3044" s="20">
        <v>3040</v>
      </c>
      <c r="B3044" s="218" t="s">
        <v>4975</v>
      </c>
      <c r="C3044" s="224"/>
      <c r="D3044" s="235" t="s">
        <v>2007</v>
      </c>
      <c r="E3044" s="68" t="s">
        <v>2008</v>
      </c>
      <c r="F3044" s="239">
        <v>10</v>
      </c>
    </row>
    <row r="3045" customHeight="1" spans="1:6">
      <c r="A3045" s="20">
        <v>3041</v>
      </c>
      <c r="B3045" s="218" t="s">
        <v>4976</v>
      </c>
      <c r="C3045" s="224" t="s">
        <v>2072</v>
      </c>
      <c r="D3045" s="235" t="s">
        <v>2007</v>
      </c>
      <c r="E3045" s="68" t="s">
        <v>2008</v>
      </c>
      <c r="F3045" s="239">
        <v>17</v>
      </c>
    </row>
    <row r="3046" customHeight="1" spans="1:6">
      <c r="A3046" s="20">
        <v>3042</v>
      </c>
      <c r="B3046" s="218" t="s">
        <v>4977</v>
      </c>
      <c r="C3046" s="224"/>
      <c r="D3046" s="235" t="s">
        <v>2007</v>
      </c>
      <c r="E3046" s="68" t="s">
        <v>2013</v>
      </c>
      <c r="F3046" s="239">
        <v>2</v>
      </c>
    </row>
    <row r="3047" customHeight="1" spans="1:6">
      <c r="A3047" s="20">
        <v>3043</v>
      </c>
      <c r="B3047" s="218" t="s">
        <v>4978</v>
      </c>
      <c r="C3047" s="224" t="s">
        <v>2017</v>
      </c>
      <c r="D3047" s="235" t="s">
        <v>2007</v>
      </c>
      <c r="E3047" s="68" t="s">
        <v>2064</v>
      </c>
      <c r="F3047" s="239">
        <v>1</v>
      </c>
    </row>
    <row r="3048" customHeight="1" spans="1:6">
      <c r="A3048" s="20">
        <v>3044</v>
      </c>
      <c r="B3048" s="218" t="s">
        <v>4978</v>
      </c>
      <c r="C3048" s="224" t="s">
        <v>2017</v>
      </c>
      <c r="D3048" s="235" t="s">
        <v>2007</v>
      </c>
      <c r="E3048" s="68" t="s">
        <v>4979</v>
      </c>
      <c r="F3048" s="239">
        <v>4</v>
      </c>
    </row>
    <row r="3049" customHeight="1" spans="1:6">
      <c r="A3049" s="20">
        <v>3045</v>
      </c>
      <c r="B3049" s="218" t="s">
        <v>4980</v>
      </c>
      <c r="C3049" s="224" t="s">
        <v>2017</v>
      </c>
      <c r="D3049" s="235" t="s">
        <v>2007</v>
      </c>
      <c r="E3049" s="68" t="s">
        <v>2013</v>
      </c>
      <c r="F3049" s="239">
        <v>1</v>
      </c>
    </row>
    <row r="3050" customHeight="1" spans="1:6">
      <c r="A3050" s="20">
        <v>3046</v>
      </c>
      <c r="B3050" s="218" t="s">
        <v>4981</v>
      </c>
      <c r="C3050" s="224" t="s">
        <v>2017</v>
      </c>
      <c r="D3050" s="235" t="s">
        <v>2007</v>
      </c>
      <c r="E3050" s="68" t="s">
        <v>2038</v>
      </c>
      <c r="F3050" s="239">
        <v>1</v>
      </c>
    </row>
    <row r="3051" customHeight="1" spans="1:6">
      <c r="A3051" s="20">
        <v>3047</v>
      </c>
      <c r="B3051" s="218" t="s">
        <v>4982</v>
      </c>
      <c r="C3051" s="224" t="s">
        <v>2017</v>
      </c>
      <c r="D3051" s="235" t="s">
        <v>2007</v>
      </c>
      <c r="E3051" s="68" t="s">
        <v>2013</v>
      </c>
      <c r="F3051" s="239">
        <v>1</v>
      </c>
    </row>
    <row r="3052" customHeight="1" spans="1:6">
      <c r="A3052" s="20">
        <v>3048</v>
      </c>
      <c r="B3052" s="218" t="s">
        <v>4983</v>
      </c>
      <c r="C3052" s="224" t="s">
        <v>2017</v>
      </c>
      <c r="D3052" s="235" t="s">
        <v>2007</v>
      </c>
      <c r="E3052" s="68" t="s">
        <v>2013</v>
      </c>
      <c r="F3052" s="239">
        <v>1</v>
      </c>
    </row>
    <row r="3053" customHeight="1" spans="1:6">
      <c r="A3053" s="20">
        <v>3049</v>
      </c>
      <c r="B3053" s="218" t="s">
        <v>4984</v>
      </c>
      <c r="C3053" s="224" t="s">
        <v>2017</v>
      </c>
      <c r="D3053" s="235" t="s">
        <v>2007</v>
      </c>
      <c r="E3053" s="68" t="s">
        <v>2013</v>
      </c>
      <c r="F3053" s="239">
        <v>1</v>
      </c>
    </row>
    <row r="3054" customHeight="1" spans="1:6">
      <c r="A3054" s="20">
        <v>3050</v>
      </c>
      <c r="B3054" s="218" t="s">
        <v>4985</v>
      </c>
      <c r="C3054" s="224" t="s">
        <v>2017</v>
      </c>
      <c r="D3054" s="235" t="s">
        <v>2007</v>
      </c>
      <c r="E3054" s="68" t="s">
        <v>2013</v>
      </c>
      <c r="F3054" s="239">
        <v>1</v>
      </c>
    </row>
    <row r="3055" customHeight="1" spans="1:6">
      <c r="A3055" s="20">
        <v>3051</v>
      </c>
      <c r="B3055" s="218" t="s">
        <v>4982</v>
      </c>
      <c r="C3055" s="224" t="s">
        <v>2017</v>
      </c>
      <c r="D3055" s="235" t="s">
        <v>2007</v>
      </c>
      <c r="E3055" s="68" t="s">
        <v>2032</v>
      </c>
      <c r="F3055" s="239">
        <v>1</v>
      </c>
    </row>
    <row r="3056" customHeight="1" spans="1:6">
      <c r="A3056" s="20">
        <v>3052</v>
      </c>
      <c r="B3056" s="218" t="s">
        <v>4986</v>
      </c>
      <c r="C3056" s="224" t="s">
        <v>2017</v>
      </c>
      <c r="D3056" s="235" t="s">
        <v>2007</v>
      </c>
      <c r="E3056" s="68" t="s">
        <v>2013</v>
      </c>
      <c r="F3056" s="239">
        <v>1</v>
      </c>
    </row>
    <row r="3057" customHeight="1" spans="1:6">
      <c r="A3057" s="20">
        <v>3053</v>
      </c>
      <c r="B3057" s="218" t="s">
        <v>4987</v>
      </c>
      <c r="C3057" s="224" t="s">
        <v>2017</v>
      </c>
      <c r="D3057" s="235" t="s">
        <v>2007</v>
      </c>
      <c r="E3057" s="68" t="s">
        <v>2259</v>
      </c>
      <c r="F3057" s="239">
        <v>3</v>
      </c>
    </row>
    <row r="3058" customHeight="1" spans="1:6">
      <c r="A3058" s="20">
        <v>3054</v>
      </c>
      <c r="B3058" s="218" t="s">
        <v>4988</v>
      </c>
      <c r="C3058" s="224" t="s">
        <v>2017</v>
      </c>
      <c r="D3058" s="235" t="s">
        <v>2007</v>
      </c>
      <c r="E3058" s="68" t="s">
        <v>2259</v>
      </c>
      <c r="F3058" s="239">
        <v>30</v>
      </c>
    </row>
    <row r="3059" customHeight="1" spans="1:6">
      <c r="A3059" s="20">
        <v>3055</v>
      </c>
      <c r="B3059" s="218" t="s">
        <v>4989</v>
      </c>
      <c r="C3059" s="224" t="s">
        <v>2017</v>
      </c>
      <c r="D3059" s="235" t="s">
        <v>2007</v>
      </c>
      <c r="E3059" s="68" t="s">
        <v>2259</v>
      </c>
      <c r="F3059" s="239">
        <v>30</v>
      </c>
    </row>
    <row r="3060" customHeight="1" spans="1:6">
      <c r="A3060" s="20">
        <v>3056</v>
      </c>
      <c r="B3060" s="218" t="s">
        <v>4990</v>
      </c>
      <c r="C3060" s="224" t="s">
        <v>2017</v>
      </c>
      <c r="D3060" s="235" t="s">
        <v>2007</v>
      </c>
      <c r="E3060" s="68" t="s">
        <v>2259</v>
      </c>
      <c r="F3060" s="239">
        <v>35</v>
      </c>
    </row>
    <row r="3061" customHeight="1" spans="1:6">
      <c r="A3061" s="20">
        <v>3057</v>
      </c>
      <c r="B3061" s="218" t="s">
        <v>4991</v>
      </c>
      <c r="C3061" s="224" t="s">
        <v>2017</v>
      </c>
      <c r="D3061" s="235" t="s">
        <v>2007</v>
      </c>
      <c r="E3061" s="68" t="s">
        <v>2259</v>
      </c>
      <c r="F3061" s="239">
        <v>4</v>
      </c>
    </row>
    <row r="3062" customHeight="1" spans="1:6">
      <c r="A3062" s="20">
        <v>3058</v>
      </c>
      <c r="B3062" s="218" t="s">
        <v>4992</v>
      </c>
      <c r="C3062" s="224" t="s">
        <v>2017</v>
      </c>
      <c r="D3062" s="235" t="s">
        <v>2007</v>
      </c>
      <c r="E3062" s="68" t="s">
        <v>2259</v>
      </c>
      <c r="F3062" s="239">
        <v>17</v>
      </c>
    </row>
    <row r="3063" customHeight="1" spans="1:6">
      <c r="A3063" s="20">
        <v>3059</v>
      </c>
      <c r="B3063" s="218" t="s">
        <v>4993</v>
      </c>
      <c r="C3063" s="224" t="s">
        <v>2017</v>
      </c>
      <c r="D3063" s="235" t="s">
        <v>2007</v>
      </c>
      <c r="E3063" s="68" t="s">
        <v>2099</v>
      </c>
      <c r="F3063" s="239">
        <v>12</v>
      </c>
    </row>
    <row r="3064" customHeight="1" spans="1:6">
      <c r="A3064" s="20">
        <v>3060</v>
      </c>
      <c r="B3064" s="218" t="s">
        <v>4994</v>
      </c>
      <c r="C3064" s="224" t="s">
        <v>2017</v>
      </c>
      <c r="D3064" s="235" t="s">
        <v>2007</v>
      </c>
      <c r="E3064" s="68" t="s">
        <v>2099</v>
      </c>
      <c r="F3064" s="239">
        <v>1</v>
      </c>
    </row>
    <row r="3065" customHeight="1" spans="1:6">
      <c r="A3065" s="20">
        <v>3061</v>
      </c>
      <c r="B3065" s="218" t="s">
        <v>4994</v>
      </c>
      <c r="C3065" s="224" t="s">
        <v>2017</v>
      </c>
      <c r="D3065" s="235" t="s">
        <v>2007</v>
      </c>
      <c r="E3065" s="68" t="s">
        <v>2099</v>
      </c>
      <c r="F3065" s="239">
        <v>2</v>
      </c>
    </row>
    <row r="3066" customHeight="1" spans="1:6">
      <c r="A3066" s="20">
        <v>3062</v>
      </c>
      <c r="B3066" s="218" t="s">
        <v>4995</v>
      </c>
      <c r="C3066" s="224" t="s">
        <v>2017</v>
      </c>
      <c r="D3066" s="235" t="s">
        <v>2007</v>
      </c>
      <c r="E3066" s="68" t="s">
        <v>2064</v>
      </c>
      <c r="F3066" s="239">
        <v>1</v>
      </c>
    </row>
    <row r="3067" customHeight="1" spans="1:6">
      <c r="A3067" s="20">
        <v>3063</v>
      </c>
      <c r="B3067" s="218" t="s">
        <v>4996</v>
      </c>
      <c r="C3067" s="224"/>
      <c r="D3067" s="235" t="s">
        <v>2007</v>
      </c>
      <c r="E3067" s="68" t="s">
        <v>2573</v>
      </c>
      <c r="F3067" s="239">
        <v>1</v>
      </c>
    </row>
    <row r="3068" customHeight="1" spans="1:6">
      <c r="A3068" s="20">
        <v>3064</v>
      </c>
      <c r="B3068" s="218" t="s">
        <v>4997</v>
      </c>
      <c r="C3068" s="224"/>
      <c r="D3068" s="235" t="s">
        <v>2007</v>
      </c>
      <c r="E3068" s="68" t="s">
        <v>2038</v>
      </c>
      <c r="F3068" s="239">
        <v>3</v>
      </c>
    </row>
    <row r="3069" customHeight="1" spans="1:6">
      <c r="A3069" s="20">
        <v>3065</v>
      </c>
      <c r="B3069" s="218" t="s">
        <v>4998</v>
      </c>
      <c r="C3069" s="224"/>
      <c r="D3069" s="235" t="s">
        <v>2007</v>
      </c>
      <c r="E3069" s="68" t="s">
        <v>2038</v>
      </c>
      <c r="F3069" s="239">
        <v>15</v>
      </c>
    </row>
    <row r="3070" customHeight="1" spans="1:6">
      <c r="A3070" s="20">
        <v>3066</v>
      </c>
      <c r="B3070" s="218" t="s">
        <v>4999</v>
      </c>
      <c r="C3070" s="224" t="s">
        <v>2017</v>
      </c>
      <c r="D3070" s="235" t="s">
        <v>2007</v>
      </c>
      <c r="E3070" s="68" t="s">
        <v>2038</v>
      </c>
      <c r="F3070" s="239">
        <v>5</v>
      </c>
    </row>
    <row r="3071" customHeight="1" spans="1:6">
      <c r="A3071" s="20">
        <v>3067</v>
      </c>
      <c r="B3071" s="218" t="s">
        <v>5000</v>
      </c>
      <c r="C3071" s="224" t="s">
        <v>2017</v>
      </c>
      <c r="D3071" s="235" t="s">
        <v>2007</v>
      </c>
      <c r="E3071" s="68" t="s">
        <v>2038</v>
      </c>
      <c r="F3071" s="239">
        <v>1</v>
      </c>
    </row>
    <row r="3072" customHeight="1" spans="1:6">
      <c r="A3072" s="20">
        <v>3068</v>
      </c>
      <c r="B3072" s="218" t="s">
        <v>5001</v>
      </c>
      <c r="C3072" s="224" t="s">
        <v>2017</v>
      </c>
      <c r="D3072" s="235" t="s">
        <v>2007</v>
      </c>
      <c r="E3072" s="68" t="s">
        <v>2008</v>
      </c>
      <c r="F3072" s="239">
        <v>5</v>
      </c>
    </row>
    <row r="3073" customHeight="1" spans="1:6">
      <c r="A3073" s="20">
        <v>3069</v>
      </c>
      <c r="B3073" s="218" t="s">
        <v>5002</v>
      </c>
      <c r="C3073" s="224" t="s">
        <v>2017</v>
      </c>
      <c r="D3073" s="235" t="s">
        <v>2007</v>
      </c>
      <c r="E3073" s="68" t="s">
        <v>2008</v>
      </c>
      <c r="F3073" s="239">
        <v>1</v>
      </c>
    </row>
    <row r="3074" customHeight="1" spans="1:6">
      <c r="A3074" s="20">
        <v>3070</v>
      </c>
      <c r="B3074" s="218" t="s">
        <v>5003</v>
      </c>
      <c r="C3074" s="224" t="s">
        <v>2017</v>
      </c>
      <c r="D3074" s="235" t="s">
        <v>2007</v>
      </c>
      <c r="E3074" s="68" t="s">
        <v>2008</v>
      </c>
      <c r="F3074" s="239">
        <v>1</v>
      </c>
    </row>
    <row r="3075" customHeight="1" spans="1:6">
      <c r="A3075" s="20">
        <v>3071</v>
      </c>
      <c r="B3075" s="218" t="s">
        <v>5004</v>
      </c>
      <c r="C3075" s="224" t="s">
        <v>2017</v>
      </c>
      <c r="D3075" s="235" t="s">
        <v>2007</v>
      </c>
      <c r="E3075" s="68" t="s">
        <v>2008</v>
      </c>
      <c r="F3075" s="239">
        <v>1</v>
      </c>
    </row>
    <row r="3076" customHeight="1" spans="1:6">
      <c r="A3076" s="20">
        <v>3072</v>
      </c>
      <c r="B3076" s="218" t="s">
        <v>5005</v>
      </c>
      <c r="C3076" s="224"/>
      <c r="D3076" s="235" t="s">
        <v>2007</v>
      </c>
      <c r="E3076" s="68" t="s">
        <v>2038</v>
      </c>
      <c r="F3076" s="239">
        <v>2</v>
      </c>
    </row>
    <row r="3077" customHeight="1" spans="1:6">
      <c r="A3077" s="20">
        <v>3073</v>
      </c>
      <c r="B3077" s="218" t="s">
        <v>5006</v>
      </c>
      <c r="C3077" s="224"/>
      <c r="D3077" s="235" t="s">
        <v>2007</v>
      </c>
      <c r="E3077" s="68" t="s">
        <v>2008</v>
      </c>
      <c r="F3077" s="239">
        <v>2</v>
      </c>
    </row>
    <row r="3078" customHeight="1" spans="1:6">
      <c r="A3078" s="20">
        <v>3074</v>
      </c>
      <c r="B3078" s="218" t="s">
        <v>5007</v>
      </c>
      <c r="C3078" s="224"/>
      <c r="D3078" s="235" t="s">
        <v>2007</v>
      </c>
      <c r="E3078" s="68" t="s">
        <v>2038</v>
      </c>
      <c r="F3078" s="239">
        <v>2</v>
      </c>
    </row>
    <row r="3079" customHeight="1" spans="1:6">
      <c r="A3079" s="20">
        <v>3075</v>
      </c>
      <c r="B3079" s="234" t="s">
        <v>5008</v>
      </c>
      <c r="C3079" s="224" t="s">
        <v>2094</v>
      </c>
      <c r="D3079" s="235" t="s">
        <v>2007</v>
      </c>
      <c r="E3079" s="68" t="s">
        <v>2038</v>
      </c>
      <c r="F3079" s="239">
        <v>1</v>
      </c>
    </row>
    <row r="3080" customHeight="1" spans="1:6">
      <c r="A3080" s="20">
        <v>3076</v>
      </c>
      <c r="B3080" s="234" t="s">
        <v>5009</v>
      </c>
      <c r="C3080" s="224"/>
      <c r="D3080" s="235" t="s">
        <v>2007</v>
      </c>
      <c r="E3080" s="68" t="s">
        <v>2038</v>
      </c>
      <c r="F3080" s="239">
        <v>1</v>
      </c>
    </row>
    <row r="3081" customHeight="1" spans="1:6">
      <c r="A3081" s="20">
        <v>3077</v>
      </c>
      <c r="B3081" s="218" t="s">
        <v>5010</v>
      </c>
      <c r="C3081" s="224"/>
      <c r="D3081" s="235" t="s">
        <v>2007</v>
      </c>
      <c r="E3081" s="68" t="s">
        <v>2038</v>
      </c>
      <c r="F3081" s="239">
        <v>8</v>
      </c>
    </row>
    <row r="3082" customHeight="1" spans="1:6">
      <c r="A3082" s="20">
        <v>3078</v>
      </c>
      <c r="B3082" s="218" t="s">
        <v>5011</v>
      </c>
      <c r="C3082" s="224"/>
      <c r="D3082" s="235" t="s">
        <v>2007</v>
      </c>
      <c r="E3082" s="68" t="s">
        <v>2038</v>
      </c>
      <c r="F3082" s="239">
        <v>2</v>
      </c>
    </row>
    <row r="3083" customHeight="1" spans="1:6">
      <c r="A3083" s="20">
        <v>3079</v>
      </c>
      <c r="B3083" s="218" t="s">
        <v>5012</v>
      </c>
      <c r="C3083" s="224" t="s">
        <v>2017</v>
      </c>
      <c r="D3083" s="235" t="s">
        <v>2007</v>
      </c>
      <c r="E3083" s="68" t="s">
        <v>2008</v>
      </c>
      <c r="F3083" s="239">
        <v>8</v>
      </c>
    </row>
    <row r="3084" customHeight="1" spans="1:6">
      <c r="A3084" s="20">
        <v>3080</v>
      </c>
      <c r="B3084" s="218" t="s">
        <v>5013</v>
      </c>
      <c r="C3084" s="224"/>
      <c r="D3084" s="235" t="s">
        <v>2007</v>
      </c>
      <c r="E3084" s="68" t="s">
        <v>2008</v>
      </c>
      <c r="F3084" s="239">
        <v>20</v>
      </c>
    </row>
    <row r="3085" customHeight="1" spans="1:6">
      <c r="A3085" s="20">
        <v>3081</v>
      </c>
      <c r="B3085" s="218" t="s">
        <v>5014</v>
      </c>
      <c r="C3085" s="224"/>
      <c r="D3085" s="235" t="s">
        <v>2007</v>
      </c>
      <c r="E3085" s="68" t="s">
        <v>2008</v>
      </c>
      <c r="F3085" s="239">
        <v>1</v>
      </c>
    </row>
    <row r="3086" customHeight="1" spans="1:6">
      <c r="A3086" s="20">
        <v>3082</v>
      </c>
      <c r="B3086" s="218" t="s">
        <v>5015</v>
      </c>
      <c r="C3086" s="224"/>
      <c r="D3086" s="235" t="s">
        <v>2007</v>
      </c>
      <c r="E3086" s="68" t="s">
        <v>2008</v>
      </c>
      <c r="F3086" s="239">
        <v>4</v>
      </c>
    </row>
    <row r="3087" customHeight="1" spans="1:6">
      <c r="A3087" s="20">
        <v>3083</v>
      </c>
      <c r="B3087" s="218" t="s">
        <v>5016</v>
      </c>
      <c r="C3087" s="224"/>
      <c r="D3087" s="235" t="s">
        <v>2007</v>
      </c>
      <c r="E3087" s="68" t="s">
        <v>2008</v>
      </c>
      <c r="F3087" s="239">
        <v>1</v>
      </c>
    </row>
    <row r="3088" customHeight="1" spans="1:6">
      <c r="A3088" s="20">
        <v>3084</v>
      </c>
      <c r="B3088" s="218" t="s">
        <v>5006</v>
      </c>
      <c r="C3088" s="224"/>
      <c r="D3088" s="235" t="s">
        <v>2007</v>
      </c>
      <c r="E3088" s="68" t="s">
        <v>2008</v>
      </c>
      <c r="F3088" s="239">
        <v>30</v>
      </c>
    </row>
    <row r="3089" customHeight="1" spans="1:6">
      <c r="A3089" s="20">
        <v>3085</v>
      </c>
      <c r="B3089" s="218" t="s">
        <v>5017</v>
      </c>
      <c r="C3089" s="224"/>
      <c r="D3089" s="235" t="s">
        <v>2007</v>
      </c>
      <c r="E3089" s="68" t="s">
        <v>2008</v>
      </c>
      <c r="F3089" s="239">
        <v>15</v>
      </c>
    </row>
    <row r="3090" customHeight="1" spans="1:6">
      <c r="A3090" s="20">
        <v>3086</v>
      </c>
      <c r="B3090" s="218" t="s">
        <v>5018</v>
      </c>
      <c r="C3090" s="224"/>
      <c r="D3090" s="235" t="s">
        <v>2007</v>
      </c>
      <c r="E3090" s="68" t="s">
        <v>2008</v>
      </c>
      <c r="F3090" s="239">
        <v>51</v>
      </c>
    </row>
    <row r="3091" customHeight="1" spans="1:6">
      <c r="A3091" s="20">
        <v>3087</v>
      </c>
      <c r="B3091" s="218" t="s">
        <v>5019</v>
      </c>
      <c r="C3091" s="224"/>
      <c r="D3091" s="235" t="s">
        <v>2007</v>
      </c>
      <c r="E3091" s="68" t="s">
        <v>2008</v>
      </c>
      <c r="F3091" s="239">
        <v>24</v>
      </c>
    </row>
    <row r="3092" customHeight="1" spans="1:6">
      <c r="A3092" s="20">
        <v>3088</v>
      </c>
      <c r="B3092" s="218" t="s">
        <v>5020</v>
      </c>
      <c r="C3092" s="224"/>
      <c r="D3092" s="235" t="s">
        <v>2007</v>
      </c>
      <c r="E3092" s="68" t="s">
        <v>2008</v>
      </c>
      <c r="F3092" s="239">
        <v>10</v>
      </c>
    </row>
    <row r="3093" customHeight="1" spans="1:6">
      <c r="A3093" s="20">
        <v>3089</v>
      </c>
      <c r="B3093" s="218" t="s">
        <v>5021</v>
      </c>
      <c r="C3093" s="224" t="s">
        <v>2017</v>
      </c>
      <c r="D3093" s="235" t="s">
        <v>2007</v>
      </c>
      <c r="E3093" s="68" t="s">
        <v>2008</v>
      </c>
      <c r="F3093" s="239">
        <v>3</v>
      </c>
    </row>
    <row r="3094" customHeight="1" spans="1:6">
      <c r="A3094" s="20">
        <v>3090</v>
      </c>
      <c r="B3094" s="218" t="s">
        <v>5022</v>
      </c>
      <c r="C3094" s="224"/>
      <c r="D3094" s="235" t="s">
        <v>2007</v>
      </c>
      <c r="E3094" s="68" t="s">
        <v>2008</v>
      </c>
      <c r="F3094" s="239">
        <v>2</v>
      </c>
    </row>
    <row r="3095" customHeight="1" spans="1:6">
      <c r="A3095" s="20">
        <v>3091</v>
      </c>
      <c r="B3095" s="218" t="s">
        <v>5023</v>
      </c>
      <c r="C3095" s="224"/>
      <c r="D3095" s="235" t="s">
        <v>2007</v>
      </c>
      <c r="E3095" s="68" t="s">
        <v>2008</v>
      </c>
      <c r="F3095" s="239">
        <v>1</v>
      </c>
    </row>
    <row r="3096" customHeight="1" spans="1:6">
      <c r="A3096" s="20">
        <v>3092</v>
      </c>
      <c r="B3096" s="218" t="s">
        <v>5017</v>
      </c>
      <c r="C3096" s="224"/>
      <c r="D3096" s="235" t="s">
        <v>2007</v>
      </c>
      <c r="E3096" s="68" t="s">
        <v>2008</v>
      </c>
      <c r="F3096" s="239">
        <v>17</v>
      </c>
    </row>
    <row r="3097" customHeight="1" spans="1:6">
      <c r="A3097" s="20">
        <v>3093</v>
      </c>
      <c r="B3097" s="218" t="s">
        <v>5024</v>
      </c>
      <c r="C3097" s="224" t="s">
        <v>2017</v>
      </c>
      <c r="D3097" s="235" t="s">
        <v>2007</v>
      </c>
      <c r="E3097" s="68" t="s">
        <v>2008</v>
      </c>
      <c r="F3097" s="239">
        <v>1</v>
      </c>
    </row>
    <row r="3098" customHeight="1" spans="1:6">
      <c r="A3098" s="20">
        <v>3094</v>
      </c>
      <c r="B3098" s="218" t="s">
        <v>5025</v>
      </c>
      <c r="C3098" s="224"/>
      <c r="D3098" s="235" t="s">
        <v>2007</v>
      </c>
      <c r="E3098" s="68" t="s">
        <v>2008</v>
      </c>
      <c r="F3098" s="239">
        <v>1</v>
      </c>
    </row>
    <row r="3099" customHeight="1" spans="1:6">
      <c r="A3099" s="20">
        <v>3095</v>
      </c>
      <c r="B3099" s="218" t="s">
        <v>5026</v>
      </c>
      <c r="C3099" s="224" t="s">
        <v>2017</v>
      </c>
      <c r="D3099" s="235" t="s">
        <v>2007</v>
      </c>
      <c r="E3099" s="68" t="s">
        <v>2008</v>
      </c>
      <c r="F3099" s="239">
        <v>1</v>
      </c>
    </row>
    <row r="3100" customHeight="1" spans="1:6">
      <c r="A3100" s="20">
        <v>3096</v>
      </c>
      <c r="B3100" s="218" t="s">
        <v>5027</v>
      </c>
      <c r="C3100" s="224" t="s">
        <v>2017</v>
      </c>
      <c r="D3100" s="235" t="s">
        <v>2007</v>
      </c>
      <c r="E3100" s="68" t="s">
        <v>2008</v>
      </c>
      <c r="F3100" s="239">
        <v>3</v>
      </c>
    </row>
    <row r="3101" customHeight="1" spans="1:6">
      <c r="A3101" s="20">
        <v>3097</v>
      </c>
      <c r="B3101" s="218" t="s">
        <v>5028</v>
      </c>
      <c r="C3101" s="224"/>
      <c r="D3101" s="235" t="s">
        <v>2007</v>
      </c>
      <c r="E3101" s="68" t="s">
        <v>2008</v>
      </c>
      <c r="F3101" s="239">
        <v>12</v>
      </c>
    </row>
    <row r="3102" customHeight="1" spans="1:6">
      <c r="A3102" s="20">
        <v>3098</v>
      </c>
      <c r="B3102" s="218" t="s">
        <v>5029</v>
      </c>
      <c r="C3102" s="224"/>
      <c r="D3102" s="235" t="s">
        <v>2007</v>
      </c>
      <c r="E3102" s="68" t="s">
        <v>2008</v>
      </c>
      <c r="F3102" s="239">
        <v>21</v>
      </c>
    </row>
    <row r="3103" customHeight="1" spans="1:6">
      <c r="A3103" s="20">
        <v>3099</v>
      </c>
      <c r="B3103" s="218" t="s">
        <v>5030</v>
      </c>
      <c r="C3103" s="224"/>
      <c r="D3103" s="235" t="s">
        <v>2007</v>
      </c>
      <c r="E3103" s="68" t="s">
        <v>2008</v>
      </c>
      <c r="F3103" s="239">
        <v>21</v>
      </c>
    </row>
    <row r="3104" customHeight="1" spans="1:6">
      <c r="A3104" s="20">
        <v>3100</v>
      </c>
      <c r="B3104" s="218" t="s">
        <v>5031</v>
      </c>
      <c r="C3104" s="224" t="s">
        <v>2017</v>
      </c>
      <c r="D3104" s="235" t="s">
        <v>2007</v>
      </c>
      <c r="E3104" s="68" t="s">
        <v>2008</v>
      </c>
      <c r="F3104" s="239">
        <v>1</v>
      </c>
    </row>
    <row r="3105" customHeight="1" spans="1:6">
      <c r="A3105" s="20">
        <v>3101</v>
      </c>
      <c r="B3105" s="218" t="s">
        <v>5032</v>
      </c>
      <c r="C3105" s="224" t="s">
        <v>2017</v>
      </c>
      <c r="D3105" s="235" t="s">
        <v>2007</v>
      </c>
      <c r="E3105" s="68" t="s">
        <v>2008</v>
      </c>
      <c r="F3105" s="239">
        <v>1</v>
      </c>
    </row>
    <row r="3106" customHeight="1" spans="1:6">
      <c r="A3106" s="20">
        <v>3102</v>
      </c>
      <c r="B3106" s="218" t="s">
        <v>5033</v>
      </c>
      <c r="C3106" s="224" t="s">
        <v>2017</v>
      </c>
      <c r="D3106" s="235" t="s">
        <v>2007</v>
      </c>
      <c r="E3106" s="68" t="s">
        <v>2032</v>
      </c>
      <c r="F3106" s="239">
        <v>8</v>
      </c>
    </row>
    <row r="3107" customHeight="1" spans="1:6">
      <c r="A3107" s="20">
        <v>3103</v>
      </c>
      <c r="B3107" s="218" t="s">
        <v>5034</v>
      </c>
      <c r="C3107" s="224" t="s">
        <v>2017</v>
      </c>
      <c r="D3107" s="235" t="s">
        <v>2007</v>
      </c>
      <c r="E3107" s="68" t="s">
        <v>2008</v>
      </c>
      <c r="F3107" s="239">
        <v>10</v>
      </c>
    </row>
    <row r="3108" customHeight="1" spans="1:6">
      <c r="A3108" s="20">
        <v>3104</v>
      </c>
      <c r="B3108" s="218" t="s">
        <v>5035</v>
      </c>
      <c r="C3108" s="224" t="s">
        <v>2017</v>
      </c>
      <c r="D3108" s="235" t="s">
        <v>2007</v>
      </c>
      <c r="E3108" s="68" t="s">
        <v>2008</v>
      </c>
      <c r="F3108" s="239">
        <v>4</v>
      </c>
    </row>
    <row r="3109" customHeight="1" spans="1:6">
      <c r="A3109" s="20">
        <v>3105</v>
      </c>
      <c r="B3109" s="218" t="s">
        <v>5036</v>
      </c>
      <c r="C3109" s="224" t="s">
        <v>2017</v>
      </c>
      <c r="D3109" s="235" t="s">
        <v>2007</v>
      </c>
      <c r="E3109" s="68" t="s">
        <v>2008</v>
      </c>
      <c r="F3109" s="239">
        <v>3</v>
      </c>
    </row>
    <row r="3110" customHeight="1" spans="1:6">
      <c r="A3110" s="20">
        <v>3106</v>
      </c>
      <c r="B3110" s="218" t="s">
        <v>5037</v>
      </c>
      <c r="C3110" s="224" t="s">
        <v>2017</v>
      </c>
      <c r="D3110" s="235" t="s">
        <v>2007</v>
      </c>
      <c r="E3110" s="68" t="s">
        <v>2008</v>
      </c>
      <c r="F3110" s="239">
        <v>9</v>
      </c>
    </row>
    <row r="3111" customHeight="1" spans="1:6">
      <c r="A3111" s="20">
        <v>3107</v>
      </c>
      <c r="B3111" s="218" t="s">
        <v>5038</v>
      </c>
      <c r="C3111" s="224"/>
      <c r="D3111" s="235" t="s">
        <v>2007</v>
      </c>
      <c r="E3111" s="68" t="s">
        <v>2038</v>
      </c>
      <c r="F3111" s="239">
        <v>1</v>
      </c>
    </row>
    <row r="3112" customHeight="1" spans="1:6">
      <c r="A3112" s="20">
        <v>3108</v>
      </c>
      <c r="B3112" s="218" t="s">
        <v>5039</v>
      </c>
      <c r="C3112" s="224" t="s">
        <v>2017</v>
      </c>
      <c r="D3112" s="235" t="s">
        <v>2007</v>
      </c>
      <c r="E3112" s="68" t="s">
        <v>2038</v>
      </c>
      <c r="F3112" s="239">
        <v>3</v>
      </c>
    </row>
    <row r="3113" customHeight="1" spans="1:6">
      <c r="A3113" s="20">
        <v>3109</v>
      </c>
      <c r="B3113" s="238" t="s">
        <v>5040</v>
      </c>
      <c r="C3113" s="246" t="s">
        <v>2017</v>
      </c>
      <c r="D3113" s="245" t="s">
        <v>2007</v>
      </c>
      <c r="E3113" s="244" t="s">
        <v>2038</v>
      </c>
      <c r="F3113" s="240">
        <v>5</v>
      </c>
    </row>
    <row r="3114" customHeight="1" spans="1:6">
      <c r="A3114" s="20">
        <v>3110</v>
      </c>
      <c r="B3114" s="238" t="s">
        <v>5041</v>
      </c>
      <c r="C3114" s="246"/>
      <c r="D3114" s="245" t="s">
        <v>2007</v>
      </c>
      <c r="E3114" s="244" t="s">
        <v>2038</v>
      </c>
      <c r="F3114" s="240">
        <v>3</v>
      </c>
    </row>
    <row r="3115" customHeight="1" spans="1:6">
      <c r="A3115" s="20">
        <v>3111</v>
      </c>
      <c r="B3115" s="238" t="s">
        <v>5042</v>
      </c>
      <c r="C3115" s="246" t="s">
        <v>2017</v>
      </c>
      <c r="D3115" s="245" t="s">
        <v>2007</v>
      </c>
      <c r="E3115" s="244" t="s">
        <v>2038</v>
      </c>
      <c r="F3115" s="240">
        <v>4</v>
      </c>
    </row>
    <row r="3116" customHeight="1" spans="1:6">
      <c r="A3116" s="20">
        <v>3112</v>
      </c>
      <c r="B3116" s="238" t="s">
        <v>5043</v>
      </c>
      <c r="C3116" s="246"/>
      <c r="D3116" s="245" t="s">
        <v>2007</v>
      </c>
      <c r="E3116" s="244" t="s">
        <v>2038</v>
      </c>
      <c r="F3116" s="240">
        <v>2</v>
      </c>
    </row>
    <row r="3117" customHeight="1" spans="1:6">
      <c r="A3117" s="20">
        <v>3113</v>
      </c>
      <c r="B3117" s="238" t="s">
        <v>5044</v>
      </c>
      <c r="C3117" s="246"/>
      <c r="D3117" s="245" t="s">
        <v>2007</v>
      </c>
      <c r="E3117" s="244" t="s">
        <v>2008</v>
      </c>
      <c r="F3117" s="240">
        <v>17</v>
      </c>
    </row>
    <row r="3118" customHeight="1" spans="1:6">
      <c r="A3118" s="20">
        <v>3114</v>
      </c>
      <c r="B3118" s="238" t="s">
        <v>5045</v>
      </c>
      <c r="C3118" s="246"/>
      <c r="D3118" s="245" t="s">
        <v>2007</v>
      </c>
      <c r="E3118" s="244" t="s">
        <v>2008</v>
      </c>
      <c r="F3118" s="240">
        <v>33</v>
      </c>
    </row>
    <row r="3119" customHeight="1" spans="1:6">
      <c r="A3119" s="20">
        <v>3115</v>
      </c>
      <c r="B3119" s="238" t="s">
        <v>5046</v>
      </c>
      <c r="C3119" s="246" t="s">
        <v>2017</v>
      </c>
      <c r="D3119" s="245" t="s">
        <v>2007</v>
      </c>
      <c r="E3119" s="244" t="s">
        <v>2008</v>
      </c>
      <c r="F3119" s="240">
        <v>1</v>
      </c>
    </row>
    <row r="3120" customHeight="1" spans="1:6">
      <c r="A3120" s="20">
        <v>3116</v>
      </c>
      <c r="B3120" s="238" t="s">
        <v>5047</v>
      </c>
      <c r="C3120" s="246"/>
      <c r="D3120" s="245" t="s">
        <v>2007</v>
      </c>
      <c r="E3120" s="244" t="s">
        <v>2008</v>
      </c>
      <c r="F3120" s="240">
        <v>21</v>
      </c>
    </row>
    <row r="3121" customHeight="1" spans="1:6">
      <c r="A3121" s="20">
        <v>3117</v>
      </c>
      <c r="B3121" s="238" t="s">
        <v>5048</v>
      </c>
      <c r="C3121" s="246" t="s">
        <v>2017</v>
      </c>
      <c r="D3121" s="245" t="s">
        <v>2007</v>
      </c>
      <c r="E3121" s="244" t="s">
        <v>4021</v>
      </c>
      <c r="F3121" s="242">
        <v>302</v>
      </c>
    </row>
    <row r="3122" customHeight="1" spans="1:6">
      <c r="A3122" s="20">
        <v>3118</v>
      </c>
      <c r="B3122" s="238" t="s">
        <v>5049</v>
      </c>
      <c r="C3122" s="246" t="s">
        <v>2017</v>
      </c>
      <c r="D3122" s="245" t="s">
        <v>2007</v>
      </c>
      <c r="E3122" s="244" t="s">
        <v>2008</v>
      </c>
      <c r="F3122" s="240">
        <v>24</v>
      </c>
    </row>
    <row r="3123" customHeight="1" spans="1:6">
      <c r="A3123" s="20">
        <v>3119</v>
      </c>
      <c r="B3123" s="238" t="s">
        <v>5050</v>
      </c>
      <c r="C3123" s="246" t="s">
        <v>2017</v>
      </c>
      <c r="D3123" s="245" t="s">
        <v>2007</v>
      </c>
      <c r="E3123" s="244" t="s">
        <v>2008</v>
      </c>
      <c r="F3123" s="240">
        <v>3</v>
      </c>
    </row>
    <row r="3124" customHeight="1" spans="1:6">
      <c r="A3124" s="20">
        <v>3120</v>
      </c>
      <c r="B3124" s="218" t="s">
        <v>5051</v>
      </c>
      <c r="C3124" s="224"/>
      <c r="D3124" s="235" t="s">
        <v>2007</v>
      </c>
      <c r="E3124" s="68" t="s">
        <v>2008</v>
      </c>
      <c r="F3124" s="239">
        <v>14</v>
      </c>
    </row>
    <row r="3125" customHeight="1" spans="1:6">
      <c r="A3125" s="20">
        <v>3121</v>
      </c>
      <c r="B3125" s="218" t="s">
        <v>5052</v>
      </c>
      <c r="C3125" s="224"/>
      <c r="D3125" s="235" t="s">
        <v>2007</v>
      </c>
      <c r="E3125" s="68" t="s">
        <v>2008</v>
      </c>
      <c r="F3125" s="239">
        <v>2</v>
      </c>
    </row>
    <row r="3126" customHeight="1" spans="1:6">
      <c r="A3126" s="20">
        <v>3122</v>
      </c>
      <c r="B3126" s="218" t="s">
        <v>5053</v>
      </c>
      <c r="C3126" s="224"/>
      <c r="D3126" s="235" t="s">
        <v>2007</v>
      </c>
      <c r="E3126" s="68" t="s">
        <v>2008</v>
      </c>
      <c r="F3126" s="239">
        <v>29</v>
      </c>
    </row>
    <row r="3127" customHeight="1" spans="1:6">
      <c r="A3127" s="20">
        <v>3123</v>
      </c>
      <c r="B3127" s="218" t="s">
        <v>5054</v>
      </c>
      <c r="C3127" s="224"/>
      <c r="D3127" s="235" t="s">
        <v>2007</v>
      </c>
      <c r="E3127" s="68" t="s">
        <v>2008</v>
      </c>
      <c r="F3127" s="239">
        <v>10</v>
      </c>
    </row>
    <row r="3128" customHeight="1" spans="1:6">
      <c r="A3128" s="20">
        <v>3124</v>
      </c>
      <c r="B3128" s="218" t="s">
        <v>5055</v>
      </c>
      <c r="C3128" s="224" t="s">
        <v>2017</v>
      </c>
      <c r="D3128" s="235" t="s">
        <v>2007</v>
      </c>
      <c r="E3128" s="68" t="s">
        <v>2008</v>
      </c>
      <c r="F3128" s="239">
        <v>10</v>
      </c>
    </row>
    <row r="3129" customHeight="1" spans="1:6">
      <c r="A3129" s="20">
        <v>3125</v>
      </c>
      <c r="B3129" s="218" t="s">
        <v>5056</v>
      </c>
      <c r="C3129" s="224"/>
      <c r="D3129" s="235" t="s">
        <v>2007</v>
      </c>
      <c r="E3129" s="68" t="s">
        <v>2008</v>
      </c>
      <c r="F3129" s="239">
        <v>1</v>
      </c>
    </row>
    <row r="3130" customHeight="1" spans="1:6">
      <c r="A3130" s="20">
        <v>3126</v>
      </c>
      <c r="B3130" s="218" t="s">
        <v>5057</v>
      </c>
      <c r="C3130" s="224"/>
      <c r="D3130" s="235" t="s">
        <v>2007</v>
      </c>
      <c r="E3130" s="68" t="s">
        <v>2008</v>
      </c>
      <c r="F3130" s="239">
        <v>25</v>
      </c>
    </row>
    <row r="3131" customHeight="1" spans="1:6">
      <c r="A3131" s="20">
        <v>3127</v>
      </c>
      <c r="B3131" s="218" t="s">
        <v>5058</v>
      </c>
      <c r="C3131" s="224"/>
      <c r="D3131" s="235" t="s">
        <v>2007</v>
      </c>
      <c r="E3131" s="68" t="s">
        <v>2008</v>
      </c>
      <c r="F3131" s="239">
        <v>1</v>
      </c>
    </row>
    <row r="3132" customHeight="1" spans="1:6">
      <c r="A3132" s="20">
        <v>3128</v>
      </c>
      <c r="B3132" s="218" t="s">
        <v>5059</v>
      </c>
      <c r="C3132" s="224"/>
      <c r="D3132" s="235" t="s">
        <v>2007</v>
      </c>
      <c r="E3132" s="68" t="s">
        <v>2008</v>
      </c>
      <c r="F3132" s="239">
        <v>2</v>
      </c>
    </row>
    <row r="3133" customHeight="1" spans="1:6">
      <c r="A3133" s="20">
        <v>3129</v>
      </c>
      <c r="B3133" s="218" t="s">
        <v>5060</v>
      </c>
      <c r="C3133" s="224" t="s">
        <v>2017</v>
      </c>
      <c r="D3133" s="235" t="s">
        <v>2007</v>
      </c>
      <c r="E3133" s="68" t="s">
        <v>2008</v>
      </c>
      <c r="F3133" s="239">
        <v>2</v>
      </c>
    </row>
    <row r="3134" customHeight="1" spans="1:6">
      <c r="A3134" s="20">
        <v>3130</v>
      </c>
      <c r="B3134" s="218" t="s">
        <v>5061</v>
      </c>
      <c r="C3134" s="224"/>
      <c r="D3134" s="235" t="s">
        <v>2007</v>
      </c>
      <c r="E3134" s="68" t="s">
        <v>2038</v>
      </c>
      <c r="F3134" s="239">
        <v>1</v>
      </c>
    </row>
    <row r="3135" customHeight="1" spans="1:6">
      <c r="A3135" s="20">
        <v>3131</v>
      </c>
      <c r="B3135" s="218" t="s">
        <v>5062</v>
      </c>
      <c r="C3135" s="224"/>
      <c r="D3135" s="235" t="s">
        <v>2007</v>
      </c>
      <c r="E3135" s="68" t="s">
        <v>2038</v>
      </c>
      <c r="F3135" s="239">
        <v>2</v>
      </c>
    </row>
    <row r="3136" customHeight="1" spans="1:6">
      <c r="A3136" s="20">
        <v>3132</v>
      </c>
      <c r="B3136" s="218" t="s">
        <v>5063</v>
      </c>
      <c r="C3136" s="224"/>
      <c r="D3136" s="235" t="s">
        <v>2007</v>
      </c>
      <c r="E3136" s="68" t="s">
        <v>2008</v>
      </c>
      <c r="F3136" s="239">
        <v>2</v>
      </c>
    </row>
    <row r="3137" customHeight="1" spans="1:6">
      <c r="A3137" s="20">
        <v>3133</v>
      </c>
      <c r="B3137" s="218" t="s">
        <v>5064</v>
      </c>
      <c r="C3137" s="224"/>
      <c r="D3137" s="235" t="s">
        <v>2007</v>
      </c>
      <c r="E3137" s="68" t="s">
        <v>2008</v>
      </c>
      <c r="F3137" s="239">
        <v>2</v>
      </c>
    </row>
    <row r="3138" customHeight="1" spans="1:6">
      <c r="A3138" s="20">
        <v>3134</v>
      </c>
      <c r="B3138" s="218" t="s">
        <v>5065</v>
      </c>
      <c r="C3138" s="224"/>
      <c r="D3138" s="235" t="s">
        <v>2007</v>
      </c>
      <c r="E3138" s="68" t="s">
        <v>2008</v>
      </c>
      <c r="F3138" s="239">
        <v>5</v>
      </c>
    </row>
    <row r="3139" customHeight="1" spans="1:6">
      <c r="A3139" s="20">
        <v>3135</v>
      </c>
      <c r="B3139" s="218" t="s">
        <v>5066</v>
      </c>
      <c r="C3139" s="224" t="s">
        <v>2017</v>
      </c>
      <c r="D3139" s="235" t="s">
        <v>2007</v>
      </c>
      <c r="E3139" s="68" t="s">
        <v>2099</v>
      </c>
      <c r="F3139" s="239">
        <v>15</v>
      </c>
    </row>
    <row r="3140" customHeight="1" spans="1:6">
      <c r="A3140" s="20">
        <v>3136</v>
      </c>
      <c r="B3140" s="218" t="s">
        <v>5067</v>
      </c>
      <c r="C3140" s="224" t="s">
        <v>2017</v>
      </c>
      <c r="D3140" s="235" t="s">
        <v>2007</v>
      </c>
      <c r="E3140" s="68" t="s">
        <v>2099</v>
      </c>
      <c r="F3140" s="239">
        <v>6</v>
      </c>
    </row>
    <row r="3141" customHeight="1" spans="1:6">
      <c r="A3141" s="20">
        <v>3137</v>
      </c>
      <c r="B3141" s="218" t="s">
        <v>5068</v>
      </c>
      <c r="C3141" s="224" t="s">
        <v>2017</v>
      </c>
      <c r="D3141" s="235" t="s">
        <v>2007</v>
      </c>
      <c r="E3141" s="68" t="s">
        <v>2099</v>
      </c>
      <c r="F3141" s="239">
        <v>2</v>
      </c>
    </row>
    <row r="3142" customHeight="1" spans="1:6">
      <c r="A3142" s="20">
        <v>3138</v>
      </c>
      <c r="B3142" s="218" t="s">
        <v>5069</v>
      </c>
      <c r="C3142" s="224" t="s">
        <v>2017</v>
      </c>
      <c r="D3142" s="235" t="s">
        <v>2007</v>
      </c>
      <c r="E3142" s="68" t="s">
        <v>2099</v>
      </c>
      <c r="F3142" s="239">
        <v>42</v>
      </c>
    </row>
    <row r="3143" customHeight="1" spans="1:6">
      <c r="A3143" s="20">
        <v>3139</v>
      </c>
      <c r="B3143" s="218" t="s">
        <v>5070</v>
      </c>
      <c r="C3143" s="224"/>
      <c r="D3143" s="235" t="s">
        <v>2007</v>
      </c>
      <c r="E3143" s="68" t="s">
        <v>2008</v>
      </c>
      <c r="F3143" s="239">
        <v>1</v>
      </c>
    </row>
    <row r="3144" customHeight="1" spans="1:6">
      <c r="A3144" s="20">
        <v>3140</v>
      </c>
      <c r="B3144" s="218" t="s">
        <v>5071</v>
      </c>
      <c r="C3144" s="224"/>
      <c r="D3144" s="235" t="s">
        <v>2007</v>
      </c>
      <c r="E3144" s="68" t="s">
        <v>2008</v>
      </c>
      <c r="F3144" s="239">
        <v>3</v>
      </c>
    </row>
    <row r="3145" customHeight="1" spans="1:6">
      <c r="A3145" s="20">
        <v>3141</v>
      </c>
      <c r="B3145" s="218" t="s">
        <v>5072</v>
      </c>
      <c r="C3145" s="224"/>
      <c r="D3145" s="235" t="s">
        <v>2007</v>
      </c>
      <c r="E3145" s="68" t="s">
        <v>2008</v>
      </c>
      <c r="F3145" s="239">
        <v>4</v>
      </c>
    </row>
    <row r="3146" customHeight="1" spans="1:6">
      <c r="A3146" s="20">
        <v>3142</v>
      </c>
      <c r="B3146" s="218" t="s">
        <v>5073</v>
      </c>
      <c r="C3146" s="224"/>
      <c r="D3146" s="235" t="s">
        <v>2007</v>
      </c>
      <c r="E3146" s="68" t="s">
        <v>2008</v>
      </c>
      <c r="F3146" s="239">
        <v>7</v>
      </c>
    </row>
    <row r="3147" customHeight="1" spans="1:6">
      <c r="A3147" s="20">
        <v>3143</v>
      </c>
      <c r="B3147" s="218" t="s">
        <v>5074</v>
      </c>
      <c r="C3147" s="224"/>
      <c r="D3147" s="235" t="s">
        <v>2007</v>
      </c>
      <c r="E3147" s="68" t="s">
        <v>2008</v>
      </c>
      <c r="F3147" s="239">
        <v>5</v>
      </c>
    </row>
    <row r="3148" customHeight="1" spans="1:6">
      <c r="A3148" s="20">
        <v>3144</v>
      </c>
      <c r="B3148" s="218" t="s">
        <v>5075</v>
      </c>
      <c r="C3148" s="224"/>
      <c r="D3148" s="235" t="s">
        <v>2007</v>
      </c>
      <c r="E3148" s="68" t="s">
        <v>2008</v>
      </c>
      <c r="F3148" s="239">
        <v>2</v>
      </c>
    </row>
    <row r="3149" customHeight="1" spans="1:6">
      <c r="A3149" s="20">
        <v>3145</v>
      </c>
      <c r="B3149" s="218" t="s">
        <v>5076</v>
      </c>
      <c r="C3149" s="224" t="s">
        <v>2017</v>
      </c>
      <c r="D3149" s="235" t="s">
        <v>2007</v>
      </c>
      <c r="E3149" s="68" t="s">
        <v>2008</v>
      </c>
      <c r="F3149" s="239">
        <v>2</v>
      </c>
    </row>
    <row r="3150" customHeight="1" spans="1:6">
      <c r="A3150" s="20">
        <v>3146</v>
      </c>
      <c r="B3150" s="218" t="s">
        <v>5077</v>
      </c>
      <c r="C3150" s="224" t="s">
        <v>2017</v>
      </c>
      <c r="D3150" s="235" t="s">
        <v>2007</v>
      </c>
      <c r="E3150" s="68" t="s">
        <v>2008</v>
      </c>
      <c r="F3150" s="239">
        <v>2</v>
      </c>
    </row>
    <row r="3151" customHeight="1" spans="1:6">
      <c r="A3151" s="20">
        <v>3147</v>
      </c>
      <c r="B3151" s="218" t="s">
        <v>5078</v>
      </c>
      <c r="C3151" s="224" t="s">
        <v>2017</v>
      </c>
      <c r="D3151" s="235" t="s">
        <v>2007</v>
      </c>
      <c r="E3151" s="68" t="s">
        <v>2008</v>
      </c>
      <c r="F3151" s="239">
        <v>2</v>
      </c>
    </row>
    <row r="3152" customHeight="1" spans="1:6">
      <c r="A3152" s="20">
        <v>3148</v>
      </c>
      <c r="B3152" s="218" t="s">
        <v>5079</v>
      </c>
      <c r="C3152" s="224" t="s">
        <v>2017</v>
      </c>
      <c r="D3152" s="235" t="s">
        <v>2007</v>
      </c>
      <c r="E3152" s="68" t="s">
        <v>2008</v>
      </c>
      <c r="F3152" s="239">
        <v>2</v>
      </c>
    </row>
    <row r="3153" customHeight="1" spans="1:6">
      <c r="A3153" s="20">
        <v>3149</v>
      </c>
      <c r="B3153" s="218" t="s">
        <v>5080</v>
      </c>
      <c r="C3153" s="224" t="s">
        <v>2017</v>
      </c>
      <c r="D3153" s="235" t="s">
        <v>2007</v>
      </c>
      <c r="E3153" s="68" t="s">
        <v>2008</v>
      </c>
      <c r="F3153" s="239">
        <v>1</v>
      </c>
    </row>
    <row r="3154" customHeight="1" spans="1:6">
      <c r="A3154" s="20">
        <v>3150</v>
      </c>
      <c r="B3154" s="218" t="s">
        <v>5081</v>
      </c>
      <c r="C3154" s="224"/>
      <c r="D3154" s="235" t="s">
        <v>2007</v>
      </c>
      <c r="E3154" s="68" t="s">
        <v>2008</v>
      </c>
      <c r="F3154" s="239">
        <v>5</v>
      </c>
    </row>
    <row r="3155" customHeight="1" spans="1:6">
      <c r="A3155" s="20">
        <v>3151</v>
      </c>
      <c r="B3155" s="218" t="s">
        <v>5082</v>
      </c>
      <c r="C3155" s="224"/>
      <c r="D3155" s="235" t="s">
        <v>2007</v>
      </c>
      <c r="E3155" s="68" t="s">
        <v>2008</v>
      </c>
      <c r="F3155" s="239">
        <v>5</v>
      </c>
    </row>
    <row r="3156" customHeight="1" spans="1:6">
      <c r="A3156" s="20">
        <v>3152</v>
      </c>
      <c r="B3156" s="218" t="s">
        <v>5083</v>
      </c>
      <c r="C3156" s="224" t="s">
        <v>2017</v>
      </c>
      <c r="D3156" s="235" t="s">
        <v>2007</v>
      </c>
      <c r="E3156" s="68" t="s">
        <v>2008</v>
      </c>
      <c r="F3156" s="239">
        <v>2</v>
      </c>
    </row>
    <row r="3157" customHeight="1" spans="1:6">
      <c r="A3157" s="20">
        <v>3153</v>
      </c>
      <c r="B3157" s="218" t="s">
        <v>5084</v>
      </c>
      <c r="C3157" s="224" t="s">
        <v>2017</v>
      </c>
      <c r="D3157" s="235" t="s">
        <v>2007</v>
      </c>
      <c r="E3157" s="68" t="s">
        <v>2008</v>
      </c>
      <c r="F3157" s="239">
        <v>1</v>
      </c>
    </row>
    <row r="3158" customHeight="1" spans="1:6">
      <c r="A3158" s="20">
        <v>3154</v>
      </c>
      <c r="B3158" s="218" t="s">
        <v>5085</v>
      </c>
      <c r="C3158" s="224" t="s">
        <v>2017</v>
      </c>
      <c r="D3158" s="235" t="s">
        <v>2007</v>
      </c>
      <c r="E3158" s="68" t="s">
        <v>2008</v>
      </c>
      <c r="F3158" s="239">
        <v>1</v>
      </c>
    </row>
    <row r="3159" customHeight="1" spans="1:6">
      <c r="A3159" s="20">
        <v>3155</v>
      </c>
      <c r="B3159" s="218" t="s">
        <v>5086</v>
      </c>
      <c r="C3159" s="224" t="s">
        <v>2017</v>
      </c>
      <c r="D3159" s="235" t="s">
        <v>2007</v>
      </c>
      <c r="E3159" s="68" t="s">
        <v>2008</v>
      </c>
      <c r="F3159" s="239">
        <v>3</v>
      </c>
    </row>
    <row r="3160" customHeight="1" spans="1:6">
      <c r="A3160" s="20">
        <v>3156</v>
      </c>
      <c r="B3160" s="218" t="s">
        <v>5087</v>
      </c>
      <c r="C3160" s="224" t="s">
        <v>2017</v>
      </c>
      <c r="D3160" s="235" t="s">
        <v>2007</v>
      </c>
      <c r="E3160" s="68" t="s">
        <v>2008</v>
      </c>
      <c r="F3160" s="239">
        <v>1</v>
      </c>
    </row>
    <row r="3161" customHeight="1" spans="1:6">
      <c r="A3161" s="20">
        <v>3157</v>
      </c>
      <c r="B3161" s="218" t="s">
        <v>5088</v>
      </c>
      <c r="C3161" s="224"/>
      <c r="D3161" s="235" t="s">
        <v>2007</v>
      </c>
      <c r="E3161" s="68" t="s">
        <v>2008</v>
      </c>
      <c r="F3161" s="239">
        <v>5</v>
      </c>
    </row>
    <row r="3162" customHeight="1" spans="1:6">
      <c r="A3162" s="20">
        <v>3158</v>
      </c>
      <c r="B3162" s="218" t="s">
        <v>5089</v>
      </c>
      <c r="C3162" s="224"/>
      <c r="D3162" s="235" t="s">
        <v>2007</v>
      </c>
      <c r="E3162" s="68" t="s">
        <v>2038</v>
      </c>
      <c r="F3162" s="239">
        <v>21</v>
      </c>
    </row>
    <row r="3163" customHeight="1" spans="1:6">
      <c r="A3163" s="20">
        <v>3159</v>
      </c>
      <c r="B3163" s="218" t="s">
        <v>5090</v>
      </c>
      <c r="C3163" s="224"/>
      <c r="D3163" s="235" t="s">
        <v>2007</v>
      </c>
      <c r="E3163" s="68" t="s">
        <v>2008</v>
      </c>
      <c r="F3163" s="239">
        <v>5</v>
      </c>
    </row>
    <row r="3164" customHeight="1" spans="1:6">
      <c r="A3164" s="20">
        <v>3160</v>
      </c>
      <c r="B3164" s="218" t="s">
        <v>5091</v>
      </c>
      <c r="C3164" s="224" t="s">
        <v>2017</v>
      </c>
      <c r="D3164" s="235" t="s">
        <v>2007</v>
      </c>
      <c r="E3164" s="68" t="s">
        <v>2008</v>
      </c>
      <c r="F3164" s="239">
        <v>1</v>
      </c>
    </row>
    <row r="3165" customHeight="1" spans="1:6">
      <c r="A3165" s="20">
        <v>3161</v>
      </c>
      <c r="B3165" s="218" t="s">
        <v>5092</v>
      </c>
      <c r="C3165" s="224"/>
      <c r="D3165" s="235" t="s">
        <v>2007</v>
      </c>
      <c r="E3165" s="68" t="s">
        <v>2038</v>
      </c>
      <c r="F3165" s="239">
        <v>4</v>
      </c>
    </row>
    <row r="3166" customHeight="1" spans="1:6">
      <c r="A3166" s="20">
        <v>3162</v>
      </c>
      <c r="B3166" s="218" t="s">
        <v>5093</v>
      </c>
      <c r="C3166" s="224"/>
      <c r="D3166" s="235" t="s">
        <v>2007</v>
      </c>
      <c r="E3166" s="68" t="s">
        <v>2008</v>
      </c>
      <c r="F3166" s="239">
        <v>4</v>
      </c>
    </row>
    <row r="3167" customHeight="1" spans="1:6">
      <c r="A3167" s="20">
        <v>3163</v>
      </c>
      <c r="B3167" s="218" t="s">
        <v>5094</v>
      </c>
      <c r="C3167" s="224"/>
      <c r="D3167" s="235" t="s">
        <v>2007</v>
      </c>
      <c r="E3167" s="68" t="s">
        <v>2008</v>
      </c>
      <c r="F3167" s="239">
        <v>2</v>
      </c>
    </row>
    <row r="3168" customHeight="1" spans="1:6">
      <c r="A3168" s="20">
        <v>3164</v>
      </c>
      <c r="B3168" s="218" t="s">
        <v>5095</v>
      </c>
      <c r="C3168" s="224"/>
      <c r="D3168" s="235" t="s">
        <v>2007</v>
      </c>
      <c r="E3168" s="68" t="s">
        <v>2008</v>
      </c>
      <c r="F3168" s="239">
        <v>7</v>
      </c>
    </row>
    <row r="3169" customHeight="1" spans="1:6">
      <c r="A3169" s="20">
        <v>3165</v>
      </c>
      <c r="B3169" s="218" t="s">
        <v>5096</v>
      </c>
      <c r="C3169" s="224"/>
      <c r="D3169" s="235" t="s">
        <v>2007</v>
      </c>
      <c r="E3169" s="68" t="s">
        <v>2008</v>
      </c>
      <c r="F3169" s="239">
        <v>6</v>
      </c>
    </row>
    <row r="3170" customHeight="1" spans="1:6">
      <c r="A3170" s="20">
        <v>3166</v>
      </c>
      <c r="B3170" s="218" t="s">
        <v>5097</v>
      </c>
      <c r="C3170" s="224"/>
      <c r="D3170" s="235" t="s">
        <v>2007</v>
      </c>
      <c r="E3170" s="68" t="s">
        <v>2008</v>
      </c>
      <c r="F3170" s="239">
        <v>2</v>
      </c>
    </row>
    <row r="3171" customHeight="1" spans="1:6">
      <c r="A3171" s="20">
        <v>3167</v>
      </c>
      <c r="B3171" s="218" t="s">
        <v>5098</v>
      </c>
      <c r="C3171" s="224"/>
      <c r="D3171" s="235" t="s">
        <v>2007</v>
      </c>
      <c r="E3171" s="68" t="s">
        <v>2008</v>
      </c>
      <c r="F3171" s="239">
        <v>10</v>
      </c>
    </row>
    <row r="3172" customHeight="1" spans="1:6">
      <c r="A3172" s="20">
        <v>3168</v>
      </c>
      <c r="B3172" s="218" t="s">
        <v>5099</v>
      </c>
      <c r="C3172" s="224"/>
      <c r="D3172" s="235" t="s">
        <v>2007</v>
      </c>
      <c r="E3172" s="68" t="s">
        <v>2008</v>
      </c>
      <c r="F3172" s="239">
        <v>2</v>
      </c>
    </row>
    <row r="3173" customHeight="1" spans="1:6">
      <c r="A3173" s="20">
        <v>3169</v>
      </c>
      <c r="B3173" s="218" t="s">
        <v>5100</v>
      </c>
      <c r="C3173" s="224"/>
      <c r="D3173" s="235" t="s">
        <v>2007</v>
      </c>
      <c r="E3173" s="68" t="s">
        <v>2008</v>
      </c>
      <c r="F3173" s="239">
        <v>1</v>
      </c>
    </row>
    <row r="3174" customHeight="1" spans="1:6">
      <c r="A3174" s="20">
        <v>3170</v>
      </c>
      <c r="B3174" s="218" t="s">
        <v>5101</v>
      </c>
      <c r="C3174" s="224"/>
      <c r="D3174" s="235" t="s">
        <v>2007</v>
      </c>
      <c r="E3174" s="68" t="s">
        <v>2008</v>
      </c>
      <c r="F3174" s="239">
        <v>28</v>
      </c>
    </row>
    <row r="3175" customHeight="1" spans="1:6">
      <c r="A3175" s="20">
        <v>3171</v>
      </c>
      <c r="B3175" s="218" t="s">
        <v>5102</v>
      </c>
      <c r="C3175" s="224"/>
      <c r="D3175" s="235" t="s">
        <v>2007</v>
      </c>
      <c r="E3175" s="68" t="s">
        <v>2008</v>
      </c>
      <c r="F3175" s="239">
        <v>6</v>
      </c>
    </row>
    <row r="3176" customHeight="1" spans="1:6">
      <c r="A3176" s="20">
        <v>3172</v>
      </c>
      <c r="B3176" s="218" t="s">
        <v>5103</v>
      </c>
      <c r="C3176" s="224"/>
      <c r="D3176" s="235" t="s">
        <v>2007</v>
      </c>
      <c r="E3176" s="68" t="s">
        <v>2008</v>
      </c>
      <c r="F3176" s="239">
        <v>8</v>
      </c>
    </row>
    <row r="3177" customHeight="1" spans="1:6">
      <c r="A3177" s="20">
        <v>3173</v>
      </c>
      <c r="B3177" s="218" t="s">
        <v>5104</v>
      </c>
      <c r="C3177" s="224"/>
      <c r="D3177" s="235" t="s">
        <v>2007</v>
      </c>
      <c r="E3177" s="68" t="s">
        <v>2008</v>
      </c>
      <c r="F3177" s="239">
        <v>4</v>
      </c>
    </row>
    <row r="3178" customHeight="1" spans="1:6">
      <c r="A3178" s="20">
        <v>3174</v>
      </c>
      <c r="B3178" s="218" t="s">
        <v>5105</v>
      </c>
      <c r="C3178" s="224"/>
      <c r="D3178" s="235" t="s">
        <v>2007</v>
      </c>
      <c r="E3178" s="68" t="s">
        <v>2008</v>
      </c>
      <c r="F3178" s="239">
        <v>11</v>
      </c>
    </row>
    <row r="3179" customHeight="1" spans="1:6">
      <c r="A3179" s="20">
        <v>3175</v>
      </c>
      <c r="B3179" s="218" t="s">
        <v>5106</v>
      </c>
      <c r="C3179" s="224" t="s">
        <v>2017</v>
      </c>
      <c r="D3179" s="235" t="s">
        <v>2007</v>
      </c>
      <c r="E3179" s="68" t="s">
        <v>2008</v>
      </c>
      <c r="F3179" s="239">
        <v>1</v>
      </c>
    </row>
    <row r="3180" customHeight="1" spans="1:6">
      <c r="A3180" s="20">
        <v>3176</v>
      </c>
      <c r="B3180" s="218" t="s">
        <v>5107</v>
      </c>
      <c r="C3180" s="224" t="s">
        <v>2017</v>
      </c>
      <c r="D3180" s="235" t="s">
        <v>2007</v>
      </c>
      <c r="E3180" s="68" t="s">
        <v>2008</v>
      </c>
      <c r="F3180" s="239">
        <v>3</v>
      </c>
    </row>
    <row r="3181" customHeight="1" spans="1:6">
      <c r="A3181" s="20">
        <v>3177</v>
      </c>
      <c r="B3181" s="218" t="s">
        <v>5108</v>
      </c>
      <c r="C3181" s="224"/>
      <c r="D3181" s="235" t="s">
        <v>2007</v>
      </c>
      <c r="E3181" s="68" t="s">
        <v>2008</v>
      </c>
      <c r="F3181" s="239">
        <v>1</v>
      </c>
    </row>
    <row r="3182" customHeight="1" spans="1:6">
      <c r="A3182" s="20">
        <v>3178</v>
      </c>
      <c r="B3182" s="218" t="s">
        <v>5109</v>
      </c>
      <c r="C3182" s="224" t="s">
        <v>2017</v>
      </c>
      <c r="D3182" s="235" t="s">
        <v>2007</v>
      </c>
      <c r="E3182" s="68" t="s">
        <v>2008</v>
      </c>
      <c r="F3182" s="239">
        <v>2</v>
      </c>
    </row>
    <row r="3183" customHeight="1" spans="1:6">
      <c r="A3183" s="20">
        <v>3179</v>
      </c>
      <c r="B3183" s="218" t="s">
        <v>5110</v>
      </c>
      <c r="C3183" s="224"/>
      <c r="D3183" s="235" t="s">
        <v>2007</v>
      </c>
      <c r="E3183" s="68" t="s">
        <v>2008</v>
      </c>
      <c r="F3183" s="239">
        <v>2</v>
      </c>
    </row>
    <row r="3184" customHeight="1" spans="1:6">
      <c r="A3184" s="20">
        <v>3180</v>
      </c>
      <c r="B3184" s="218" t="s">
        <v>5111</v>
      </c>
      <c r="C3184" s="224"/>
      <c r="D3184" s="235" t="s">
        <v>2007</v>
      </c>
      <c r="E3184" s="68" t="s">
        <v>2008</v>
      </c>
      <c r="F3184" s="239">
        <v>3</v>
      </c>
    </row>
    <row r="3185" customHeight="1" spans="1:6">
      <c r="A3185" s="20">
        <v>3181</v>
      </c>
      <c r="B3185" s="218" t="s">
        <v>5112</v>
      </c>
      <c r="C3185" s="224"/>
      <c r="D3185" s="235" t="s">
        <v>2007</v>
      </c>
      <c r="E3185" s="68" t="s">
        <v>2008</v>
      </c>
      <c r="F3185" s="239">
        <v>10</v>
      </c>
    </row>
    <row r="3186" customHeight="1" spans="1:6">
      <c r="A3186" s="20">
        <v>3182</v>
      </c>
      <c r="B3186" s="218" t="s">
        <v>5113</v>
      </c>
      <c r="C3186" s="224"/>
      <c r="D3186" s="235" t="s">
        <v>2007</v>
      </c>
      <c r="E3186" s="68" t="s">
        <v>2008</v>
      </c>
      <c r="F3186" s="239">
        <v>1</v>
      </c>
    </row>
    <row r="3187" customHeight="1" spans="1:6">
      <c r="A3187" s="20">
        <v>3183</v>
      </c>
      <c r="B3187" s="218" t="s">
        <v>5114</v>
      </c>
      <c r="C3187" s="224"/>
      <c r="D3187" s="235" t="s">
        <v>2007</v>
      </c>
      <c r="E3187" s="68" t="s">
        <v>2008</v>
      </c>
      <c r="F3187" s="239">
        <v>1</v>
      </c>
    </row>
    <row r="3188" customHeight="1" spans="1:6">
      <c r="A3188" s="20">
        <v>3184</v>
      </c>
      <c r="B3188" s="218" t="s">
        <v>5115</v>
      </c>
      <c r="C3188" s="224"/>
      <c r="D3188" s="235" t="s">
        <v>2007</v>
      </c>
      <c r="E3188" s="68" t="s">
        <v>2008</v>
      </c>
      <c r="F3188" s="239">
        <v>2</v>
      </c>
    </row>
    <row r="3189" customHeight="1" spans="1:6">
      <c r="A3189" s="20">
        <v>3185</v>
      </c>
      <c r="B3189" s="218" t="s">
        <v>5116</v>
      </c>
      <c r="C3189" s="224"/>
      <c r="D3189" s="235" t="s">
        <v>2007</v>
      </c>
      <c r="E3189" s="68" t="s">
        <v>2008</v>
      </c>
      <c r="F3189" s="239">
        <v>2</v>
      </c>
    </row>
    <row r="3190" customHeight="1" spans="1:6">
      <c r="A3190" s="20">
        <v>3186</v>
      </c>
      <c r="B3190" s="218" t="s">
        <v>5117</v>
      </c>
      <c r="C3190" s="224"/>
      <c r="D3190" s="235" t="s">
        <v>2007</v>
      </c>
      <c r="E3190" s="68" t="s">
        <v>2008</v>
      </c>
      <c r="F3190" s="239">
        <v>1</v>
      </c>
    </row>
    <row r="3191" customHeight="1" spans="1:6">
      <c r="A3191" s="20">
        <v>3187</v>
      </c>
      <c r="B3191" s="218" t="s">
        <v>5118</v>
      </c>
      <c r="C3191" s="224"/>
      <c r="D3191" s="235" t="s">
        <v>2007</v>
      </c>
      <c r="E3191" s="68" t="s">
        <v>2008</v>
      </c>
      <c r="F3191" s="239">
        <v>1</v>
      </c>
    </row>
    <row r="3192" customHeight="1" spans="1:6">
      <c r="A3192" s="20">
        <v>3188</v>
      </c>
      <c r="B3192" s="218" t="s">
        <v>5119</v>
      </c>
      <c r="C3192" s="224"/>
      <c r="D3192" s="235" t="s">
        <v>2007</v>
      </c>
      <c r="E3192" s="68" t="s">
        <v>2008</v>
      </c>
      <c r="F3192" s="239">
        <v>7</v>
      </c>
    </row>
    <row r="3193" customHeight="1" spans="1:6">
      <c r="A3193" s="20">
        <v>3189</v>
      </c>
      <c r="B3193" s="218" t="s">
        <v>5120</v>
      </c>
      <c r="C3193" s="224"/>
      <c r="D3193" s="235" t="s">
        <v>2007</v>
      </c>
      <c r="E3193" s="68" t="s">
        <v>2008</v>
      </c>
      <c r="F3193" s="239">
        <v>1</v>
      </c>
    </row>
    <row r="3194" customHeight="1" spans="1:6">
      <c r="A3194" s="20">
        <v>3190</v>
      </c>
      <c r="B3194" s="218" t="s">
        <v>5121</v>
      </c>
      <c r="C3194" s="224"/>
      <c r="D3194" s="235" t="s">
        <v>2007</v>
      </c>
      <c r="E3194" s="68" t="s">
        <v>2008</v>
      </c>
      <c r="F3194" s="239">
        <v>1</v>
      </c>
    </row>
    <row r="3195" customHeight="1" spans="1:6">
      <c r="A3195" s="20">
        <v>3191</v>
      </c>
      <c r="B3195" s="218" t="s">
        <v>5122</v>
      </c>
      <c r="C3195" s="224"/>
      <c r="D3195" s="235" t="s">
        <v>2007</v>
      </c>
      <c r="E3195" s="68" t="s">
        <v>2008</v>
      </c>
      <c r="F3195" s="239">
        <v>1</v>
      </c>
    </row>
    <row r="3196" customHeight="1" spans="1:6">
      <c r="A3196" s="20">
        <v>3192</v>
      </c>
      <c r="B3196" s="218" t="s">
        <v>5123</v>
      </c>
      <c r="C3196" s="224" t="s">
        <v>2017</v>
      </c>
      <c r="D3196" s="235" t="s">
        <v>2007</v>
      </c>
      <c r="E3196" s="68" t="s">
        <v>2008</v>
      </c>
      <c r="F3196" s="239">
        <v>7</v>
      </c>
    </row>
    <row r="3197" customHeight="1" spans="1:6">
      <c r="A3197" s="20">
        <v>3193</v>
      </c>
      <c r="B3197" s="218" t="s">
        <v>5124</v>
      </c>
      <c r="C3197" s="224"/>
      <c r="D3197" s="235" t="s">
        <v>2007</v>
      </c>
      <c r="E3197" s="68" t="s">
        <v>2008</v>
      </c>
      <c r="F3197" s="239">
        <v>6</v>
      </c>
    </row>
    <row r="3198" customHeight="1" spans="1:6">
      <c r="A3198" s="20">
        <v>3194</v>
      </c>
      <c r="B3198" s="218" t="s">
        <v>5125</v>
      </c>
      <c r="C3198" s="224"/>
      <c r="D3198" s="235" t="s">
        <v>2007</v>
      </c>
      <c r="E3198" s="68" t="s">
        <v>2008</v>
      </c>
      <c r="F3198" s="239">
        <v>4</v>
      </c>
    </row>
    <row r="3199" customHeight="1" spans="1:6">
      <c r="A3199" s="20">
        <v>3195</v>
      </c>
      <c r="B3199" s="218" t="s">
        <v>5126</v>
      </c>
      <c r="C3199" s="224"/>
      <c r="D3199" s="235" t="s">
        <v>2007</v>
      </c>
      <c r="E3199" s="68" t="s">
        <v>2008</v>
      </c>
      <c r="F3199" s="239">
        <v>2</v>
      </c>
    </row>
    <row r="3200" customHeight="1" spans="1:6">
      <c r="A3200" s="20">
        <v>3196</v>
      </c>
      <c r="B3200" s="218" t="s">
        <v>5127</v>
      </c>
      <c r="C3200" s="224"/>
      <c r="D3200" s="235" t="s">
        <v>2007</v>
      </c>
      <c r="E3200" s="68" t="s">
        <v>2008</v>
      </c>
      <c r="F3200" s="239">
        <v>10</v>
      </c>
    </row>
    <row r="3201" customHeight="1" spans="1:6">
      <c r="A3201" s="20">
        <v>3197</v>
      </c>
      <c r="B3201" s="218" t="s">
        <v>5128</v>
      </c>
      <c r="C3201" s="224"/>
      <c r="D3201" s="235" t="s">
        <v>2007</v>
      </c>
      <c r="E3201" s="68" t="s">
        <v>2008</v>
      </c>
      <c r="F3201" s="239">
        <v>2</v>
      </c>
    </row>
    <row r="3202" customHeight="1" spans="1:6">
      <c r="A3202" s="20">
        <v>3198</v>
      </c>
      <c r="B3202" s="218" t="s">
        <v>5129</v>
      </c>
      <c r="C3202" s="224"/>
      <c r="D3202" s="235" t="s">
        <v>2007</v>
      </c>
      <c r="E3202" s="68" t="s">
        <v>2008</v>
      </c>
      <c r="F3202" s="239">
        <v>2</v>
      </c>
    </row>
    <row r="3203" customHeight="1" spans="1:6">
      <c r="A3203" s="20">
        <v>3199</v>
      </c>
      <c r="B3203" s="218" t="s">
        <v>5130</v>
      </c>
      <c r="C3203" s="224"/>
      <c r="D3203" s="235" t="s">
        <v>2007</v>
      </c>
      <c r="E3203" s="68" t="s">
        <v>2008</v>
      </c>
      <c r="F3203" s="239">
        <v>1</v>
      </c>
    </row>
    <row r="3204" customHeight="1" spans="1:6">
      <c r="A3204" s="20">
        <v>3200</v>
      </c>
      <c r="B3204" s="218" t="s">
        <v>5131</v>
      </c>
      <c r="C3204" s="224"/>
      <c r="D3204" s="235" t="s">
        <v>2007</v>
      </c>
      <c r="E3204" s="68" t="s">
        <v>2008</v>
      </c>
      <c r="F3204" s="239">
        <v>1</v>
      </c>
    </row>
    <row r="3205" customHeight="1" spans="1:6">
      <c r="A3205" s="20">
        <v>3201</v>
      </c>
      <c r="B3205" s="218" t="s">
        <v>5132</v>
      </c>
      <c r="C3205" s="224" t="s">
        <v>2017</v>
      </c>
      <c r="D3205" s="235" t="s">
        <v>2007</v>
      </c>
      <c r="E3205" s="68" t="s">
        <v>2008</v>
      </c>
      <c r="F3205" s="239">
        <v>1</v>
      </c>
    </row>
    <row r="3206" customHeight="1" spans="1:6">
      <c r="A3206" s="20">
        <v>3202</v>
      </c>
      <c r="B3206" s="218" t="s">
        <v>5133</v>
      </c>
      <c r="C3206" s="224" t="s">
        <v>2017</v>
      </c>
      <c r="D3206" s="235" t="s">
        <v>2007</v>
      </c>
      <c r="E3206" s="68" t="s">
        <v>2008</v>
      </c>
      <c r="F3206" s="239">
        <v>1</v>
      </c>
    </row>
    <row r="3207" customHeight="1" spans="1:6">
      <c r="A3207" s="20">
        <v>3203</v>
      </c>
      <c r="B3207" s="218" t="s">
        <v>5134</v>
      </c>
      <c r="C3207" s="224"/>
      <c r="D3207" s="235" t="s">
        <v>2007</v>
      </c>
      <c r="E3207" s="68" t="s">
        <v>2008</v>
      </c>
      <c r="F3207" s="239">
        <v>3</v>
      </c>
    </row>
    <row r="3208" customHeight="1" spans="1:6">
      <c r="A3208" s="20">
        <v>3204</v>
      </c>
      <c r="B3208" s="218" t="s">
        <v>5135</v>
      </c>
      <c r="C3208" s="224"/>
      <c r="D3208" s="235" t="s">
        <v>2007</v>
      </c>
      <c r="E3208" s="68" t="s">
        <v>2008</v>
      </c>
      <c r="F3208" s="239">
        <v>1</v>
      </c>
    </row>
    <row r="3209" customHeight="1" spans="1:6">
      <c r="A3209" s="20">
        <v>3205</v>
      </c>
      <c r="B3209" s="218" t="s">
        <v>5136</v>
      </c>
      <c r="C3209" s="224"/>
      <c r="D3209" s="235" t="s">
        <v>2007</v>
      </c>
      <c r="E3209" s="68" t="s">
        <v>2008</v>
      </c>
      <c r="F3209" s="239">
        <v>3</v>
      </c>
    </row>
    <row r="3210" customHeight="1" spans="1:6">
      <c r="A3210" s="20">
        <v>3206</v>
      </c>
      <c r="B3210" s="218" t="s">
        <v>5137</v>
      </c>
      <c r="C3210" s="224"/>
      <c r="D3210" s="235" t="s">
        <v>2007</v>
      </c>
      <c r="E3210" s="68" t="s">
        <v>2008</v>
      </c>
      <c r="F3210" s="239">
        <v>4</v>
      </c>
    </row>
    <row r="3211" customHeight="1" spans="1:6">
      <c r="A3211" s="20">
        <v>3207</v>
      </c>
      <c r="B3211" s="218" t="s">
        <v>5138</v>
      </c>
      <c r="C3211" s="224"/>
      <c r="D3211" s="235" t="s">
        <v>2007</v>
      </c>
      <c r="E3211" s="68" t="s">
        <v>2008</v>
      </c>
      <c r="F3211" s="239">
        <v>35</v>
      </c>
    </row>
    <row r="3212" customHeight="1" spans="1:6">
      <c r="A3212" s="20">
        <v>3208</v>
      </c>
      <c r="B3212" s="218" t="s">
        <v>5139</v>
      </c>
      <c r="C3212" s="224"/>
      <c r="D3212" s="235" t="s">
        <v>2007</v>
      </c>
      <c r="E3212" s="68" t="s">
        <v>2008</v>
      </c>
      <c r="F3212" s="239">
        <v>6</v>
      </c>
    </row>
    <row r="3213" customHeight="1" spans="1:6">
      <c r="A3213" s="20">
        <v>3209</v>
      </c>
      <c r="B3213" s="218" t="s">
        <v>5140</v>
      </c>
      <c r="C3213" s="224"/>
      <c r="D3213" s="235" t="s">
        <v>2007</v>
      </c>
      <c r="E3213" s="68" t="s">
        <v>2008</v>
      </c>
      <c r="F3213" s="239">
        <v>23</v>
      </c>
    </row>
    <row r="3214" customHeight="1" spans="1:6">
      <c r="A3214" s="20">
        <v>3210</v>
      </c>
      <c r="B3214" s="218" t="s">
        <v>5141</v>
      </c>
      <c r="C3214" s="224"/>
      <c r="D3214" s="235" t="s">
        <v>2007</v>
      </c>
      <c r="E3214" s="68" t="s">
        <v>2008</v>
      </c>
      <c r="F3214" s="239">
        <v>18</v>
      </c>
    </row>
    <row r="3215" customHeight="1" spans="1:6">
      <c r="A3215" s="20">
        <v>3211</v>
      </c>
      <c r="B3215" s="218" t="s">
        <v>5142</v>
      </c>
      <c r="C3215" s="224"/>
      <c r="D3215" s="235" t="s">
        <v>2007</v>
      </c>
      <c r="E3215" s="68" t="s">
        <v>2008</v>
      </c>
      <c r="F3215" s="239">
        <v>6</v>
      </c>
    </row>
    <row r="3216" customHeight="1" spans="1:6">
      <c r="A3216" s="20">
        <v>3212</v>
      </c>
      <c r="B3216" s="218" t="s">
        <v>5143</v>
      </c>
      <c r="C3216" s="224"/>
      <c r="D3216" s="235" t="s">
        <v>2007</v>
      </c>
      <c r="E3216" s="68" t="s">
        <v>2008</v>
      </c>
      <c r="F3216" s="239">
        <v>2</v>
      </c>
    </row>
    <row r="3217" customHeight="1" spans="1:6">
      <c r="A3217" s="20">
        <v>3213</v>
      </c>
      <c r="B3217" s="218" t="s">
        <v>5144</v>
      </c>
      <c r="C3217" s="224"/>
      <c r="D3217" s="235" t="s">
        <v>2007</v>
      </c>
      <c r="E3217" s="68" t="s">
        <v>2008</v>
      </c>
      <c r="F3217" s="239">
        <v>5</v>
      </c>
    </row>
    <row r="3218" customHeight="1" spans="1:6">
      <c r="A3218" s="20">
        <v>3214</v>
      </c>
      <c r="B3218" s="218" t="s">
        <v>5145</v>
      </c>
      <c r="C3218" s="224" t="s">
        <v>2017</v>
      </c>
      <c r="D3218" s="235" t="s">
        <v>2007</v>
      </c>
      <c r="E3218" s="68" t="s">
        <v>2008</v>
      </c>
      <c r="F3218" s="239">
        <v>3</v>
      </c>
    </row>
    <row r="3219" customHeight="1" spans="1:6">
      <c r="A3219" s="20">
        <v>3215</v>
      </c>
      <c r="B3219" s="218" t="s">
        <v>5146</v>
      </c>
      <c r="C3219" s="224" t="s">
        <v>2017</v>
      </c>
      <c r="D3219" s="235" t="s">
        <v>2007</v>
      </c>
      <c r="E3219" s="68" t="s">
        <v>2008</v>
      </c>
      <c r="F3219" s="239">
        <v>2</v>
      </c>
    </row>
    <row r="3220" customHeight="1" spans="1:6">
      <c r="A3220" s="20">
        <v>3216</v>
      </c>
      <c r="B3220" s="218" t="s">
        <v>5147</v>
      </c>
      <c r="C3220" s="224" t="s">
        <v>2017</v>
      </c>
      <c r="D3220" s="235" t="s">
        <v>2007</v>
      </c>
      <c r="E3220" s="68" t="s">
        <v>2008</v>
      </c>
      <c r="F3220" s="239">
        <v>2</v>
      </c>
    </row>
    <row r="3221" customHeight="1" spans="1:6">
      <c r="A3221" s="20">
        <v>3217</v>
      </c>
      <c r="B3221" s="218" t="s">
        <v>5148</v>
      </c>
      <c r="C3221" s="224"/>
      <c r="D3221" s="235" t="s">
        <v>2007</v>
      </c>
      <c r="E3221" s="68" t="s">
        <v>2008</v>
      </c>
      <c r="F3221" s="239">
        <v>13</v>
      </c>
    </row>
    <row r="3222" customHeight="1" spans="1:6">
      <c r="A3222" s="20">
        <v>3218</v>
      </c>
      <c r="B3222" s="218" t="s">
        <v>5149</v>
      </c>
      <c r="C3222" s="224"/>
      <c r="D3222" s="235" t="s">
        <v>2007</v>
      </c>
      <c r="E3222" s="68" t="s">
        <v>2008</v>
      </c>
      <c r="F3222" s="239">
        <v>11</v>
      </c>
    </row>
    <row r="3223" customHeight="1" spans="1:6">
      <c r="A3223" s="20">
        <v>3219</v>
      </c>
      <c r="B3223" s="218" t="s">
        <v>5150</v>
      </c>
      <c r="C3223" s="224"/>
      <c r="D3223" s="235" t="s">
        <v>2007</v>
      </c>
      <c r="E3223" s="68" t="s">
        <v>2008</v>
      </c>
      <c r="F3223" s="239">
        <v>2</v>
      </c>
    </row>
    <row r="3224" customHeight="1" spans="1:6">
      <c r="A3224" s="20">
        <v>3220</v>
      </c>
      <c r="B3224" s="218" t="s">
        <v>5151</v>
      </c>
      <c r="C3224" s="224"/>
      <c r="D3224" s="235" t="s">
        <v>2007</v>
      </c>
      <c r="E3224" s="68" t="s">
        <v>2008</v>
      </c>
      <c r="F3224" s="239">
        <v>1</v>
      </c>
    </row>
    <row r="3225" customHeight="1" spans="1:6">
      <c r="A3225" s="20">
        <v>3221</v>
      </c>
      <c r="B3225" s="218" t="s">
        <v>5152</v>
      </c>
      <c r="C3225" s="224" t="s">
        <v>2017</v>
      </c>
      <c r="D3225" s="235" t="s">
        <v>2007</v>
      </c>
      <c r="E3225" s="68" t="s">
        <v>2038</v>
      </c>
      <c r="F3225" s="239">
        <v>3</v>
      </c>
    </row>
    <row r="3226" customHeight="1" spans="1:6">
      <c r="A3226" s="20">
        <v>3222</v>
      </c>
      <c r="B3226" s="218" t="s">
        <v>5153</v>
      </c>
      <c r="C3226" s="224" t="s">
        <v>2017</v>
      </c>
      <c r="D3226" s="235" t="s">
        <v>2007</v>
      </c>
      <c r="E3226" s="68" t="s">
        <v>2099</v>
      </c>
      <c r="F3226" s="239">
        <v>13</v>
      </c>
    </row>
    <row r="3227" customHeight="1" spans="1:6">
      <c r="A3227" s="20">
        <v>3223</v>
      </c>
      <c r="B3227" s="218" t="s">
        <v>5154</v>
      </c>
      <c r="C3227" s="224" t="s">
        <v>2017</v>
      </c>
      <c r="D3227" s="235" t="s">
        <v>2007</v>
      </c>
      <c r="E3227" s="68" t="s">
        <v>2008</v>
      </c>
      <c r="F3227" s="239">
        <v>1</v>
      </c>
    </row>
    <row r="3228" customHeight="1" spans="1:6">
      <c r="A3228" s="20">
        <v>3224</v>
      </c>
      <c r="B3228" s="218" t="s">
        <v>5155</v>
      </c>
      <c r="C3228" s="224" t="s">
        <v>2017</v>
      </c>
      <c r="D3228" s="235" t="s">
        <v>2007</v>
      </c>
      <c r="E3228" s="68" t="s">
        <v>2008</v>
      </c>
      <c r="F3228" s="239">
        <v>1</v>
      </c>
    </row>
    <row r="3229" customHeight="1" spans="1:6">
      <c r="A3229" s="20">
        <v>3225</v>
      </c>
      <c r="B3229" s="218" t="s">
        <v>5156</v>
      </c>
      <c r="C3229" s="224"/>
      <c r="D3229" s="235" t="s">
        <v>2007</v>
      </c>
      <c r="E3229" s="68" t="s">
        <v>2008</v>
      </c>
      <c r="F3229" s="239">
        <v>6</v>
      </c>
    </row>
    <row r="3230" customHeight="1" spans="1:6">
      <c r="A3230" s="20">
        <v>3226</v>
      </c>
      <c r="B3230" s="218" t="s">
        <v>5157</v>
      </c>
      <c r="C3230" s="224" t="s">
        <v>2017</v>
      </c>
      <c r="D3230" s="235" t="s">
        <v>2007</v>
      </c>
      <c r="E3230" s="68" t="s">
        <v>2008</v>
      </c>
      <c r="F3230" s="239">
        <v>12</v>
      </c>
    </row>
    <row r="3231" customHeight="1" spans="1:6">
      <c r="A3231" s="20">
        <v>3227</v>
      </c>
      <c r="B3231" s="218" t="s">
        <v>5158</v>
      </c>
      <c r="C3231" s="224"/>
      <c r="D3231" s="235" t="s">
        <v>2007</v>
      </c>
      <c r="E3231" s="68" t="s">
        <v>2008</v>
      </c>
      <c r="F3231" s="239">
        <v>3</v>
      </c>
    </row>
    <row r="3232" customHeight="1" spans="1:6">
      <c r="A3232" s="20">
        <v>3228</v>
      </c>
      <c r="B3232" s="218" t="s">
        <v>5159</v>
      </c>
      <c r="C3232" s="224"/>
      <c r="D3232" s="235" t="s">
        <v>2007</v>
      </c>
      <c r="E3232" s="68" t="s">
        <v>2008</v>
      </c>
      <c r="F3232" s="239">
        <v>4</v>
      </c>
    </row>
    <row r="3233" customHeight="1" spans="1:6">
      <c r="A3233" s="20">
        <v>3229</v>
      </c>
      <c r="B3233" s="218" t="s">
        <v>5160</v>
      </c>
      <c r="C3233" s="224"/>
      <c r="D3233" s="235" t="s">
        <v>2007</v>
      </c>
      <c r="E3233" s="68" t="s">
        <v>2008</v>
      </c>
      <c r="F3233" s="239">
        <v>4</v>
      </c>
    </row>
    <row r="3234" customHeight="1" spans="1:6">
      <c r="A3234" s="20">
        <v>3230</v>
      </c>
      <c r="B3234" s="218" t="s">
        <v>5161</v>
      </c>
      <c r="C3234" s="224" t="s">
        <v>2017</v>
      </c>
      <c r="D3234" s="235" t="s">
        <v>2007</v>
      </c>
      <c r="E3234" s="68" t="s">
        <v>2008</v>
      </c>
      <c r="F3234" s="239">
        <v>2</v>
      </c>
    </row>
    <row r="3235" customHeight="1" spans="1:6">
      <c r="A3235" s="20">
        <v>3231</v>
      </c>
      <c r="B3235" s="218" t="s">
        <v>5162</v>
      </c>
      <c r="C3235" s="224" t="s">
        <v>2017</v>
      </c>
      <c r="D3235" s="235" t="s">
        <v>2007</v>
      </c>
      <c r="E3235" s="68" t="s">
        <v>2008</v>
      </c>
      <c r="F3235" s="239">
        <v>1</v>
      </c>
    </row>
    <row r="3236" customHeight="1" spans="1:6">
      <c r="A3236" s="20">
        <v>3232</v>
      </c>
      <c r="B3236" s="218" t="s">
        <v>5163</v>
      </c>
      <c r="C3236" s="224" t="s">
        <v>2017</v>
      </c>
      <c r="D3236" s="235" t="s">
        <v>2007</v>
      </c>
      <c r="E3236" s="68" t="s">
        <v>2008</v>
      </c>
      <c r="F3236" s="239">
        <v>1</v>
      </c>
    </row>
    <row r="3237" customHeight="1" spans="1:6">
      <c r="A3237" s="20">
        <v>3233</v>
      </c>
      <c r="B3237" s="218" t="s">
        <v>5164</v>
      </c>
      <c r="C3237" s="224" t="s">
        <v>2017</v>
      </c>
      <c r="D3237" s="235" t="s">
        <v>2007</v>
      </c>
      <c r="E3237" s="68" t="s">
        <v>2008</v>
      </c>
      <c r="F3237" s="239">
        <v>2</v>
      </c>
    </row>
    <row r="3238" customHeight="1" spans="1:6">
      <c r="A3238" s="20">
        <v>3234</v>
      </c>
      <c r="B3238" s="218" t="s">
        <v>5165</v>
      </c>
      <c r="C3238" s="224"/>
      <c r="D3238" s="235" t="s">
        <v>2007</v>
      </c>
      <c r="E3238" s="68" t="s">
        <v>2038</v>
      </c>
      <c r="F3238" s="239">
        <v>4</v>
      </c>
    </row>
    <row r="3239" customHeight="1" spans="1:6">
      <c r="A3239" s="20">
        <v>3235</v>
      </c>
      <c r="B3239" s="218" t="s">
        <v>5166</v>
      </c>
      <c r="C3239" s="224"/>
      <c r="D3239" s="235" t="s">
        <v>2007</v>
      </c>
      <c r="E3239" s="68" t="s">
        <v>2038</v>
      </c>
      <c r="F3239" s="239">
        <v>5</v>
      </c>
    </row>
    <row r="3240" customHeight="1" spans="1:6">
      <c r="A3240" s="20">
        <v>3236</v>
      </c>
      <c r="B3240" s="218" t="s">
        <v>5167</v>
      </c>
      <c r="C3240" s="224" t="s">
        <v>2017</v>
      </c>
      <c r="D3240" s="235" t="s">
        <v>2007</v>
      </c>
      <c r="E3240" s="68" t="s">
        <v>2038</v>
      </c>
      <c r="F3240" s="239">
        <v>6</v>
      </c>
    </row>
    <row r="3241" customHeight="1" spans="1:6">
      <c r="A3241" s="20">
        <v>3237</v>
      </c>
      <c r="B3241" s="218" t="s">
        <v>5168</v>
      </c>
      <c r="C3241" s="224" t="s">
        <v>2017</v>
      </c>
      <c r="D3241" s="235" t="s">
        <v>2007</v>
      </c>
      <c r="E3241" s="68" t="s">
        <v>2038</v>
      </c>
      <c r="F3241" s="239">
        <v>4</v>
      </c>
    </row>
    <row r="3242" customHeight="1" spans="1:6">
      <c r="A3242" s="20">
        <v>3238</v>
      </c>
      <c r="B3242" s="218" t="s">
        <v>5169</v>
      </c>
      <c r="C3242" s="224" t="s">
        <v>2017</v>
      </c>
      <c r="D3242" s="235" t="s">
        <v>2007</v>
      </c>
      <c r="E3242" s="68" t="s">
        <v>2038</v>
      </c>
      <c r="F3242" s="239">
        <v>3</v>
      </c>
    </row>
    <row r="3243" customHeight="1" spans="1:6">
      <c r="A3243" s="20">
        <v>3239</v>
      </c>
      <c r="B3243" s="218" t="s">
        <v>5170</v>
      </c>
      <c r="C3243" s="224" t="s">
        <v>2017</v>
      </c>
      <c r="D3243" s="235" t="s">
        <v>2007</v>
      </c>
      <c r="E3243" s="68" t="s">
        <v>2038</v>
      </c>
      <c r="F3243" s="239">
        <v>3</v>
      </c>
    </row>
    <row r="3244" customHeight="1" spans="1:6">
      <c r="A3244" s="20">
        <v>3240</v>
      </c>
      <c r="B3244" s="218" t="s">
        <v>5171</v>
      </c>
      <c r="C3244" s="224" t="s">
        <v>2017</v>
      </c>
      <c r="D3244" s="235" t="s">
        <v>2007</v>
      </c>
      <c r="E3244" s="68" t="s">
        <v>2038</v>
      </c>
      <c r="F3244" s="239">
        <v>10</v>
      </c>
    </row>
    <row r="3245" customHeight="1" spans="1:6">
      <c r="A3245" s="20">
        <v>3241</v>
      </c>
      <c r="B3245" s="218" t="s">
        <v>5172</v>
      </c>
      <c r="C3245" s="224" t="s">
        <v>2017</v>
      </c>
      <c r="D3245" s="235" t="s">
        <v>2007</v>
      </c>
      <c r="E3245" s="68" t="s">
        <v>2038</v>
      </c>
      <c r="F3245" s="239">
        <v>3</v>
      </c>
    </row>
    <row r="3246" customHeight="1" spans="1:6">
      <c r="A3246" s="20">
        <v>3242</v>
      </c>
      <c r="B3246" s="218" t="s">
        <v>5173</v>
      </c>
      <c r="C3246" s="224"/>
      <c r="D3246" s="235" t="s">
        <v>2007</v>
      </c>
      <c r="E3246" s="68" t="s">
        <v>2038</v>
      </c>
      <c r="F3246" s="239">
        <v>10</v>
      </c>
    </row>
    <row r="3247" customHeight="1" spans="1:6">
      <c r="A3247" s="20">
        <v>3243</v>
      </c>
      <c r="B3247" s="218" t="s">
        <v>5174</v>
      </c>
      <c r="C3247" s="224" t="s">
        <v>2017</v>
      </c>
      <c r="D3247" s="235" t="s">
        <v>2007</v>
      </c>
      <c r="E3247" s="68" t="s">
        <v>2038</v>
      </c>
      <c r="F3247" s="239">
        <v>59</v>
      </c>
    </row>
    <row r="3248" customHeight="1" spans="1:6">
      <c r="A3248" s="20">
        <v>3244</v>
      </c>
      <c r="B3248" s="218" t="s">
        <v>5175</v>
      </c>
      <c r="C3248" s="224" t="s">
        <v>2017</v>
      </c>
      <c r="D3248" s="235" t="s">
        <v>2007</v>
      </c>
      <c r="E3248" s="68" t="s">
        <v>2633</v>
      </c>
      <c r="F3248" s="239">
        <v>6</v>
      </c>
    </row>
    <row r="3249" customHeight="1" spans="1:6">
      <c r="A3249" s="20">
        <v>3245</v>
      </c>
      <c r="B3249" s="218" t="s">
        <v>5176</v>
      </c>
      <c r="C3249" s="224"/>
      <c r="D3249" s="235" t="s">
        <v>2007</v>
      </c>
      <c r="E3249" s="68" t="s">
        <v>2038</v>
      </c>
      <c r="F3249" s="239">
        <v>1</v>
      </c>
    </row>
    <row r="3250" customHeight="1" spans="1:6">
      <c r="A3250" s="20">
        <v>3246</v>
      </c>
      <c r="B3250" s="218" t="s">
        <v>5177</v>
      </c>
      <c r="C3250" s="224"/>
      <c r="D3250" s="235" t="s">
        <v>2007</v>
      </c>
      <c r="E3250" s="68" t="s">
        <v>2038</v>
      </c>
      <c r="F3250" s="239">
        <v>3</v>
      </c>
    </row>
    <row r="3251" customHeight="1" spans="1:6">
      <c r="A3251" s="20">
        <v>3247</v>
      </c>
      <c r="B3251" s="218" t="s">
        <v>5178</v>
      </c>
      <c r="C3251" s="224"/>
      <c r="D3251" s="235" t="s">
        <v>2007</v>
      </c>
      <c r="E3251" s="68" t="s">
        <v>2038</v>
      </c>
      <c r="F3251" s="239">
        <v>6</v>
      </c>
    </row>
    <row r="3252" customHeight="1" spans="1:6">
      <c r="A3252" s="20">
        <v>3248</v>
      </c>
      <c r="B3252" s="218" t="s">
        <v>5179</v>
      </c>
      <c r="C3252" s="224" t="s">
        <v>2017</v>
      </c>
      <c r="D3252" s="235" t="s">
        <v>2007</v>
      </c>
      <c r="E3252" s="68" t="s">
        <v>2038</v>
      </c>
      <c r="F3252" s="239">
        <v>2</v>
      </c>
    </row>
    <row r="3253" customHeight="1" spans="1:6">
      <c r="A3253" s="20">
        <v>3249</v>
      </c>
      <c r="B3253" s="218" t="s">
        <v>5180</v>
      </c>
      <c r="C3253" s="224"/>
      <c r="D3253" s="235" t="s">
        <v>2007</v>
      </c>
      <c r="E3253" s="68" t="s">
        <v>2038</v>
      </c>
      <c r="F3253" s="239">
        <v>4</v>
      </c>
    </row>
    <row r="3254" customHeight="1" spans="1:6">
      <c r="A3254" s="20">
        <v>3250</v>
      </c>
      <c r="B3254" s="218" t="s">
        <v>5181</v>
      </c>
      <c r="C3254" s="224"/>
      <c r="D3254" s="235" t="s">
        <v>2007</v>
      </c>
      <c r="E3254" s="68" t="s">
        <v>2038</v>
      </c>
      <c r="F3254" s="239">
        <v>1</v>
      </c>
    </row>
    <row r="3255" customHeight="1" spans="1:6">
      <c r="A3255" s="20">
        <v>3251</v>
      </c>
      <c r="B3255" s="218" t="s">
        <v>5182</v>
      </c>
      <c r="C3255" s="224"/>
      <c r="D3255" s="235" t="s">
        <v>2007</v>
      </c>
      <c r="E3255" s="68" t="s">
        <v>2038</v>
      </c>
      <c r="F3255" s="239">
        <v>16</v>
      </c>
    </row>
    <row r="3256" customHeight="1" spans="1:6">
      <c r="A3256" s="20">
        <v>3252</v>
      </c>
      <c r="B3256" s="218" t="s">
        <v>5183</v>
      </c>
      <c r="C3256" s="224" t="s">
        <v>2017</v>
      </c>
      <c r="D3256" s="235" t="s">
        <v>2007</v>
      </c>
      <c r="E3256" s="68" t="s">
        <v>2038</v>
      </c>
      <c r="F3256" s="239">
        <v>4</v>
      </c>
    </row>
    <row r="3257" customHeight="1" spans="1:6">
      <c r="A3257" s="20">
        <v>3253</v>
      </c>
      <c r="B3257" s="218" t="s">
        <v>5184</v>
      </c>
      <c r="C3257" s="224" t="s">
        <v>2017</v>
      </c>
      <c r="D3257" s="235" t="s">
        <v>2007</v>
      </c>
      <c r="E3257" s="68" t="s">
        <v>2038</v>
      </c>
      <c r="F3257" s="239">
        <v>13</v>
      </c>
    </row>
    <row r="3258" customHeight="1" spans="1:6">
      <c r="A3258" s="20">
        <v>3254</v>
      </c>
      <c r="B3258" s="218" t="s">
        <v>5185</v>
      </c>
      <c r="C3258" s="224" t="s">
        <v>2017</v>
      </c>
      <c r="D3258" s="235" t="s">
        <v>2007</v>
      </c>
      <c r="E3258" s="68" t="s">
        <v>2633</v>
      </c>
      <c r="F3258" s="239">
        <v>1</v>
      </c>
    </row>
    <row r="3259" customHeight="1" spans="1:6">
      <c r="A3259" s="20">
        <v>3255</v>
      </c>
      <c r="B3259" s="218" t="s">
        <v>5186</v>
      </c>
      <c r="C3259" s="224" t="s">
        <v>2017</v>
      </c>
      <c r="D3259" s="235" t="s">
        <v>2007</v>
      </c>
      <c r="E3259" s="68" t="s">
        <v>2633</v>
      </c>
      <c r="F3259" s="239">
        <v>2</v>
      </c>
    </row>
    <row r="3260" customHeight="1" spans="1:6">
      <c r="A3260" s="20">
        <v>3256</v>
      </c>
      <c r="B3260" s="218" t="s">
        <v>5187</v>
      </c>
      <c r="C3260" s="224" t="s">
        <v>2017</v>
      </c>
      <c r="D3260" s="235" t="s">
        <v>2007</v>
      </c>
      <c r="E3260" s="68" t="s">
        <v>2633</v>
      </c>
      <c r="F3260" s="239">
        <v>5</v>
      </c>
    </row>
    <row r="3261" customHeight="1" spans="1:6">
      <c r="A3261" s="20">
        <v>3257</v>
      </c>
      <c r="B3261" s="218" t="s">
        <v>5188</v>
      </c>
      <c r="C3261" s="224" t="s">
        <v>2017</v>
      </c>
      <c r="D3261" s="235" t="s">
        <v>2007</v>
      </c>
      <c r="E3261" s="68" t="s">
        <v>2633</v>
      </c>
      <c r="F3261" s="239">
        <v>1</v>
      </c>
    </row>
    <row r="3262" customHeight="1" spans="1:6">
      <c r="A3262" s="20">
        <v>3258</v>
      </c>
      <c r="B3262" s="218" t="s">
        <v>5189</v>
      </c>
      <c r="C3262" s="224"/>
      <c r="D3262" s="235" t="s">
        <v>2007</v>
      </c>
      <c r="E3262" s="68" t="s">
        <v>2038</v>
      </c>
      <c r="F3262" s="239">
        <v>1</v>
      </c>
    </row>
    <row r="3263" customHeight="1" spans="1:6">
      <c r="A3263" s="20">
        <v>3259</v>
      </c>
      <c r="B3263" s="218" t="s">
        <v>5190</v>
      </c>
      <c r="C3263" s="224"/>
      <c r="D3263" s="235" t="s">
        <v>2007</v>
      </c>
      <c r="E3263" s="68" t="s">
        <v>2038</v>
      </c>
      <c r="F3263" s="239">
        <v>2</v>
      </c>
    </row>
    <row r="3264" customHeight="1" spans="1:6">
      <c r="A3264" s="20">
        <v>3260</v>
      </c>
      <c r="B3264" s="218" t="s">
        <v>5191</v>
      </c>
      <c r="C3264" s="224" t="s">
        <v>2017</v>
      </c>
      <c r="D3264" s="235" t="s">
        <v>2007</v>
      </c>
      <c r="E3264" s="68" t="s">
        <v>2008</v>
      </c>
      <c r="F3264" s="239">
        <v>1</v>
      </c>
    </row>
    <row r="3265" customHeight="1" spans="1:6">
      <c r="A3265" s="20">
        <v>3261</v>
      </c>
      <c r="B3265" s="218" t="s">
        <v>5192</v>
      </c>
      <c r="C3265" s="224" t="s">
        <v>2017</v>
      </c>
      <c r="D3265" s="235" t="s">
        <v>2007</v>
      </c>
      <c r="E3265" s="68" t="s">
        <v>2008</v>
      </c>
      <c r="F3265" s="239">
        <v>1</v>
      </c>
    </row>
    <row r="3266" customHeight="1" spans="1:6">
      <c r="A3266" s="20">
        <v>3262</v>
      </c>
      <c r="B3266" s="218" t="s">
        <v>5193</v>
      </c>
      <c r="C3266" s="224" t="s">
        <v>2017</v>
      </c>
      <c r="D3266" s="235" t="s">
        <v>2007</v>
      </c>
      <c r="E3266" s="68" t="s">
        <v>2038</v>
      </c>
      <c r="F3266" s="239">
        <v>23</v>
      </c>
    </row>
    <row r="3267" customHeight="1" spans="1:6">
      <c r="A3267" s="20">
        <v>3263</v>
      </c>
      <c r="B3267" s="218" t="s">
        <v>5194</v>
      </c>
      <c r="C3267" s="224"/>
      <c r="D3267" s="235" t="s">
        <v>2007</v>
      </c>
      <c r="E3267" s="68" t="s">
        <v>2008</v>
      </c>
      <c r="F3267" s="239">
        <v>5</v>
      </c>
    </row>
    <row r="3268" customHeight="1" spans="1:6">
      <c r="A3268" s="20">
        <v>3264</v>
      </c>
      <c r="B3268" s="218" t="s">
        <v>5195</v>
      </c>
      <c r="C3268" s="224" t="s">
        <v>2017</v>
      </c>
      <c r="D3268" s="235" t="s">
        <v>2007</v>
      </c>
      <c r="E3268" s="68" t="s">
        <v>2008</v>
      </c>
      <c r="F3268" s="239">
        <v>9</v>
      </c>
    </row>
    <row r="3269" customHeight="1" spans="1:6">
      <c r="A3269" s="20">
        <v>3265</v>
      </c>
      <c r="B3269" s="218" t="s">
        <v>5196</v>
      </c>
      <c r="C3269" s="224" t="s">
        <v>2017</v>
      </c>
      <c r="D3269" s="235" t="s">
        <v>2007</v>
      </c>
      <c r="E3269" s="68" t="s">
        <v>2008</v>
      </c>
      <c r="F3269" s="239">
        <v>1</v>
      </c>
    </row>
    <row r="3270" customHeight="1" spans="1:6">
      <c r="A3270" s="20">
        <v>3266</v>
      </c>
      <c r="B3270" s="218" t="s">
        <v>5197</v>
      </c>
      <c r="C3270" s="224" t="s">
        <v>2017</v>
      </c>
      <c r="D3270" s="235" t="s">
        <v>2007</v>
      </c>
      <c r="E3270" s="68" t="s">
        <v>2008</v>
      </c>
      <c r="F3270" s="239">
        <v>11</v>
      </c>
    </row>
    <row r="3271" customHeight="1" spans="1:6">
      <c r="A3271" s="20">
        <v>3267</v>
      </c>
      <c r="B3271" s="218" t="s">
        <v>5198</v>
      </c>
      <c r="C3271" s="224" t="s">
        <v>2017</v>
      </c>
      <c r="D3271" s="235" t="s">
        <v>2007</v>
      </c>
      <c r="E3271" s="68" t="s">
        <v>2008</v>
      </c>
      <c r="F3271" s="239">
        <v>4</v>
      </c>
    </row>
    <row r="3272" customHeight="1" spans="1:6">
      <c r="A3272" s="20">
        <v>3268</v>
      </c>
      <c r="B3272" s="218" t="s">
        <v>5020</v>
      </c>
      <c r="C3272" s="224"/>
      <c r="D3272" s="235" t="s">
        <v>2007</v>
      </c>
      <c r="E3272" s="68" t="s">
        <v>2008</v>
      </c>
      <c r="F3272" s="239">
        <v>8</v>
      </c>
    </row>
    <row r="3273" customHeight="1" spans="1:6">
      <c r="A3273" s="20">
        <v>3269</v>
      </c>
      <c r="B3273" s="218" t="s">
        <v>5199</v>
      </c>
      <c r="C3273" s="224" t="s">
        <v>2017</v>
      </c>
      <c r="D3273" s="235" t="s">
        <v>2007</v>
      </c>
      <c r="E3273" s="68" t="s">
        <v>2008</v>
      </c>
      <c r="F3273" s="239">
        <v>3</v>
      </c>
    </row>
    <row r="3274" customHeight="1" spans="1:6">
      <c r="A3274" s="20">
        <v>3270</v>
      </c>
      <c r="B3274" s="218" t="s">
        <v>5200</v>
      </c>
      <c r="C3274" s="224" t="s">
        <v>2017</v>
      </c>
      <c r="D3274" s="235" t="s">
        <v>2007</v>
      </c>
      <c r="E3274" s="68" t="s">
        <v>2064</v>
      </c>
      <c r="F3274" s="239">
        <v>3</v>
      </c>
    </row>
    <row r="3275" customHeight="1" spans="1:6">
      <c r="A3275" s="20">
        <v>3271</v>
      </c>
      <c r="B3275" s="218" t="s">
        <v>5201</v>
      </c>
      <c r="C3275" s="224"/>
      <c r="D3275" s="235" t="s">
        <v>2007</v>
      </c>
      <c r="E3275" s="68" t="s">
        <v>2193</v>
      </c>
      <c r="F3275" s="239">
        <v>1</v>
      </c>
    </row>
    <row r="3276" customHeight="1" spans="1:6">
      <c r="A3276" s="20">
        <v>3272</v>
      </c>
      <c r="B3276" s="218" t="s">
        <v>5202</v>
      </c>
      <c r="C3276" s="224"/>
      <c r="D3276" s="235" t="s">
        <v>2007</v>
      </c>
      <c r="E3276" s="68" t="s">
        <v>2008</v>
      </c>
      <c r="F3276" s="239">
        <v>1</v>
      </c>
    </row>
    <row r="3277" customHeight="1" spans="1:6">
      <c r="A3277" s="20">
        <v>3273</v>
      </c>
      <c r="B3277" s="218" t="s">
        <v>5203</v>
      </c>
      <c r="C3277" s="224"/>
      <c r="D3277" s="235" t="s">
        <v>2007</v>
      </c>
      <c r="E3277" s="68" t="s">
        <v>2038</v>
      </c>
      <c r="F3277" s="239">
        <v>4</v>
      </c>
    </row>
    <row r="3278" customHeight="1" spans="1:6">
      <c r="A3278" s="20">
        <v>3274</v>
      </c>
      <c r="B3278" s="218" t="s">
        <v>5204</v>
      </c>
      <c r="C3278" s="224"/>
      <c r="D3278" s="235" t="s">
        <v>2007</v>
      </c>
      <c r="E3278" s="68" t="s">
        <v>2038</v>
      </c>
      <c r="F3278" s="239">
        <v>2</v>
      </c>
    </row>
    <row r="3279" customHeight="1" spans="1:6">
      <c r="A3279" s="20">
        <v>3275</v>
      </c>
      <c r="B3279" s="218" t="s">
        <v>5205</v>
      </c>
      <c r="C3279" s="224"/>
      <c r="D3279" s="235" t="s">
        <v>2007</v>
      </c>
      <c r="E3279" s="68" t="s">
        <v>2038</v>
      </c>
      <c r="F3279" s="239">
        <v>3</v>
      </c>
    </row>
    <row r="3280" customHeight="1" spans="1:6">
      <c r="A3280" s="20">
        <v>3276</v>
      </c>
      <c r="B3280" s="218" t="s">
        <v>5206</v>
      </c>
      <c r="C3280" s="224"/>
      <c r="D3280" s="235" t="s">
        <v>2007</v>
      </c>
      <c r="E3280" s="68" t="s">
        <v>2038</v>
      </c>
      <c r="F3280" s="239">
        <v>1</v>
      </c>
    </row>
    <row r="3281" customHeight="1" spans="1:6">
      <c r="A3281" s="20">
        <v>3277</v>
      </c>
      <c r="B3281" s="218" t="s">
        <v>5207</v>
      </c>
      <c r="C3281" s="224"/>
      <c r="D3281" s="235" t="s">
        <v>2007</v>
      </c>
      <c r="E3281" s="68" t="s">
        <v>2038</v>
      </c>
      <c r="F3281" s="239">
        <v>1</v>
      </c>
    </row>
    <row r="3282" customHeight="1" spans="1:6">
      <c r="A3282" s="20">
        <v>3278</v>
      </c>
      <c r="B3282" s="218" t="s">
        <v>5208</v>
      </c>
      <c r="C3282" s="224"/>
      <c r="D3282" s="235" t="s">
        <v>2007</v>
      </c>
      <c r="E3282" s="68" t="s">
        <v>2038</v>
      </c>
      <c r="F3282" s="239">
        <v>1</v>
      </c>
    </row>
    <row r="3283" customHeight="1" spans="1:6">
      <c r="A3283" s="20">
        <v>3279</v>
      </c>
      <c r="B3283" s="218" t="s">
        <v>5209</v>
      </c>
      <c r="C3283" s="224"/>
      <c r="D3283" s="235" t="s">
        <v>2007</v>
      </c>
      <c r="E3283" s="68" t="s">
        <v>2038</v>
      </c>
      <c r="F3283" s="239">
        <v>2</v>
      </c>
    </row>
    <row r="3284" customHeight="1" spans="1:6">
      <c r="A3284" s="20">
        <v>3280</v>
      </c>
      <c r="B3284" s="218" t="s">
        <v>5210</v>
      </c>
      <c r="C3284" s="224"/>
      <c r="D3284" s="235" t="s">
        <v>2007</v>
      </c>
      <c r="E3284" s="68" t="s">
        <v>2038</v>
      </c>
      <c r="F3284" s="239">
        <v>2</v>
      </c>
    </row>
    <row r="3285" customHeight="1" spans="1:6">
      <c r="A3285" s="20">
        <v>3281</v>
      </c>
      <c r="B3285" s="218" t="s">
        <v>5211</v>
      </c>
      <c r="C3285" s="224"/>
      <c r="D3285" s="235" t="s">
        <v>2007</v>
      </c>
      <c r="E3285" s="68" t="s">
        <v>2038</v>
      </c>
      <c r="F3285" s="239">
        <v>2</v>
      </c>
    </row>
    <row r="3286" customHeight="1" spans="1:6">
      <c r="A3286" s="20">
        <v>3282</v>
      </c>
      <c r="B3286" s="218" t="s">
        <v>5212</v>
      </c>
      <c r="C3286" s="224"/>
      <c r="D3286" s="235" t="s">
        <v>2007</v>
      </c>
      <c r="E3286" s="68" t="s">
        <v>2008</v>
      </c>
      <c r="F3286" s="239">
        <v>2</v>
      </c>
    </row>
    <row r="3287" customHeight="1" spans="1:6">
      <c r="A3287" s="20">
        <v>3283</v>
      </c>
      <c r="B3287" s="218" t="s">
        <v>5213</v>
      </c>
      <c r="C3287" s="224"/>
      <c r="D3287" s="235" t="s">
        <v>2007</v>
      </c>
      <c r="E3287" s="68" t="s">
        <v>2008</v>
      </c>
      <c r="F3287" s="239">
        <v>8</v>
      </c>
    </row>
    <row r="3288" customHeight="1" spans="1:6">
      <c r="A3288" s="20">
        <v>3284</v>
      </c>
      <c r="B3288" s="218" t="s">
        <v>5214</v>
      </c>
      <c r="C3288" s="224"/>
      <c r="D3288" s="235" t="s">
        <v>2007</v>
      </c>
      <c r="E3288" s="68" t="s">
        <v>2008</v>
      </c>
      <c r="F3288" s="239">
        <v>6</v>
      </c>
    </row>
    <row r="3289" customHeight="1" spans="1:6">
      <c r="A3289" s="20">
        <v>3285</v>
      </c>
      <c r="B3289" s="218" t="s">
        <v>5215</v>
      </c>
      <c r="C3289" s="224"/>
      <c r="D3289" s="235" t="s">
        <v>2007</v>
      </c>
      <c r="E3289" s="68" t="s">
        <v>2032</v>
      </c>
      <c r="F3289" s="239">
        <v>3</v>
      </c>
    </row>
    <row r="3290" customHeight="1" spans="1:6">
      <c r="A3290" s="20">
        <v>3286</v>
      </c>
      <c r="B3290" s="218" t="s">
        <v>5216</v>
      </c>
      <c r="C3290" s="224"/>
      <c r="D3290" s="235" t="s">
        <v>2007</v>
      </c>
      <c r="E3290" s="68" t="s">
        <v>2008</v>
      </c>
      <c r="F3290" s="239">
        <v>22</v>
      </c>
    </row>
    <row r="3291" customHeight="1" spans="1:6">
      <c r="A3291" s="20">
        <v>3287</v>
      </c>
      <c r="B3291" s="218" t="s">
        <v>5217</v>
      </c>
      <c r="C3291" s="224" t="s">
        <v>2017</v>
      </c>
      <c r="D3291" s="235" t="s">
        <v>2007</v>
      </c>
      <c r="E3291" s="68" t="s">
        <v>2032</v>
      </c>
      <c r="F3291" s="239">
        <v>8</v>
      </c>
    </row>
    <row r="3292" customHeight="1" spans="1:6">
      <c r="A3292" s="20">
        <v>3288</v>
      </c>
      <c r="B3292" s="218" t="s">
        <v>5218</v>
      </c>
      <c r="C3292" s="224" t="s">
        <v>2017</v>
      </c>
      <c r="D3292" s="235" t="s">
        <v>2007</v>
      </c>
      <c r="E3292" s="68" t="s">
        <v>2032</v>
      </c>
      <c r="F3292" s="239">
        <v>1</v>
      </c>
    </row>
    <row r="3293" customHeight="1" spans="1:6">
      <c r="A3293" s="20">
        <v>3289</v>
      </c>
      <c r="B3293" s="218" t="s">
        <v>5219</v>
      </c>
      <c r="C3293" s="224" t="s">
        <v>2017</v>
      </c>
      <c r="D3293" s="235" t="s">
        <v>2007</v>
      </c>
      <c r="E3293" s="68" t="s">
        <v>2032</v>
      </c>
      <c r="F3293" s="239">
        <v>1</v>
      </c>
    </row>
    <row r="3294" customHeight="1" spans="1:6">
      <c r="A3294" s="20">
        <v>3290</v>
      </c>
      <c r="B3294" s="218" t="s">
        <v>5194</v>
      </c>
      <c r="C3294" s="224"/>
      <c r="D3294" s="235" t="s">
        <v>2007</v>
      </c>
      <c r="E3294" s="68" t="s">
        <v>2008</v>
      </c>
      <c r="F3294" s="239">
        <v>8</v>
      </c>
    </row>
    <row r="3295" customHeight="1" spans="1:6">
      <c r="A3295" s="20">
        <v>3291</v>
      </c>
      <c r="B3295" s="218" t="s">
        <v>5220</v>
      </c>
      <c r="C3295" s="224" t="s">
        <v>2017</v>
      </c>
      <c r="D3295" s="235" t="s">
        <v>2007</v>
      </c>
      <c r="E3295" s="68" t="s">
        <v>2032</v>
      </c>
      <c r="F3295" s="239">
        <v>18</v>
      </c>
    </row>
    <row r="3296" customHeight="1" spans="1:6">
      <c r="A3296" s="20">
        <v>3292</v>
      </c>
      <c r="B3296" s="218" t="s">
        <v>5221</v>
      </c>
      <c r="C3296" s="224" t="s">
        <v>2017</v>
      </c>
      <c r="D3296" s="235" t="s">
        <v>2007</v>
      </c>
      <c r="E3296" s="68" t="s">
        <v>2038</v>
      </c>
      <c r="F3296" s="239">
        <v>1</v>
      </c>
    </row>
    <row r="3297" customHeight="1" spans="1:6">
      <c r="A3297" s="20">
        <v>3293</v>
      </c>
      <c r="B3297" s="218" t="s">
        <v>5222</v>
      </c>
      <c r="C3297" s="224" t="s">
        <v>2017</v>
      </c>
      <c r="D3297" s="235" t="s">
        <v>2007</v>
      </c>
      <c r="E3297" s="68" t="s">
        <v>2633</v>
      </c>
      <c r="F3297" s="239">
        <v>1</v>
      </c>
    </row>
    <row r="3298" customHeight="1" spans="1:6">
      <c r="A3298" s="20">
        <v>3294</v>
      </c>
      <c r="B3298" s="218" t="s">
        <v>5223</v>
      </c>
      <c r="C3298" s="224" t="s">
        <v>2017</v>
      </c>
      <c r="D3298" s="235" t="s">
        <v>2007</v>
      </c>
      <c r="E3298" s="68" t="s">
        <v>2032</v>
      </c>
      <c r="F3298" s="239">
        <v>12</v>
      </c>
    </row>
    <row r="3299" customHeight="1" spans="1:6">
      <c r="A3299" s="20">
        <v>3295</v>
      </c>
      <c r="B3299" s="218" t="s">
        <v>5224</v>
      </c>
      <c r="C3299" s="224"/>
      <c r="D3299" s="235" t="s">
        <v>2007</v>
      </c>
      <c r="E3299" s="68" t="s">
        <v>2008</v>
      </c>
      <c r="F3299" s="239">
        <v>1</v>
      </c>
    </row>
    <row r="3300" customHeight="1" spans="1:6">
      <c r="A3300" s="20">
        <v>3296</v>
      </c>
      <c r="B3300" s="218" t="s">
        <v>5225</v>
      </c>
      <c r="C3300" s="224" t="s">
        <v>2017</v>
      </c>
      <c r="D3300" s="235" t="s">
        <v>2007</v>
      </c>
      <c r="E3300" s="68" t="s">
        <v>2008</v>
      </c>
      <c r="F3300" s="239">
        <v>16</v>
      </c>
    </row>
    <row r="3301" customHeight="1" spans="1:6">
      <c r="A3301" s="20">
        <v>3297</v>
      </c>
      <c r="B3301" s="218" t="s">
        <v>5226</v>
      </c>
      <c r="C3301" s="224"/>
      <c r="D3301" s="235" t="s">
        <v>2007</v>
      </c>
      <c r="E3301" s="68" t="s">
        <v>2038</v>
      </c>
      <c r="F3301" s="239">
        <v>3</v>
      </c>
    </row>
    <row r="3302" customHeight="1" spans="1:6">
      <c r="A3302" s="20">
        <v>3298</v>
      </c>
      <c r="B3302" s="218" t="s">
        <v>5227</v>
      </c>
      <c r="C3302" s="224"/>
      <c r="D3302" s="235" t="s">
        <v>2007</v>
      </c>
      <c r="E3302" s="68" t="s">
        <v>2008</v>
      </c>
      <c r="F3302" s="239">
        <v>2</v>
      </c>
    </row>
    <row r="3303" customHeight="1" spans="1:6">
      <c r="A3303" s="20">
        <v>3299</v>
      </c>
      <c r="B3303" s="218" t="s">
        <v>5228</v>
      </c>
      <c r="C3303" s="224"/>
      <c r="D3303" s="235" t="s">
        <v>2007</v>
      </c>
      <c r="E3303" s="68" t="s">
        <v>2038</v>
      </c>
      <c r="F3303" s="239">
        <v>4</v>
      </c>
    </row>
    <row r="3304" customHeight="1" spans="1:6">
      <c r="A3304" s="20">
        <v>3300</v>
      </c>
      <c r="B3304" s="218" t="s">
        <v>5229</v>
      </c>
      <c r="C3304" s="224"/>
      <c r="D3304" s="235" t="s">
        <v>2007</v>
      </c>
      <c r="E3304" s="68" t="s">
        <v>2008</v>
      </c>
      <c r="F3304" s="239">
        <v>3</v>
      </c>
    </row>
    <row r="3305" customHeight="1" spans="1:6">
      <c r="A3305" s="20">
        <v>3301</v>
      </c>
      <c r="B3305" s="218" t="s">
        <v>5230</v>
      </c>
      <c r="C3305" s="224"/>
      <c r="D3305" s="235" t="s">
        <v>2007</v>
      </c>
      <c r="E3305" s="68" t="s">
        <v>2038</v>
      </c>
      <c r="F3305" s="239">
        <v>1</v>
      </c>
    </row>
    <row r="3306" customHeight="1" spans="1:6">
      <c r="A3306" s="20">
        <v>3302</v>
      </c>
      <c r="B3306" s="218" t="s">
        <v>5231</v>
      </c>
      <c r="C3306" s="224"/>
      <c r="D3306" s="235" t="s">
        <v>2007</v>
      </c>
      <c r="E3306" s="68" t="s">
        <v>2008</v>
      </c>
      <c r="F3306" s="239">
        <v>1</v>
      </c>
    </row>
    <row r="3307" customHeight="1" spans="1:6">
      <c r="A3307" s="20">
        <v>3303</v>
      </c>
      <c r="B3307" s="218" t="s">
        <v>5232</v>
      </c>
      <c r="C3307" s="224"/>
      <c r="D3307" s="235" t="s">
        <v>2007</v>
      </c>
      <c r="E3307" s="68" t="s">
        <v>2038</v>
      </c>
      <c r="F3307" s="239">
        <v>5</v>
      </c>
    </row>
    <row r="3308" customHeight="1" spans="1:6">
      <c r="A3308" s="20">
        <v>3304</v>
      </c>
      <c r="B3308" s="218" t="s">
        <v>5233</v>
      </c>
      <c r="C3308" s="224"/>
      <c r="D3308" s="235" t="s">
        <v>2007</v>
      </c>
      <c r="E3308" s="68" t="s">
        <v>2008</v>
      </c>
      <c r="F3308" s="239">
        <v>1</v>
      </c>
    </row>
    <row r="3309" customHeight="1" spans="1:6">
      <c r="A3309" s="20">
        <v>3305</v>
      </c>
      <c r="B3309" s="218" t="s">
        <v>5234</v>
      </c>
      <c r="C3309" s="224"/>
      <c r="D3309" s="235" t="s">
        <v>2007</v>
      </c>
      <c r="E3309" s="68" t="s">
        <v>2008</v>
      </c>
      <c r="F3309" s="239">
        <v>6</v>
      </c>
    </row>
    <row r="3310" customHeight="1" spans="1:6">
      <c r="A3310" s="20">
        <v>3306</v>
      </c>
      <c r="B3310" s="218" t="s">
        <v>5235</v>
      </c>
      <c r="C3310" s="224" t="s">
        <v>2017</v>
      </c>
      <c r="D3310" s="235" t="s">
        <v>2007</v>
      </c>
      <c r="E3310" s="68" t="s">
        <v>2008</v>
      </c>
      <c r="F3310" s="239">
        <v>1</v>
      </c>
    </row>
    <row r="3311" customHeight="1" spans="1:6">
      <c r="A3311" s="20">
        <v>3307</v>
      </c>
      <c r="B3311" s="218" t="s">
        <v>5236</v>
      </c>
      <c r="C3311" s="224" t="s">
        <v>2017</v>
      </c>
      <c r="D3311" s="235" t="s">
        <v>2007</v>
      </c>
      <c r="E3311" s="68" t="s">
        <v>2008</v>
      </c>
      <c r="F3311" s="239">
        <v>5</v>
      </c>
    </row>
    <row r="3312" customHeight="1" spans="1:6">
      <c r="A3312" s="20">
        <v>3308</v>
      </c>
      <c r="B3312" s="218" t="s">
        <v>5237</v>
      </c>
      <c r="C3312" s="224" t="s">
        <v>2017</v>
      </c>
      <c r="D3312" s="235" t="s">
        <v>2007</v>
      </c>
      <c r="E3312" s="68" t="s">
        <v>2008</v>
      </c>
      <c r="F3312" s="239">
        <v>1</v>
      </c>
    </row>
    <row r="3313" customHeight="1" spans="1:6">
      <c r="A3313" s="20">
        <v>3309</v>
      </c>
      <c r="B3313" s="218" t="s">
        <v>5238</v>
      </c>
      <c r="C3313" s="224" t="s">
        <v>2017</v>
      </c>
      <c r="D3313" s="235" t="s">
        <v>2007</v>
      </c>
      <c r="E3313" s="68" t="s">
        <v>2008</v>
      </c>
      <c r="F3313" s="239">
        <v>2</v>
      </c>
    </row>
    <row r="3314" customHeight="1" spans="1:6">
      <c r="A3314" s="20">
        <v>3310</v>
      </c>
      <c r="B3314" s="218" t="s">
        <v>5239</v>
      </c>
      <c r="C3314" s="224"/>
      <c r="D3314" s="235" t="s">
        <v>2007</v>
      </c>
      <c r="E3314" s="68" t="s">
        <v>2038</v>
      </c>
      <c r="F3314" s="239">
        <v>5</v>
      </c>
    </row>
    <row r="3315" customHeight="1" spans="1:6">
      <c r="A3315" s="20">
        <v>3311</v>
      </c>
      <c r="B3315" s="218" t="s">
        <v>5240</v>
      </c>
      <c r="C3315" s="224"/>
      <c r="D3315" s="235" t="s">
        <v>2007</v>
      </c>
      <c r="E3315" s="68" t="s">
        <v>2038</v>
      </c>
      <c r="F3315" s="239">
        <v>5</v>
      </c>
    </row>
    <row r="3316" customHeight="1" spans="1:6">
      <c r="A3316" s="20">
        <v>3312</v>
      </c>
      <c r="B3316" s="218" t="s">
        <v>5241</v>
      </c>
      <c r="C3316" s="224"/>
      <c r="D3316" s="235" t="s">
        <v>2007</v>
      </c>
      <c r="E3316" s="68" t="s">
        <v>2038</v>
      </c>
      <c r="F3316" s="239">
        <v>5</v>
      </c>
    </row>
    <row r="3317" customHeight="1" spans="1:6">
      <c r="A3317" s="20">
        <v>3313</v>
      </c>
      <c r="B3317" s="218" t="s">
        <v>5242</v>
      </c>
      <c r="C3317" s="224"/>
      <c r="D3317" s="235" t="s">
        <v>2007</v>
      </c>
      <c r="E3317" s="68" t="s">
        <v>2038</v>
      </c>
      <c r="F3317" s="239">
        <v>9</v>
      </c>
    </row>
    <row r="3318" customHeight="1" spans="1:6">
      <c r="A3318" s="20">
        <v>3314</v>
      </c>
      <c r="B3318" s="218" t="s">
        <v>5243</v>
      </c>
      <c r="C3318" s="224"/>
      <c r="D3318" s="235" t="s">
        <v>2007</v>
      </c>
      <c r="E3318" s="68" t="s">
        <v>2038</v>
      </c>
      <c r="F3318" s="239">
        <v>16</v>
      </c>
    </row>
    <row r="3319" customHeight="1" spans="1:6">
      <c r="A3319" s="20">
        <v>3315</v>
      </c>
      <c r="B3319" s="218" t="s">
        <v>5244</v>
      </c>
      <c r="C3319" s="224"/>
      <c r="D3319" s="235" t="s">
        <v>2007</v>
      </c>
      <c r="E3319" s="68" t="s">
        <v>2038</v>
      </c>
      <c r="F3319" s="239">
        <v>15</v>
      </c>
    </row>
    <row r="3320" customHeight="1" spans="1:6">
      <c r="A3320" s="20">
        <v>3316</v>
      </c>
      <c r="B3320" s="218" t="s">
        <v>5245</v>
      </c>
      <c r="C3320" s="224"/>
      <c r="D3320" s="235" t="s">
        <v>2007</v>
      </c>
      <c r="E3320" s="68" t="s">
        <v>2008</v>
      </c>
      <c r="F3320" s="239">
        <v>1</v>
      </c>
    </row>
    <row r="3321" customHeight="1" spans="1:6">
      <c r="A3321" s="20">
        <v>3317</v>
      </c>
      <c r="B3321" s="218" t="s">
        <v>5246</v>
      </c>
      <c r="C3321" s="224"/>
      <c r="D3321" s="235" t="s">
        <v>2007</v>
      </c>
      <c r="E3321" s="68" t="s">
        <v>2008</v>
      </c>
      <c r="F3321" s="239">
        <v>1</v>
      </c>
    </row>
    <row r="3322" customHeight="1" spans="1:6">
      <c r="A3322" s="20">
        <v>3318</v>
      </c>
      <c r="B3322" s="218" t="s">
        <v>5247</v>
      </c>
      <c r="C3322" s="224"/>
      <c r="D3322" s="235" t="s">
        <v>2007</v>
      </c>
      <c r="E3322" s="68" t="s">
        <v>2008</v>
      </c>
      <c r="F3322" s="239">
        <v>1</v>
      </c>
    </row>
    <row r="3323" customHeight="1" spans="1:6">
      <c r="A3323" s="20">
        <v>3319</v>
      </c>
      <c r="B3323" s="238" t="s">
        <v>5248</v>
      </c>
      <c r="C3323" s="246" t="s">
        <v>2377</v>
      </c>
      <c r="D3323" s="245" t="s">
        <v>2007</v>
      </c>
      <c r="E3323" s="244" t="s">
        <v>2008</v>
      </c>
      <c r="F3323" s="240">
        <v>1</v>
      </c>
    </row>
    <row r="3324" customHeight="1" spans="1:6">
      <c r="A3324" s="20">
        <v>3320</v>
      </c>
      <c r="B3324" s="238" t="s">
        <v>5249</v>
      </c>
      <c r="C3324" s="246"/>
      <c r="D3324" s="245" t="s">
        <v>2007</v>
      </c>
      <c r="E3324" s="244" t="s">
        <v>2038</v>
      </c>
      <c r="F3324" s="240">
        <v>5</v>
      </c>
    </row>
    <row r="3325" customHeight="1" spans="1:6">
      <c r="A3325" s="20">
        <v>3321</v>
      </c>
      <c r="B3325" s="238" t="s">
        <v>5250</v>
      </c>
      <c r="C3325" s="246" t="s">
        <v>2017</v>
      </c>
      <c r="D3325" s="245" t="s">
        <v>2007</v>
      </c>
      <c r="E3325" s="244" t="s">
        <v>2038</v>
      </c>
      <c r="F3325" s="240">
        <v>4</v>
      </c>
    </row>
    <row r="3326" customHeight="1" spans="1:6">
      <c r="A3326" s="20">
        <v>3322</v>
      </c>
      <c r="B3326" s="238" t="s">
        <v>5251</v>
      </c>
      <c r="C3326" s="246" t="s">
        <v>2094</v>
      </c>
      <c r="D3326" s="245" t="s">
        <v>2007</v>
      </c>
      <c r="E3326" s="244" t="s">
        <v>4021</v>
      </c>
      <c r="F3326" s="240">
        <v>804</v>
      </c>
    </row>
    <row r="3327" customHeight="1" spans="1:6">
      <c r="A3327" s="20">
        <v>3323</v>
      </c>
      <c r="B3327" s="238" t="s">
        <v>5252</v>
      </c>
      <c r="C3327" s="246" t="s">
        <v>2094</v>
      </c>
      <c r="D3327" s="245" t="s">
        <v>2007</v>
      </c>
      <c r="E3327" s="244" t="s">
        <v>2099</v>
      </c>
      <c r="F3327" s="240">
        <v>2</v>
      </c>
    </row>
    <row r="3328" customHeight="1" spans="1:6">
      <c r="A3328" s="20">
        <v>3324</v>
      </c>
      <c r="B3328" s="238" t="s">
        <v>5253</v>
      </c>
      <c r="C3328" s="246" t="s">
        <v>2017</v>
      </c>
      <c r="D3328" s="245" t="s">
        <v>2007</v>
      </c>
      <c r="E3328" s="244" t="s">
        <v>2099</v>
      </c>
      <c r="F3328" s="240">
        <v>1</v>
      </c>
    </row>
    <row r="3329" customHeight="1" spans="1:6">
      <c r="A3329" s="20">
        <v>3325</v>
      </c>
      <c r="B3329" s="238" t="s">
        <v>5254</v>
      </c>
      <c r="C3329" s="246" t="s">
        <v>2094</v>
      </c>
      <c r="D3329" s="245" t="s">
        <v>2007</v>
      </c>
      <c r="E3329" s="244" t="s">
        <v>4021</v>
      </c>
      <c r="F3329" s="240">
        <v>300</v>
      </c>
    </row>
    <row r="3330" customHeight="1" spans="1:6">
      <c r="A3330" s="20">
        <v>3326</v>
      </c>
      <c r="B3330" s="238" t="s">
        <v>5255</v>
      </c>
      <c r="C3330" s="246" t="s">
        <v>2017</v>
      </c>
      <c r="D3330" s="245" t="s">
        <v>2007</v>
      </c>
      <c r="E3330" s="244" t="s">
        <v>4021</v>
      </c>
      <c r="F3330" s="240">
        <v>576</v>
      </c>
    </row>
    <row r="3331" customHeight="1" spans="1:6">
      <c r="A3331" s="20">
        <v>3327</v>
      </c>
      <c r="B3331" s="238" t="s">
        <v>5256</v>
      </c>
      <c r="C3331" s="246" t="s">
        <v>2017</v>
      </c>
      <c r="D3331" s="245" t="s">
        <v>2007</v>
      </c>
      <c r="E3331" s="244" t="s">
        <v>4021</v>
      </c>
      <c r="F3331" s="240">
        <v>225</v>
      </c>
    </row>
    <row r="3332" customHeight="1" spans="1:6">
      <c r="A3332" s="20">
        <v>3328</v>
      </c>
      <c r="B3332" s="238" t="s">
        <v>5257</v>
      </c>
      <c r="C3332" s="246" t="s">
        <v>2094</v>
      </c>
      <c r="D3332" s="245" t="s">
        <v>2007</v>
      </c>
      <c r="E3332" s="244" t="s">
        <v>2008</v>
      </c>
      <c r="F3332" s="240">
        <v>1</v>
      </c>
    </row>
    <row r="3333" customHeight="1" spans="1:6">
      <c r="A3333" s="20">
        <v>3329</v>
      </c>
      <c r="B3333" s="238" t="s">
        <v>5258</v>
      </c>
      <c r="C3333" s="246" t="s">
        <v>2017</v>
      </c>
      <c r="D3333" s="245" t="s">
        <v>2007</v>
      </c>
      <c r="E3333" s="244" t="s">
        <v>2008</v>
      </c>
      <c r="F3333" s="240">
        <v>1</v>
      </c>
    </row>
    <row r="3334" customHeight="1" spans="1:6">
      <c r="A3334" s="20">
        <v>3330</v>
      </c>
      <c r="B3334" s="238" t="s">
        <v>5259</v>
      </c>
      <c r="C3334" s="246" t="s">
        <v>2017</v>
      </c>
      <c r="D3334" s="245" t="s">
        <v>2007</v>
      </c>
      <c r="E3334" s="244" t="s">
        <v>2008</v>
      </c>
      <c r="F3334" s="240">
        <v>2</v>
      </c>
    </row>
    <row r="3335" customHeight="1" spans="1:6">
      <c r="A3335" s="20">
        <v>3331</v>
      </c>
      <c r="B3335" s="238" t="s">
        <v>2525</v>
      </c>
      <c r="C3335" s="246" t="s">
        <v>2017</v>
      </c>
      <c r="D3335" s="245" t="s">
        <v>2007</v>
      </c>
      <c r="E3335" s="244" t="s">
        <v>2099</v>
      </c>
      <c r="F3335" s="240">
        <v>4</v>
      </c>
    </row>
    <row r="3336" customHeight="1" spans="1:6">
      <c r="A3336" s="20">
        <v>3332</v>
      </c>
      <c r="B3336" s="238" t="s">
        <v>5260</v>
      </c>
      <c r="C3336" s="246" t="s">
        <v>2017</v>
      </c>
      <c r="D3336" s="245" t="s">
        <v>2007</v>
      </c>
      <c r="E3336" s="244" t="s">
        <v>4021</v>
      </c>
      <c r="F3336" s="242">
        <v>2000</v>
      </c>
    </row>
    <row r="3337" customHeight="1" spans="1:6">
      <c r="A3337" s="20">
        <v>3333</v>
      </c>
      <c r="B3337" s="238" t="s">
        <v>5261</v>
      </c>
      <c r="C3337" s="246" t="s">
        <v>2094</v>
      </c>
      <c r="D3337" s="245" t="s">
        <v>2007</v>
      </c>
      <c r="E3337" s="244" t="s">
        <v>4021</v>
      </c>
      <c r="F3337" s="240">
        <v>922</v>
      </c>
    </row>
    <row r="3338" customHeight="1" spans="1:6">
      <c r="A3338" s="20">
        <v>3334</v>
      </c>
      <c r="B3338" s="238" t="s">
        <v>5262</v>
      </c>
      <c r="C3338" s="246" t="s">
        <v>2094</v>
      </c>
      <c r="D3338" s="245" t="s">
        <v>2007</v>
      </c>
      <c r="E3338" s="244" t="s">
        <v>4021</v>
      </c>
      <c r="F3338" s="240">
        <v>31</v>
      </c>
    </row>
    <row r="3339" customHeight="1" spans="1:6">
      <c r="A3339" s="20">
        <v>3335</v>
      </c>
      <c r="B3339" s="238" t="s">
        <v>5263</v>
      </c>
      <c r="C3339" s="246" t="s">
        <v>2017</v>
      </c>
      <c r="D3339" s="245" t="s">
        <v>2007</v>
      </c>
      <c r="E3339" s="244" t="s">
        <v>2099</v>
      </c>
      <c r="F3339" s="240">
        <v>7</v>
      </c>
    </row>
    <row r="3340" customHeight="1" spans="1:6">
      <c r="A3340" s="20">
        <v>3336</v>
      </c>
      <c r="B3340" s="238" t="s">
        <v>5264</v>
      </c>
      <c r="C3340" s="246" t="s">
        <v>2094</v>
      </c>
      <c r="D3340" s="245" t="s">
        <v>2007</v>
      </c>
      <c r="E3340" s="244" t="s">
        <v>4021</v>
      </c>
      <c r="F3340" s="240">
        <v>30</v>
      </c>
    </row>
    <row r="3341" customHeight="1" spans="1:6">
      <c r="A3341" s="20">
        <v>3337</v>
      </c>
      <c r="B3341" s="238" t="s">
        <v>5265</v>
      </c>
      <c r="C3341" s="246" t="s">
        <v>2017</v>
      </c>
      <c r="D3341" s="245" t="s">
        <v>2007</v>
      </c>
      <c r="E3341" s="244" t="s">
        <v>4021</v>
      </c>
      <c r="F3341" s="240">
        <v>1511</v>
      </c>
    </row>
    <row r="3342" customHeight="1" spans="1:6">
      <c r="A3342" s="20">
        <v>3338</v>
      </c>
      <c r="B3342" s="238" t="s">
        <v>5266</v>
      </c>
      <c r="C3342" s="246" t="s">
        <v>2017</v>
      </c>
      <c r="D3342" s="245" t="s">
        <v>2007</v>
      </c>
      <c r="E3342" s="244" t="s">
        <v>4021</v>
      </c>
      <c r="F3342" s="240">
        <v>1700</v>
      </c>
    </row>
    <row r="3343" customHeight="1" spans="1:6">
      <c r="A3343" s="20">
        <v>3339</v>
      </c>
      <c r="B3343" s="238" t="s">
        <v>5267</v>
      </c>
      <c r="C3343" s="246" t="s">
        <v>2017</v>
      </c>
      <c r="D3343" s="245" t="s">
        <v>2007</v>
      </c>
      <c r="E3343" s="244" t="s">
        <v>4021</v>
      </c>
      <c r="F3343" s="240">
        <v>3304</v>
      </c>
    </row>
    <row r="3344" customHeight="1" spans="1:6">
      <c r="A3344" s="20">
        <v>3340</v>
      </c>
      <c r="B3344" s="238" t="s">
        <v>5268</v>
      </c>
      <c r="C3344" s="246" t="s">
        <v>2094</v>
      </c>
      <c r="D3344" s="245" t="s">
        <v>2007</v>
      </c>
      <c r="E3344" s="244" t="s">
        <v>4021</v>
      </c>
      <c r="F3344" s="240">
        <v>616</v>
      </c>
    </row>
    <row r="3345" customHeight="1" spans="1:6">
      <c r="A3345" s="20">
        <v>3341</v>
      </c>
      <c r="B3345" s="238" t="s">
        <v>5269</v>
      </c>
      <c r="C3345" s="246" t="s">
        <v>5270</v>
      </c>
      <c r="D3345" s="245" t="s">
        <v>2007</v>
      </c>
      <c r="E3345" s="244" t="s">
        <v>4021</v>
      </c>
      <c r="F3345" s="240">
        <v>3500</v>
      </c>
    </row>
    <row r="3346" customHeight="1" spans="1:6">
      <c r="A3346" s="20">
        <v>3342</v>
      </c>
      <c r="B3346" s="238" t="s">
        <v>5271</v>
      </c>
      <c r="C3346" s="246" t="s">
        <v>2017</v>
      </c>
      <c r="D3346" s="245" t="s">
        <v>2007</v>
      </c>
      <c r="E3346" s="244" t="s">
        <v>4021</v>
      </c>
      <c r="F3346" s="240">
        <v>361</v>
      </c>
    </row>
    <row r="3347" customHeight="1" spans="1:6">
      <c r="A3347" s="20">
        <v>3343</v>
      </c>
      <c r="B3347" s="238" t="s">
        <v>5272</v>
      </c>
      <c r="C3347" s="246" t="s">
        <v>2017</v>
      </c>
      <c r="D3347" s="245" t="s">
        <v>2007</v>
      </c>
      <c r="E3347" s="244" t="s">
        <v>4021</v>
      </c>
      <c r="F3347" s="240">
        <v>665</v>
      </c>
    </row>
    <row r="3348" customHeight="1" spans="1:6">
      <c r="A3348" s="20">
        <v>3344</v>
      </c>
      <c r="B3348" s="238" t="s">
        <v>5273</v>
      </c>
      <c r="C3348" s="246" t="s">
        <v>2017</v>
      </c>
      <c r="D3348" s="245" t="s">
        <v>2007</v>
      </c>
      <c r="E3348" s="244" t="s">
        <v>2193</v>
      </c>
      <c r="F3348" s="240">
        <v>2</v>
      </c>
    </row>
    <row r="3349" customHeight="1" spans="1:6">
      <c r="A3349" s="20">
        <v>3345</v>
      </c>
      <c r="B3349" s="238" t="s">
        <v>5274</v>
      </c>
      <c r="C3349" s="246" t="s">
        <v>2017</v>
      </c>
      <c r="D3349" s="245" t="s">
        <v>2007</v>
      </c>
      <c r="E3349" s="244" t="s">
        <v>2193</v>
      </c>
      <c r="F3349" s="240">
        <v>2</v>
      </c>
    </row>
    <row r="3350" customHeight="1" spans="1:6">
      <c r="A3350" s="20">
        <v>3346</v>
      </c>
      <c r="B3350" s="238" t="s">
        <v>5275</v>
      </c>
      <c r="C3350" s="246" t="s">
        <v>2017</v>
      </c>
      <c r="D3350" s="245" t="s">
        <v>2007</v>
      </c>
      <c r="E3350" s="244" t="s">
        <v>2193</v>
      </c>
      <c r="F3350" s="240">
        <v>1</v>
      </c>
    </row>
    <row r="3351" customHeight="1" spans="1:6">
      <c r="A3351" s="20">
        <v>3347</v>
      </c>
      <c r="B3351" s="238" t="s">
        <v>5276</v>
      </c>
      <c r="C3351" s="246" t="s">
        <v>2017</v>
      </c>
      <c r="D3351" s="245" t="s">
        <v>2007</v>
      </c>
      <c r="E3351" s="244" t="s">
        <v>2193</v>
      </c>
      <c r="F3351" s="240">
        <v>12</v>
      </c>
    </row>
    <row r="3352" customHeight="1" spans="1:6">
      <c r="A3352" s="20">
        <v>3348</v>
      </c>
      <c r="B3352" s="238" t="s">
        <v>5277</v>
      </c>
      <c r="C3352" s="246" t="s">
        <v>2017</v>
      </c>
      <c r="D3352" s="245" t="s">
        <v>2007</v>
      </c>
      <c r="E3352" s="244" t="s">
        <v>2193</v>
      </c>
      <c r="F3352" s="240">
        <v>2</v>
      </c>
    </row>
    <row r="3353" customHeight="1" spans="1:6">
      <c r="A3353" s="20">
        <v>3349</v>
      </c>
      <c r="B3353" s="238" t="s">
        <v>5278</v>
      </c>
      <c r="C3353" s="246" t="s">
        <v>2017</v>
      </c>
      <c r="D3353" s="245" t="s">
        <v>2007</v>
      </c>
      <c r="E3353" s="244" t="s">
        <v>2193</v>
      </c>
      <c r="F3353" s="240">
        <v>18</v>
      </c>
    </row>
    <row r="3354" customHeight="1" spans="1:6">
      <c r="A3354" s="20">
        <v>3350</v>
      </c>
      <c r="B3354" s="238" t="s">
        <v>5279</v>
      </c>
      <c r="C3354" s="246" t="s">
        <v>2017</v>
      </c>
      <c r="D3354" s="245" t="s">
        <v>2007</v>
      </c>
      <c r="E3354" s="244" t="s">
        <v>2193</v>
      </c>
      <c r="F3354" s="240">
        <v>24</v>
      </c>
    </row>
    <row r="3355" customHeight="1" spans="1:6">
      <c r="A3355" s="20">
        <v>3351</v>
      </c>
      <c r="B3355" s="238" t="s">
        <v>5280</v>
      </c>
      <c r="C3355" s="246" t="s">
        <v>2017</v>
      </c>
      <c r="D3355" s="245" t="s">
        <v>2007</v>
      </c>
      <c r="E3355" s="244" t="s">
        <v>2008</v>
      </c>
      <c r="F3355" s="240">
        <v>1</v>
      </c>
    </row>
    <row r="3356" customHeight="1" spans="1:6">
      <c r="A3356" s="20">
        <v>3352</v>
      </c>
      <c r="B3356" s="218" t="s">
        <v>5281</v>
      </c>
      <c r="C3356" s="224"/>
      <c r="D3356" s="235" t="s">
        <v>2007</v>
      </c>
      <c r="E3356" s="68" t="s">
        <v>2008</v>
      </c>
      <c r="F3356" s="239">
        <v>5</v>
      </c>
    </row>
    <row r="3357" customHeight="1" spans="1:6">
      <c r="A3357" s="20">
        <v>3353</v>
      </c>
      <c r="B3357" s="218" t="s">
        <v>5282</v>
      </c>
      <c r="C3357" s="224" t="s">
        <v>2017</v>
      </c>
      <c r="D3357" s="235" t="s">
        <v>2007</v>
      </c>
      <c r="E3357" s="68" t="s">
        <v>2008</v>
      </c>
      <c r="F3357" s="239">
        <v>2</v>
      </c>
    </row>
    <row r="3358" customHeight="1" spans="1:6">
      <c r="A3358" s="20">
        <v>3354</v>
      </c>
      <c r="B3358" s="218" t="s">
        <v>5283</v>
      </c>
      <c r="C3358" s="224" t="s">
        <v>2017</v>
      </c>
      <c r="D3358" s="235" t="s">
        <v>2007</v>
      </c>
      <c r="E3358" s="68" t="s">
        <v>2008</v>
      </c>
      <c r="F3358" s="239">
        <v>1</v>
      </c>
    </row>
    <row r="3359" customHeight="1" spans="1:6">
      <c r="A3359" s="20">
        <v>3355</v>
      </c>
      <c r="B3359" s="218" t="s">
        <v>5284</v>
      </c>
      <c r="C3359" s="224" t="s">
        <v>2017</v>
      </c>
      <c r="D3359" s="235" t="s">
        <v>2007</v>
      </c>
      <c r="E3359" s="68" t="s">
        <v>2008</v>
      </c>
      <c r="F3359" s="239">
        <v>6</v>
      </c>
    </row>
    <row r="3360" customHeight="1" spans="1:6">
      <c r="A3360" s="20">
        <v>3356</v>
      </c>
      <c r="B3360" s="218" t="s">
        <v>5285</v>
      </c>
      <c r="C3360" s="224" t="s">
        <v>2017</v>
      </c>
      <c r="D3360" s="235" t="s">
        <v>2007</v>
      </c>
      <c r="E3360" s="68" t="s">
        <v>2008</v>
      </c>
      <c r="F3360" s="239">
        <v>4</v>
      </c>
    </row>
    <row r="3361" customHeight="1" spans="1:6">
      <c r="A3361" s="20">
        <v>3357</v>
      </c>
      <c r="B3361" s="218" t="s">
        <v>5286</v>
      </c>
      <c r="C3361" s="224" t="s">
        <v>2017</v>
      </c>
      <c r="D3361" s="235" t="s">
        <v>2007</v>
      </c>
      <c r="E3361" s="68" t="s">
        <v>2032</v>
      </c>
      <c r="F3361" s="239">
        <v>1</v>
      </c>
    </row>
    <row r="3362" customHeight="1" spans="1:6">
      <c r="A3362" s="20">
        <v>3358</v>
      </c>
      <c r="B3362" s="218" t="s">
        <v>5287</v>
      </c>
      <c r="C3362" s="224" t="s">
        <v>2017</v>
      </c>
      <c r="D3362" s="235" t="s">
        <v>2007</v>
      </c>
      <c r="E3362" s="68" t="s">
        <v>2032</v>
      </c>
      <c r="F3362" s="239">
        <v>1</v>
      </c>
    </row>
    <row r="3363" customHeight="1" spans="1:6">
      <c r="A3363" s="20">
        <v>3359</v>
      </c>
      <c r="B3363" s="218" t="s">
        <v>5288</v>
      </c>
      <c r="C3363" s="224" t="s">
        <v>2017</v>
      </c>
      <c r="D3363" s="235" t="s">
        <v>2007</v>
      </c>
      <c r="E3363" s="68" t="s">
        <v>2032</v>
      </c>
      <c r="F3363" s="239">
        <v>1</v>
      </c>
    </row>
    <row r="3364" customHeight="1" spans="1:6">
      <c r="A3364" s="20">
        <v>3360</v>
      </c>
      <c r="B3364" s="218" t="s">
        <v>5289</v>
      </c>
      <c r="C3364" s="224" t="s">
        <v>2377</v>
      </c>
      <c r="D3364" s="235" t="s">
        <v>2007</v>
      </c>
      <c r="E3364" s="68" t="s">
        <v>2032</v>
      </c>
      <c r="F3364" s="239">
        <v>2</v>
      </c>
    </row>
    <row r="3365" customHeight="1" spans="1:6">
      <c r="A3365" s="20">
        <v>3361</v>
      </c>
      <c r="B3365" s="218" t="s">
        <v>5290</v>
      </c>
      <c r="C3365" s="224" t="s">
        <v>2017</v>
      </c>
      <c r="D3365" s="235" t="s">
        <v>2007</v>
      </c>
      <c r="E3365" s="68" t="s">
        <v>2008</v>
      </c>
      <c r="F3365" s="239">
        <v>1</v>
      </c>
    </row>
    <row r="3366" customHeight="1" spans="1:6">
      <c r="A3366" s="20">
        <v>3362</v>
      </c>
      <c r="B3366" s="218" t="s">
        <v>5291</v>
      </c>
      <c r="C3366" s="224" t="s">
        <v>2017</v>
      </c>
      <c r="D3366" s="235" t="s">
        <v>2007</v>
      </c>
      <c r="E3366" s="68" t="s">
        <v>2008</v>
      </c>
      <c r="F3366" s="239">
        <v>2</v>
      </c>
    </row>
    <row r="3367" customHeight="1" spans="1:6">
      <c r="A3367" s="20">
        <v>3363</v>
      </c>
      <c r="B3367" s="218" t="s">
        <v>5292</v>
      </c>
      <c r="C3367" s="224" t="s">
        <v>2017</v>
      </c>
      <c r="D3367" s="235" t="s">
        <v>2007</v>
      </c>
      <c r="E3367" s="68" t="s">
        <v>2008</v>
      </c>
      <c r="F3367" s="239">
        <v>6</v>
      </c>
    </row>
    <row r="3368" customHeight="1" spans="1:6">
      <c r="A3368" s="20">
        <v>3364</v>
      </c>
      <c r="B3368" s="218" t="s">
        <v>5293</v>
      </c>
      <c r="C3368" s="224" t="s">
        <v>2017</v>
      </c>
      <c r="D3368" s="235" t="s">
        <v>2007</v>
      </c>
      <c r="E3368" s="68" t="s">
        <v>2008</v>
      </c>
      <c r="F3368" s="239">
        <v>1</v>
      </c>
    </row>
    <row r="3369" customHeight="1" spans="1:6">
      <c r="A3369" s="20">
        <v>3365</v>
      </c>
      <c r="B3369" s="218" t="s">
        <v>5294</v>
      </c>
      <c r="C3369" s="224" t="s">
        <v>2017</v>
      </c>
      <c r="D3369" s="235" t="s">
        <v>2007</v>
      </c>
      <c r="E3369" s="68" t="s">
        <v>2008</v>
      </c>
      <c r="F3369" s="239">
        <v>8</v>
      </c>
    </row>
    <row r="3370" customHeight="1" spans="1:6">
      <c r="A3370" s="20">
        <v>3366</v>
      </c>
      <c r="B3370" s="218" t="s">
        <v>5295</v>
      </c>
      <c r="C3370" s="224" t="s">
        <v>2017</v>
      </c>
      <c r="D3370" s="235" t="s">
        <v>2007</v>
      </c>
      <c r="E3370" s="68" t="s">
        <v>2038</v>
      </c>
      <c r="F3370" s="239">
        <v>1</v>
      </c>
    </row>
    <row r="3371" customHeight="1" spans="1:6">
      <c r="A3371" s="20">
        <v>3367</v>
      </c>
      <c r="B3371" s="218" t="s">
        <v>5296</v>
      </c>
      <c r="C3371" s="224"/>
      <c r="D3371" s="235" t="s">
        <v>2007</v>
      </c>
      <c r="E3371" s="68" t="s">
        <v>2032</v>
      </c>
      <c r="F3371" s="239">
        <v>1</v>
      </c>
    </row>
    <row r="3372" customHeight="1" spans="1:6">
      <c r="A3372" s="20">
        <v>3368</v>
      </c>
      <c r="B3372" s="218" t="s">
        <v>5297</v>
      </c>
      <c r="C3372" s="224"/>
      <c r="D3372" s="235" t="s">
        <v>2007</v>
      </c>
      <c r="E3372" s="68" t="s">
        <v>2032</v>
      </c>
      <c r="F3372" s="239">
        <v>2</v>
      </c>
    </row>
    <row r="3373" customHeight="1" spans="1:6">
      <c r="A3373" s="20">
        <v>3369</v>
      </c>
      <c r="B3373" s="218" t="s">
        <v>5298</v>
      </c>
      <c r="C3373" s="224"/>
      <c r="D3373" s="235" t="s">
        <v>2007</v>
      </c>
      <c r="E3373" s="68" t="s">
        <v>2032</v>
      </c>
      <c r="F3373" s="239">
        <v>1</v>
      </c>
    </row>
    <row r="3374" customHeight="1" spans="1:6">
      <c r="A3374" s="20">
        <v>3370</v>
      </c>
      <c r="B3374" s="218" t="s">
        <v>5299</v>
      </c>
      <c r="C3374" s="224"/>
      <c r="D3374" s="235" t="s">
        <v>2007</v>
      </c>
      <c r="E3374" s="68" t="s">
        <v>2032</v>
      </c>
      <c r="F3374" s="239">
        <v>3</v>
      </c>
    </row>
    <row r="3375" customHeight="1" spans="1:6">
      <c r="A3375" s="20">
        <v>3371</v>
      </c>
      <c r="B3375" s="218" t="s">
        <v>5300</v>
      </c>
      <c r="C3375" s="224"/>
      <c r="D3375" s="235" t="s">
        <v>2007</v>
      </c>
      <c r="E3375" s="68" t="s">
        <v>2032</v>
      </c>
      <c r="F3375" s="239">
        <v>1</v>
      </c>
    </row>
    <row r="3376" customHeight="1" spans="1:6">
      <c r="A3376" s="20">
        <v>3372</v>
      </c>
      <c r="B3376" s="218" t="s">
        <v>5301</v>
      </c>
      <c r="C3376" s="224"/>
      <c r="D3376" s="235" t="s">
        <v>2007</v>
      </c>
      <c r="E3376" s="68" t="s">
        <v>2032</v>
      </c>
      <c r="F3376" s="239">
        <v>2</v>
      </c>
    </row>
    <row r="3377" customHeight="1" spans="1:6">
      <c r="A3377" s="20">
        <v>3373</v>
      </c>
      <c r="B3377" s="218" t="s">
        <v>5302</v>
      </c>
      <c r="C3377" s="224"/>
      <c r="D3377" s="235" t="s">
        <v>2007</v>
      </c>
      <c r="E3377" s="68" t="s">
        <v>2032</v>
      </c>
      <c r="F3377" s="239">
        <v>6</v>
      </c>
    </row>
    <row r="3378" customHeight="1" spans="1:6">
      <c r="A3378" s="20">
        <v>3374</v>
      </c>
      <c r="B3378" s="218" t="s">
        <v>5303</v>
      </c>
      <c r="C3378" s="224"/>
      <c r="D3378" s="235" t="s">
        <v>2007</v>
      </c>
      <c r="E3378" s="68" t="s">
        <v>2032</v>
      </c>
      <c r="F3378" s="239">
        <v>3</v>
      </c>
    </row>
    <row r="3379" customHeight="1" spans="1:6">
      <c r="A3379" s="20">
        <v>3375</v>
      </c>
      <c r="B3379" s="218" t="s">
        <v>5304</v>
      </c>
      <c r="C3379" s="224"/>
      <c r="D3379" s="235" t="s">
        <v>2007</v>
      </c>
      <c r="E3379" s="68" t="s">
        <v>2032</v>
      </c>
      <c r="F3379" s="239">
        <v>2</v>
      </c>
    </row>
    <row r="3380" customHeight="1" spans="1:6">
      <c r="A3380" s="20">
        <v>3376</v>
      </c>
      <c r="B3380" s="218" t="s">
        <v>5305</v>
      </c>
      <c r="C3380" s="224"/>
      <c r="D3380" s="235" t="s">
        <v>2007</v>
      </c>
      <c r="E3380" s="68" t="s">
        <v>2032</v>
      </c>
      <c r="F3380" s="239">
        <v>1</v>
      </c>
    </row>
    <row r="3381" customHeight="1" spans="1:6">
      <c r="A3381" s="20">
        <v>3377</v>
      </c>
      <c r="B3381" s="218" t="s">
        <v>5306</v>
      </c>
      <c r="C3381" s="224"/>
      <c r="D3381" s="235" t="s">
        <v>2007</v>
      </c>
      <c r="E3381" s="68" t="s">
        <v>2032</v>
      </c>
      <c r="F3381" s="239">
        <v>2</v>
      </c>
    </row>
    <row r="3382" customHeight="1" spans="1:6">
      <c r="A3382" s="20">
        <v>3378</v>
      </c>
      <c r="B3382" s="218" t="s">
        <v>5307</v>
      </c>
      <c r="C3382" s="224"/>
      <c r="D3382" s="235" t="s">
        <v>2007</v>
      </c>
      <c r="E3382" s="68" t="s">
        <v>2008</v>
      </c>
      <c r="F3382" s="239">
        <v>1</v>
      </c>
    </row>
    <row r="3383" customHeight="1" spans="1:6">
      <c r="A3383" s="20">
        <v>3379</v>
      </c>
      <c r="B3383" s="218" t="s">
        <v>5308</v>
      </c>
      <c r="C3383" s="224"/>
      <c r="D3383" s="235" t="s">
        <v>2007</v>
      </c>
      <c r="E3383" s="68" t="s">
        <v>2032</v>
      </c>
      <c r="F3383" s="239">
        <v>1</v>
      </c>
    </row>
    <row r="3384" customHeight="1" spans="1:6">
      <c r="A3384" s="20">
        <v>3380</v>
      </c>
      <c r="B3384" s="218" t="s">
        <v>5309</v>
      </c>
      <c r="C3384" s="224"/>
      <c r="D3384" s="235" t="s">
        <v>2007</v>
      </c>
      <c r="E3384" s="68" t="s">
        <v>2032</v>
      </c>
      <c r="F3384" s="239">
        <v>3</v>
      </c>
    </row>
    <row r="3385" customHeight="1" spans="1:6">
      <c r="A3385" s="20">
        <v>3381</v>
      </c>
      <c r="B3385" s="218" t="s">
        <v>5310</v>
      </c>
      <c r="C3385" s="224"/>
      <c r="D3385" s="235" t="s">
        <v>2007</v>
      </c>
      <c r="E3385" s="68" t="s">
        <v>2032</v>
      </c>
      <c r="F3385" s="239">
        <v>20</v>
      </c>
    </row>
    <row r="3386" customHeight="1" spans="1:6">
      <c r="A3386" s="20">
        <v>3382</v>
      </c>
      <c r="B3386" s="218" t="s">
        <v>5311</v>
      </c>
      <c r="C3386" s="224"/>
      <c r="D3386" s="235" t="s">
        <v>2007</v>
      </c>
      <c r="E3386" s="68" t="s">
        <v>2032</v>
      </c>
      <c r="F3386" s="239">
        <v>9</v>
      </c>
    </row>
    <row r="3387" customHeight="1" spans="1:6">
      <c r="A3387" s="20">
        <v>3383</v>
      </c>
      <c r="B3387" s="218" t="s">
        <v>5312</v>
      </c>
      <c r="C3387" s="224" t="s">
        <v>2017</v>
      </c>
      <c r="D3387" s="235" t="s">
        <v>2007</v>
      </c>
      <c r="E3387" s="68" t="s">
        <v>2008</v>
      </c>
      <c r="F3387" s="239">
        <v>2</v>
      </c>
    </row>
    <row r="3388" customHeight="1" spans="1:6">
      <c r="A3388" s="20">
        <v>3384</v>
      </c>
      <c r="B3388" s="218" t="s">
        <v>5313</v>
      </c>
      <c r="C3388" s="224" t="s">
        <v>2017</v>
      </c>
      <c r="D3388" s="235" t="s">
        <v>2007</v>
      </c>
      <c r="E3388" s="68" t="s">
        <v>2008</v>
      </c>
      <c r="F3388" s="239">
        <v>1</v>
      </c>
    </row>
    <row r="3389" customHeight="1" spans="1:6">
      <c r="A3389" s="20">
        <v>3385</v>
      </c>
      <c r="B3389" s="218" t="s">
        <v>5314</v>
      </c>
      <c r="C3389" s="224" t="s">
        <v>2017</v>
      </c>
      <c r="D3389" s="235" t="s">
        <v>2007</v>
      </c>
      <c r="E3389" s="68" t="s">
        <v>2032</v>
      </c>
      <c r="F3389" s="239">
        <v>1</v>
      </c>
    </row>
    <row r="3390" customHeight="1" spans="1:6">
      <c r="A3390" s="20">
        <v>3386</v>
      </c>
      <c r="B3390" s="218" t="s">
        <v>5315</v>
      </c>
      <c r="C3390" s="224"/>
      <c r="D3390" s="235" t="s">
        <v>2007</v>
      </c>
      <c r="E3390" s="68" t="s">
        <v>2032</v>
      </c>
      <c r="F3390" s="239">
        <v>1</v>
      </c>
    </row>
    <row r="3391" customHeight="1" spans="1:6">
      <c r="A3391" s="20">
        <v>3387</v>
      </c>
      <c r="B3391" s="218" t="s">
        <v>5316</v>
      </c>
      <c r="C3391" s="224"/>
      <c r="D3391" s="235" t="s">
        <v>2007</v>
      </c>
      <c r="E3391" s="68" t="s">
        <v>2032</v>
      </c>
      <c r="F3391" s="239">
        <v>5</v>
      </c>
    </row>
    <row r="3392" customHeight="1" spans="1:6">
      <c r="A3392" s="20">
        <v>3388</v>
      </c>
      <c r="B3392" s="218" t="s">
        <v>5317</v>
      </c>
      <c r="C3392" s="224"/>
      <c r="D3392" s="235" t="s">
        <v>2007</v>
      </c>
      <c r="E3392" s="68" t="s">
        <v>2032</v>
      </c>
      <c r="F3392" s="239">
        <v>1</v>
      </c>
    </row>
    <row r="3393" customHeight="1" spans="1:6">
      <c r="A3393" s="20">
        <v>3389</v>
      </c>
      <c r="B3393" s="218" t="s">
        <v>5318</v>
      </c>
      <c r="C3393" s="224"/>
      <c r="D3393" s="235" t="s">
        <v>2007</v>
      </c>
      <c r="E3393" s="68" t="s">
        <v>2008</v>
      </c>
      <c r="F3393" s="239">
        <v>1</v>
      </c>
    </row>
    <row r="3394" customHeight="1" spans="1:6">
      <c r="A3394" s="20">
        <v>3390</v>
      </c>
      <c r="B3394" s="218" t="s">
        <v>5319</v>
      </c>
      <c r="C3394" s="224"/>
      <c r="D3394" s="235" t="s">
        <v>2007</v>
      </c>
      <c r="E3394" s="68" t="s">
        <v>2008</v>
      </c>
      <c r="F3394" s="239">
        <v>2</v>
      </c>
    </row>
    <row r="3395" customHeight="1" spans="1:6">
      <c r="A3395" s="20">
        <v>3391</v>
      </c>
      <c r="B3395" s="218" t="s">
        <v>5320</v>
      </c>
      <c r="C3395" s="224"/>
      <c r="D3395" s="235" t="s">
        <v>2007</v>
      </c>
      <c r="E3395" s="68" t="s">
        <v>2008</v>
      </c>
      <c r="F3395" s="239">
        <v>2</v>
      </c>
    </row>
    <row r="3396" customHeight="1" spans="1:6">
      <c r="A3396" s="20">
        <v>3392</v>
      </c>
      <c r="B3396" s="218" t="s">
        <v>5321</v>
      </c>
      <c r="C3396" s="224"/>
      <c r="D3396" s="235" t="s">
        <v>2007</v>
      </c>
      <c r="E3396" s="68" t="s">
        <v>2008</v>
      </c>
      <c r="F3396" s="239">
        <v>1</v>
      </c>
    </row>
    <row r="3397" customHeight="1" spans="1:6">
      <c r="A3397" s="20">
        <v>3393</v>
      </c>
      <c r="B3397" s="218" t="s">
        <v>5322</v>
      </c>
      <c r="C3397" s="224"/>
      <c r="D3397" s="235" t="s">
        <v>2007</v>
      </c>
      <c r="E3397" s="68" t="s">
        <v>2008</v>
      </c>
      <c r="F3397" s="239">
        <v>1</v>
      </c>
    </row>
    <row r="3398" customHeight="1" spans="1:6">
      <c r="A3398" s="20">
        <v>3394</v>
      </c>
      <c r="B3398" s="218" t="s">
        <v>5323</v>
      </c>
      <c r="C3398" s="224"/>
      <c r="D3398" s="235" t="s">
        <v>2007</v>
      </c>
      <c r="E3398" s="68" t="s">
        <v>2008</v>
      </c>
      <c r="F3398" s="239">
        <v>2</v>
      </c>
    </row>
    <row r="3399" customHeight="1" spans="1:6">
      <c r="A3399" s="20">
        <v>3395</v>
      </c>
      <c r="B3399" s="218" t="s">
        <v>5324</v>
      </c>
      <c r="C3399" s="224"/>
      <c r="D3399" s="235" t="s">
        <v>2007</v>
      </c>
      <c r="E3399" s="68" t="s">
        <v>2032</v>
      </c>
      <c r="F3399" s="239">
        <v>1</v>
      </c>
    </row>
    <row r="3400" customHeight="1" spans="1:6">
      <c r="A3400" s="20">
        <v>3396</v>
      </c>
      <c r="B3400" s="218" t="s">
        <v>5325</v>
      </c>
      <c r="C3400" s="224"/>
      <c r="D3400" s="235" t="s">
        <v>2007</v>
      </c>
      <c r="E3400" s="68" t="s">
        <v>2032</v>
      </c>
      <c r="F3400" s="239">
        <v>1</v>
      </c>
    </row>
    <row r="3401" customHeight="1" spans="1:6">
      <c r="A3401" s="20">
        <v>3397</v>
      </c>
      <c r="B3401" s="218" t="s">
        <v>5326</v>
      </c>
      <c r="C3401" s="224"/>
      <c r="D3401" s="235" t="s">
        <v>2007</v>
      </c>
      <c r="E3401" s="68" t="s">
        <v>2032</v>
      </c>
      <c r="F3401" s="239">
        <v>2</v>
      </c>
    </row>
    <row r="3402" customHeight="1" spans="1:6">
      <c r="A3402" s="20">
        <v>3398</v>
      </c>
      <c r="B3402" s="218" t="s">
        <v>5327</v>
      </c>
      <c r="C3402" s="224"/>
      <c r="D3402" s="235" t="s">
        <v>2007</v>
      </c>
      <c r="E3402" s="68" t="s">
        <v>2032</v>
      </c>
      <c r="F3402" s="239">
        <v>20</v>
      </c>
    </row>
    <row r="3403" customHeight="1" spans="1:6">
      <c r="A3403" s="20">
        <v>3399</v>
      </c>
      <c r="B3403" s="218" t="s">
        <v>5328</v>
      </c>
      <c r="C3403" s="224"/>
      <c r="D3403" s="235" t="s">
        <v>2007</v>
      </c>
      <c r="E3403" s="68" t="s">
        <v>2032</v>
      </c>
      <c r="F3403" s="239">
        <v>1</v>
      </c>
    </row>
    <row r="3404" customHeight="1" spans="1:6">
      <c r="A3404" s="20">
        <v>3400</v>
      </c>
      <c r="B3404" s="218" t="s">
        <v>5329</v>
      </c>
      <c r="C3404" s="224"/>
      <c r="D3404" s="235" t="s">
        <v>2007</v>
      </c>
      <c r="E3404" s="68" t="s">
        <v>2032</v>
      </c>
      <c r="F3404" s="239">
        <v>5</v>
      </c>
    </row>
    <row r="3405" customHeight="1" spans="1:6">
      <c r="A3405" s="20">
        <v>3401</v>
      </c>
      <c r="B3405" s="218" t="s">
        <v>5330</v>
      </c>
      <c r="C3405" s="224"/>
      <c r="D3405" s="235" t="s">
        <v>2007</v>
      </c>
      <c r="E3405" s="68" t="s">
        <v>2032</v>
      </c>
      <c r="F3405" s="239">
        <v>1</v>
      </c>
    </row>
    <row r="3406" customHeight="1" spans="1:6">
      <c r="A3406" s="20">
        <v>3402</v>
      </c>
      <c r="B3406" s="218" t="s">
        <v>5325</v>
      </c>
      <c r="C3406" s="224"/>
      <c r="D3406" s="235" t="s">
        <v>2007</v>
      </c>
      <c r="E3406" s="68" t="s">
        <v>2032</v>
      </c>
      <c r="F3406" s="239">
        <v>1</v>
      </c>
    </row>
    <row r="3407" customHeight="1" spans="1:6">
      <c r="A3407" s="20">
        <v>3403</v>
      </c>
      <c r="B3407" s="218" t="s">
        <v>5317</v>
      </c>
      <c r="C3407" s="224"/>
      <c r="D3407" s="235" t="s">
        <v>2007</v>
      </c>
      <c r="E3407" s="68" t="s">
        <v>2032</v>
      </c>
      <c r="F3407" s="239">
        <v>4</v>
      </c>
    </row>
    <row r="3408" customHeight="1" spans="1:6">
      <c r="A3408" s="20">
        <v>3404</v>
      </c>
      <c r="B3408" s="218" t="s">
        <v>5331</v>
      </c>
      <c r="C3408" s="224"/>
      <c r="D3408" s="235" t="s">
        <v>2007</v>
      </c>
      <c r="E3408" s="68" t="s">
        <v>2032</v>
      </c>
      <c r="F3408" s="239">
        <v>2</v>
      </c>
    </row>
    <row r="3409" customHeight="1" spans="1:6">
      <c r="A3409" s="20">
        <v>3405</v>
      </c>
      <c r="B3409" s="218" t="s">
        <v>5332</v>
      </c>
      <c r="C3409" s="224"/>
      <c r="D3409" s="235" t="s">
        <v>2007</v>
      </c>
      <c r="E3409" s="68" t="s">
        <v>2032</v>
      </c>
      <c r="F3409" s="239">
        <v>1</v>
      </c>
    </row>
    <row r="3410" customHeight="1" spans="1:6">
      <c r="A3410" s="20">
        <v>3406</v>
      </c>
      <c r="B3410" s="218" t="s">
        <v>5333</v>
      </c>
      <c r="C3410" s="224" t="s">
        <v>2017</v>
      </c>
      <c r="D3410" s="235" t="s">
        <v>2007</v>
      </c>
      <c r="E3410" s="68" t="s">
        <v>2032</v>
      </c>
      <c r="F3410" s="239">
        <v>2</v>
      </c>
    </row>
    <row r="3411" customHeight="1" spans="1:6">
      <c r="A3411" s="20">
        <v>3407</v>
      </c>
      <c r="B3411" s="218" t="s">
        <v>5334</v>
      </c>
      <c r="C3411" s="224" t="s">
        <v>2017</v>
      </c>
      <c r="D3411" s="235" t="s">
        <v>2007</v>
      </c>
      <c r="E3411" s="68" t="s">
        <v>2032</v>
      </c>
      <c r="F3411" s="239">
        <v>1</v>
      </c>
    </row>
    <row r="3412" customHeight="1" spans="1:6">
      <c r="A3412" s="20">
        <v>3408</v>
      </c>
      <c r="B3412" s="218" t="s">
        <v>5335</v>
      </c>
      <c r="C3412" s="224" t="s">
        <v>2017</v>
      </c>
      <c r="D3412" s="235" t="s">
        <v>2007</v>
      </c>
      <c r="E3412" s="68" t="s">
        <v>2032</v>
      </c>
      <c r="F3412" s="239">
        <v>1</v>
      </c>
    </row>
    <row r="3413" customHeight="1" spans="1:6">
      <c r="A3413" s="20">
        <v>3409</v>
      </c>
      <c r="B3413" s="218" t="s">
        <v>5336</v>
      </c>
      <c r="C3413" s="224" t="s">
        <v>2017</v>
      </c>
      <c r="D3413" s="235" t="s">
        <v>2007</v>
      </c>
      <c r="E3413" s="68" t="s">
        <v>2032</v>
      </c>
      <c r="F3413" s="239">
        <v>1</v>
      </c>
    </row>
    <row r="3414" customHeight="1" spans="1:6">
      <c r="A3414" s="20">
        <v>3410</v>
      </c>
      <c r="B3414" s="218" t="s">
        <v>5332</v>
      </c>
      <c r="C3414" s="224" t="s">
        <v>2017</v>
      </c>
      <c r="D3414" s="235" t="s">
        <v>2007</v>
      </c>
      <c r="E3414" s="68" t="s">
        <v>2032</v>
      </c>
      <c r="F3414" s="239">
        <v>1</v>
      </c>
    </row>
    <row r="3415" customHeight="1" spans="1:6">
      <c r="A3415" s="20">
        <v>3411</v>
      </c>
      <c r="B3415" s="218" t="s">
        <v>5337</v>
      </c>
      <c r="C3415" s="224" t="s">
        <v>2017</v>
      </c>
      <c r="D3415" s="235" t="s">
        <v>2007</v>
      </c>
      <c r="E3415" s="68" t="s">
        <v>2032</v>
      </c>
      <c r="F3415" s="239">
        <v>12</v>
      </c>
    </row>
    <row r="3416" customHeight="1" spans="1:6">
      <c r="A3416" s="20">
        <v>3412</v>
      </c>
      <c r="B3416" s="218" t="s">
        <v>5338</v>
      </c>
      <c r="C3416" s="224" t="s">
        <v>2017</v>
      </c>
      <c r="D3416" s="235" t="s">
        <v>2007</v>
      </c>
      <c r="E3416" s="68" t="s">
        <v>2008</v>
      </c>
      <c r="F3416" s="239">
        <v>2</v>
      </c>
    </row>
    <row r="3417" customHeight="1" spans="1:6">
      <c r="A3417" s="20">
        <v>3413</v>
      </c>
      <c r="B3417" s="218" t="s">
        <v>5339</v>
      </c>
      <c r="C3417" s="224" t="s">
        <v>2017</v>
      </c>
      <c r="D3417" s="235" t="s">
        <v>2007</v>
      </c>
      <c r="E3417" s="68" t="s">
        <v>2008</v>
      </c>
      <c r="F3417" s="239">
        <v>2</v>
      </c>
    </row>
    <row r="3418" customHeight="1" spans="1:6">
      <c r="A3418" s="20">
        <v>3414</v>
      </c>
      <c r="B3418" s="218" t="s">
        <v>5340</v>
      </c>
      <c r="C3418" s="224"/>
      <c r="D3418" s="235" t="s">
        <v>2007</v>
      </c>
      <c r="E3418" s="68" t="s">
        <v>2008</v>
      </c>
      <c r="F3418" s="239">
        <v>8</v>
      </c>
    </row>
    <row r="3419" customHeight="1" spans="1:6">
      <c r="A3419" s="20">
        <v>3415</v>
      </c>
      <c r="B3419" s="218" t="s">
        <v>5341</v>
      </c>
      <c r="C3419" s="224"/>
      <c r="D3419" s="235" t="s">
        <v>2007</v>
      </c>
      <c r="E3419" s="68" t="s">
        <v>2032</v>
      </c>
      <c r="F3419" s="239">
        <v>2</v>
      </c>
    </row>
    <row r="3420" customHeight="1" spans="1:6">
      <c r="A3420" s="20">
        <v>3416</v>
      </c>
      <c r="B3420" s="218" t="s">
        <v>5342</v>
      </c>
      <c r="C3420" s="224"/>
      <c r="D3420" s="235" t="s">
        <v>2007</v>
      </c>
      <c r="E3420" s="68" t="s">
        <v>2032</v>
      </c>
      <c r="F3420" s="239">
        <v>5</v>
      </c>
    </row>
    <row r="3421" customHeight="1" spans="1:6">
      <c r="A3421" s="20">
        <v>3417</v>
      </c>
      <c r="B3421" s="218" t="s">
        <v>5343</v>
      </c>
      <c r="C3421" s="224"/>
      <c r="D3421" s="235" t="s">
        <v>2007</v>
      </c>
      <c r="E3421" s="68" t="s">
        <v>2032</v>
      </c>
      <c r="F3421" s="239">
        <v>3</v>
      </c>
    </row>
    <row r="3422" customHeight="1" spans="1:6">
      <c r="A3422" s="20">
        <v>3418</v>
      </c>
      <c r="B3422" s="218" t="s">
        <v>5344</v>
      </c>
      <c r="C3422" s="224"/>
      <c r="D3422" s="235" t="s">
        <v>2007</v>
      </c>
      <c r="E3422" s="68" t="s">
        <v>2032</v>
      </c>
      <c r="F3422" s="239">
        <v>11</v>
      </c>
    </row>
    <row r="3423" customHeight="1" spans="1:6">
      <c r="A3423" s="20">
        <v>3419</v>
      </c>
      <c r="B3423" s="218" t="s">
        <v>5345</v>
      </c>
      <c r="C3423" s="224"/>
      <c r="D3423" s="235" t="s">
        <v>2007</v>
      </c>
      <c r="E3423" s="68" t="s">
        <v>2032</v>
      </c>
      <c r="F3423" s="239">
        <v>4</v>
      </c>
    </row>
    <row r="3424" customHeight="1" spans="1:6">
      <c r="A3424" s="20">
        <v>3420</v>
      </c>
      <c r="B3424" s="218" t="s">
        <v>5346</v>
      </c>
      <c r="C3424" s="224"/>
      <c r="D3424" s="235" t="s">
        <v>2007</v>
      </c>
      <c r="E3424" s="68" t="s">
        <v>2032</v>
      </c>
      <c r="F3424" s="239">
        <v>4</v>
      </c>
    </row>
    <row r="3425" customHeight="1" spans="1:6">
      <c r="A3425" s="20">
        <v>3421</v>
      </c>
      <c r="B3425" s="218" t="s">
        <v>5347</v>
      </c>
      <c r="C3425" s="224"/>
      <c r="D3425" s="235" t="s">
        <v>2007</v>
      </c>
      <c r="E3425" s="68" t="s">
        <v>2032</v>
      </c>
      <c r="F3425" s="239">
        <v>2</v>
      </c>
    </row>
    <row r="3426" customHeight="1" spans="1:6">
      <c r="A3426" s="20">
        <v>3422</v>
      </c>
      <c r="B3426" s="218" t="s">
        <v>5348</v>
      </c>
      <c r="C3426" s="224"/>
      <c r="D3426" s="235" t="s">
        <v>2007</v>
      </c>
      <c r="E3426" s="68" t="s">
        <v>2032</v>
      </c>
      <c r="F3426" s="239">
        <v>6</v>
      </c>
    </row>
    <row r="3427" customHeight="1" spans="1:6">
      <c r="A3427" s="20">
        <v>3423</v>
      </c>
      <c r="B3427" s="218" t="s">
        <v>5349</v>
      </c>
      <c r="C3427" s="224"/>
      <c r="D3427" s="235" t="s">
        <v>2007</v>
      </c>
      <c r="E3427" s="68" t="s">
        <v>2032</v>
      </c>
      <c r="F3427" s="239">
        <v>6</v>
      </c>
    </row>
    <row r="3428" customHeight="1" spans="1:6">
      <c r="A3428" s="20">
        <v>3424</v>
      </c>
      <c r="B3428" s="218" t="s">
        <v>5350</v>
      </c>
      <c r="C3428" s="224"/>
      <c r="D3428" s="235" t="s">
        <v>2007</v>
      </c>
      <c r="E3428" s="68" t="s">
        <v>2032</v>
      </c>
      <c r="F3428" s="239">
        <v>10</v>
      </c>
    </row>
    <row r="3429" customHeight="1" spans="1:6">
      <c r="A3429" s="20">
        <v>3425</v>
      </c>
      <c r="B3429" s="218" t="s">
        <v>5351</v>
      </c>
      <c r="C3429" s="224"/>
      <c r="D3429" s="235" t="s">
        <v>2007</v>
      </c>
      <c r="E3429" s="68" t="s">
        <v>2032</v>
      </c>
      <c r="F3429" s="239">
        <v>6</v>
      </c>
    </row>
    <row r="3430" customHeight="1" spans="1:6">
      <c r="A3430" s="20">
        <v>3426</v>
      </c>
      <c r="B3430" s="218" t="s">
        <v>5352</v>
      </c>
      <c r="C3430" s="224"/>
      <c r="D3430" s="235" t="s">
        <v>2007</v>
      </c>
      <c r="E3430" s="68" t="s">
        <v>2032</v>
      </c>
      <c r="F3430" s="239">
        <v>2</v>
      </c>
    </row>
    <row r="3431" customHeight="1" spans="1:6">
      <c r="A3431" s="20">
        <v>3427</v>
      </c>
      <c r="B3431" s="218" t="s">
        <v>5353</v>
      </c>
      <c r="C3431" s="224" t="s">
        <v>2017</v>
      </c>
      <c r="D3431" s="235" t="s">
        <v>2007</v>
      </c>
      <c r="E3431" s="68" t="s">
        <v>2008</v>
      </c>
      <c r="F3431" s="239">
        <v>13</v>
      </c>
    </row>
    <row r="3432" customHeight="1" spans="1:6">
      <c r="A3432" s="20">
        <v>3428</v>
      </c>
      <c r="B3432" s="218" t="s">
        <v>5354</v>
      </c>
      <c r="C3432" s="224"/>
      <c r="D3432" s="235" t="s">
        <v>2007</v>
      </c>
      <c r="E3432" s="68" t="s">
        <v>2008</v>
      </c>
      <c r="F3432" s="239">
        <v>4</v>
      </c>
    </row>
    <row r="3433" customHeight="1" spans="1:6">
      <c r="A3433" s="20">
        <v>3429</v>
      </c>
      <c r="B3433" s="218" t="s">
        <v>5355</v>
      </c>
      <c r="C3433" s="224"/>
      <c r="D3433" s="235" t="s">
        <v>2007</v>
      </c>
      <c r="E3433" s="68" t="s">
        <v>2008</v>
      </c>
      <c r="F3433" s="239">
        <v>4</v>
      </c>
    </row>
    <row r="3434" customHeight="1" spans="1:6">
      <c r="A3434" s="20">
        <v>3430</v>
      </c>
      <c r="B3434" s="218" t="s">
        <v>5356</v>
      </c>
      <c r="C3434" s="224"/>
      <c r="D3434" s="235" t="s">
        <v>2007</v>
      </c>
      <c r="E3434" s="68" t="s">
        <v>2008</v>
      </c>
      <c r="F3434" s="239">
        <v>6</v>
      </c>
    </row>
    <row r="3435" customHeight="1" spans="1:6">
      <c r="A3435" s="20">
        <v>3431</v>
      </c>
      <c r="B3435" s="218" t="s">
        <v>5357</v>
      </c>
      <c r="C3435" s="224"/>
      <c r="D3435" s="235" t="s">
        <v>2007</v>
      </c>
      <c r="E3435" s="68" t="s">
        <v>2008</v>
      </c>
      <c r="F3435" s="239">
        <v>6</v>
      </c>
    </row>
    <row r="3436" customHeight="1" spans="1:6">
      <c r="A3436" s="20">
        <v>3432</v>
      </c>
      <c r="B3436" s="218" t="s">
        <v>5358</v>
      </c>
      <c r="C3436" s="224"/>
      <c r="D3436" s="235" t="s">
        <v>2007</v>
      </c>
      <c r="E3436" s="68" t="s">
        <v>2008</v>
      </c>
      <c r="F3436" s="239">
        <v>1</v>
      </c>
    </row>
    <row r="3437" customHeight="1" spans="1:6">
      <c r="A3437" s="20">
        <v>3433</v>
      </c>
      <c r="B3437" s="218" t="s">
        <v>5359</v>
      </c>
      <c r="C3437" s="224" t="s">
        <v>2017</v>
      </c>
      <c r="D3437" s="235" t="s">
        <v>2007</v>
      </c>
      <c r="E3437" s="68" t="s">
        <v>2008</v>
      </c>
      <c r="F3437" s="239">
        <v>2</v>
      </c>
    </row>
    <row r="3438" customHeight="1" spans="1:6">
      <c r="A3438" s="20">
        <v>3434</v>
      </c>
      <c r="B3438" s="218" t="s">
        <v>5360</v>
      </c>
      <c r="C3438" s="224" t="s">
        <v>2017</v>
      </c>
      <c r="D3438" s="235" t="s">
        <v>2007</v>
      </c>
      <c r="E3438" s="68" t="s">
        <v>2008</v>
      </c>
      <c r="F3438" s="239">
        <v>2</v>
      </c>
    </row>
    <row r="3439" customHeight="1" spans="1:6">
      <c r="A3439" s="20">
        <v>3435</v>
      </c>
      <c r="B3439" s="218" t="s">
        <v>5361</v>
      </c>
      <c r="C3439" s="224" t="s">
        <v>2017</v>
      </c>
      <c r="D3439" s="235" t="s">
        <v>2007</v>
      </c>
      <c r="E3439" s="68" t="s">
        <v>2008</v>
      </c>
      <c r="F3439" s="239">
        <v>2</v>
      </c>
    </row>
    <row r="3440" customHeight="1" spans="1:6">
      <c r="A3440" s="20">
        <v>3436</v>
      </c>
      <c r="B3440" s="218" t="s">
        <v>5362</v>
      </c>
      <c r="C3440" s="224" t="s">
        <v>2017</v>
      </c>
      <c r="D3440" s="235" t="s">
        <v>2007</v>
      </c>
      <c r="E3440" s="68" t="s">
        <v>2008</v>
      </c>
      <c r="F3440" s="239">
        <v>4</v>
      </c>
    </row>
    <row r="3441" customHeight="1" spans="1:6">
      <c r="A3441" s="20">
        <v>3437</v>
      </c>
      <c r="B3441" s="218" t="s">
        <v>5363</v>
      </c>
      <c r="C3441" s="224" t="s">
        <v>2017</v>
      </c>
      <c r="D3441" s="235" t="s">
        <v>2007</v>
      </c>
      <c r="E3441" s="68" t="s">
        <v>2008</v>
      </c>
      <c r="F3441" s="239">
        <v>1</v>
      </c>
    </row>
    <row r="3442" customHeight="1" spans="1:6">
      <c r="A3442" s="20">
        <v>3438</v>
      </c>
      <c r="B3442" s="218" t="s">
        <v>5364</v>
      </c>
      <c r="C3442" s="224"/>
      <c r="D3442" s="235" t="s">
        <v>2007</v>
      </c>
      <c r="E3442" s="68" t="s">
        <v>2032</v>
      </c>
      <c r="F3442" s="239">
        <v>15</v>
      </c>
    </row>
    <row r="3443" customHeight="1" spans="1:6">
      <c r="A3443" s="20">
        <v>3439</v>
      </c>
      <c r="B3443" s="218" t="s">
        <v>5365</v>
      </c>
      <c r="C3443" s="224"/>
      <c r="D3443" s="235" t="s">
        <v>2007</v>
      </c>
      <c r="E3443" s="68" t="s">
        <v>2032</v>
      </c>
      <c r="F3443" s="239">
        <v>2</v>
      </c>
    </row>
    <row r="3444" customHeight="1" spans="1:6">
      <c r="A3444" s="20">
        <v>3440</v>
      </c>
      <c r="B3444" s="218" t="s">
        <v>5366</v>
      </c>
      <c r="C3444" s="224"/>
      <c r="D3444" s="235" t="s">
        <v>2007</v>
      </c>
      <c r="E3444" s="68" t="s">
        <v>2032</v>
      </c>
      <c r="F3444" s="239">
        <v>1</v>
      </c>
    </row>
    <row r="3445" customHeight="1" spans="1:6">
      <c r="A3445" s="20">
        <v>3441</v>
      </c>
      <c r="B3445" s="218" t="s">
        <v>5367</v>
      </c>
      <c r="C3445" s="224"/>
      <c r="D3445" s="235" t="s">
        <v>2007</v>
      </c>
      <c r="E3445" s="68" t="s">
        <v>2032</v>
      </c>
      <c r="F3445" s="239">
        <v>3</v>
      </c>
    </row>
    <row r="3446" customHeight="1" spans="1:6">
      <c r="A3446" s="20">
        <v>3442</v>
      </c>
      <c r="B3446" s="218" t="s">
        <v>5368</v>
      </c>
      <c r="C3446" s="224"/>
      <c r="D3446" s="235" t="s">
        <v>2007</v>
      </c>
      <c r="E3446" s="68" t="s">
        <v>2032</v>
      </c>
      <c r="F3446" s="239">
        <v>1</v>
      </c>
    </row>
    <row r="3447" customHeight="1" spans="1:6">
      <c r="A3447" s="20">
        <v>3443</v>
      </c>
      <c r="B3447" s="218" t="s">
        <v>5369</v>
      </c>
      <c r="C3447" s="224"/>
      <c r="D3447" s="235" t="s">
        <v>2007</v>
      </c>
      <c r="E3447" s="68" t="s">
        <v>2032</v>
      </c>
      <c r="F3447" s="239">
        <v>10</v>
      </c>
    </row>
    <row r="3448" customHeight="1" spans="1:6">
      <c r="A3448" s="20">
        <v>3444</v>
      </c>
      <c r="B3448" s="218" t="s">
        <v>5370</v>
      </c>
      <c r="C3448" s="224"/>
      <c r="D3448" s="235" t="s">
        <v>2007</v>
      </c>
      <c r="E3448" s="68" t="s">
        <v>2032</v>
      </c>
      <c r="F3448" s="239">
        <v>1</v>
      </c>
    </row>
    <row r="3449" customHeight="1" spans="1:6">
      <c r="A3449" s="20">
        <v>3445</v>
      </c>
      <c r="B3449" s="218" t="s">
        <v>5371</v>
      </c>
      <c r="C3449" s="224"/>
      <c r="D3449" s="235" t="s">
        <v>2007</v>
      </c>
      <c r="E3449" s="68" t="s">
        <v>2032</v>
      </c>
      <c r="F3449" s="239">
        <v>2</v>
      </c>
    </row>
    <row r="3450" customHeight="1" spans="1:6">
      <c r="A3450" s="20">
        <v>3446</v>
      </c>
      <c r="B3450" s="218" t="s">
        <v>5372</v>
      </c>
      <c r="C3450" s="224"/>
      <c r="D3450" s="235" t="s">
        <v>2007</v>
      </c>
      <c r="E3450" s="68" t="s">
        <v>2032</v>
      </c>
      <c r="F3450" s="239">
        <v>1</v>
      </c>
    </row>
    <row r="3451" customHeight="1" spans="1:6">
      <c r="A3451" s="20">
        <v>3447</v>
      </c>
      <c r="B3451" s="218" t="s">
        <v>5373</v>
      </c>
      <c r="C3451" s="224"/>
      <c r="D3451" s="235" t="s">
        <v>2007</v>
      </c>
      <c r="E3451" s="68" t="s">
        <v>2032</v>
      </c>
      <c r="F3451" s="239">
        <v>1</v>
      </c>
    </row>
    <row r="3452" customHeight="1" spans="1:6">
      <c r="A3452" s="20">
        <v>3448</v>
      </c>
      <c r="B3452" s="218" t="s">
        <v>5374</v>
      </c>
      <c r="C3452" s="224"/>
      <c r="D3452" s="235" t="s">
        <v>2007</v>
      </c>
      <c r="E3452" s="68" t="s">
        <v>2013</v>
      </c>
      <c r="F3452" s="239">
        <v>4</v>
      </c>
    </row>
    <row r="3453" customHeight="1" spans="1:6">
      <c r="A3453" s="20">
        <v>3449</v>
      </c>
      <c r="B3453" s="218" t="s">
        <v>5375</v>
      </c>
      <c r="C3453" s="224" t="s">
        <v>2017</v>
      </c>
      <c r="D3453" s="235" t="s">
        <v>2007</v>
      </c>
      <c r="E3453" s="68" t="s">
        <v>2008</v>
      </c>
      <c r="F3453" s="239">
        <v>3</v>
      </c>
    </row>
    <row r="3454" customHeight="1" spans="1:6">
      <c r="A3454" s="20">
        <v>3450</v>
      </c>
      <c r="B3454" s="218" t="s">
        <v>5376</v>
      </c>
      <c r="C3454" s="224" t="s">
        <v>2017</v>
      </c>
      <c r="D3454" s="235" t="s">
        <v>2007</v>
      </c>
      <c r="E3454" s="68" t="s">
        <v>2008</v>
      </c>
      <c r="F3454" s="239">
        <v>3</v>
      </c>
    </row>
    <row r="3455" customHeight="1" spans="1:6">
      <c r="A3455" s="20">
        <v>3451</v>
      </c>
      <c r="B3455" s="218" t="s">
        <v>5377</v>
      </c>
      <c r="C3455" s="224"/>
      <c r="D3455" s="235" t="s">
        <v>2007</v>
      </c>
      <c r="E3455" s="68" t="s">
        <v>2032</v>
      </c>
      <c r="F3455" s="239">
        <v>1</v>
      </c>
    </row>
    <row r="3456" customHeight="1" spans="1:6">
      <c r="A3456" s="20">
        <v>3452</v>
      </c>
      <c r="B3456" s="218" t="s">
        <v>5378</v>
      </c>
      <c r="C3456" s="224"/>
      <c r="D3456" s="235" t="s">
        <v>2007</v>
      </c>
      <c r="E3456" s="68" t="s">
        <v>2032</v>
      </c>
      <c r="F3456" s="239">
        <v>1</v>
      </c>
    </row>
    <row r="3457" customHeight="1" spans="1:6">
      <c r="A3457" s="20">
        <v>3453</v>
      </c>
      <c r="B3457" s="218" t="s">
        <v>5379</v>
      </c>
      <c r="C3457" s="224"/>
      <c r="D3457" s="235" t="s">
        <v>2007</v>
      </c>
      <c r="E3457" s="68" t="s">
        <v>2032</v>
      </c>
      <c r="F3457" s="239">
        <v>1</v>
      </c>
    </row>
    <row r="3458" customHeight="1" spans="1:6">
      <c r="A3458" s="20">
        <v>3454</v>
      </c>
      <c r="B3458" s="218" t="s">
        <v>5380</v>
      </c>
      <c r="C3458" s="224"/>
      <c r="D3458" s="235" t="s">
        <v>2007</v>
      </c>
      <c r="E3458" s="68" t="s">
        <v>2032</v>
      </c>
      <c r="F3458" s="239">
        <v>2</v>
      </c>
    </row>
    <row r="3459" customHeight="1" spans="1:6">
      <c r="A3459" s="20">
        <v>3455</v>
      </c>
      <c r="B3459" s="218" t="s">
        <v>5381</v>
      </c>
      <c r="C3459" s="224"/>
      <c r="D3459" s="235" t="s">
        <v>2007</v>
      </c>
      <c r="E3459" s="68" t="s">
        <v>2032</v>
      </c>
      <c r="F3459" s="239">
        <v>1</v>
      </c>
    </row>
    <row r="3460" customHeight="1" spans="1:6">
      <c r="A3460" s="20">
        <v>3456</v>
      </c>
      <c r="B3460" s="218" t="s">
        <v>5382</v>
      </c>
      <c r="C3460" s="224"/>
      <c r="D3460" s="235" t="s">
        <v>2007</v>
      </c>
      <c r="E3460" s="68" t="s">
        <v>2032</v>
      </c>
      <c r="F3460" s="239">
        <v>1</v>
      </c>
    </row>
    <row r="3461" customHeight="1" spans="1:6">
      <c r="A3461" s="20">
        <v>3457</v>
      </c>
      <c r="B3461" s="218" t="s">
        <v>5383</v>
      </c>
      <c r="C3461" s="224"/>
      <c r="D3461" s="235" t="s">
        <v>2007</v>
      </c>
      <c r="E3461" s="68" t="s">
        <v>2032</v>
      </c>
      <c r="F3461" s="239">
        <v>1</v>
      </c>
    </row>
    <row r="3462" customHeight="1" spans="1:6">
      <c r="A3462" s="20">
        <v>3458</v>
      </c>
      <c r="B3462" s="218" t="s">
        <v>5384</v>
      </c>
      <c r="C3462" s="224"/>
      <c r="D3462" s="235" t="s">
        <v>2007</v>
      </c>
      <c r="E3462" s="68" t="s">
        <v>2032</v>
      </c>
      <c r="F3462" s="239">
        <v>3</v>
      </c>
    </row>
    <row r="3463" customHeight="1" spans="1:6">
      <c r="A3463" s="20">
        <v>3459</v>
      </c>
      <c r="B3463" s="218" t="s">
        <v>5385</v>
      </c>
      <c r="C3463" s="224" t="s">
        <v>2017</v>
      </c>
      <c r="D3463" s="235" t="s">
        <v>2007</v>
      </c>
      <c r="E3463" s="68" t="s">
        <v>2008</v>
      </c>
      <c r="F3463" s="239">
        <v>2</v>
      </c>
    </row>
    <row r="3464" customHeight="1" spans="1:6">
      <c r="A3464" s="20">
        <v>3460</v>
      </c>
      <c r="B3464" s="218" t="s">
        <v>5386</v>
      </c>
      <c r="C3464" s="224" t="s">
        <v>2017</v>
      </c>
      <c r="D3464" s="235" t="s">
        <v>2007</v>
      </c>
      <c r="E3464" s="68" t="s">
        <v>2008</v>
      </c>
      <c r="F3464" s="239">
        <v>1</v>
      </c>
    </row>
    <row r="3465" customHeight="1" spans="1:6">
      <c r="A3465" s="20">
        <v>3461</v>
      </c>
      <c r="B3465" s="218" t="s">
        <v>5387</v>
      </c>
      <c r="C3465" s="224"/>
      <c r="D3465" s="235" t="s">
        <v>2007</v>
      </c>
      <c r="E3465" s="68" t="s">
        <v>3051</v>
      </c>
      <c r="F3465" s="239">
        <v>1</v>
      </c>
    </row>
    <row r="3466" customHeight="1" spans="1:6">
      <c r="A3466" s="20">
        <v>3462</v>
      </c>
      <c r="B3466" s="218" t="s">
        <v>5388</v>
      </c>
      <c r="C3466" s="224"/>
      <c r="D3466" s="235" t="s">
        <v>2007</v>
      </c>
      <c r="E3466" s="68" t="s">
        <v>2032</v>
      </c>
      <c r="F3466" s="239">
        <v>10</v>
      </c>
    </row>
    <row r="3467" customHeight="1" spans="1:6">
      <c r="A3467" s="20">
        <v>3463</v>
      </c>
      <c r="B3467" s="218" t="s">
        <v>5389</v>
      </c>
      <c r="C3467" s="224"/>
      <c r="D3467" s="235" t="s">
        <v>2007</v>
      </c>
      <c r="E3467" s="68" t="s">
        <v>2032</v>
      </c>
      <c r="F3467" s="239">
        <v>10</v>
      </c>
    </row>
    <row r="3468" customHeight="1" spans="1:6">
      <c r="A3468" s="20">
        <v>3464</v>
      </c>
      <c r="B3468" s="218" t="s">
        <v>5390</v>
      </c>
      <c r="C3468" s="224"/>
      <c r="D3468" s="235" t="s">
        <v>2007</v>
      </c>
      <c r="E3468" s="68" t="s">
        <v>2032</v>
      </c>
      <c r="F3468" s="239">
        <v>2</v>
      </c>
    </row>
    <row r="3469" customHeight="1" spans="1:6">
      <c r="A3469" s="20">
        <v>3465</v>
      </c>
      <c r="B3469" s="218" t="s">
        <v>5391</v>
      </c>
      <c r="C3469" s="224"/>
      <c r="D3469" s="235" t="s">
        <v>2007</v>
      </c>
      <c r="E3469" s="68" t="s">
        <v>2032</v>
      </c>
      <c r="F3469" s="239">
        <v>2</v>
      </c>
    </row>
    <row r="3470" customHeight="1" spans="1:6">
      <c r="A3470" s="20">
        <v>3466</v>
      </c>
      <c r="B3470" s="218" t="s">
        <v>5326</v>
      </c>
      <c r="C3470" s="224"/>
      <c r="D3470" s="235" t="s">
        <v>2007</v>
      </c>
      <c r="E3470" s="68" t="s">
        <v>2032</v>
      </c>
      <c r="F3470" s="239">
        <v>1</v>
      </c>
    </row>
    <row r="3471" customHeight="1" spans="1:6">
      <c r="A3471" s="20">
        <v>3467</v>
      </c>
      <c r="B3471" s="218" t="s">
        <v>5392</v>
      </c>
      <c r="C3471" s="224"/>
      <c r="D3471" s="235" t="s">
        <v>2007</v>
      </c>
      <c r="E3471" s="68" t="s">
        <v>2032</v>
      </c>
      <c r="F3471" s="239">
        <v>2</v>
      </c>
    </row>
    <row r="3472" customHeight="1" spans="1:6">
      <c r="A3472" s="20">
        <v>3468</v>
      </c>
      <c r="B3472" s="218" t="s">
        <v>5393</v>
      </c>
      <c r="C3472" s="224"/>
      <c r="D3472" s="235" t="s">
        <v>2007</v>
      </c>
      <c r="E3472" s="68" t="s">
        <v>2008</v>
      </c>
      <c r="F3472" s="239">
        <v>1</v>
      </c>
    </row>
    <row r="3473" customHeight="1" spans="1:6">
      <c r="A3473" s="20">
        <v>3469</v>
      </c>
      <c r="B3473" s="218" t="s">
        <v>5394</v>
      </c>
      <c r="C3473" s="224"/>
      <c r="D3473" s="235" t="s">
        <v>2007</v>
      </c>
      <c r="E3473" s="68" t="s">
        <v>2008</v>
      </c>
      <c r="F3473" s="239">
        <v>4</v>
      </c>
    </row>
    <row r="3474" customHeight="1" spans="1:6">
      <c r="A3474" s="20">
        <v>3470</v>
      </c>
      <c r="B3474" s="218" t="s">
        <v>5395</v>
      </c>
      <c r="C3474" s="224"/>
      <c r="D3474" s="235" t="s">
        <v>2007</v>
      </c>
      <c r="E3474" s="68" t="s">
        <v>2008</v>
      </c>
      <c r="F3474" s="239">
        <v>1</v>
      </c>
    </row>
    <row r="3475" customHeight="1" spans="1:6">
      <c r="A3475" s="20">
        <v>3471</v>
      </c>
      <c r="B3475" s="218" t="s">
        <v>5396</v>
      </c>
      <c r="C3475" s="224"/>
      <c r="D3475" s="235" t="s">
        <v>2007</v>
      </c>
      <c r="E3475" s="68" t="s">
        <v>2038</v>
      </c>
      <c r="F3475" s="239">
        <v>2</v>
      </c>
    </row>
    <row r="3476" customHeight="1" spans="1:6">
      <c r="A3476" s="20">
        <v>3472</v>
      </c>
      <c r="B3476" s="218" t="s">
        <v>5397</v>
      </c>
      <c r="C3476" s="224"/>
      <c r="D3476" s="235" t="s">
        <v>2007</v>
      </c>
      <c r="E3476" s="68" t="s">
        <v>2038</v>
      </c>
      <c r="F3476" s="239">
        <v>2</v>
      </c>
    </row>
    <row r="3477" customHeight="1" spans="1:6">
      <c r="A3477" s="20">
        <v>3473</v>
      </c>
      <c r="B3477" s="218" t="s">
        <v>5398</v>
      </c>
      <c r="C3477" s="224"/>
      <c r="D3477" s="235" t="s">
        <v>2007</v>
      </c>
      <c r="E3477" s="68" t="s">
        <v>2038</v>
      </c>
      <c r="F3477" s="239">
        <v>11</v>
      </c>
    </row>
    <row r="3478" customHeight="1" spans="1:6">
      <c r="A3478" s="20">
        <v>3474</v>
      </c>
      <c r="B3478" s="218" t="s">
        <v>5399</v>
      </c>
      <c r="C3478" s="224"/>
      <c r="D3478" s="235" t="s">
        <v>2007</v>
      </c>
      <c r="E3478" s="68" t="s">
        <v>2038</v>
      </c>
      <c r="F3478" s="239">
        <v>19</v>
      </c>
    </row>
    <row r="3479" customHeight="1" spans="1:6">
      <c r="A3479" s="20">
        <v>3475</v>
      </c>
      <c r="B3479" s="218" t="s">
        <v>5400</v>
      </c>
      <c r="C3479" s="224"/>
      <c r="D3479" s="235" t="s">
        <v>2007</v>
      </c>
      <c r="E3479" s="68" t="s">
        <v>2038</v>
      </c>
      <c r="F3479" s="239">
        <v>7</v>
      </c>
    </row>
    <row r="3480" customHeight="1" spans="1:6">
      <c r="A3480" s="20">
        <v>3476</v>
      </c>
      <c r="B3480" s="218" t="s">
        <v>5401</v>
      </c>
      <c r="C3480" s="224"/>
      <c r="D3480" s="235" t="s">
        <v>2007</v>
      </c>
      <c r="E3480" s="68" t="s">
        <v>2038</v>
      </c>
      <c r="F3480" s="239">
        <v>9</v>
      </c>
    </row>
    <row r="3481" customHeight="1" spans="1:6">
      <c r="A3481" s="20">
        <v>3477</v>
      </c>
      <c r="B3481" s="218" t="s">
        <v>5402</v>
      </c>
      <c r="C3481" s="224"/>
      <c r="D3481" s="235" t="s">
        <v>2007</v>
      </c>
      <c r="E3481" s="68" t="s">
        <v>2038</v>
      </c>
      <c r="F3481" s="239">
        <v>12</v>
      </c>
    </row>
    <row r="3482" customHeight="1" spans="1:6">
      <c r="A3482" s="20">
        <v>3478</v>
      </c>
      <c r="B3482" s="218" t="s">
        <v>5403</v>
      </c>
      <c r="C3482" s="224"/>
      <c r="D3482" s="235" t="s">
        <v>2007</v>
      </c>
      <c r="E3482" s="68" t="s">
        <v>2038</v>
      </c>
      <c r="F3482" s="239">
        <v>9</v>
      </c>
    </row>
    <row r="3483" customHeight="1" spans="1:6">
      <c r="A3483" s="20">
        <v>3479</v>
      </c>
      <c r="B3483" s="218" t="s">
        <v>5404</v>
      </c>
      <c r="C3483" s="224"/>
      <c r="D3483" s="235" t="s">
        <v>2007</v>
      </c>
      <c r="E3483" s="68" t="s">
        <v>2038</v>
      </c>
      <c r="F3483" s="239">
        <v>4</v>
      </c>
    </row>
    <row r="3484" customHeight="1" spans="1:6">
      <c r="A3484" s="20">
        <v>3480</v>
      </c>
      <c r="B3484" s="218" t="s">
        <v>5405</v>
      </c>
      <c r="C3484" s="224"/>
      <c r="D3484" s="235" t="s">
        <v>2007</v>
      </c>
      <c r="E3484" s="68" t="s">
        <v>2038</v>
      </c>
      <c r="F3484" s="239">
        <v>40</v>
      </c>
    </row>
    <row r="3485" customHeight="1" spans="1:6">
      <c r="A3485" s="20">
        <v>3481</v>
      </c>
      <c r="B3485" s="218" t="s">
        <v>5406</v>
      </c>
      <c r="C3485" s="224"/>
      <c r="D3485" s="235" t="s">
        <v>2007</v>
      </c>
      <c r="E3485" s="68" t="s">
        <v>2038</v>
      </c>
      <c r="F3485" s="239">
        <v>4</v>
      </c>
    </row>
    <row r="3486" customHeight="1" spans="1:6">
      <c r="A3486" s="20">
        <v>3482</v>
      </c>
      <c r="B3486" s="218" t="s">
        <v>5406</v>
      </c>
      <c r="C3486" s="224"/>
      <c r="D3486" s="235" t="s">
        <v>2007</v>
      </c>
      <c r="E3486" s="68" t="s">
        <v>2038</v>
      </c>
      <c r="F3486" s="239">
        <v>2</v>
      </c>
    </row>
    <row r="3487" customHeight="1" spans="1:6">
      <c r="A3487" s="20">
        <v>3483</v>
      </c>
      <c r="B3487" s="218" t="s">
        <v>5407</v>
      </c>
      <c r="C3487" s="224"/>
      <c r="D3487" s="235" t="s">
        <v>2007</v>
      </c>
      <c r="E3487" s="68" t="s">
        <v>2038</v>
      </c>
      <c r="F3487" s="239">
        <v>4</v>
      </c>
    </row>
    <row r="3488" customHeight="1" spans="1:6">
      <c r="A3488" s="20">
        <v>3484</v>
      </c>
      <c r="B3488" s="218" t="s">
        <v>5408</v>
      </c>
      <c r="C3488" s="224"/>
      <c r="D3488" s="235" t="s">
        <v>2007</v>
      </c>
      <c r="E3488" s="68" t="s">
        <v>2038</v>
      </c>
      <c r="F3488" s="239">
        <v>1</v>
      </c>
    </row>
    <row r="3489" customHeight="1" spans="1:6">
      <c r="A3489" s="20">
        <v>3485</v>
      </c>
      <c r="B3489" s="218" t="s">
        <v>5409</v>
      </c>
      <c r="C3489" s="224" t="s">
        <v>2017</v>
      </c>
      <c r="D3489" s="235" t="s">
        <v>2007</v>
      </c>
      <c r="E3489" s="68" t="s">
        <v>2008</v>
      </c>
      <c r="F3489" s="239">
        <v>1</v>
      </c>
    </row>
    <row r="3490" customHeight="1" spans="1:6">
      <c r="A3490" s="20">
        <v>3486</v>
      </c>
      <c r="B3490" s="218" t="s">
        <v>5410</v>
      </c>
      <c r="C3490" s="224" t="s">
        <v>2072</v>
      </c>
      <c r="D3490" s="235" t="s">
        <v>2007</v>
      </c>
      <c r="E3490" s="68" t="s">
        <v>2013</v>
      </c>
      <c r="F3490" s="239">
        <v>5</v>
      </c>
    </row>
    <row r="3491" customHeight="1" spans="1:6">
      <c r="A3491" s="20">
        <v>3487</v>
      </c>
      <c r="B3491" s="218" t="s">
        <v>5411</v>
      </c>
      <c r="C3491" s="224" t="s">
        <v>2017</v>
      </c>
      <c r="D3491" s="235" t="s">
        <v>2007</v>
      </c>
      <c r="E3491" s="68" t="s">
        <v>2008</v>
      </c>
      <c r="F3491" s="239">
        <v>1</v>
      </c>
    </row>
    <row r="3492" customHeight="1" spans="1:6">
      <c r="A3492" s="20">
        <v>3488</v>
      </c>
      <c r="B3492" s="218" t="s">
        <v>5412</v>
      </c>
      <c r="C3492" s="224" t="s">
        <v>2017</v>
      </c>
      <c r="D3492" s="235" t="s">
        <v>2007</v>
      </c>
      <c r="E3492" s="68" t="s">
        <v>2008</v>
      </c>
      <c r="F3492" s="239">
        <v>6</v>
      </c>
    </row>
    <row r="3493" customHeight="1" spans="1:6">
      <c r="A3493" s="20">
        <v>3489</v>
      </c>
      <c r="B3493" s="218" t="s">
        <v>5413</v>
      </c>
      <c r="C3493" s="224" t="s">
        <v>2017</v>
      </c>
      <c r="D3493" s="235" t="s">
        <v>2007</v>
      </c>
      <c r="E3493" s="68" t="s">
        <v>2008</v>
      </c>
      <c r="F3493" s="239">
        <v>1</v>
      </c>
    </row>
    <row r="3494" customHeight="1" spans="1:6">
      <c r="A3494" s="20">
        <v>3490</v>
      </c>
      <c r="B3494" s="218" t="s">
        <v>5414</v>
      </c>
      <c r="C3494" s="224" t="s">
        <v>2017</v>
      </c>
      <c r="D3494" s="235" t="s">
        <v>2007</v>
      </c>
      <c r="E3494" s="68" t="s">
        <v>2008</v>
      </c>
      <c r="F3494" s="239">
        <v>1</v>
      </c>
    </row>
    <row r="3495" customHeight="1" spans="1:6">
      <c r="A3495" s="20">
        <v>3491</v>
      </c>
      <c r="B3495" s="218" t="s">
        <v>5415</v>
      </c>
      <c r="C3495" s="224" t="s">
        <v>2017</v>
      </c>
      <c r="D3495" s="235" t="s">
        <v>2007</v>
      </c>
      <c r="E3495" s="68" t="s">
        <v>2064</v>
      </c>
      <c r="F3495" s="239">
        <v>2</v>
      </c>
    </row>
    <row r="3496" customHeight="1" spans="1:6">
      <c r="A3496" s="20">
        <v>3492</v>
      </c>
      <c r="B3496" s="218" t="s">
        <v>5416</v>
      </c>
      <c r="C3496" s="224" t="s">
        <v>2017</v>
      </c>
      <c r="D3496" s="235" t="s">
        <v>2007</v>
      </c>
      <c r="E3496" s="68" t="s">
        <v>2064</v>
      </c>
      <c r="F3496" s="239">
        <v>2</v>
      </c>
    </row>
    <row r="3497" customHeight="1" spans="1:6">
      <c r="A3497" s="20">
        <v>3493</v>
      </c>
      <c r="B3497" s="218" t="s">
        <v>5417</v>
      </c>
      <c r="C3497" s="224"/>
      <c r="D3497" s="235" t="s">
        <v>2007</v>
      </c>
      <c r="E3497" s="68" t="s">
        <v>2064</v>
      </c>
      <c r="F3497" s="239">
        <v>41</v>
      </c>
    </row>
    <row r="3498" customHeight="1" spans="1:6">
      <c r="A3498" s="20">
        <v>3494</v>
      </c>
      <c r="B3498" s="218" t="s">
        <v>5418</v>
      </c>
      <c r="C3498" s="224"/>
      <c r="D3498" s="235" t="s">
        <v>2007</v>
      </c>
      <c r="E3498" s="68" t="s">
        <v>2008</v>
      </c>
      <c r="F3498" s="239">
        <v>2</v>
      </c>
    </row>
    <row r="3499" customHeight="1" spans="1:6">
      <c r="A3499" s="20">
        <v>3495</v>
      </c>
      <c r="B3499" s="218" t="s">
        <v>5419</v>
      </c>
      <c r="C3499" s="224" t="s">
        <v>2017</v>
      </c>
      <c r="D3499" s="235" t="s">
        <v>2007</v>
      </c>
      <c r="E3499" s="68" t="s">
        <v>2008</v>
      </c>
      <c r="F3499" s="239">
        <v>17</v>
      </c>
    </row>
    <row r="3500" customHeight="1" spans="1:6">
      <c r="A3500" s="20">
        <v>3496</v>
      </c>
      <c r="B3500" s="218" t="s">
        <v>5420</v>
      </c>
      <c r="C3500" s="224" t="s">
        <v>2017</v>
      </c>
      <c r="D3500" s="235" t="s">
        <v>2007</v>
      </c>
      <c r="E3500" s="68" t="s">
        <v>2259</v>
      </c>
      <c r="F3500" s="239">
        <v>72</v>
      </c>
    </row>
    <row r="3501" customHeight="1" spans="1:6">
      <c r="A3501" s="20">
        <v>3497</v>
      </c>
      <c r="B3501" s="218" t="s">
        <v>5421</v>
      </c>
      <c r="C3501" s="224" t="s">
        <v>2017</v>
      </c>
      <c r="D3501" s="235" t="s">
        <v>2007</v>
      </c>
      <c r="E3501" s="68" t="s">
        <v>2259</v>
      </c>
      <c r="F3501" s="239">
        <v>20</v>
      </c>
    </row>
    <row r="3502" customHeight="1" spans="1:6">
      <c r="A3502" s="20">
        <v>3498</v>
      </c>
      <c r="B3502" s="218" t="s">
        <v>5422</v>
      </c>
      <c r="C3502" s="224" t="s">
        <v>2017</v>
      </c>
      <c r="D3502" s="235" t="s">
        <v>2007</v>
      </c>
      <c r="E3502" s="68" t="s">
        <v>2259</v>
      </c>
      <c r="F3502" s="239">
        <v>20</v>
      </c>
    </row>
    <row r="3503" customHeight="1" spans="1:6">
      <c r="A3503" s="20">
        <v>3499</v>
      </c>
      <c r="B3503" s="218" t="s">
        <v>5423</v>
      </c>
      <c r="C3503" s="224" t="s">
        <v>2017</v>
      </c>
      <c r="D3503" s="235" t="s">
        <v>2007</v>
      </c>
      <c r="E3503" s="68" t="s">
        <v>2259</v>
      </c>
      <c r="F3503" s="239">
        <v>50</v>
      </c>
    </row>
    <row r="3504" customHeight="1" spans="1:6">
      <c r="A3504" s="20">
        <v>3500</v>
      </c>
      <c r="B3504" s="218" t="s">
        <v>5424</v>
      </c>
      <c r="C3504" s="224" t="s">
        <v>2017</v>
      </c>
      <c r="D3504" s="235" t="s">
        <v>2007</v>
      </c>
      <c r="E3504" s="68" t="s">
        <v>2259</v>
      </c>
      <c r="F3504" s="239">
        <v>76</v>
      </c>
    </row>
    <row r="3505" customHeight="1" spans="1:6">
      <c r="A3505" s="20">
        <v>3501</v>
      </c>
      <c r="B3505" s="218" t="s">
        <v>5425</v>
      </c>
      <c r="C3505" s="224" t="s">
        <v>2017</v>
      </c>
      <c r="D3505" s="235" t="s">
        <v>2007</v>
      </c>
      <c r="E3505" s="68" t="s">
        <v>2259</v>
      </c>
      <c r="F3505" s="239">
        <v>90</v>
      </c>
    </row>
    <row r="3506" customHeight="1" spans="1:6">
      <c r="A3506" s="20">
        <v>3502</v>
      </c>
      <c r="B3506" s="218" t="s">
        <v>5426</v>
      </c>
      <c r="C3506" s="224" t="s">
        <v>2017</v>
      </c>
      <c r="D3506" s="235" t="s">
        <v>2007</v>
      </c>
      <c r="E3506" s="68" t="s">
        <v>2259</v>
      </c>
      <c r="F3506" s="239">
        <v>12</v>
      </c>
    </row>
    <row r="3507" customHeight="1" spans="1:6">
      <c r="A3507" s="20">
        <v>3503</v>
      </c>
      <c r="B3507" s="218" t="s">
        <v>5427</v>
      </c>
      <c r="C3507" s="224" t="s">
        <v>2017</v>
      </c>
      <c r="D3507" s="235" t="s">
        <v>2007</v>
      </c>
      <c r="E3507" s="68" t="s">
        <v>2259</v>
      </c>
      <c r="F3507" s="239">
        <v>17</v>
      </c>
    </row>
    <row r="3508" customHeight="1" spans="1:6">
      <c r="A3508" s="20">
        <v>3504</v>
      </c>
      <c r="B3508" s="218" t="s">
        <v>5428</v>
      </c>
      <c r="C3508" s="224"/>
      <c r="D3508" s="235" t="s">
        <v>2007</v>
      </c>
      <c r="E3508" s="68" t="s">
        <v>2064</v>
      </c>
      <c r="F3508" s="239">
        <v>11</v>
      </c>
    </row>
    <row r="3509" customHeight="1" spans="1:6">
      <c r="A3509" s="20">
        <v>3505</v>
      </c>
      <c r="B3509" s="218" t="s">
        <v>5429</v>
      </c>
      <c r="C3509" s="224" t="s">
        <v>2017</v>
      </c>
      <c r="D3509" s="235" t="s">
        <v>2007</v>
      </c>
      <c r="E3509" s="68" t="s">
        <v>2064</v>
      </c>
      <c r="F3509" s="239">
        <v>4</v>
      </c>
    </row>
    <row r="3510" customHeight="1" spans="1:6">
      <c r="A3510" s="20">
        <v>3506</v>
      </c>
      <c r="B3510" s="218" t="s">
        <v>5430</v>
      </c>
      <c r="C3510" s="224" t="s">
        <v>2017</v>
      </c>
      <c r="D3510" s="235" t="s">
        <v>2007</v>
      </c>
      <c r="E3510" s="68" t="s">
        <v>2064</v>
      </c>
      <c r="F3510" s="239">
        <v>14</v>
      </c>
    </row>
    <row r="3511" customHeight="1" spans="1:6">
      <c r="A3511" s="20">
        <v>3507</v>
      </c>
      <c r="B3511" s="218" t="s">
        <v>5431</v>
      </c>
      <c r="C3511" s="224" t="s">
        <v>2017</v>
      </c>
      <c r="D3511" s="235" t="s">
        <v>2007</v>
      </c>
      <c r="E3511" s="68" t="s">
        <v>2064</v>
      </c>
      <c r="F3511" s="239">
        <v>10</v>
      </c>
    </row>
    <row r="3512" customHeight="1" spans="1:6">
      <c r="A3512" s="20">
        <v>3508</v>
      </c>
      <c r="B3512" s="218" t="s">
        <v>5432</v>
      </c>
      <c r="C3512" s="224" t="s">
        <v>2017</v>
      </c>
      <c r="D3512" s="235" t="s">
        <v>2007</v>
      </c>
      <c r="E3512" s="68" t="s">
        <v>2064</v>
      </c>
      <c r="F3512" s="239">
        <v>5</v>
      </c>
    </row>
    <row r="3513" customHeight="1" spans="1:6">
      <c r="A3513" s="20">
        <v>3509</v>
      </c>
      <c r="B3513" s="218" t="s">
        <v>5433</v>
      </c>
      <c r="C3513" s="224" t="s">
        <v>2017</v>
      </c>
      <c r="D3513" s="235" t="s">
        <v>2007</v>
      </c>
      <c r="E3513" s="68" t="s">
        <v>2064</v>
      </c>
      <c r="F3513" s="239">
        <v>8</v>
      </c>
    </row>
    <row r="3514" customHeight="1" spans="1:6">
      <c r="A3514" s="20">
        <v>3510</v>
      </c>
      <c r="B3514" s="218" t="s">
        <v>5434</v>
      </c>
      <c r="C3514" s="224" t="s">
        <v>2017</v>
      </c>
      <c r="D3514" s="235" t="s">
        <v>2007</v>
      </c>
      <c r="E3514" s="68" t="s">
        <v>2064</v>
      </c>
      <c r="F3514" s="239">
        <v>8</v>
      </c>
    </row>
    <row r="3515" customHeight="1" spans="1:6">
      <c r="A3515" s="20">
        <v>3511</v>
      </c>
      <c r="B3515" s="218" t="s">
        <v>5435</v>
      </c>
      <c r="C3515" s="224" t="s">
        <v>2017</v>
      </c>
      <c r="D3515" s="235" t="s">
        <v>2007</v>
      </c>
      <c r="E3515" s="68" t="s">
        <v>2064</v>
      </c>
      <c r="F3515" s="239">
        <v>5</v>
      </c>
    </row>
    <row r="3516" customHeight="1" spans="1:6">
      <c r="A3516" s="20">
        <v>3512</v>
      </c>
      <c r="B3516" s="218" t="s">
        <v>5315</v>
      </c>
      <c r="C3516" s="224"/>
      <c r="D3516" s="235" t="s">
        <v>2007</v>
      </c>
      <c r="E3516" s="68" t="s">
        <v>2038</v>
      </c>
      <c r="F3516" s="239">
        <v>1</v>
      </c>
    </row>
    <row r="3517" customHeight="1" spans="1:6">
      <c r="A3517" s="20">
        <v>3513</v>
      </c>
      <c r="B3517" s="218" t="s">
        <v>5436</v>
      </c>
      <c r="C3517" s="224"/>
      <c r="D3517" s="235" t="s">
        <v>2007</v>
      </c>
      <c r="E3517" s="68" t="s">
        <v>2038</v>
      </c>
      <c r="F3517" s="239">
        <v>2</v>
      </c>
    </row>
    <row r="3518" customHeight="1" spans="1:6">
      <c r="A3518" s="20">
        <v>3514</v>
      </c>
      <c r="B3518" s="218" t="s">
        <v>5437</v>
      </c>
      <c r="C3518" s="224"/>
      <c r="D3518" s="235" t="s">
        <v>2007</v>
      </c>
      <c r="E3518" s="68" t="s">
        <v>2038</v>
      </c>
      <c r="F3518" s="239">
        <v>3</v>
      </c>
    </row>
    <row r="3519" customHeight="1" spans="1:6">
      <c r="A3519" s="20">
        <v>3515</v>
      </c>
      <c r="B3519" s="218" t="s">
        <v>5438</v>
      </c>
      <c r="C3519" s="224"/>
      <c r="D3519" s="235" t="s">
        <v>2007</v>
      </c>
      <c r="E3519" s="68" t="s">
        <v>2038</v>
      </c>
      <c r="F3519" s="239">
        <v>1</v>
      </c>
    </row>
    <row r="3520" customHeight="1" spans="1:6">
      <c r="A3520" s="20">
        <v>3516</v>
      </c>
      <c r="B3520" s="218" t="s">
        <v>5439</v>
      </c>
      <c r="C3520" s="224"/>
      <c r="D3520" s="235" t="s">
        <v>2007</v>
      </c>
      <c r="E3520" s="68" t="s">
        <v>2038</v>
      </c>
      <c r="F3520" s="239">
        <v>1</v>
      </c>
    </row>
    <row r="3521" customHeight="1" spans="1:6">
      <c r="A3521" s="20">
        <v>3517</v>
      </c>
      <c r="B3521" s="218" t="s">
        <v>5440</v>
      </c>
      <c r="C3521" s="224"/>
      <c r="D3521" s="235" t="s">
        <v>2007</v>
      </c>
      <c r="E3521" s="68" t="s">
        <v>2038</v>
      </c>
      <c r="F3521" s="239">
        <v>1</v>
      </c>
    </row>
    <row r="3522" customHeight="1" spans="1:6">
      <c r="A3522" s="20">
        <v>3518</v>
      </c>
      <c r="B3522" s="218" t="s">
        <v>5441</v>
      </c>
      <c r="C3522" s="224" t="s">
        <v>2017</v>
      </c>
      <c r="D3522" s="235" t="s">
        <v>2007</v>
      </c>
      <c r="E3522" s="68" t="s">
        <v>2038</v>
      </c>
      <c r="F3522" s="239">
        <v>1</v>
      </c>
    </row>
    <row r="3523" customHeight="1" spans="1:6">
      <c r="A3523" s="20">
        <v>3519</v>
      </c>
      <c r="B3523" s="218" t="s">
        <v>5442</v>
      </c>
      <c r="C3523" s="224" t="s">
        <v>2017</v>
      </c>
      <c r="D3523" s="235" t="s">
        <v>2007</v>
      </c>
      <c r="E3523" s="68" t="s">
        <v>2008</v>
      </c>
      <c r="F3523" s="239">
        <v>2</v>
      </c>
    </row>
    <row r="3524" customHeight="1" spans="1:6">
      <c r="A3524" s="20">
        <v>3520</v>
      </c>
      <c r="B3524" s="218" t="s">
        <v>5443</v>
      </c>
      <c r="C3524" s="224" t="s">
        <v>2017</v>
      </c>
      <c r="D3524" s="235" t="s">
        <v>2007</v>
      </c>
      <c r="E3524" s="68" t="s">
        <v>2008</v>
      </c>
      <c r="F3524" s="239">
        <v>1</v>
      </c>
    </row>
    <row r="3525" customHeight="1" spans="1:6">
      <c r="A3525" s="20">
        <v>3521</v>
      </c>
      <c r="B3525" s="218" t="s">
        <v>5444</v>
      </c>
      <c r="C3525" s="224" t="s">
        <v>2017</v>
      </c>
      <c r="D3525" s="235" t="s">
        <v>2007</v>
      </c>
      <c r="E3525" s="68" t="s">
        <v>2008</v>
      </c>
      <c r="F3525" s="239">
        <v>2</v>
      </c>
    </row>
    <row r="3526" customHeight="1" spans="1:6">
      <c r="A3526" s="20">
        <v>3522</v>
      </c>
      <c r="B3526" s="218" t="s">
        <v>5445</v>
      </c>
      <c r="C3526" s="224" t="s">
        <v>2017</v>
      </c>
      <c r="D3526" s="235" t="s">
        <v>2007</v>
      </c>
      <c r="E3526" s="68" t="s">
        <v>2008</v>
      </c>
      <c r="F3526" s="239">
        <v>2</v>
      </c>
    </row>
    <row r="3527" customHeight="1" spans="1:6">
      <c r="A3527" s="20">
        <v>3523</v>
      </c>
      <c r="B3527" s="218" t="s">
        <v>5446</v>
      </c>
      <c r="C3527" s="224" t="s">
        <v>2017</v>
      </c>
      <c r="D3527" s="235" t="s">
        <v>2007</v>
      </c>
      <c r="E3527" s="68" t="s">
        <v>2064</v>
      </c>
      <c r="F3527" s="239">
        <v>2</v>
      </c>
    </row>
    <row r="3528" customHeight="1" spans="1:6">
      <c r="A3528" s="20">
        <v>3524</v>
      </c>
      <c r="B3528" s="218" t="s">
        <v>5447</v>
      </c>
      <c r="C3528" s="224"/>
      <c r="D3528" s="235" t="s">
        <v>2007</v>
      </c>
      <c r="E3528" s="68" t="s">
        <v>2008</v>
      </c>
      <c r="F3528" s="239">
        <v>1</v>
      </c>
    </row>
    <row r="3529" customHeight="1" spans="1:6">
      <c r="A3529" s="20">
        <v>3525</v>
      </c>
      <c r="B3529" s="218" t="s">
        <v>5420</v>
      </c>
      <c r="C3529" s="224" t="s">
        <v>2017</v>
      </c>
      <c r="D3529" s="235" t="s">
        <v>2007</v>
      </c>
      <c r="E3529" s="68" t="s">
        <v>2259</v>
      </c>
      <c r="F3529" s="239">
        <v>30</v>
      </c>
    </row>
    <row r="3530" customHeight="1" spans="1:6">
      <c r="A3530" s="20">
        <v>3526</v>
      </c>
      <c r="B3530" s="218" t="s">
        <v>5448</v>
      </c>
      <c r="C3530" s="224" t="s">
        <v>2017</v>
      </c>
      <c r="D3530" s="235" t="s">
        <v>2007</v>
      </c>
      <c r="E3530" s="68" t="s">
        <v>2259</v>
      </c>
      <c r="F3530" s="239">
        <v>17</v>
      </c>
    </row>
    <row r="3531" customHeight="1" spans="1:6">
      <c r="A3531" s="20">
        <v>3527</v>
      </c>
      <c r="B3531" s="218" t="s">
        <v>5449</v>
      </c>
      <c r="C3531" s="224" t="s">
        <v>2017</v>
      </c>
      <c r="D3531" s="235" t="s">
        <v>2007</v>
      </c>
      <c r="E3531" s="68" t="s">
        <v>2259</v>
      </c>
      <c r="F3531" s="239">
        <v>4</v>
      </c>
    </row>
    <row r="3532" customHeight="1" spans="1:6">
      <c r="A3532" s="20">
        <v>3528</v>
      </c>
      <c r="B3532" s="218" t="s">
        <v>5450</v>
      </c>
      <c r="C3532" s="224"/>
      <c r="D3532" s="235" t="s">
        <v>2007</v>
      </c>
      <c r="E3532" s="68" t="s">
        <v>2259</v>
      </c>
      <c r="F3532" s="239">
        <v>24</v>
      </c>
    </row>
    <row r="3533" customHeight="1" spans="1:6">
      <c r="A3533" s="20">
        <v>3529</v>
      </c>
      <c r="B3533" s="218" t="s">
        <v>5451</v>
      </c>
      <c r="C3533" s="224"/>
      <c r="D3533" s="235" t="s">
        <v>2007</v>
      </c>
      <c r="E3533" s="68" t="s">
        <v>2008</v>
      </c>
      <c r="F3533" s="239">
        <v>1</v>
      </c>
    </row>
    <row r="3534" customHeight="1" spans="1:6">
      <c r="A3534" s="20">
        <v>3530</v>
      </c>
      <c r="B3534" s="218" t="s">
        <v>5452</v>
      </c>
      <c r="C3534" s="224"/>
      <c r="D3534" s="235" t="s">
        <v>2007</v>
      </c>
      <c r="E3534" s="68" t="s">
        <v>2008</v>
      </c>
      <c r="F3534" s="239">
        <v>1</v>
      </c>
    </row>
    <row r="3535" customHeight="1" spans="1:6">
      <c r="A3535" s="20">
        <v>3531</v>
      </c>
      <c r="B3535" s="218" t="s">
        <v>5453</v>
      </c>
      <c r="C3535" s="224"/>
      <c r="D3535" s="235" t="s">
        <v>2007</v>
      </c>
      <c r="E3535" s="68" t="s">
        <v>2008</v>
      </c>
      <c r="F3535" s="239">
        <v>1</v>
      </c>
    </row>
    <row r="3536" customHeight="1" spans="1:6">
      <c r="A3536" s="20">
        <v>3532</v>
      </c>
      <c r="B3536" s="218" t="s">
        <v>5454</v>
      </c>
      <c r="C3536" s="224"/>
      <c r="D3536" s="235" t="s">
        <v>2007</v>
      </c>
      <c r="E3536" s="68" t="s">
        <v>2008</v>
      </c>
      <c r="F3536" s="239">
        <v>2</v>
      </c>
    </row>
    <row r="3537" customHeight="1" spans="1:6">
      <c r="A3537" s="20">
        <v>3533</v>
      </c>
      <c r="B3537" s="218" t="s">
        <v>5455</v>
      </c>
      <c r="C3537" s="224"/>
      <c r="D3537" s="235" t="s">
        <v>2007</v>
      </c>
      <c r="E3537" s="68" t="s">
        <v>2038</v>
      </c>
      <c r="F3537" s="239">
        <v>186</v>
      </c>
    </row>
    <row r="3538" customHeight="1" spans="1:6">
      <c r="A3538" s="20">
        <v>3534</v>
      </c>
      <c r="B3538" s="218" t="s">
        <v>5456</v>
      </c>
      <c r="C3538" s="224" t="s">
        <v>2017</v>
      </c>
      <c r="D3538" s="235" t="s">
        <v>2007</v>
      </c>
      <c r="E3538" s="68" t="s">
        <v>2008</v>
      </c>
      <c r="F3538" s="239">
        <v>1</v>
      </c>
    </row>
    <row r="3539" customHeight="1" spans="1:6">
      <c r="A3539" s="20">
        <v>3535</v>
      </c>
      <c r="B3539" s="218" t="s">
        <v>5457</v>
      </c>
      <c r="C3539" s="224" t="s">
        <v>2017</v>
      </c>
      <c r="D3539" s="235" t="s">
        <v>2007</v>
      </c>
      <c r="E3539" s="68" t="s">
        <v>2008</v>
      </c>
      <c r="F3539" s="239">
        <v>1</v>
      </c>
    </row>
    <row r="3540" customHeight="1" spans="1:6">
      <c r="A3540" s="20">
        <v>3536</v>
      </c>
      <c r="B3540" s="218" t="s">
        <v>5458</v>
      </c>
      <c r="C3540" s="224" t="s">
        <v>2017</v>
      </c>
      <c r="D3540" s="235" t="s">
        <v>2007</v>
      </c>
      <c r="E3540" s="68" t="s">
        <v>2008</v>
      </c>
      <c r="F3540" s="239">
        <v>1</v>
      </c>
    </row>
    <row r="3541" customHeight="1" spans="1:6">
      <c r="A3541" s="20">
        <v>3537</v>
      </c>
      <c r="B3541" s="218" t="s">
        <v>5459</v>
      </c>
      <c r="C3541" s="224" t="s">
        <v>2017</v>
      </c>
      <c r="D3541" s="235" t="s">
        <v>2007</v>
      </c>
      <c r="E3541" s="68" t="s">
        <v>2008</v>
      </c>
      <c r="F3541" s="239">
        <v>1</v>
      </c>
    </row>
    <row r="3542" customHeight="1" spans="1:6">
      <c r="A3542" s="20">
        <v>3538</v>
      </c>
      <c r="B3542" s="218" t="s">
        <v>5460</v>
      </c>
      <c r="C3542" s="224" t="s">
        <v>2017</v>
      </c>
      <c r="D3542" s="235" t="s">
        <v>2007</v>
      </c>
      <c r="E3542" s="68" t="s">
        <v>2008</v>
      </c>
      <c r="F3542" s="239">
        <v>2</v>
      </c>
    </row>
    <row r="3543" customHeight="1" spans="1:6">
      <c r="A3543" s="20">
        <v>3539</v>
      </c>
      <c r="B3543" s="218" t="s">
        <v>5461</v>
      </c>
      <c r="C3543" s="224"/>
      <c r="D3543" s="235" t="s">
        <v>2007</v>
      </c>
      <c r="E3543" s="68" t="s">
        <v>2038</v>
      </c>
      <c r="F3543" s="239">
        <v>25</v>
      </c>
    </row>
    <row r="3544" customHeight="1" spans="1:6">
      <c r="A3544" s="20">
        <v>3540</v>
      </c>
      <c r="B3544" s="218" t="s">
        <v>5462</v>
      </c>
      <c r="C3544" s="224"/>
      <c r="D3544" s="235" t="s">
        <v>2007</v>
      </c>
      <c r="E3544" s="68" t="s">
        <v>2064</v>
      </c>
      <c r="F3544" s="239">
        <v>3</v>
      </c>
    </row>
    <row r="3545" customHeight="1" spans="1:6">
      <c r="A3545" s="20">
        <v>3541</v>
      </c>
      <c r="B3545" s="218" t="s">
        <v>5463</v>
      </c>
      <c r="C3545" s="224" t="s">
        <v>2017</v>
      </c>
      <c r="D3545" s="235" t="s">
        <v>2007</v>
      </c>
      <c r="E3545" s="68" t="s">
        <v>2008</v>
      </c>
      <c r="F3545" s="239">
        <v>2</v>
      </c>
    </row>
    <row r="3546" customHeight="1" spans="1:6">
      <c r="A3546" s="20">
        <v>3542</v>
      </c>
      <c r="B3546" s="218" t="s">
        <v>5464</v>
      </c>
      <c r="C3546" s="224"/>
      <c r="D3546" s="235" t="s">
        <v>2007</v>
      </c>
      <c r="E3546" s="68" t="s">
        <v>2038</v>
      </c>
      <c r="F3546" s="239">
        <v>20</v>
      </c>
    </row>
    <row r="3547" customHeight="1" spans="1:6">
      <c r="A3547" s="20">
        <v>3543</v>
      </c>
      <c r="B3547" s="218" t="s">
        <v>5465</v>
      </c>
      <c r="C3547" s="224"/>
      <c r="D3547" s="235" t="s">
        <v>2007</v>
      </c>
      <c r="E3547" s="68" t="s">
        <v>2038</v>
      </c>
      <c r="F3547" s="239">
        <v>3</v>
      </c>
    </row>
    <row r="3548" customHeight="1" spans="1:6">
      <c r="A3548" s="20">
        <v>3544</v>
      </c>
      <c r="B3548" s="218" t="s">
        <v>5466</v>
      </c>
      <c r="C3548" s="224"/>
      <c r="D3548" s="235" t="s">
        <v>2007</v>
      </c>
      <c r="E3548" s="68" t="s">
        <v>2038</v>
      </c>
      <c r="F3548" s="239">
        <v>6</v>
      </c>
    </row>
    <row r="3549" customHeight="1" spans="1:6">
      <c r="A3549" s="20">
        <v>3545</v>
      </c>
      <c r="B3549" s="218" t="s">
        <v>5467</v>
      </c>
      <c r="C3549" s="224"/>
      <c r="D3549" s="235" t="s">
        <v>2007</v>
      </c>
      <c r="E3549" s="68" t="s">
        <v>2038</v>
      </c>
      <c r="F3549" s="239">
        <v>5</v>
      </c>
    </row>
    <row r="3550" customHeight="1" spans="1:6">
      <c r="A3550" s="20">
        <v>3546</v>
      </c>
      <c r="B3550" s="218" t="s">
        <v>5468</v>
      </c>
      <c r="C3550" s="224"/>
      <c r="D3550" s="235" t="s">
        <v>2007</v>
      </c>
      <c r="E3550" s="68" t="s">
        <v>2038</v>
      </c>
      <c r="F3550" s="239">
        <v>5</v>
      </c>
    </row>
    <row r="3551" customHeight="1" spans="1:6">
      <c r="A3551" s="20">
        <v>3547</v>
      </c>
      <c r="B3551" s="218" t="s">
        <v>5469</v>
      </c>
      <c r="C3551" s="224"/>
      <c r="D3551" s="235" t="s">
        <v>2007</v>
      </c>
      <c r="E3551" s="68" t="s">
        <v>2038</v>
      </c>
      <c r="F3551" s="239">
        <v>4</v>
      </c>
    </row>
    <row r="3552" customHeight="1" spans="1:6">
      <c r="A3552" s="20">
        <v>3548</v>
      </c>
      <c r="B3552" s="218" t="s">
        <v>5470</v>
      </c>
      <c r="C3552" s="224"/>
      <c r="D3552" s="235" t="s">
        <v>2007</v>
      </c>
      <c r="E3552" s="68" t="s">
        <v>2038</v>
      </c>
      <c r="F3552" s="239">
        <v>2</v>
      </c>
    </row>
    <row r="3553" customHeight="1" spans="1:6">
      <c r="A3553" s="20">
        <v>3549</v>
      </c>
      <c r="B3553" s="218" t="s">
        <v>5471</v>
      </c>
      <c r="C3553" s="224"/>
      <c r="D3553" s="235" t="s">
        <v>2007</v>
      </c>
      <c r="E3553" s="68" t="s">
        <v>2038</v>
      </c>
      <c r="F3553" s="239">
        <v>3</v>
      </c>
    </row>
    <row r="3554" customHeight="1" spans="1:6">
      <c r="A3554" s="20">
        <v>3550</v>
      </c>
      <c r="B3554" s="218" t="s">
        <v>5472</v>
      </c>
      <c r="C3554" s="224"/>
      <c r="D3554" s="235" t="s">
        <v>2007</v>
      </c>
      <c r="E3554" s="68" t="s">
        <v>2038</v>
      </c>
      <c r="F3554" s="239">
        <v>2</v>
      </c>
    </row>
    <row r="3555" customHeight="1" spans="1:6">
      <c r="A3555" s="20">
        <v>3551</v>
      </c>
      <c r="B3555" s="218" t="s">
        <v>5473</v>
      </c>
      <c r="C3555" s="224"/>
      <c r="D3555" s="235" t="s">
        <v>2007</v>
      </c>
      <c r="E3555" s="68" t="s">
        <v>2038</v>
      </c>
      <c r="F3555" s="239">
        <v>3</v>
      </c>
    </row>
    <row r="3556" customHeight="1" spans="1:6">
      <c r="A3556" s="20">
        <v>3552</v>
      </c>
      <c r="B3556" s="218" t="s">
        <v>5474</v>
      </c>
      <c r="C3556" s="224"/>
      <c r="D3556" s="235" t="s">
        <v>2007</v>
      </c>
      <c r="E3556" s="68" t="s">
        <v>2099</v>
      </c>
      <c r="F3556" s="239">
        <v>6</v>
      </c>
    </row>
    <row r="3557" customHeight="1" spans="1:6">
      <c r="A3557" s="20">
        <v>3553</v>
      </c>
      <c r="B3557" s="218" t="s">
        <v>5475</v>
      </c>
      <c r="C3557" s="224" t="s">
        <v>2094</v>
      </c>
      <c r="D3557" s="235" t="s">
        <v>2007</v>
      </c>
      <c r="E3557" s="68" t="s">
        <v>2099</v>
      </c>
      <c r="F3557" s="239">
        <v>2</v>
      </c>
    </row>
    <row r="3558" customHeight="1" spans="1:6">
      <c r="A3558" s="20">
        <v>3554</v>
      </c>
      <c r="B3558" s="218" t="s">
        <v>5476</v>
      </c>
      <c r="C3558" s="224" t="s">
        <v>2017</v>
      </c>
      <c r="D3558" s="235" t="s">
        <v>2007</v>
      </c>
      <c r="E3558" s="68" t="s">
        <v>2099</v>
      </c>
      <c r="F3558" s="239">
        <v>18</v>
      </c>
    </row>
    <row r="3559" customHeight="1" spans="1:6">
      <c r="A3559" s="20">
        <v>3555</v>
      </c>
      <c r="B3559" s="218" t="s">
        <v>5477</v>
      </c>
      <c r="C3559" s="224" t="s">
        <v>2094</v>
      </c>
      <c r="D3559" s="235" t="s">
        <v>2007</v>
      </c>
      <c r="E3559" s="68" t="s">
        <v>2099</v>
      </c>
      <c r="F3559" s="239">
        <v>37</v>
      </c>
    </row>
    <row r="3560" customHeight="1" spans="1:6">
      <c r="A3560" s="20">
        <v>3556</v>
      </c>
      <c r="B3560" s="218" t="s">
        <v>5478</v>
      </c>
      <c r="C3560" s="224" t="s">
        <v>2094</v>
      </c>
      <c r="D3560" s="235" t="s">
        <v>2007</v>
      </c>
      <c r="E3560" s="68" t="s">
        <v>2099</v>
      </c>
      <c r="F3560" s="239">
        <v>1</v>
      </c>
    </row>
    <row r="3561" customHeight="1" spans="1:6">
      <c r="A3561" s="20">
        <v>3557</v>
      </c>
      <c r="B3561" s="218" t="s">
        <v>5479</v>
      </c>
      <c r="C3561" s="224" t="s">
        <v>2094</v>
      </c>
      <c r="D3561" s="235" t="s">
        <v>2007</v>
      </c>
      <c r="E3561" s="68" t="s">
        <v>2099</v>
      </c>
      <c r="F3561" s="239">
        <v>7</v>
      </c>
    </row>
    <row r="3562" customHeight="1" spans="1:6">
      <c r="A3562" s="20">
        <v>3558</v>
      </c>
      <c r="B3562" s="218" t="s">
        <v>5480</v>
      </c>
      <c r="C3562" s="224" t="s">
        <v>2017</v>
      </c>
      <c r="D3562" s="235" t="s">
        <v>2007</v>
      </c>
      <c r="E3562" s="68" t="s">
        <v>2013</v>
      </c>
      <c r="F3562" s="239">
        <v>1</v>
      </c>
    </row>
    <row r="3563" customHeight="1" spans="1:6">
      <c r="A3563" s="20">
        <v>3559</v>
      </c>
      <c r="B3563" s="218" t="s">
        <v>5481</v>
      </c>
      <c r="C3563" s="224" t="s">
        <v>2017</v>
      </c>
      <c r="D3563" s="235" t="s">
        <v>2007</v>
      </c>
      <c r="E3563" s="68" t="s">
        <v>2008</v>
      </c>
      <c r="F3563" s="239">
        <v>1</v>
      </c>
    </row>
    <row r="3564" customHeight="1" spans="1:6">
      <c r="A3564" s="20">
        <v>3560</v>
      </c>
      <c r="B3564" s="218" t="s">
        <v>5482</v>
      </c>
      <c r="C3564" s="224"/>
      <c r="D3564" s="235" t="s">
        <v>2007</v>
      </c>
      <c r="E3564" s="68" t="s">
        <v>2008</v>
      </c>
      <c r="F3564" s="239">
        <v>1</v>
      </c>
    </row>
    <row r="3565" customHeight="1" spans="1:6">
      <c r="A3565" s="20">
        <v>3561</v>
      </c>
      <c r="B3565" s="218" t="s">
        <v>5483</v>
      </c>
      <c r="C3565" s="224"/>
      <c r="D3565" s="235" t="s">
        <v>2007</v>
      </c>
      <c r="E3565" s="68" t="s">
        <v>2008</v>
      </c>
      <c r="F3565" s="239">
        <v>1</v>
      </c>
    </row>
    <row r="3566" customHeight="1" spans="1:6">
      <c r="A3566" s="20">
        <v>3562</v>
      </c>
      <c r="B3566" s="218" t="s">
        <v>5484</v>
      </c>
      <c r="C3566" s="224" t="s">
        <v>2017</v>
      </c>
      <c r="D3566" s="235" t="s">
        <v>2007</v>
      </c>
      <c r="E3566" s="68" t="s">
        <v>2259</v>
      </c>
      <c r="F3566" s="239">
        <v>40</v>
      </c>
    </row>
    <row r="3567" customHeight="1" spans="1:6">
      <c r="A3567" s="20">
        <v>3563</v>
      </c>
      <c r="B3567" s="218" t="s">
        <v>5485</v>
      </c>
      <c r="C3567" s="224"/>
      <c r="D3567" s="235" t="s">
        <v>2007</v>
      </c>
      <c r="E3567" s="68" t="s">
        <v>2038</v>
      </c>
      <c r="F3567" s="239">
        <v>6</v>
      </c>
    </row>
    <row r="3568" customHeight="1" spans="1:6">
      <c r="A3568" s="20">
        <v>3564</v>
      </c>
      <c r="B3568" s="218" t="s">
        <v>5486</v>
      </c>
      <c r="C3568" s="224"/>
      <c r="D3568" s="235" t="s">
        <v>2007</v>
      </c>
      <c r="E3568" s="68" t="s">
        <v>2038</v>
      </c>
      <c r="F3568" s="239">
        <v>26</v>
      </c>
    </row>
    <row r="3569" customHeight="1" spans="1:6">
      <c r="A3569" s="20">
        <v>3565</v>
      </c>
      <c r="B3569" s="218" t="s">
        <v>5487</v>
      </c>
      <c r="C3569" s="224"/>
      <c r="D3569" s="235" t="s">
        <v>2007</v>
      </c>
      <c r="E3569" s="68" t="s">
        <v>2038</v>
      </c>
      <c r="F3569" s="239">
        <v>67</v>
      </c>
    </row>
    <row r="3570" customHeight="1" spans="1:6">
      <c r="A3570" s="20">
        <v>3566</v>
      </c>
      <c r="B3570" s="218" t="s">
        <v>5488</v>
      </c>
      <c r="C3570" s="224"/>
      <c r="D3570" s="235" t="s">
        <v>2007</v>
      </c>
      <c r="E3570" s="68" t="s">
        <v>2038</v>
      </c>
      <c r="F3570" s="239">
        <v>3</v>
      </c>
    </row>
    <row r="3571" customHeight="1" spans="1:6">
      <c r="A3571" s="20">
        <v>3567</v>
      </c>
      <c r="B3571" s="218" t="s">
        <v>5489</v>
      </c>
      <c r="C3571" s="224"/>
      <c r="D3571" s="235" t="s">
        <v>2007</v>
      </c>
      <c r="E3571" s="68" t="s">
        <v>2038</v>
      </c>
      <c r="F3571" s="239">
        <v>128</v>
      </c>
    </row>
    <row r="3572" customHeight="1" spans="1:6">
      <c r="A3572" s="20">
        <v>3568</v>
      </c>
      <c r="B3572" s="218" t="s">
        <v>5490</v>
      </c>
      <c r="C3572" s="224"/>
      <c r="D3572" s="235" t="s">
        <v>2007</v>
      </c>
      <c r="E3572" s="68" t="s">
        <v>2064</v>
      </c>
      <c r="F3572" s="239">
        <v>179</v>
      </c>
    </row>
    <row r="3573" customHeight="1" spans="1:6">
      <c r="A3573" s="20">
        <v>3569</v>
      </c>
      <c r="B3573" s="218" t="s">
        <v>4990</v>
      </c>
      <c r="C3573" s="224" t="s">
        <v>2017</v>
      </c>
      <c r="D3573" s="235" t="s">
        <v>2007</v>
      </c>
      <c r="E3573" s="68" t="s">
        <v>2259</v>
      </c>
      <c r="F3573" s="239">
        <v>42</v>
      </c>
    </row>
    <row r="3574" customHeight="1" spans="1:6">
      <c r="A3574" s="20">
        <v>3570</v>
      </c>
      <c r="B3574" s="218" t="s">
        <v>5491</v>
      </c>
      <c r="C3574" s="224" t="s">
        <v>2017</v>
      </c>
      <c r="D3574" s="235" t="s">
        <v>2007</v>
      </c>
      <c r="E3574" s="68" t="s">
        <v>2259</v>
      </c>
      <c r="F3574" s="239">
        <v>200</v>
      </c>
    </row>
    <row r="3575" customHeight="1" spans="1:6">
      <c r="A3575" s="20">
        <v>3571</v>
      </c>
      <c r="B3575" s="218" t="s">
        <v>5492</v>
      </c>
      <c r="C3575" s="224" t="s">
        <v>2017</v>
      </c>
      <c r="D3575" s="235" t="s">
        <v>2007</v>
      </c>
      <c r="E3575" s="68" t="s">
        <v>2259</v>
      </c>
      <c r="F3575" s="239">
        <v>20</v>
      </c>
    </row>
    <row r="3576" customHeight="1" spans="1:6">
      <c r="A3576" s="20">
        <v>3572</v>
      </c>
      <c r="B3576" s="218" t="s">
        <v>5493</v>
      </c>
      <c r="C3576" s="224" t="s">
        <v>2017</v>
      </c>
      <c r="D3576" s="235" t="s">
        <v>2007</v>
      </c>
      <c r="E3576" s="68" t="s">
        <v>2259</v>
      </c>
      <c r="F3576" s="239">
        <v>50</v>
      </c>
    </row>
    <row r="3577" customHeight="1" spans="1:6">
      <c r="A3577" s="20">
        <v>3573</v>
      </c>
      <c r="B3577" s="218" t="s">
        <v>5494</v>
      </c>
      <c r="C3577" s="224" t="s">
        <v>2017</v>
      </c>
      <c r="D3577" s="235" t="s">
        <v>2007</v>
      </c>
      <c r="E3577" s="68" t="s">
        <v>2259</v>
      </c>
      <c r="F3577" s="239">
        <v>70</v>
      </c>
    </row>
    <row r="3578" customHeight="1" spans="1:6">
      <c r="A3578" s="20">
        <v>3574</v>
      </c>
      <c r="B3578" s="218" t="s">
        <v>5495</v>
      </c>
      <c r="C3578" s="224" t="s">
        <v>2017</v>
      </c>
      <c r="D3578" s="235" t="s">
        <v>2007</v>
      </c>
      <c r="E3578" s="68" t="s">
        <v>2259</v>
      </c>
      <c r="F3578" s="239">
        <v>35</v>
      </c>
    </row>
    <row r="3579" customHeight="1" spans="1:6">
      <c r="A3579" s="20">
        <v>3575</v>
      </c>
      <c r="B3579" s="218" t="s">
        <v>5496</v>
      </c>
      <c r="C3579" s="224"/>
      <c r="D3579" s="235" t="s">
        <v>2007</v>
      </c>
      <c r="E3579" s="68" t="s">
        <v>2008</v>
      </c>
      <c r="F3579" s="239">
        <v>1</v>
      </c>
    </row>
    <row r="3580" customHeight="1" spans="1:6">
      <c r="A3580" s="20">
        <v>3576</v>
      </c>
      <c r="B3580" s="218" t="s">
        <v>5497</v>
      </c>
      <c r="C3580" s="224"/>
      <c r="D3580" s="235" t="s">
        <v>2007</v>
      </c>
      <c r="E3580" s="68" t="s">
        <v>2008</v>
      </c>
      <c r="F3580" s="239">
        <v>2</v>
      </c>
    </row>
    <row r="3581" customHeight="1" spans="1:6">
      <c r="A3581" s="20">
        <v>3577</v>
      </c>
      <c r="B3581" s="218" t="s">
        <v>5498</v>
      </c>
      <c r="C3581" s="224"/>
      <c r="D3581" s="235" t="s">
        <v>2007</v>
      </c>
      <c r="E3581" s="68" t="s">
        <v>2008</v>
      </c>
      <c r="F3581" s="239">
        <v>2</v>
      </c>
    </row>
    <row r="3582" customHeight="1" spans="1:6">
      <c r="A3582" s="20">
        <v>3578</v>
      </c>
      <c r="B3582" s="218" t="s">
        <v>5499</v>
      </c>
      <c r="C3582" s="224"/>
      <c r="D3582" s="235" t="s">
        <v>2007</v>
      </c>
      <c r="E3582" s="68" t="s">
        <v>2008</v>
      </c>
      <c r="F3582" s="239">
        <v>2</v>
      </c>
    </row>
    <row r="3583" customHeight="1" spans="1:6">
      <c r="A3583" s="20">
        <v>3579</v>
      </c>
      <c r="B3583" s="218" t="s">
        <v>5489</v>
      </c>
      <c r="C3583" s="224"/>
      <c r="D3583" s="235" t="s">
        <v>2007</v>
      </c>
      <c r="E3583" s="68" t="s">
        <v>2038</v>
      </c>
      <c r="F3583" s="239">
        <v>168</v>
      </c>
    </row>
    <row r="3584" customHeight="1" spans="1:6">
      <c r="A3584" s="20">
        <v>3580</v>
      </c>
      <c r="B3584" s="218" t="s">
        <v>5431</v>
      </c>
      <c r="C3584" s="224" t="s">
        <v>2017</v>
      </c>
      <c r="D3584" s="235" t="s">
        <v>2007</v>
      </c>
      <c r="E3584" s="68" t="s">
        <v>2064</v>
      </c>
      <c r="F3584" s="239">
        <v>4</v>
      </c>
    </row>
    <row r="3585" customHeight="1" spans="1:6">
      <c r="A3585" s="20">
        <v>3581</v>
      </c>
      <c r="B3585" s="218" t="s">
        <v>5500</v>
      </c>
      <c r="C3585" s="224" t="s">
        <v>2017</v>
      </c>
      <c r="D3585" s="235" t="s">
        <v>2007</v>
      </c>
      <c r="E3585" s="68" t="s">
        <v>2259</v>
      </c>
      <c r="F3585" s="239">
        <v>6</v>
      </c>
    </row>
    <row r="3586" customHeight="1" spans="1:6">
      <c r="A3586" s="20">
        <v>3582</v>
      </c>
      <c r="B3586" s="218" t="s">
        <v>5501</v>
      </c>
      <c r="C3586" s="224" t="s">
        <v>2017</v>
      </c>
      <c r="D3586" s="235" t="s">
        <v>2007</v>
      </c>
      <c r="E3586" s="68" t="s">
        <v>2259</v>
      </c>
      <c r="F3586" s="239">
        <v>9</v>
      </c>
    </row>
    <row r="3587" customHeight="1" spans="1:6">
      <c r="A3587" s="20">
        <v>3583</v>
      </c>
      <c r="B3587" s="218" t="s">
        <v>5502</v>
      </c>
      <c r="C3587" s="224"/>
      <c r="D3587" s="235" t="s">
        <v>2007</v>
      </c>
      <c r="E3587" s="68" t="s">
        <v>2008</v>
      </c>
      <c r="F3587" s="239">
        <v>1</v>
      </c>
    </row>
    <row r="3588" customHeight="1" spans="1:6">
      <c r="A3588" s="20">
        <v>3584</v>
      </c>
      <c r="B3588" s="218" t="s">
        <v>5503</v>
      </c>
      <c r="C3588" s="224"/>
      <c r="D3588" s="235" t="s">
        <v>2007</v>
      </c>
      <c r="E3588" s="68" t="s">
        <v>2008</v>
      </c>
      <c r="F3588" s="239">
        <v>4</v>
      </c>
    </row>
    <row r="3589" customHeight="1" spans="1:6">
      <c r="A3589" s="20">
        <v>3585</v>
      </c>
      <c r="B3589" s="218" t="s">
        <v>5504</v>
      </c>
      <c r="C3589" s="224"/>
      <c r="D3589" s="235" t="s">
        <v>2007</v>
      </c>
      <c r="E3589" s="68" t="s">
        <v>2008</v>
      </c>
      <c r="F3589" s="239">
        <v>10</v>
      </c>
    </row>
    <row r="3590" customHeight="1" spans="1:6">
      <c r="A3590" s="20">
        <v>3586</v>
      </c>
      <c r="B3590" s="218" t="s">
        <v>5505</v>
      </c>
      <c r="C3590" s="224"/>
      <c r="D3590" s="235" t="s">
        <v>2007</v>
      </c>
      <c r="E3590" s="68" t="s">
        <v>2008</v>
      </c>
      <c r="F3590" s="239">
        <v>2</v>
      </c>
    </row>
    <row r="3591" customHeight="1" spans="1:6">
      <c r="A3591" s="20">
        <v>3587</v>
      </c>
      <c r="B3591" s="218" t="s">
        <v>5506</v>
      </c>
      <c r="C3591" s="224"/>
      <c r="D3591" s="235" t="s">
        <v>2007</v>
      </c>
      <c r="E3591" s="68" t="s">
        <v>2008</v>
      </c>
      <c r="F3591" s="239">
        <v>1</v>
      </c>
    </row>
    <row r="3592" customHeight="1" spans="1:6">
      <c r="A3592" s="20">
        <v>3588</v>
      </c>
      <c r="B3592" s="218" t="s">
        <v>5507</v>
      </c>
      <c r="C3592" s="224"/>
      <c r="D3592" s="235" t="s">
        <v>2007</v>
      </c>
      <c r="E3592" s="68" t="s">
        <v>2008</v>
      </c>
      <c r="F3592" s="239">
        <v>2</v>
      </c>
    </row>
    <row r="3593" customHeight="1" spans="1:6">
      <c r="A3593" s="20">
        <v>3589</v>
      </c>
      <c r="B3593" s="218" t="s">
        <v>5508</v>
      </c>
      <c r="C3593" s="224" t="s">
        <v>2017</v>
      </c>
      <c r="D3593" s="235" t="s">
        <v>2007</v>
      </c>
      <c r="E3593" s="68" t="s">
        <v>2064</v>
      </c>
      <c r="F3593" s="239">
        <v>20</v>
      </c>
    </row>
    <row r="3594" customHeight="1" spans="1:6">
      <c r="A3594" s="20">
        <v>3590</v>
      </c>
      <c r="B3594" s="218" t="s">
        <v>5509</v>
      </c>
      <c r="C3594" s="224"/>
      <c r="D3594" s="235" t="s">
        <v>2007</v>
      </c>
      <c r="E3594" s="68" t="s">
        <v>2008</v>
      </c>
      <c r="F3594" s="239">
        <v>3</v>
      </c>
    </row>
    <row r="3595" customHeight="1" spans="1:6">
      <c r="A3595" s="20">
        <v>3591</v>
      </c>
      <c r="B3595" s="218" t="s">
        <v>5510</v>
      </c>
      <c r="C3595" s="224"/>
      <c r="D3595" s="235" t="s">
        <v>2007</v>
      </c>
      <c r="E3595" s="68" t="s">
        <v>2008</v>
      </c>
      <c r="F3595" s="239">
        <v>2</v>
      </c>
    </row>
    <row r="3596" customHeight="1" spans="1:6">
      <c r="A3596" s="20">
        <v>3592</v>
      </c>
      <c r="B3596" s="218" t="s">
        <v>5511</v>
      </c>
      <c r="C3596" s="224"/>
      <c r="D3596" s="235" t="s">
        <v>2007</v>
      </c>
      <c r="E3596" s="68" t="s">
        <v>2008</v>
      </c>
      <c r="F3596" s="239">
        <v>8</v>
      </c>
    </row>
    <row r="3597" customHeight="1" spans="1:6">
      <c r="A3597" s="20">
        <v>3593</v>
      </c>
      <c r="B3597" s="218" t="s">
        <v>5512</v>
      </c>
      <c r="C3597" s="224"/>
      <c r="D3597" s="235" t="s">
        <v>2007</v>
      </c>
      <c r="E3597" s="68" t="s">
        <v>2008</v>
      </c>
      <c r="F3597" s="239">
        <v>1</v>
      </c>
    </row>
    <row r="3598" customHeight="1" spans="1:6">
      <c r="A3598" s="20">
        <v>3594</v>
      </c>
      <c r="B3598" s="218" t="s">
        <v>5513</v>
      </c>
      <c r="C3598" s="224" t="s">
        <v>2017</v>
      </c>
      <c r="D3598" s="235" t="s">
        <v>2007</v>
      </c>
      <c r="E3598" s="68" t="s">
        <v>2038</v>
      </c>
      <c r="F3598" s="239">
        <v>200</v>
      </c>
    </row>
    <row r="3599" customHeight="1" spans="1:6">
      <c r="A3599" s="20">
        <v>3595</v>
      </c>
      <c r="B3599" s="218" t="s">
        <v>5514</v>
      </c>
      <c r="C3599" s="224" t="s">
        <v>2017</v>
      </c>
      <c r="D3599" s="235" t="s">
        <v>2007</v>
      </c>
      <c r="E3599" s="68" t="s">
        <v>2064</v>
      </c>
      <c r="F3599" s="239">
        <v>74</v>
      </c>
    </row>
    <row r="3600" customHeight="1" spans="1:6">
      <c r="A3600" s="20">
        <v>3596</v>
      </c>
      <c r="B3600" s="218" t="s">
        <v>5515</v>
      </c>
      <c r="C3600" s="224" t="s">
        <v>2017</v>
      </c>
      <c r="D3600" s="235" t="s">
        <v>2007</v>
      </c>
      <c r="E3600" s="68" t="s">
        <v>2064</v>
      </c>
      <c r="F3600" s="239">
        <v>60</v>
      </c>
    </row>
    <row r="3601" customHeight="1" spans="1:6">
      <c r="A3601" s="20">
        <v>3597</v>
      </c>
      <c r="B3601" s="218" t="s">
        <v>5516</v>
      </c>
      <c r="C3601" s="224" t="s">
        <v>2017</v>
      </c>
      <c r="D3601" s="235" t="s">
        <v>2007</v>
      </c>
      <c r="E3601" s="68" t="s">
        <v>2064</v>
      </c>
      <c r="F3601" s="239">
        <v>5</v>
      </c>
    </row>
    <row r="3602" customHeight="1" spans="1:6">
      <c r="A3602" s="20">
        <v>3598</v>
      </c>
      <c r="B3602" s="218" t="s">
        <v>5517</v>
      </c>
      <c r="C3602" s="224"/>
      <c r="D3602" s="235" t="s">
        <v>2007</v>
      </c>
      <c r="E3602" s="68" t="s">
        <v>2038</v>
      </c>
      <c r="F3602" s="239">
        <v>1</v>
      </c>
    </row>
    <row r="3603" customHeight="1" spans="1:6">
      <c r="A3603" s="20">
        <v>3599</v>
      </c>
      <c r="B3603" s="218" t="s">
        <v>5518</v>
      </c>
      <c r="C3603" s="224"/>
      <c r="D3603" s="235" t="s">
        <v>2007</v>
      </c>
      <c r="E3603" s="68" t="s">
        <v>2038</v>
      </c>
      <c r="F3603" s="239">
        <v>53</v>
      </c>
    </row>
    <row r="3604" customHeight="1" spans="1:6">
      <c r="A3604" s="20">
        <v>3600</v>
      </c>
      <c r="B3604" s="218" t="s">
        <v>5519</v>
      </c>
      <c r="C3604" s="224"/>
      <c r="D3604" s="235" t="s">
        <v>2007</v>
      </c>
      <c r="E3604" s="68" t="s">
        <v>2064</v>
      </c>
      <c r="F3604" s="239">
        <v>3</v>
      </c>
    </row>
    <row r="3605" customHeight="1" spans="1:6">
      <c r="A3605" s="20">
        <v>3601</v>
      </c>
      <c r="B3605" s="218" t="s">
        <v>5520</v>
      </c>
      <c r="C3605" s="224"/>
      <c r="D3605" s="235" t="s">
        <v>2007</v>
      </c>
      <c r="E3605" s="68" t="s">
        <v>2064</v>
      </c>
      <c r="F3605" s="239">
        <v>19</v>
      </c>
    </row>
    <row r="3606" customHeight="1" spans="1:6">
      <c r="A3606" s="20">
        <v>3602</v>
      </c>
      <c r="B3606" s="218" t="s">
        <v>5521</v>
      </c>
      <c r="C3606" s="224"/>
      <c r="D3606" s="235" t="s">
        <v>2007</v>
      </c>
      <c r="E3606" s="68" t="s">
        <v>2064</v>
      </c>
      <c r="F3606" s="239">
        <v>6</v>
      </c>
    </row>
    <row r="3607" customHeight="1" spans="1:6">
      <c r="A3607" s="20">
        <v>3603</v>
      </c>
      <c r="B3607" s="218" t="s">
        <v>5522</v>
      </c>
      <c r="C3607" s="224"/>
      <c r="D3607" s="235" t="s">
        <v>2007</v>
      </c>
      <c r="E3607" s="68" t="s">
        <v>2038</v>
      </c>
      <c r="F3607" s="239">
        <v>5</v>
      </c>
    </row>
    <row r="3608" customHeight="1" spans="1:6">
      <c r="A3608" s="20">
        <v>3604</v>
      </c>
      <c r="B3608" s="218" t="s">
        <v>5523</v>
      </c>
      <c r="C3608" s="224"/>
      <c r="D3608" s="235" t="s">
        <v>2007</v>
      </c>
      <c r="E3608" s="68" t="s">
        <v>2038</v>
      </c>
      <c r="F3608" s="239">
        <v>5</v>
      </c>
    </row>
    <row r="3609" customHeight="1" spans="1:6">
      <c r="A3609" s="20">
        <v>3605</v>
      </c>
      <c r="B3609" s="218" t="s">
        <v>5524</v>
      </c>
      <c r="C3609" s="224"/>
      <c r="D3609" s="235" t="s">
        <v>2007</v>
      </c>
      <c r="E3609" s="68" t="s">
        <v>2038</v>
      </c>
      <c r="F3609" s="239">
        <v>10</v>
      </c>
    </row>
    <row r="3610" customHeight="1" spans="1:6">
      <c r="A3610" s="20">
        <v>3606</v>
      </c>
      <c r="B3610" s="218" t="s">
        <v>5525</v>
      </c>
      <c r="C3610" s="224"/>
      <c r="D3610" s="235" t="s">
        <v>2007</v>
      </c>
      <c r="E3610" s="68" t="s">
        <v>2038</v>
      </c>
      <c r="F3610" s="239">
        <v>42</v>
      </c>
    </row>
    <row r="3611" customHeight="1" spans="1:6">
      <c r="A3611" s="20">
        <v>3607</v>
      </c>
      <c r="B3611" s="218" t="s">
        <v>5526</v>
      </c>
      <c r="C3611" s="224"/>
      <c r="D3611" s="235" t="s">
        <v>2007</v>
      </c>
      <c r="E3611" s="68" t="s">
        <v>2038</v>
      </c>
      <c r="F3611" s="239">
        <v>13</v>
      </c>
    </row>
    <row r="3612" customHeight="1" spans="1:6">
      <c r="A3612" s="20">
        <v>3608</v>
      </c>
      <c r="B3612" s="218" t="s">
        <v>5515</v>
      </c>
      <c r="C3612" s="224" t="s">
        <v>2017</v>
      </c>
      <c r="D3612" s="235" t="s">
        <v>2007</v>
      </c>
      <c r="E3612" s="68" t="s">
        <v>2064</v>
      </c>
      <c r="F3612" s="239">
        <v>1</v>
      </c>
    </row>
    <row r="3613" customHeight="1" spans="1:6">
      <c r="A3613" s="20">
        <v>3609</v>
      </c>
      <c r="B3613" s="218" t="s">
        <v>5527</v>
      </c>
      <c r="C3613" s="224" t="s">
        <v>2017</v>
      </c>
      <c r="D3613" s="235" t="s">
        <v>2007</v>
      </c>
      <c r="E3613" s="68" t="s">
        <v>2064</v>
      </c>
      <c r="F3613" s="239">
        <v>7</v>
      </c>
    </row>
    <row r="3614" customHeight="1" spans="1:6">
      <c r="A3614" s="20">
        <v>3610</v>
      </c>
      <c r="B3614" s="218" t="s">
        <v>5528</v>
      </c>
      <c r="C3614" s="224" t="s">
        <v>2017</v>
      </c>
      <c r="D3614" s="235" t="s">
        <v>2007</v>
      </c>
      <c r="E3614" s="68" t="s">
        <v>2064</v>
      </c>
      <c r="F3614" s="239">
        <v>15</v>
      </c>
    </row>
    <row r="3615" customHeight="1" spans="1:6">
      <c r="A3615" s="20">
        <v>3611</v>
      </c>
      <c r="B3615" s="218" t="s">
        <v>5529</v>
      </c>
      <c r="C3615" s="224" t="s">
        <v>2017</v>
      </c>
      <c r="D3615" s="235" t="s">
        <v>2007</v>
      </c>
      <c r="E3615" s="68" t="s">
        <v>2008</v>
      </c>
      <c r="F3615" s="239">
        <v>11</v>
      </c>
    </row>
    <row r="3616" customHeight="1" spans="1:6">
      <c r="A3616" s="20">
        <v>3612</v>
      </c>
      <c r="B3616" s="218" t="s">
        <v>5530</v>
      </c>
      <c r="C3616" s="224" t="s">
        <v>2017</v>
      </c>
      <c r="D3616" s="235" t="s">
        <v>2007</v>
      </c>
      <c r="E3616" s="68" t="s">
        <v>2008</v>
      </c>
      <c r="F3616" s="239">
        <v>4</v>
      </c>
    </row>
    <row r="3617" customHeight="1" spans="1:6">
      <c r="A3617" s="20">
        <v>3613</v>
      </c>
      <c r="B3617" s="218" t="s">
        <v>5531</v>
      </c>
      <c r="C3617" s="224" t="s">
        <v>2017</v>
      </c>
      <c r="D3617" s="235" t="s">
        <v>2007</v>
      </c>
      <c r="E3617" s="68" t="s">
        <v>2008</v>
      </c>
      <c r="F3617" s="239">
        <v>1</v>
      </c>
    </row>
    <row r="3618" customHeight="1" spans="1:6">
      <c r="A3618" s="20">
        <v>3614</v>
      </c>
      <c r="B3618" s="218" t="s">
        <v>5532</v>
      </c>
      <c r="C3618" s="224" t="s">
        <v>2017</v>
      </c>
      <c r="D3618" s="235" t="s">
        <v>2007</v>
      </c>
      <c r="E3618" s="68" t="s">
        <v>2008</v>
      </c>
      <c r="F3618" s="239">
        <v>1</v>
      </c>
    </row>
    <row r="3619" customHeight="1" spans="1:6">
      <c r="A3619" s="20">
        <v>3615</v>
      </c>
      <c r="B3619" s="218" t="s">
        <v>5533</v>
      </c>
      <c r="C3619" s="224" t="s">
        <v>2017</v>
      </c>
      <c r="D3619" s="235" t="s">
        <v>2007</v>
      </c>
      <c r="E3619" s="68" t="s">
        <v>2008</v>
      </c>
      <c r="F3619" s="239">
        <v>1</v>
      </c>
    </row>
    <row r="3620" customHeight="1" spans="1:6">
      <c r="A3620" s="20">
        <v>3616</v>
      </c>
      <c r="B3620" s="218" t="s">
        <v>5534</v>
      </c>
      <c r="C3620" s="224"/>
      <c r="D3620" s="235" t="s">
        <v>2007</v>
      </c>
      <c r="E3620" s="68" t="s">
        <v>2038</v>
      </c>
      <c r="F3620" s="239">
        <v>6</v>
      </c>
    </row>
    <row r="3621" customHeight="1" spans="1:6">
      <c r="A3621" s="20">
        <v>3617</v>
      </c>
      <c r="B3621" s="218" t="s">
        <v>5535</v>
      </c>
      <c r="C3621" s="224"/>
      <c r="D3621" s="235" t="s">
        <v>2007</v>
      </c>
      <c r="E3621" s="68" t="s">
        <v>2038</v>
      </c>
      <c r="F3621" s="239">
        <v>1</v>
      </c>
    </row>
    <row r="3622" customHeight="1" spans="1:6">
      <c r="A3622" s="20">
        <v>3618</v>
      </c>
      <c r="B3622" s="218" t="s">
        <v>5536</v>
      </c>
      <c r="C3622" s="224" t="s">
        <v>2017</v>
      </c>
      <c r="D3622" s="235" t="s">
        <v>2007</v>
      </c>
      <c r="E3622" s="68" t="s">
        <v>2064</v>
      </c>
      <c r="F3622" s="239">
        <v>2</v>
      </c>
    </row>
    <row r="3623" customHeight="1" spans="1:6">
      <c r="A3623" s="20">
        <v>3619</v>
      </c>
      <c r="B3623" s="218" t="s">
        <v>5537</v>
      </c>
      <c r="C3623" s="224"/>
      <c r="D3623" s="235" t="s">
        <v>2007</v>
      </c>
      <c r="E3623" s="68" t="s">
        <v>2064</v>
      </c>
      <c r="F3623" s="239">
        <v>7</v>
      </c>
    </row>
    <row r="3624" customHeight="1" spans="1:6">
      <c r="A3624" s="20">
        <v>3620</v>
      </c>
      <c r="B3624" s="218" t="s">
        <v>5538</v>
      </c>
      <c r="C3624" s="224"/>
      <c r="D3624" s="235" t="s">
        <v>2007</v>
      </c>
      <c r="E3624" s="68" t="s">
        <v>2064</v>
      </c>
      <c r="F3624" s="239">
        <v>142</v>
      </c>
    </row>
    <row r="3625" customHeight="1" spans="1:6">
      <c r="A3625" s="20">
        <v>3621</v>
      </c>
      <c r="B3625" s="218" t="s">
        <v>5539</v>
      </c>
      <c r="C3625" s="224"/>
      <c r="D3625" s="235" t="s">
        <v>2007</v>
      </c>
      <c r="E3625" s="68" t="s">
        <v>2064</v>
      </c>
      <c r="F3625" s="239">
        <v>120</v>
      </c>
    </row>
    <row r="3626" customHeight="1" spans="1:6">
      <c r="A3626" s="20">
        <v>3622</v>
      </c>
      <c r="B3626" s="218" t="s">
        <v>5540</v>
      </c>
      <c r="C3626" s="224"/>
      <c r="D3626" s="235" t="s">
        <v>2007</v>
      </c>
      <c r="E3626" s="68" t="s">
        <v>2032</v>
      </c>
      <c r="F3626" s="239">
        <v>2</v>
      </c>
    </row>
    <row r="3627" customHeight="1" spans="1:6">
      <c r="A3627" s="20">
        <v>3623</v>
      </c>
      <c r="B3627" s="218" t="s">
        <v>5541</v>
      </c>
      <c r="C3627" s="224"/>
      <c r="D3627" s="235" t="s">
        <v>2007</v>
      </c>
      <c r="E3627" s="68" t="s">
        <v>2032</v>
      </c>
      <c r="F3627" s="239">
        <v>1</v>
      </c>
    </row>
    <row r="3628" customHeight="1" spans="1:6">
      <c r="A3628" s="20">
        <v>3624</v>
      </c>
      <c r="B3628" s="218" t="s">
        <v>5542</v>
      </c>
      <c r="C3628" s="224"/>
      <c r="D3628" s="235" t="s">
        <v>2007</v>
      </c>
      <c r="E3628" s="68" t="s">
        <v>2038</v>
      </c>
      <c r="F3628" s="239">
        <v>1</v>
      </c>
    </row>
    <row r="3629" customHeight="1" spans="1:6">
      <c r="A3629" s="20">
        <v>3625</v>
      </c>
      <c r="B3629" s="218" t="s">
        <v>5543</v>
      </c>
      <c r="C3629" s="224"/>
      <c r="D3629" s="235" t="s">
        <v>2007</v>
      </c>
      <c r="E3629" s="68" t="s">
        <v>2032</v>
      </c>
      <c r="F3629" s="239">
        <v>2</v>
      </c>
    </row>
    <row r="3630" customHeight="1" spans="1:6">
      <c r="A3630" s="20">
        <v>3626</v>
      </c>
      <c r="B3630" s="218" t="s">
        <v>5544</v>
      </c>
      <c r="C3630" s="224"/>
      <c r="D3630" s="235" t="s">
        <v>2007</v>
      </c>
      <c r="E3630" s="68" t="s">
        <v>2032</v>
      </c>
      <c r="F3630" s="239">
        <v>3</v>
      </c>
    </row>
    <row r="3631" customHeight="1" spans="1:6">
      <c r="A3631" s="20">
        <v>3627</v>
      </c>
      <c r="B3631" s="218" t="s">
        <v>5545</v>
      </c>
      <c r="C3631" s="224"/>
      <c r="D3631" s="235" t="s">
        <v>2007</v>
      </c>
      <c r="E3631" s="68" t="s">
        <v>2032</v>
      </c>
      <c r="F3631" s="239">
        <v>2</v>
      </c>
    </row>
    <row r="3632" customHeight="1" spans="1:6">
      <c r="A3632" s="20">
        <v>3628</v>
      </c>
      <c r="B3632" s="218" t="s">
        <v>5546</v>
      </c>
      <c r="C3632" s="224"/>
      <c r="D3632" s="235" t="s">
        <v>2007</v>
      </c>
      <c r="E3632" s="68" t="s">
        <v>2032</v>
      </c>
      <c r="F3632" s="239">
        <v>4</v>
      </c>
    </row>
    <row r="3633" customHeight="1" spans="1:6">
      <c r="A3633" s="20">
        <v>3629</v>
      </c>
      <c r="B3633" s="218" t="s">
        <v>5547</v>
      </c>
      <c r="C3633" s="224"/>
      <c r="D3633" s="235" t="s">
        <v>2007</v>
      </c>
      <c r="E3633" s="68" t="s">
        <v>2032</v>
      </c>
      <c r="F3633" s="239">
        <v>2</v>
      </c>
    </row>
    <row r="3634" customHeight="1" spans="1:6">
      <c r="A3634" s="20">
        <v>3630</v>
      </c>
      <c r="B3634" s="218" t="s">
        <v>5548</v>
      </c>
      <c r="C3634" s="224"/>
      <c r="D3634" s="235" t="s">
        <v>2007</v>
      </c>
      <c r="E3634" s="68" t="s">
        <v>2032</v>
      </c>
      <c r="F3634" s="239">
        <v>1</v>
      </c>
    </row>
    <row r="3635" customHeight="1" spans="1:6">
      <c r="A3635" s="20">
        <v>3631</v>
      </c>
      <c r="B3635" s="218" t="s">
        <v>5549</v>
      </c>
      <c r="C3635" s="224"/>
      <c r="D3635" s="235" t="s">
        <v>2007</v>
      </c>
      <c r="E3635" s="68" t="s">
        <v>2032</v>
      </c>
      <c r="F3635" s="239">
        <v>3</v>
      </c>
    </row>
    <row r="3636" customHeight="1" spans="1:6">
      <c r="A3636" s="20">
        <v>3632</v>
      </c>
      <c r="B3636" s="218" t="s">
        <v>5550</v>
      </c>
      <c r="C3636" s="224" t="s">
        <v>2017</v>
      </c>
      <c r="D3636" s="235" t="s">
        <v>2007</v>
      </c>
      <c r="E3636" s="68" t="s">
        <v>2008</v>
      </c>
      <c r="F3636" s="239">
        <v>1</v>
      </c>
    </row>
    <row r="3637" customHeight="1" spans="1:6">
      <c r="A3637" s="20">
        <v>3633</v>
      </c>
      <c r="B3637" s="218" t="s">
        <v>5551</v>
      </c>
      <c r="C3637" s="224" t="s">
        <v>2017</v>
      </c>
      <c r="D3637" s="235" t="s">
        <v>2007</v>
      </c>
      <c r="E3637" s="68" t="s">
        <v>2008</v>
      </c>
      <c r="F3637" s="239">
        <v>1</v>
      </c>
    </row>
    <row r="3638" customHeight="1" spans="1:6">
      <c r="A3638" s="20">
        <v>3634</v>
      </c>
      <c r="B3638" s="218" t="s">
        <v>5552</v>
      </c>
      <c r="C3638" s="224"/>
      <c r="D3638" s="235" t="s">
        <v>2007</v>
      </c>
      <c r="E3638" s="68" t="s">
        <v>2008</v>
      </c>
      <c r="F3638" s="239">
        <v>3</v>
      </c>
    </row>
    <row r="3639" customHeight="1" spans="1:6">
      <c r="A3639" s="20">
        <v>3635</v>
      </c>
      <c r="B3639" s="218" t="s">
        <v>5553</v>
      </c>
      <c r="C3639" s="224"/>
      <c r="D3639" s="235" t="s">
        <v>2007</v>
      </c>
      <c r="E3639" s="68" t="s">
        <v>5554</v>
      </c>
      <c r="F3639" s="239">
        <v>4</v>
      </c>
    </row>
    <row r="3640" customHeight="1" spans="1:6">
      <c r="A3640" s="20">
        <v>3636</v>
      </c>
      <c r="B3640" s="218" t="s">
        <v>5555</v>
      </c>
      <c r="C3640" s="224"/>
      <c r="D3640" s="235" t="s">
        <v>2007</v>
      </c>
      <c r="E3640" s="68" t="s">
        <v>2008</v>
      </c>
      <c r="F3640" s="239">
        <v>3</v>
      </c>
    </row>
    <row r="3641" customHeight="1" spans="1:6">
      <c r="A3641" s="20">
        <v>3637</v>
      </c>
      <c r="B3641" s="218" t="s">
        <v>5556</v>
      </c>
      <c r="C3641" s="224"/>
      <c r="D3641" s="235" t="s">
        <v>2007</v>
      </c>
      <c r="E3641" s="68" t="s">
        <v>2008</v>
      </c>
      <c r="F3641" s="239">
        <v>1</v>
      </c>
    </row>
    <row r="3642" customHeight="1" spans="1:6">
      <c r="A3642" s="20">
        <v>3638</v>
      </c>
      <c r="B3642" s="218" t="s">
        <v>5557</v>
      </c>
      <c r="C3642" s="224"/>
      <c r="D3642" s="235" t="s">
        <v>2007</v>
      </c>
      <c r="E3642" s="68" t="s">
        <v>2008</v>
      </c>
      <c r="F3642" s="239">
        <v>1</v>
      </c>
    </row>
    <row r="3643" customHeight="1" spans="1:6">
      <c r="A3643" s="20">
        <v>3639</v>
      </c>
      <c r="B3643" s="218" t="s">
        <v>5558</v>
      </c>
      <c r="C3643" s="224" t="s">
        <v>2017</v>
      </c>
      <c r="D3643" s="235" t="s">
        <v>2007</v>
      </c>
      <c r="E3643" s="68" t="s">
        <v>2032</v>
      </c>
      <c r="F3643" s="239">
        <v>3</v>
      </c>
    </row>
    <row r="3644" customHeight="1" spans="1:6">
      <c r="A3644" s="20">
        <v>3640</v>
      </c>
      <c r="B3644" s="218" t="s">
        <v>5559</v>
      </c>
      <c r="C3644" s="224" t="s">
        <v>2094</v>
      </c>
      <c r="D3644" s="235" t="s">
        <v>2007</v>
      </c>
      <c r="E3644" s="68" t="s">
        <v>2032</v>
      </c>
      <c r="F3644" s="239">
        <v>12</v>
      </c>
    </row>
    <row r="3645" customHeight="1" spans="1:6">
      <c r="A3645" s="20">
        <v>3641</v>
      </c>
      <c r="B3645" s="218" t="s">
        <v>5560</v>
      </c>
      <c r="C3645" s="224"/>
      <c r="D3645" s="235" t="s">
        <v>2007</v>
      </c>
      <c r="E3645" s="68" t="s">
        <v>2032</v>
      </c>
      <c r="F3645" s="239">
        <v>13</v>
      </c>
    </row>
    <row r="3646" customHeight="1" spans="1:6">
      <c r="A3646" s="20">
        <v>3642</v>
      </c>
      <c r="B3646" s="218" t="s">
        <v>5561</v>
      </c>
      <c r="C3646" s="224"/>
      <c r="D3646" s="235" t="s">
        <v>2007</v>
      </c>
      <c r="E3646" s="68" t="s">
        <v>2032</v>
      </c>
      <c r="F3646" s="239">
        <v>20</v>
      </c>
    </row>
    <row r="3647" customHeight="1" spans="1:6">
      <c r="A3647" s="20">
        <v>3643</v>
      </c>
      <c r="B3647" s="218" t="s">
        <v>5562</v>
      </c>
      <c r="C3647" s="224" t="s">
        <v>2017</v>
      </c>
      <c r="D3647" s="235" t="s">
        <v>2007</v>
      </c>
      <c r="E3647" s="68" t="s">
        <v>2008</v>
      </c>
      <c r="F3647" s="239">
        <v>2</v>
      </c>
    </row>
    <row r="3648" customHeight="1" spans="1:6">
      <c r="A3648" s="20">
        <v>3644</v>
      </c>
      <c r="B3648" s="218" t="s">
        <v>5563</v>
      </c>
      <c r="C3648" s="224" t="s">
        <v>2017</v>
      </c>
      <c r="D3648" s="235" t="s">
        <v>2007</v>
      </c>
      <c r="E3648" s="68" t="s">
        <v>2008</v>
      </c>
      <c r="F3648" s="239">
        <v>1</v>
      </c>
    </row>
    <row r="3649" customHeight="1" spans="1:6">
      <c r="A3649" s="20">
        <v>3645</v>
      </c>
      <c r="B3649" s="218" t="s">
        <v>5564</v>
      </c>
      <c r="C3649" s="224" t="s">
        <v>2017</v>
      </c>
      <c r="D3649" s="235" t="s">
        <v>2007</v>
      </c>
      <c r="E3649" s="68" t="s">
        <v>2008</v>
      </c>
      <c r="F3649" s="239">
        <v>1</v>
      </c>
    </row>
    <row r="3650" customHeight="1" spans="1:6">
      <c r="A3650" s="20">
        <v>3646</v>
      </c>
      <c r="B3650" s="218" t="s">
        <v>5565</v>
      </c>
      <c r="C3650" s="224" t="s">
        <v>2017</v>
      </c>
      <c r="D3650" s="235" t="s">
        <v>2007</v>
      </c>
      <c r="E3650" s="68" t="s">
        <v>2008</v>
      </c>
      <c r="F3650" s="239">
        <v>1</v>
      </c>
    </row>
    <row r="3651" customHeight="1" spans="1:6">
      <c r="A3651" s="20">
        <v>3647</v>
      </c>
      <c r="B3651" s="218" t="s">
        <v>5566</v>
      </c>
      <c r="C3651" s="224"/>
      <c r="D3651" s="235" t="s">
        <v>2007</v>
      </c>
      <c r="E3651" s="68" t="s">
        <v>2032</v>
      </c>
      <c r="F3651" s="239">
        <v>2</v>
      </c>
    </row>
    <row r="3652" customHeight="1" spans="1:6">
      <c r="A3652" s="20">
        <v>3648</v>
      </c>
      <c r="B3652" s="218" t="s">
        <v>5567</v>
      </c>
      <c r="C3652" s="224"/>
      <c r="D3652" s="235" t="s">
        <v>2007</v>
      </c>
      <c r="E3652" s="68" t="s">
        <v>2032</v>
      </c>
      <c r="F3652" s="239">
        <v>14</v>
      </c>
    </row>
    <row r="3653" customHeight="1" spans="1:6">
      <c r="A3653" s="20">
        <v>3649</v>
      </c>
      <c r="B3653" s="218" t="s">
        <v>5568</v>
      </c>
      <c r="C3653" s="224"/>
      <c r="D3653" s="235" t="s">
        <v>2007</v>
      </c>
      <c r="E3653" s="68" t="s">
        <v>2032</v>
      </c>
      <c r="F3653" s="239">
        <v>28</v>
      </c>
    </row>
    <row r="3654" customHeight="1" spans="1:6">
      <c r="A3654" s="20">
        <v>3650</v>
      </c>
      <c r="B3654" s="218" t="s">
        <v>5569</v>
      </c>
      <c r="C3654" s="224"/>
      <c r="D3654" s="235" t="s">
        <v>2007</v>
      </c>
      <c r="E3654" s="68" t="s">
        <v>2032</v>
      </c>
      <c r="F3654" s="239">
        <v>1</v>
      </c>
    </row>
    <row r="3655" customHeight="1" spans="1:6">
      <c r="A3655" s="20">
        <v>3651</v>
      </c>
      <c r="B3655" s="218" t="s">
        <v>5570</v>
      </c>
      <c r="C3655" s="224"/>
      <c r="D3655" s="235" t="s">
        <v>2007</v>
      </c>
      <c r="E3655" s="68" t="s">
        <v>2032</v>
      </c>
      <c r="F3655" s="239">
        <v>16</v>
      </c>
    </row>
    <row r="3656" customHeight="1" spans="1:6">
      <c r="A3656" s="20">
        <v>3652</v>
      </c>
      <c r="B3656" s="218" t="s">
        <v>5571</v>
      </c>
      <c r="C3656" s="224"/>
      <c r="D3656" s="235" t="s">
        <v>2007</v>
      </c>
      <c r="E3656" s="68" t="s">
        <v>2032</v>
      </c>
      <c r="F3656" s="239">
        <v>17</v>
      </c>
    </row>
    <row r="3657" customHeight="1" spans="1:6">
      <c r="A3657" s="20">
        <v>3653</v>
      </c>
      <c r="B3657" s="218" t="s">
        <v>5572</v>
      </c>
      <c r="C3657" s="224"/>
      <c r="D3657" s="235" t="s">
        <v>2007</v>
      </c>
      <c r="E3657" s="68" t="s">
        <v>2032</v>
      </c>
      <c r="F3657" s="239">
        <v>15</v>
      </c>
    </row>
    <row r="3658" customHeight="1" spans="1:6">
      <c r="A3658" s="20">
        <v>3654</v>
      </c>
      <c r="B3658" s="218" t="s">
        <v>5573</v>
      </c>
      <c r="C3658" s="224"/>
      <c r="D3658" s="235" t="s">
        <v>2007</v>
      </c>
      <c r="E3658" s="68" t="s">
        <v>2032</v>
      </c>
      <c r="F3658" s="239">
        <v>2</v>
      </c>
    </row>
    <row r="3659" customHeight="1" spans="1:6">
      <c r="A3659" s="20">
        <v>3655</v>
      </c>
      <c r="B3659" s="218" t="s">
        <v>5574</v>
      </c>
      <c r="C3659" s="224"/>
      <c r="D3659" s="235" t="s">
        <v>2007</v>
      </c>
      <c r="E3659" s="68" t="s">
        <v>2032</v>
      </c>
      <c r="F3659" s="239">
        <v>10</v>
      </c>
    </row>
    <row r="3660" customHeight="1" spans="1:6">
      <c r="A3660" s="20">
        <v>3656</v>
      </c>
      <c r="B3660" s="218" t="s">
        <v>5575</v>
      </c>
      <c r="C3660" s="224"/>
      <c r="D3660" s="235" t="s">
        <v>2007</v>
      </c>
      <c r="E3660" s="68" t="s">
        <v>2032</v>
      </c>
      <c r="F3660" s="239">
        <v>14</v>
      </c>
    </row>
    <row r="3661" customHeight="1" spans="1:6">
      <c r="A3661" s="20">
        <v>3657</v>
      </c>
      <c r="B3661" s="218" t="s">
        <v>5576</v>
      </c>
      <c r="C3661" s="224"/>
      <c r="D3661" s="235" t="s">
        <v>2007</v>
      </c>
      <c r="E3661" s="68" t="s">
        <v>2032</v>
      </c>
      <c r="F3661" s="239">
        <v>8</v>
      </c>
    </row>
    <row r="3662" customHeight="1" spans="1:6">
      <c r="A3662" s="20">
        <v>3658</v>
      </c>
      <c r="B3662" s="218" t="s">
        <v>5577</v>
      </c>
      <c r="C3662" s="224"/>
      <c r="D3662" s="235" t="s">
        <v>2007</v>
      </c>
      <c r="E3662" s="68" t="s">
        <v>2032</v>
      </c>
      <c r="F3662" s="239">
        <v>3</v>
      </c>
    </row>
    <row r="3663" customHeight="1" spans="1:6">
      <c r="A3663" s="20">
        <v>3659</v>
      </c>
      <c r="B3663" s="218" t="s">
        <v>5329</v>
      </c>
      <c r="C3663" s="224"/>
      <c r="D3663" s="235" t="s">
        <v>2007</v>
      </c>
      <c r="E3663" s="68" t="s">
        <v>2032</v>
      </c>
      <c r="F3663" s="239">
        <v>3</v>
      </c>
    </row>
    <row r="3664" customHeight="1" spans="1:6">
      <c r="A3664" s="20">
        <v>3660</v>
      </c>
      <c r="B3664" s="218" t="s">
        <v>5578</v>
      </c>
      <c r="C3664" s="224"/>
      <c r="D3664" s="235" t="s">
        <v>2007</v>
      </c>
      <c r="E3664" s="68" t="s">
        <v>2032</v>
      </c>
      <c r="F3664" s="239">
        <v>5</v>
      </c>
    </row>
    <row r="3665" customHeight="1" spans="1:6">
      <c r="A3665" s="20">
        <v>3661</v>
      </c>
      <c r="B3665" s="218" t="s">
        <v>5579</v>
      </c>
      <c r="C3665" s="224" t="s">
        <v>2017</v>
      </c>
      <c r="D3665" s="235" t="s">
        <v>2007</v>
      </c>
      <c r="E3665" s="68" t="s">
        <v>2008</v>
      </c>
      <c r="F3665" s="239">
        <v>6</v>
      </c>
    </row>
    <row r="3666" customHeight="1" spans="1:6">
      <c r="A3666" s="20">
        <v>3662</v>
      </c>
      <c r="B3666" s="218" t="s">
        <v>5580</v>
      </c>
      <c r="C3666" s="224" t="s">
        <v>2017</v>
      </c>
      <c r="D3666" s="235" t="s">
        <v>2007</v>
      </c>
      <c r="E3666" s="68" t="s">
        <v>2008</v>
      </c>
      <c r="F3666" s="239">
        <v>4</v>
      </c>
    </row>
    <row r="3667" customHeight="1" spans="1:6">
      <c r="A3667" s="20">
        <v>3663</v>
      </c>
      <c r="B3667" s="218" t="s">
        <v>5581</v>
      </c>
      <c r="C3667" s="224" t="s">
        <v>2017</v>
      </c>
      <c r="D3667" s="235" t="s">
        <v>2007</v>
      </c>
      <c r="E3667" s="68" t="s">
        <v>2008</v>
      </c>
      <c r="F3667" s="239">
        <v>3</v>
      </c>
    </row>
    <row r="3668" customHeight="1" spans="1:6">
      <c r="A3668" s="20">
        <v>3664</v>
      </c>
      <c r="B3668" s="218" t="s">
        <v>5582</v>
      </c>
      <c r="C3668" s="224" t="s">
        <v>2017</v>
      </c>
      <c r="D3668" s="235" t="s">
        <v>2007</v>
      </c>
      <c r="E3668" s="68" t="s">
        <v>2008</v>
      </c>
      <c r="F3668" s="239">
        <v>13</v>
      </c>
    </row>
    <row r="3669" customHeight="1" spans="1:6">
      <c r="A3669" s="20">
        <v>3665</v>
      </c>
      <c r="B3669" s="218" t="s">
        <v>5583</v>
      </c>
      <c r="C3669" s="224"/>
      <c r="D3669" s="235" t="s">
        <v>2007</v>
      </c>
      <c r="E3669" s="68" t="s">
        <v>2008</v>
      </c>
      <c r="F3669" s="239">
        <v>2</v>
      </c>
    </row>
    <row r="3670" customHeight="1" spans="1:6">
      <c r="A3670" s="20">
        <v>3666</v>
      </c>
      <c r="B3670" s="218" t="s">
        <v>5584</v>
      </c>
      <c r="C3670" s="224"/>
      <c r="D3670" s="235" t="s">
        <v>2007</v>
      </c>
      <c r="E3670" s="68" t="s">
        <v>2008</v>
      </c>
      <c r="F3670" s="239">
        <v>6</v>
      </c>
    </row>
    <row r="3671" customHeight="1" spans="1:6">
      <c r="A3671" s="20">
        <v>3667</v>
      </c>
      <c r="B3671" s="218" t="s">
        <v>5585</v>
      </c>
      <c r="C3671" s="224"/>
      <c r="D3671" s="235" t="s">
        <v>2007</v>
      </c>
      <c r="E3671" s="68" t="s">
        <v>2008</v>
      </c>
      <c r="F3671" s="239">
        <v>6</v>
      </c>
    </row>
    <row r="3672" customHeight="1" spans="1:6">
      <c r="A3672" s="20">
        <v>3668</v>
      </c>
      <c r="B3672" s="218" t="s">
        <v>5586</v>
      </c>
      <c r="C3672" s="224"/>
      <c r="D3672" s="235" t="s">
        <v>2007</v>
      </c>
      <c r="E3672" s="68" t="s">
        <v>2008</v>
      </c>
      <c r="F3672" s="239">
        <v>17</v>
      </c>
    </row>
    <row r="3673" customHeight="1" spans="1:6">
      <c r="A3673" s="20">
        <v>3669</v>
      </c>
      <c r="B3673" s="218" t="s">
        <v>5587</v>
      </c>
      <c r="C3673" s="224"/>
      <c r="D3673" s="235" t="s">
        <v>2007</v>
      </c>
      <c r="E3673" s="68" t="s">
        <v>2008</v>
      </c>
      <c r="F3673" s="239">
        <v>4</v>
      </c>
    </row>
    <row r="3674" customHeight="1" spans="1:6">
      <c r="A3674" s="20">
        <v>3670</v>
      </c>
      <c r="B3674" s="218" t="s">
        <v>5588</v>
      </c>
      <c r="C3674" s="224"/>
      <c r="D3674" s="235" t="s">
        <v>2007</v>
      </c>
      <c r="E3674" s="68" t="s">
        <v>2008</v>
      </c>
      <c r="F3674" s="239">
        <v>6</v>
      </c>
    </row>
    <row r="3675" customHeight="1" spans="1:6">
      <c r="A3675" s="20">
        <v>3671</v>
      </c>
      <c r="B3675" s="218" t="s">
        <v>5589</v>
      </c>
      <c r="C3675" s="224"/>
      <c r="D3675" s="235" t="s">
        <v>2007</v>
      </c>
      <c r="E3675" s="68" t="s">
        <v>2008</v>
      </c>
      <c r="F3675" s="239">
        <v>8</v>
      </c>
    </row>
    <row r="3676" customHeight="1" spans="1:6">
      <c r="A3676" s="20">
        <v>3672</v>
      </c>
      <c r="B3676" s="218" t="s">
        <v>5590</v>
      </c>
      <c r="C3676" s="224"/>
      <c r="D3676" s="235" t="s">
        <v>2007</v>
      </c>
      <c r="E3676" s="68" t="s">
        <v>2008</v>
      </c>
      <c r="F3676" s="239">
        <v>19</v>
      </c>
    </row>
    <row r="3677" customHeight="1" spans="1:6">
      <c r="A3677" s="20">
        <v>3673</v>
      </c>
      <c r="B3677" s="218" t="s">
        <v>5591</v>
      </c>
      <c r="C3677" s="224"/>
      <c r="D3677" s="235" t="s">
        <v>2007</v>
      </c>
      <c r="E3677" s="68" t="s">
        <v>2008</v>
      </c>
      <c r="F3677" s="239">
        <v>4</v>
      </c>
    </row>
    <row r="3678" customHeight="1" spans="1:6">
      <c r="A3678" s="20">
        <v>3674</v>
      </c>
      <c r="B3678" s="218" t="s">
        <v>5592</v>
      </c>
      <c r="C3678" s="224" t="s">
        <v>2094</v>
      </c>
      <c r="D3678" s="235" t="s">
        <v>2007</v>
      </c>
      <c r="E3678" s="68" t="s">
        <v>2008</v>
      </c>
      <c r="F3678" s="239">
        <v>1</v>
      </c>
    </row>
    <row r="3679" customHeight="1" spans="1:6">
      <c r="A3679" s="20">
        <v>3675</v>
      </c>
      <c r="B3679" s="218" t="s">
        <v>5593</v>
      </c>
      <c r="C3679" s="224" t="s">
        <v>2094</v>
      </c>
      <c r="D3679" s="235" t="s">
        <v>2007</v>
      </c>
      <c r="E3679" s="68" t="s">
        <v>2008</v>
      </c>
      <c r="F3679" s="239">
        <v>2</v>
      </c>
    </row>
    <row r="3680" customHeight="1" spans="1:6">
      <c r="A3680" s="20">
        <v>3676</v>
      </c>
      <c r="B3680" s="218" t="s">
        <v>5594</v>
      </c>
      <c r="C3680" s="224"/>
      <c r="D3680" s="235" t="s">
        <v>2007</v>
      </c>
      <c r="E3680" s="68" t="s">
        <v>2008</v>
      </c>
      <c r="F3680" s="239">
        <v>4</v>
      </c>
    </row>
    <row r="3681" customHeight="1" spans="1:6">
      <c r="A3681" s="20">
        <v>3677</v>
      </c>
      <c r="B3681" s="218" t="s">
        <v>5595</v>
      </c>
      <c r="C3681" s="224" t="s">
        <v>2017</v>
      </c>
      <c r="D3681" s="235" t="s">
        <v>2007</v>
      </c>
      <c r="E3681" s="68" t="s">
        <v>2099</v>
      </c>
      <c r="F3681" s="239">
        <v>2</v>
      </c>
    </row>
    <row r="3682" customHeight="1" spans="1:6">
      <c r="A3682" s="20">
        <v>3678</v>
      </c>
      <c r="B3682" s="218" t="s">
        <v>5596</v>
      </c>
      <c r="C3682" s="224" t="s">
        <v>2017</v>
      </c>
      <c r="D3682" s="235" t="s">
        <v>2007</v>
      </c>
      <c r="E3682" s="68" t="s">
        <v>2099</v>
      </c>
      <c r="F3682" s="239">
        <v>4</v>
      </c>
    </row>
    <row r="3683" customHeight="1" spans="1:6">
      <c r="A3683" s="20">
        <v>3679</v>
      </c>
      <c r="B3683" s="218" t="s">
        <v>5597</v>
      </c>
      <c r="C3683" s="224" t="s">
        <v>2017</v>
      </c>
      <c r="D3683" s="235" t="s">
        <v>2007</v>
      </c>
      <c r="E3683" s="68" t="s">
        <v>2099</v>
      </c>
      <c r="F3683" s="239">
        <v>1</v>
      </c>
    </row>
    <row r="3684" customHeight="1" spans="1:6">
      <c r="A3684" s="20">
        <v>3680</v>
      </c>
      <c r="B3684" s="218" t="s">
        <v>5598</v>
      </c>
      <c r="C3684" s="224" t="s">
        <v>2017</v>
      </c>
      <c r="D3684" s="235" t="s">
        <v>2007</v>
      </c>
      <c r="E3684" s="68" t="s">
        <v>2099</v>
      </c>
      <c r="F3684" s="239">
        <v>1</v>
      </c>
    </row>
    <row r="3685" customHeight="1" spans="1:6">
      <c r="A3685" s="20">
        <v>3681</v>
      </c>
      <c r="B3685" s="218" t="s">
        <v>5599</v>
      </c>
      <c r="C3685" s="224" t="s">
        <v>2017</v>
      </c>
      <c r="D3685" s="235" t="s">
        <v>2007</v>
      </c>
      <c r="E3685" s="68" t="s">
        <v>2099</v>
      </c>
      <c r="F3685" s="239">
        <v>6</v>
      </c>
    </row>
    <row r="3686" customHeight="1" spans="1:6">
      <c r="A3686" s="20">
        <v>3682</v>
      </c>
      <c r="B3686" s="218" t="s">
        <v>5600</v>
      </c>
      <c r="C3686" s="224"/>
      <c r="D3686" s="235" t="s">
        <v>2007</v>
      </c>
      <c r="E3686" s="68" t="s">
        <v>2008</v>
      </c>
      <c r="F3686" s="239">
        <v>21</v>
      </c>
    </row>
    <row r="3687" customHeight="1" spans="1:6">
      <c r="A3687" s="20">
        <v>3683</v>
      </c>
      <c r="B3687" s="218" t="s">
        <v>5601</v>
      </c>
      <c r="C3687" s="224"/>
      <c r="D3687" s="235" t="s">
        <v>2007</v>
      </c>
      <c r="E3687" s="68" t="s">
        <v>2008</v>
      </c>
      <c r="F3687" s="239">
        <v>14</v>
      </c>
    </row>
    <row r="3688" customHeight="1" spans="1:6">
      <c r="A3688" s="20">
        <v>3684</v>
      </c>
      <c r="B3688" s="218" t="s">
        <v>5602</v>
      </c>
      <c r="C3688" s="224" t="s">
        <v>2017</v>
      </c>
      <c r="D3688" s="235" t="s">
        <v>2007</v>
      </c>
      <c r="E3688" s="68" t="s">
        <v>2099</v>
      </c>
      <c r="F3688" s="239">
        <v>81</v>
      </c>
    </row>
    <row r="3689" customHeight="1" spans="1:6">
      <c r="A3689" s="20">
        <v>3685</v>
      </c>
      <c r="B3689" s="218" t="s">
        <v>5603</v>
      </c>
      <c r="C3689" s="224" t="s">
        <v>2017</v>
      </c>
      <c r="D3689" s="235" t="s">
        <v>2007</v>
      </c>
      <c r="E3689" s="68" t="s">
        <v>2099</v>
      </c>
      <c r="F3689" s="239">
        <v>21</v>
      </c>
    </row>
    <row r="3690" customHeight="1" spans="1:6">
      <c r="A3690" s="20">
        <v>3686</v>
      </c>
      <c r="B3690" s="218" t="s">
        <v>5604</v>
      </c>
      <c r="C3690" s="224" t="s">
        <v>2094</v>
      </c>
      <c r="D3690" s="235" t="s">
        <v>2007</v>
      </c>
      <c r="E3690" s="68" t="s">
        <v>2099</v>
      </c>
      <c r="F3690" s="239">
        <v>7</v>
      </c>
    </row>
    <row r="3691" customHeight="1" spans="1:6">
      <c r="A3691" s="20">
        <v>3687</v>
      </c>
      <c r="B3691" s="218" t="s">
        <v>5605</v>
      </c>
      <c r="C3691" s="224" t="s">
        <v>2094</v>
      </c>
      <c r="D3691" s="235" t="s">
        <v>2007</v>
      </c>
      <c r="E3691" s="68" t="s">
        <v>2099</v>
      </c>
      <c r="F3691" s="239">
        <v>1</v>
      </c>
    </row>
    <row r="3692" customHeight="1" spans="1:6">
      <c r="A3692" s="20">
        <v>3688</v>
      </c>
      <c r="B3692" s="218" t="s">
        <v>5606</v>
      </c>
      <c r="C3692" s="224" t="s">
        <v>2094</v>
      </c>
      <c r="D3692" s="235" t="s">
        <v>2007</v>
      </c>
      <c r="E3692" s="68" t="s">
        <v>2099</v>
      </c>
      <c r="F3692" s="239">
        <v>3</v>
      </c>
    </row>
    <row r="3693" customHeight="1" spans="1:6">
      <c r="A3693" s="20">
        <v>3689</v>
      </c>
      <c r="B3693" s="218" t="s">
        <v>5607</v>
      </c>
      <c r="C3693" s="224" t="s">
        <v>2017</v>
      </c>
      <c r="D3693" s="235" t="s">
        <v>2007</v>
      </c>
      <c r="E3693" s="68" t="s">
        <v>2008</v>
      </c>
      <c r="F3693" s="239">
        <v>1</v>
      </c>
    </row>
    <row r="3694" customHeight="1" spans="1:6">
      <c r="A3694" s="20">
        <v>3690</v>
      </c>
      <c r="B3694" s="218" t="s">
        <v>5608</v>
      </c>
      <c r="C3694" s="224" t="s">
        <v>2017</v>
      </c>
      <c r="D3694" s="235" t="s">
        <v>2007</v>
      </c>
      <c r="E3694" s="68" t="s">
        <v>2008</v>
      </c>
      <c r="F3694" s="239">
        <v>1</v>
      </c>
    </row>
    <row r="3695" customHeight="1" spans="1:6">
      <c r="A3695" s="20">
        <v>3691</v>
      </c>
      <c r="B3695" s="218" t="s">
        <v>5609</v>
      </c>
      <c r="C3695" s="224" t="s">
        <v>2017</v>
      </c>
      <c r="D3695" s="235" t="s">
        <v>2007</v>
      </c>
      <c r="E3695" s="68" t="s">
        <v>2008</v>
      </c>
      <c r="F3695" s="239">
        <v>6</v>
      </c>
    </row>
    <row r="3696" customHeight="1" spans="1:6">
      <c r="A3696" s="20">
        <v>3692</v>
      </c>
      <c r="B3696" s="218" t="s">
        <v>5610</v>
      </c>
      <c r="C3696" s="224" t="s">
        <v>2017</v>
      </c>
      <c r="D3696" s="235" t="s">
        <v>2007</v>
      </c>
      <c r="E3696" s="68" t="s">
        <v>2008</v>
      </c>
      <c r="F3696" s="239">
        <v>8</v>
      </c>
    </row>
    <row r="3697" customHeight="1" spans="1:6">
      <c r="A3697" s="20">
        <v>3693</v>
      </c>
      <c r="B3697" s="218" t="s">
        <v>5611</v>
      </c>
      <c r="C3697" s="224" t="s">
        <v>2017</v>
      </c>
      <c r="D3697" s="235" t="s">
        <v>2007</v>
      </c>
      <c r="E3697" s="68" t="s">
        <v>2008</v>
      </c>
      <c r="F3697" s="239">
        <v>4</v>
      </c>
    </row>
    <row r="3698" customHeight="1" spans="1:6">
      <c r="A3698" s="20">
        <v>3694</v>
      </c>
      <c r="B3698" s="218" t="s">
        <v>5612</v>
      </c>
      <c r="C3698" s="224" t="s">
        <v>2017</v>
      </c>
      <c r="D3698" s="235" t="s">
        <v>2007</v>
      </c>
      <c r="E3698" s="68" t="s">
        <v>2008</v>
      </c>
      <c r="F3698" s="239">
        <v>11</v>
      </c>
    </row>
    <row r="3699" customHeight="1" spans="1:6">
      <c r="A3699" s="20">
        <v>3695</v>
      </c>
      <c r="B3699" s="218" t="s">
        <v>5613</v>
      </c>
      <c r="C3699" s="224" t="s">
        <v>2017</v>
      </c>
      <c r="D3699" s="235" t="s">
        <v>2007</v>
      </c>
      <c r="E3699" s="68" t="s">
        <v>2008</v>
      </c>
      <c r="F3699" s="239">
        <v>8</v>
      </c>
    </row>
    <row r="3700" customHeight="1" spans="1:6">
      <c r="A3700" s="20">
        <v>3696</v>
      </c>
      <c r="B3700" s="218" t="s">
        <v>5614</v>
      </c>
      <c r="C3700" s="224" t="s">
        <v>2017</v>
      </c>
      <c r="D3700" s="235" t="s">
        <v>2007</v>
      </c>
      <c r="E3700" s="68" t="s">
        <v>2008</v>
      </c>
      <c r="F3700" s="239">
        <v>3</v>
      </c>
    </row>
    <row r="3701" customHeight="1" spans="1:6">
      <c r="A3701" s="20">
        <v>3697</v>
      </c>
      <c r="B3701" s="218" t="s">
        <v>5615</v>
      </c>
      <c r="C3701" s="224" t="s">
        <v>2017</v>
      </c>
      <c r="D3701" s="235" t="s">
        <v>2007</v>
      </c>
      <c r="E3701" s="68" t="s">
        <v>2008</v>
      </c>
      <c r="F3701" s="239">
        <v>12</v>
      </c>
    </row>
    <row r="3702" customHeight="1" spans="1:6">
      <c r="A3702" s="20">
        <v>3698</v>
      </c>
      <c r="B3702" s="218" t="s">
        <v>5616</v>
      </c>
      <c r="C3702" s="224"/>
      <c r="D3702" s="235" t="s">
        <v>2007</v>
      </c>
      <c r="E3702" s="68" t="s">
        <v>2008</v>
      </c>
      <c r="F3702" s="239">
        <v>4</v>
      </c>
    </row>
    <row r="3703" customHeight="1" spans="1:6">
      <c r="A3703" s="20">
        <v>3699</v>
      </c>
      <c r="B3703" s="218" t="s">
        <v>5617</v>
      </c>
      <c r="C3703" s="224"/>
      <c r="D3703" s="235" t="s">
        <v>2007</v>
      </c>
      <c r="E3703" s="68" t="s">
        <v>2008</v>
      </c>
      <c r="F3703" s="239">
        <v>15</v>
      </c>
    </row>
    <row r="3704" customHeight="1" spans="1:6">
      <c r="A3704" s="20">
        <v>3700</v>
      </c>
      <c r="B3704" s="218" t="s">
        <v>5618</v>
      </c>
      <c r="C3704" s="224"/>
      <c r="D3704" s="235" t="s">
        <v>2007</v>
      </c>
      <c r="E3704" s="68" t="s">
        <v>2008</v>
      </c>
      <c r="F3704" s="239">
        <v>2</v>
      </c>
    </row>
    <row r="3705" customHeight="1" spans="1:6">
      <c r="A3705" s="20">
        <v>3701</v>
      </c>
      <c r="B3705" s="218" t="s">
        <v>5619</v>
      </c>
      <c r="C3705" s="224"/>
      <c r="D3705" s="235" t="s">
        <v>2007</v>
      </c>
      <c r="E3705" s="68" t="s">
        <v>2008</v>
      </c>
      <c r="F3705" s="239">
        <v>2</v>
      </c>
    </row>
    <row r="3706" customHeight="1" spans="1:6">
      <c r="A3706" s="20">
        <v>3702</v>
      </c>
      <c r="B3706" s="218" t="s">
        <v>5620</v>
      </c>
      <c r="C3706" s="224"/>
      <c r="D3706" s="235" t="s">
        <v>2007</v>
      </c>
      <c r="E3706" s="68" t="s">
        <v>2008</v>
      </c>
      <c r="F3706" s="239">
        <v>2</v>
      </c>
    </row>
    <row r="3707" customHeight="1" spans="1:6">
      <c r="A3707" s="20">
        <v>3703</v>
      </c>
      <c r="B3707" s="218" t="s">
        <v>5621</v>
      </c>
      <c r="C3707" s="224"/>
      <c r="D3707" s="235" t="s">
        <v>2007</v>
      </c>
      <c r="E3707" s="68" t="s">
        <v>2008</v>
      </c>
      <c r="F3707" s="239">
        <v>3</v>
      </c>
    </row>
    <row r="3708" customHeight="1" spans="1:6">
      <c r="A3708" s="20">
        <v>3704</v>
      </c>
      <c r="B3708" s="218" t="s">
        <v>5622</v>
      </c>
      <c r="C3708" s="224"/>
      <c r="D3708" s="235" t="s">
        <v>2007</v>
      </c>
      <c r="E3708" s="68" t="s">
        <v>2008</v>
      </c>
      <c r="F3708" s="239">
        <v>2</v>
      </c>
    </row>
    <row r="3709" customHeight="1" spans="1:6">
      <c r="A3709" s="20">
        <v>3705</v>
      </c>
      <c r="B3709" s="218" t="s">
        <v>5623</v>
      </c>
      <c r="C3709" s="224"/>
      <c r="D3709" s="235" t="s">
        <v>2007</v>
      </c>
      <c r="E3709" s="68" t="s">
        <v>2008</v>
      </c>
      <c r="F3709" s="239">
        <v>2</v>
      </c>
    </row>
    <row r="3710" customHeight="1" spans="1:6">
      <c r="A3710" s="20">
        <v>3706</v>
      </c>
      <c r="B3710" s="218" t="s">
        <v>5624</v>
      </c>
      <c r="C3710" s="224" t="s">
        <v>2094</v>
      </c>
      <c r="D3710" s="235" t="s">
        <v>2007</v>
      </c>
      <c r="E3710" s="68" t="s">
        <v>2099</v>
      </c>
      <c r="F3710" s="239">
        <v>4</v>
      </c>
    </row>
    <row r="3711" customHeight="1" spans="1:6">
      <c r="A3711" s="20">
        <v>3707</v>
      </c>
      <c r="B3711" s="218" t="s">
        <v>5625</v>
      </c>
      <c r="C3711" s="224" t="s">
        <v>2094</v>
      </c>
      <c r="D3711" s="235" t="s">
        <v>2007</v>
      </c>
      <c r="E3711" s="68" t="s">
        <v>2099</v>
      </c>
      <c r="F3711" s="239">
        <v>1</v>
      </c>
    </row>
    <row r="3712" customHeight="1" spans="1:6">
      <c r="A3712" s="20">
        <v>3708</v>
      </c>
      <c r="B3712" s="218" t="s">
        <v>5626</v>
      </c>
      <c r="C3712" s="224" t="s">
        <v>2094</v>
      </c>
      <c r="D3712" s="235" t="s">
        <v>2007</v>
      </c>
      <c r="E3712" s="68" t="s">
        <v>2099</v>
      </c>
      <c r="F3712" s="239">
        <v>9</v>
      </c>
    </row>
    <row r="3713" customHeight="1" spans="1:6">
      <c r="A3713" s="20">
        <v>3709</v>
      </c>
      <c r="B3713" s="218" t="s">
        <v>5627</v>
      </c>
      <c r="C3713" s="224" t="s">
        <v>2017</v>
      </c>
      <c r="D3713" s="235" t="s">
        <v>2007</v>
      </c>
      <c r="E3713" s="68" t="s">
        <v>2099</v>
      </c>
      <c r="F3713" s="239">
        <v>2</v>
      </c>
    </row>
    <row r="3714" customHeight="1" spans="1:6">
      <c r="A3714" s="20">
        <v>3710</v>
      </c>
      <c r="B3714" s="218" t="s">
        <v>5622</v>
      </c>
      <c r="C3714" s="224"/>
      <c r="D3714" s="235" t="s">
        <v>2007</v>
      </c>
      <c r="E3714" s="68" t="s">
        <v>2008</v>
      </c>
      <c r="F3714" s="239">
        <v>2</v>
      </c>
    </row>
    <row r="3715" customHeight="1" spans="1:6">
      <c r="A3715" s="20">
        <v>3711</v>
      </c>
      <c r="B3715" s="218" t="s">
        <v>5628</v>
      </c>
      <c r="C3715" s="224"/>
      <c r="D3715" s="235" t="s">
        <v>2007</v>
      </c>
      <c r="E3715" s="68" t="s">
        <v>2008</v>
      </c>
      <c r="F3715" s="239">
        <v>1</v>
      </c>
    </row>
    <row r="3716" customHeight="1" spans="1:6">
      <c r="A3716" s="20">
        <v>3712</v>
      </c>
      <c r="B3716" s="218" t="s">
        <v>5629</v>
      </c>
      <c r="C3716" s="224"/>
      <c r="D3716" s="235" t="s">
        <v>2007</v>
      </c>
      <c r="E3716" s="68" t="s">
        <v>2008</v>
      </c>
      <c r="F3716" s="239">
        <v>1</v>
      </c>
    </row>
    <row r="3717" customHeight="1" spans="1:6">
      <c r="A3717" s="20">
        <v>3713</v>
      </c>
      <c r="B3717" s="218" t="s">
        <v>5630</v>
      </c>
      <c r="C3717" s="224"/>
      <c r="D3717" s="235" t="s">
        <v>2007</v>
      </c>
      <c r="E3717" s="68" t="s">
        <v>2008</v>
      </c>
      <c r="F3717" s="239">
        <v>8</v>
      </c>
    </row>
    <row r="3718" customHeight="1" spans="1:6">
      <c r="A3718" s="20">
        <v>3714</v>
      </c>
      <c r="B3718" s="218" t="s">
        <v>5631</v>
      </c>
      <c r="C3718" s="224"/>
      <c r="D3718" s="235" t="s">
        <v>2007</v>
      </c>
      <c r="E3718" s="68" t="s">
        <v>2008</v>
      </c>
      <c r="F3718" s="239">
        <v>1</v>
      </c>
    </row>
    <row r="3719" customHeight="1" spans="1:6">
      <c r="A3719" s="20">
        <v>3715</v>
      </c>
      <c r="B3719" s="218" t="s">
        <v>5632</v>
      </c>
      <c r="C3719" s="224"/>
      <c r="D3719" s="235" t="s">
        <v>2007</v>
      </c>
      <c r="E3719" s="68" t="s">
        <v>2008</v>
      </c>
      <c r="F3719" s="239">
        <v>1</v>
      </c>
    </row>
    <row r="3720" customHeight="1" spans="1:6">
      <c r="A3720" s="20">
        <v>3716</v>
      </c>
      <c r="B3720" s="218" t="s">
        <v>5633</v>
      </c>
      <c r="C3720" s="224"/>
      <c r="D3720" s="235" t="s">
        <v>2007</v>
      </c>
      <c r="E3720" s="68" t="s">
        <v>2008</v>
      </c>
      <c r="F3720" s="239">
        <v>8</v>
      </c>
    </row>
    <row r="3721" customHeight="1" spans="1:6">
      <c r="A3721" s="20">
        <v>3717</v>
      </c>
      <c r="B3721" s="218" t="s">
        <v>5634</v>
      </c>
      <c r="C3721" s="224"/>
      <c r="D3721" s="235" t="s">
        <v>2007</v>
      </c>
      <c r="E3721" s="68" t="s">
        <v>2008</v>
      </c>
      <c r="F3721" s="239">
        <v>4</v>
      </c>
    </row>
    <row r="3722" customHeight="1" spans="1:6">
      <c r="A3722" s="20">
        <v>3718</v>
      </c>
      <c r="B3722" s="218" t="s">
        <v>5635</v>
      </c>
      <c r="C3722" s="224"/>
      <c r="D3722" s="235" t="s">
        <v>2007</v>
      </c>
      <c r="E3722" s="68" t="s">
        <v>2008</v>
      </c>
      <c r="F3722" s="239">
        <v>1</v>
      </c>
    </row>
    <row r="3723" customHeight="1" spans="1:6">
      <c r="A3723" s="20">
        <v>3719</v>
      </c>
      <c r="B3723" s="218" t="s">
        <v>5636</v>
      </c>
      <c r="C3723" s="224"/>
      <c r="D3723" s="235" t="s">
        <v>2007</v>
      </c>
      <c r="E3723" s="68" t="s">
        <v>2008</v>
      </c>
      <c r="F3723" s="239">
        <v>1</v>
      </c>
    </row>
    <row r="3724" customHeight="1" spans="1:6">
      <c r="A3724" s="20">
        <v>3720</v>
      </c>
      <c r="B3724" s="218" t="s">
        <v>5637</v>
      </c>
      <c r="C3724" s="224"/>
      <c r="D3724" s="235" t="s">
        <v>2007</v>
      </c>
      <c r="E3724" s="68" t="s">
        <v>2008</v>
      </c>
      <c r="F3724" s="239">
        <v>1</v>
      </c>
    </row>
    <row r="3725" customHeight="1" spans="1:6">
      <c r="A3725" s="20">
        <v>3721</v>
      </c>
      <c r="B3725" s="218" t="s">
        <v>5638</v>
      </c>
      <c r="C3725" s="224"/>
      <c r="D3725" s="235" t="s">
        <v>2007</v>
      </c>
      <c r="E3725" s="68" t="s">
        <v>2008</v>
      </c>
      <c r="F3725" s="239">
        <v>3</v>
      </c>
    </row>
    <row r="3726" customHeight="1" spans="1:6">
      <c r="A3726" s="20">
        <v>3722</v>
      </c>
      <c r="B3726" s="218" t="s">
        <v>5639</v>
      </c>
      <c r="C3726" s="224"/>
      <c r="D3726" s="235" t="s">
        <v>2007</v>
      </c>
      <c r="E3726" s="68" t="s">
        <v>2008</v>
      </c>
      <c r="F3726" s="239">
        <v>2</v>
      </c>
    </row>
    <row r="3727" customHeight="1" spans="1:6">
      <c r="A3727" s="20">
        <v>3723</v>
      </c>
      <c r="B3727" s="218" t="s">
        <v>5640</v>
      </c>
      <c r="C3727" s="224"/>
      <c r="D3727" s="235" t="s">
        <v>2007</v>
      </c>
      <c r="E3727" s="68" t="s">
        <v>2008</v>
      </c>
      <c r="F3727" s="239">
        <v>2</v>
      </c>
    </row>
    <row r="3728" customHeight="1" spans="1:6">
      <c r="A3728" s="20">
        <v>3724</v>
      </c>
      <c r="B3728" s="218" t="s">
        <v>5641</v>
      </c>
      <c r="C3728" s="224"/>
      <c r="D3728" s="235" t="s">
        <v>2007</v>
      </c>
      <c r="E3728" s="68" t="s">
        <v>2008</v>
      </c>
      <c r="F3728" s="239">
        <v>2</v>
      </c>
    </row>
    <row r="3729" customHeight="1" spans="1:6">
      <c r="A3729" s="20">
        <v>3725</v>
      </c>
      <c r="B3729" s="218" t="s">
        <v>5642</v>
      </c>
      <c r="C3729" s="224"/>
      <c r="D3729" s="235" t="s">
        <v>2007</v>
      </c>
      <c r="E3729" s="68" t="s">
        <v>2008</v>
      </c>
      <c r="F3729" s="239">
        <v>1</v>
      </c>
    </row>
    <row r="3730" customHeight="1" spans="1:6">
      <c r="A3730" s="20">
        <v>3726</v>
      </c>
      <c r="B3730" s="218" t="s">
        <v>5315</v>
      </c>
      <c r="C3730" s="224"/>
      <c r="D3730" s="235" t="s">
        <v>2007</v>
      </c>
      <c r="E3730" s="68" t="s">
        <v>2008</v>
      </c>
      <c r="F3730" s="239">
        <v>2</v>
      </c>
    </row>
    <row r="3731" customHeight="1" spans="1:6">
      <c r="A3731" s="20">
        <v>3727</v>
      </c>
      <c r="B3731" s="218" t="s">
        <v>5643</v>
      </c>
      <c r="C3731" s="224"/>
      <c r="D3731" s="235" t="s">
        <v>2007</v>
      </c>
      <c r="E3731" s="68" t="s">
        <v>2008</v>
      </c>
      <c r="F3731" s="239">
        <v>26</v>
      </c>
    </row>
    <row r="3732" customHeight="1" spans="1:6">
      <c r="A3732" s="20">
        <v>3728</v>
      </c>
      <c r="B3732" s="218" t="s">
        <v>5644</v>
      </c>
      <c r="C3732" s="224"/>
      <c r="D3732" s="235" t="s">
        <v>2007</v>
      </c>
      <c r="E3732" s="68" t="s">
        <v>2008</v>
      </c>
      <c r="F3732" s="239">
        <v>5</v>
      </c>
    </row>
    <row r="3733" customHeight="1" spans="1:6">
      <c r="A3733" s="20">
        <v>3729</v>
      </c>
      <c r="B3733" s="218" t="s">
        <v>5645</v>
      </c>
      <c r="C3733" s="224"/>
      <c r="D3733" s="235" t="s">
        <v>2007</v>
      </c>
      <c r="E3733" s="68" t="s">
        <v>2008</v>
      </c>
      <c r="F3733" s="239">
        <v>10</v>
      </c>
    </row>
    <row r="3734" customHeight="1" spans="1:6">
      <c r="A3734" s="20">
        <v>3730</v>
      </c>
      <c r="B3734" s="218" t="s">
        <v>5646</v>
      </c>
      <c r="C3734" s="224"/>
      <c r="D3734" s="235" t="s">
        <v>2007</v>
      </c>
      <c r="E3734" s="68" t="s">
        <v>2008</v>
      </c>
      <c r="F3734" s="239">
        <v>6</v>
      </c>
    </row>
    <row r="3735" customHeight="1" spans="1:6">
      <c r="A3735" s="20">
        <v>3731</v>
      </c>
      <c r="B3735" s="218" t="s">
        <v>5647</v>
      </c>
      <c r="C3735" s="224"/>
      <c r="D3735" s="235" t="s">
        <v>2007</v>
      </c>
      <c r="E3735" s="68" t="s">
        <v>2008</v>
      </c>
      <c r="F3735" s="239">
        <v>2</v>
      </c>
    </row>
    <row r="3736" customHeight="1" spans="1:6">
      <c r="A3736" s="20">
        <v>3732</v>
      </c>
      <c r="B3736" s="218" t="s">
        <v>5439</v>
      </c>
      <c r="C3736" s="224"/>
      <c r="D3736" s="235" t="s">
        <v>2007</v>
      </c>
      <c r="E3736" s="68" t="s">
        <v>2008</v>
      </c>
      <c r="F3736" s="239">
        <v>1</v>
      </c>
    </row>
    <row r="3737" customHeight="1" spans="1:6">
      <c r="A3737" s="20">
        <v>3733</v>
      </c>
      <c r="B3737" s="218" t="s">
        <v>5436</v>
      </c>
      <c r="C3737" s="224"/>
      <c r="D3737" s="235" t="s">
        <v>2007</v>
      </c>
      <c r="E3737" s="68" t="s">
        <v>2008</v>
      </c>
      <c r="F3737" s="239">
        <v>1</v>
      </c>
    </row>
    <row r="3738" customHeight="1" spans="1:6">
      <c r="A3738" s="20">
        <v>3734</v>
      </c>
      <c r="B3738" s="218" t="s">
        <v>5648</v>
      </c>
      <c r="C3738" s="224"/>
      <c r="D3738" s="235" t="s">
        <v>2007</v>
      </c>
      <c r="E3738" s="68" t="s">
        <v>2008</v>
      </c>
      <c r="F3738" s="239">
        <v>9</v>
      </c>
    </row>
    <row r="3739" customHeight="1" spans="1:6">
      <c r="A3739" s="20">
        <v>3735</v>
      </c>
      <c r="B3739" s="218" t="s">
        <v>5649</v>
      </c>
      <c r="C3739" s="224"/>
      <c r="D3739" s="235" t="s">
        <v>2007</v>
      </c>
      <c r="E3739" s="68" t="s">
        <v>2008</v>
      </c>
      <c r="F3739" s="239">
        <v>20</v>
      </c>
    </row>
    <row r="3740" customHeight="1" spans="1:6">
      <c r="A3740" s="20">
        <v>3736</v>
      </c>
      <c r="B3740" s="218" t="s">
        <v>5650</v>
      </c>
      <c r="C3740" s="224"/>
      <c r="D3740" s="235" t="s">
        <v>2007</v>
      </c>
      <c r="E3740" s="68" t="s">
        <v>2008</v>
      </c>
      <c r="F3740" s="239">
        <v>2</v>
      </c>
    </row>
    <row r="3741" customHeight="1" spans="1:6">
      <c r="A3741" s="20">
        <v>3737</v>
      </c>
      <c r="B3741" s="218" t="s">
        <v>5651</v>
      </c>
      <c r="C3741" s="224"/>
      <c r="D3741" s="235" t="s">
        <v>2007</v>
      </c>
      <c r="E3741" s="68" t="s">
        <v>2008</v>
      </c>
      <c r="F3741" s="239">
        <v>1</v>
      </c>
    </row>
    <row r="3742" customHeight="1" spans="1:6">
      <c r="A3742" s="20">
        <v>3738</v>
      </c>
      <c r="B3742" s="218" t="s">
        <v>5652</v>
      </c>
      <c r="C3742" s="224"/>
      <c r="D3742" s="235" t="s">
        <v>2007</v>
      </c>
      <c r="E3742" s="68" t="s">
        <v>2008</v>
      </c>
      <c r="F3742" s="239">
        <v>1</v>
      </c>
    </row>
    <row r="3743" customHeight="1" spans="1:6">
      <c r="A3743" s="20">
        <v>3739</v>
      </c>
      <c r="B3743" s="218" t="s">
        <v>5653</v>
      </c>
      <c r="C3743" s="224"/>
      <c r="D3743" s="235" t="s">
        <v>2007</v>
      </c>
      <c r="E3743" s="68" t="s">
        <v>2008</v>
      </c>
      <c r="F3743" s="239">
        <v>1</v>
      </c>
    </row>
    <row r="3744" customHeight="1" spans="1:6">
      <c r="A3744" s="20">
        <v>3740</v>
      </c>
      <c r="B3744" s="218" t="s">
        <v>5654</v>
      </c>
      <c r="C3744" s="224"/>
      <c r="D3744" s="235" t="s">
        <v>2007</v>
      </c>
      <c r="E3744" s="68" t="s">
        <v>2008</v>
      </c>
      <c r="F3744" s="239">
        <v>4</v>
      </c>
    </row>
    <row r="3745" customHeight="1" spans="1:6">
      <c r="A3745" s="20">
        <v>3741</v>
      </c>
      <c r="B3745" s="218" t="s">
        <v>5655</v>
      </c>
      <c r="C3745" s="224"/>
      <c r="D3745" s="235" t="s">
        <v>2007</v>
      </c>
      <c r="E3745" s="68" t="s">
        <v>2008</v>
      </c>
      <c r="F3745" s="239">
        <v>2</v>
      </c>
    </row>
    <row r="3746" customHeight="1" spans="1:6">
      <c r="A3746" s="20">
        <v>3742</v>
      </c>
      <c r="B3746" s="218" t="s">
        <v>5454</v>
      </c>
      <c r="C3746" s="224"/>
      <c r="D3746" s="235" t="s">
        <v>2007</v>
      </c>
      <c r="E3746" s="68" t="s">
        <v>2008</v>
      </c>
      <c r="F3746" s="239">
        <v>2</v>
      </c>
    </row>
    <row r="3747" customHeight="1" spans="1:6">
      <c r="A3747" s="20">
        <v>3743</v>
      </c>
      <c r="B3747" s="218" t="s">
        <v>5656</v>
      </c>
      <c r="C3747" s="224"/>
      <c r="D3747" s="235" t="s">
        <v>2007</v>
      </c>
      <c r="E3747" s="68" t="s">
        <v>2008</v>
      </c>
      <c r="F3747" s="239">
        <v>6</v>
      </c>
    </row>
    <row r="3748" customHeight="1" spans="1:6">
      <c r="A3748" s="20">
        <v>3744</v>
      </c>
      <c r="B3748" s="218" t="s">
        <v>5657</v>
      </c>
      <c r="C3748" s="224"/>
      <c r="D3748" s="235" t="s">
        <v>2007</v>
      </c>
      <c r="E3748" s="68" t="s">
        <v>2008</v>
      </c>
      <c r="F3748" s="239">
        <v>1</v>
      </c>
    </row>
    <row r="3749" customHeight="1" spans="1:6">
      <c r="A3749" s="20">
        <v>3745</v>
      </c>
      <c r="B3749" s="218" t="s">
        <v>5346</v>
      </c>
      <c r="C3749" s="224"/>
      <c r="D3749" s="235" t="s">
        <v>2007</v>
      </c>
      <c r="E3749" s="68" t="s">
        <v>2008</v>
      </c>
      <c r="F3749" s="239">
        <v>1</v>
      </c>
    </row>
    <row r="3750" customHeight="1" spans="1:6">
      <c r="A3750" s="20">
        <v>3746</v>
      </c>
      <c r="B3750" s="218" t="s">
        <v>5658</v>
      </c>
      <c r="C3750" s="224"/>
      <c r="D3750" s="235" t="s">
        <v>2007</v>
      </c>
      <c r="E3750" s="68" t="s">
        <v>2008</v>
      </c>
      <c r="F3750" s="239">
        <v>4</v>
      </c>
    </row>
    <row r="3751" customHeight="1" spans="1:6">
      <c r="A3751" s="20">
        <v>3747</v>
      </c>
      <c r="B3751" s="218" t="s">
        <v>5659</v>
      </c>
      <c r="C3751" s="224"/>
      <c r="D3751" s="235" t="s">
        <v>2007</v>
      </c>
      <c r="E3751" s="68" t="s">
        <v>2008</v>
      </c>
      <c r="F3751" s="239">
        <v>4</v>
      </c>
    </row>
    <row r="3752" customHeight="1" spans="1:6">
      <c r="A3752" s="20">
        <v>3748</v>
      </c>
      <c r="B3752" s="218" t="s">
        <v>5660</v>
      </c>
      <c r="C3752" s="224"/>
      <c r="D3752" s="235" t="s">
        <v>2007</v>
      </c>
      <c r="E3752" s="68" t="s">
        <v>2008</v>
      </c>
      <c r="F3752" s="239">
        <v>2</v>
      </c>
    </row>
    <row r="3753" customHeight="1" spans="1:6">
      <c r="A3753" s="20">
        <v>3749</v>
      </c>
      <c r="B3753" s="218" t="s">
        <v>5661</v>
      </c>
      <c r="C3753" s="224"/>
      <c r="D3753" s="235" t="s">
        <v>2007</v>
      </c>
      <c r="E3753" s="68" t="s">
        <v>2008</v>
      </c>
      <c r="F3753" s="239">
        <v>2</v>
      </c>
    </row>
    <row r="3754" customHeight="1" spans="1:6">
      <c r="A3754" s="20">
        <v>3750</v>
      </c>
      <c r="B3754" s="218" t="s">
        <v>5662</v>
      </c>
      <c r="C3754" s="224" t="s">
        <v>2017</v>
      </c>
      <c r="D3754" s="235" t="s">
        <v>2007</v>
      </c>
      <c r="E3754" s="68" t="s">
        <v>2008</v>
      </c>
      <c r="F3754" s="239">
        <v>6</v>
      </c>
    </row>
    <row r="3755" customHeight="1" spans="1:6">
      <c r="A3755" s="20">
        <v>3751</v>
      </c>
      <c r="B3755" s="218" t="s">
        <v>5663</v>
      </c>
      <c r="C3755" s="224" t="s">
        <v>2017</v>
      </c>
      <c r="D3755" s="235" t="s">
        <v>2007</v>
      </c>
      <c r="E3755" s="68" t="s">
        <v>2008</v>
      </c>
      <c r="F3755" s="239">
        <v>2</v>
      </c>
    </row>
    <row r="3756" customHeight="1" spans="1:6">
      <c r="A3756" s="20">
        <v>3752</v>
      </c>
      <c r="B3756" s="218" t="s">
        <v>5664</v>
      </c>
      <c r="C3756" s="224"/>
      <c r="D3756" s="235" t="s">
        <v>2007</v>
      </c>
      <c r="E3756" s="68" t="s">
        <v>2008</v>
      </c>
      <c r="F3756" s="239">
        <v>2</v>
      </c>
    </row>
    <row r="3757" customHeight="1" spans="1:6">
      <c r="A3757" s="20">
        <v>3753</v>
      </c>
      <c r="B3757" s="218" t="s">
        <v>5665</v>
      </c>
      <c r="C3757" s="224"/>
      <c r="D3757" s="235" t="s">
        <v>2007</v>
      </c>
      <c r="E3757" s="68" t="s">
        <v>2008</v>
      </c>
      <c r="F3757" s="239">
        <v>3</v>
      </c>
    </row>
    <row r="3758" customHeight="1" spans="1:6">
      <c r="A3758" s="20">
        <v>3754</v>
      </c>
      <c r="B3758" s="218" t="s">
        <v>5666</v>
      </c>
      <c r="C3758" s="224"/>
      <c r="D3758" s="235" t="s">
        <v>2007</v>
      </c>
      <c r="E3758" s="68" t="s">
        <v>2008</v>
      </c>
      <c r="F3758" s="239">
        <v>18</v>
      </c>
    </row>
    <row r="3759" customHeight="1" spans="1:6">
      <c r="A3759" s="20">
        <v>3755</v>
      </c>
      <c r="B3759" s="218" t="s">
        <v>5667</v>
      </c>
      <c r="C3759" s="224"/>
      <c r="D3759" s="235" t="s">
        <v>2007</v>
      </c>
      <c r="E3759" s="68" t="s">
        <v>2008</v>
      </c>
      <c r="F3759" s="239">
        <v>3</v>
      </c>
    </row>
    <row r="3760" customHeight="1" spans="1:6">
      <c r="A3760" s="20">
        <v>3756</v>
      </c>
      <c r="B3760" s="218" t="s">
        <v>5668</v>
      </c>
      <c r="C3760" s="224"/>
      <c r="D3760" s="235" t="s">
        <v>2007</v>
      </c>
      <c r="E3760" s="68" t="s">
        <v>2008</v>
      </c>
      <c r="F3760" s="239">
        <v>15</v>
      </c>
    </row>
    <row r="3761" customHeight="1" spans="1:6">
      <c r="A3761" s="20">
        <v>3757</v>
      </c>
      <c r="B3761" s="218" t="s">
        <v>5669</v>
      </c>
      <c r="C3761" s="224"/>
      <c r="D3761" s="235" t="s">
        <v>2007</v>
      </c>
      <c r="E3761" s="68" t="s">
        <v>2008</v>
      </c>
      <c r="F3761" s="239">
        <v>10</v>
      </c>
    </row>
    <row r="3762" customHeight="1" spans="1:6">
      <c r="A3762" s="20">
        <v>3758</v>
      </c>
      <c r="B3762" s="218" t="s">
        <v>5670</v>
      </c>
      <c r="C3762" s="224"/>
      <c r="D3762" s="235" t="s">
        <v>2007</v>
      </c>
      <c r="E3762" s="68" t="s">
        <v>2064</v>
      </c>
      <c r="F3762" s="239">
        <v>2</v>
      </c>
    </row>
    <row r="3763" customHeight="1" spans="1:6">
      <c r="A3763" s="20">
        <v>3759</v>
      </c>
      <c r="B3763" s="218" t="s">
        <v>5671</v>
      </c>
      <c r="C3763" s="224" t="s">
        <v>2017</v>
      </c>
      <c r="D3763" s="235" t="s">
        <v>2007</v>
      </c>
      <c r="E3763" s="68" t="s">
        <v>2008</v>
      </c>
      <c r="F3763" s="239">
        <v>4</v>
      </c>
    </row>
    <row r="3764" customHeight="1" spans="1:6">
      <c r="A3764" s="20">
        <v>3760</v>
      </c>
      <c r="B3764" s="218" t="s">
        <v>5672</v>
      </c>
      <c r="C3764" s="224" t="s">
        <v>2017</v>
      </c>
      <c r="D3764" s="235" t="s">
        <v>2007</v>
      </c>
      <c r="E3764" s="68" t="s">
        <v>2008</v>
      </c>
      <c r="F3764" s="239">
        <v>1</v>
      </c>
    </row>
    <row r="3765" customHeight="1" spans="1:6">
      <c r="A3765" s="20">
        <v>3761</v>
      </c>
      <c r="B3765" s="218" t="s">
        <v>5673</v>
      </c>
      <c r="C3765" s="224" t="s">
        <v>2017</v>
      </c>
      <c r="D3765" s="235" t="s">
        <v>2007</v>
      </c>
      <c r="E3765" s="68" t="s">
        <v>2008</v>
      </c>
      <c r="F3765" s="239">
        <v>1</v>
      </c>
    </row>
    <row r="3766" customHeight="1" spans="1:6">
      <c r="A3766" s="20">
        <v>3762</v>
      </c>
      <c r="B3766" s="218" t="s">
        <v>5674</v>
      </c>
      <c r="C3766" s="224" t="s">
        <v>2017</v>
      </c>
      <c r="D3766" s="235" t="s">
        <v>2007</v>
      </c>
      <c r="E3766" s="68" t="s">
        <v>2008</v>
      </c>
      <c r="F3766" s="239">
        <v>2</v>
      </c>
    </row>
    <row r="3767" customHeight="1" spans="1:6">
      <c r="A3767" s="20">
        <v>3763</v>
      </c>
      <c r="B3767" s="218" t="s">
        <v>5675</v>
      </c>
      <c r="C3767" s="224"/>
      <c r="D3767" s="235" t="s">
        <v>2007</v>
      </c>
      <c r="E3767" s="68" t="s">
        <v>2008</v>
      </c>
      <c r="F3767" s="239">
        <v>10</v>
      </c>
    </row>
    <row r="3768" customHeight="1" spans="1:6">
      <c r="A3768" s="20">
        <v>3764</v>
      </c>
      <c r="B3768" s="218" t="s">
        <v>5676</v>
      </c>
      <c r="C3768" s="224"/>
      <c r="D3768" s="235" t="s">
        <v>2007</v>
      </c>
      <c r="E3768" s="68" t="s">
        <v>2008</v>
      </c>
      <c r="F3768" s="239">
        <v>9</v>
      </c>
    </row>
    <row r="3769" customHeight="1" spans="1:6">
      <c r="A3769" s="20">
        <v>3765</v>
      </c>
      <c r="B3769" s="218" t="s">
        <v>5677</v>
      </c>
      <c r="C3769" s="224"/>
      <c r="D3769" s="235" t="s">
        <v>2007</v>
      </c>
      <c r="E3769" s="68" t="s">
        <v>2008</v>
      </c>
      <c r="F3769" s="239">
        <v>1</v>
      </c>
    </row>
    <row r="3770" customHeight="1" spans="1:6">
      <c r="A3770" s="20">
        <v>3766</v>
      </c>
      <c r="B3770" s="218" t="s">
        <v>5678</v>
      </c>
      <c r="C3770" s="224"/>
      <c r="D3770" s="235" t="s">
        <v>2007</v>
      </c>
      <c r="E3770" s="68" t="s">
        <v>2008</v>
      </c>
      <c r="F3770" s="239">
        <v>1</v>
      </c>
    </row>
    <row r="3771" customHeight="1" spans="1:6">
      <c r="A3771" s="20">
        <v>3767</v>
      </c>
      <c r="B3771" s="218" t="s">
        <v>5679</v>
      </c>
      <c r="C3771" s="224" t="s">
        <v>2017</v>
      </c>
      <c r="D3771" s="235" t="s">
        <v>2007</v>
      </c>
      <c r="E3771" s="68" t="s">
        <v>2008</v>
      </c>
      <c r="F3771" s="239">
        <v>18</v>
      </c>
    </row>
    <row r="3772" customHeight="1" spans="1:6">
      <c r="A3772" s="20">
        <v>3768</v>
      </c>
      <c r="B3772" s="218" t="s">
        <v>5680</v>
      </c>
      <c r="C3772" s="224" t="s">
        <v>2017</v>
      </c>
      <c r="D3772" s="235" t="s">
        <v>2007</v>
      </c>
      <c r="E3772" s="68" t="s">
        <v>2008</v>
      </c>
      <c r="F3772" s="239">
        <v>16</v>
      </c>
    </row>
    <row r="3773" customHeight="1" spans="1:6">
      <c r="A3773" s="20">
        <v>3769</v>
      </c>
      <c r="B3773" s="218" t="s">
        <v>5681</v>
      </c>
      <c r="C3773" s="224" t="s">
        <v>2017</v>
      </c>
      <c r="D3773" s="235" t="s">
        <v>2007</v>
      </c>
      <c r="E3773" s="68" t="s">
        <v>2008</v>
      </c>
      <c r="F3773" s="239">
        <v>3</v>
      </c>
    </row>
    <row r="3774" customHeight="1" spans="1:6">
      <c r="A3774" s="20">
        <v>3770</v>
      </c>
      <c r="B3774" s="218" t="s">
        <v>5682</v>
      </c>
      <c r="C3774" s="224" t="s">
        <v>2017</v>
      </c>
      <c r="D3774" s="235" t="s">
        <v>2007</v>
      </c>
      <c r="E3774" s="68" t="s">
        <v>2008</v>
      </c>
      <c r="F3774" s="239">
        <v>1</v>
      </c>
    </row>
    <row r="3775" customHeight="1" spans="1:6">
      <c r="A3775" s="20">
        <v>3771</v>
      </c>
      <c r="B3775" s="218" t="s">
        <v>5683</v>
      </c>
      <c r="C3775" s="224"/>
      <c r="D3775" s="235" t="s">
        <v>2007</v>
      </c>
      <c r="E3775" s="68" t="s">
        <v>2008</v>
      </c>
      <c r="F3775" s="239">
        <v>4</v>
      </c>
    </row>
    <row r="3776" customHeight="1" spans="1:6">
      <c r="A3776" s="20">
        <v>3772</v>
      </c>
      <c r="B3776" s="218" t="s">
        <v>5684</v>
      </c>
      <c r="C3776" s="224" t="s">
        <v>2017</v>
      </c>
      <c r="D3776" s="235" t="s">
        <v>2007</v>
      </c>
      <c r="E3776" s="68" t="s">
        <v>2008</v>
      </c>
      <c r="F3776" s="239">
        <v>1</v>
      </c>
    </row>
    <row r="3777" customHeight="1" spans="1:6">
      <c r="A3777" s="20">
        <v>3773</v>
      </c>
      <c r="B3777" s="218" t="s">
        <v>5685</v>
      </c>
      <c r="C3777" s="224"/>
      <c r="D3777" s="235" t="s">
        <v>2007</v>
      </c>
      <c r="E3777" s="68" t="s">
        <v>2008</v>
      </c>
      <c r="F3777" s="239">
        <v>1</v>
      </c>
    </row>
    <row r="3778" customHeight="1" spans="1:6">
      <c r="A3778" s="20">
        <v>3774</v>
      </c>
      <c r="B3778" s="218" t="s">
        <v>5686</v>
      </c>
      <c r="C3778" s="224"/>
      <c r="D3778" s="235" t="s">
        <v>2007</v>
      </c>
      <c r="E3778" s="68" t="s">
        <v>2008</v>
      </c>
      <c r="F3778" s="239">
        <v>1</v>
      </c>
    </row>
    <row r="3779" customHeight="1" spans="1:6">
      <c r="A3779" s="20">
        <v>3775</v>
      </c>
      <c r="B3779" s="218" t="s">
        <v>5687</v>
      </c>
      <c r="C3779" s="224" t="s">
        <v>2017</v>
      </c>
      <c r="D3779" s="235" t="s">
        <v>2007</v>
      </c>
      <c r="E3779" s="68" t="s">
        <v>2008</v>
      </c>
      <c r="F3779" s="239">
        <v>1</v>
      </c>
    </row>
    <row r="3780" customHeight="1" spans="1:6">
      <c r="A3780" s="20">
        <v>3776</v>
      </c>
      <c r="B3780" s="218" t="s">
        <v>5688</v>
      </c>
      <c r="C3780" s="224" t="s">
        <v>2017</v>
      </c>
      <c r="D3780" s="235" t="s">
        <v>2007</v>
      </c>
      <c r="E3780" s="68" t="s">
        <v>2008</v>
      </c>
      <c r="F3780" s="239">
        <v>1</v>
      </c>
    </row>
    <row r="3781" customHeight="1" spans="1:6">
      <c r="A3781" s="20">
        <v>3777</v>
      </c>
      <c r="B3781" s="218" t="s">
        <v>5689</v>
      </c>
      <c r="C3781" s="224"/>
      <c r="D3781" s="235" t="s">
        <v>2007</v>
      </c>
      <c r="E3781" s="68" t="s">
        <v>2008</v>
      </c>
      <c r="F3781" s="239">
        <v>1</v>
      </c>
    </row>
    <row r="3782" customHeight="1" spans="1:6">
      <c r="A3782" s="20">
        <v>3778</v>
      </c>
      <c r="B3782" s="218" t="s">
        <v>5690</v>
      </c>
      <c r="C3782" s="224" t="s">
        <v>2017</v>
      </c>
      <c r="D3782" s="235" t="s">
        <v>2007</v>
      </c>
      <c r="E3782" s="68" t="s">
        <v>2008</v>
      </c>
      <c r="F3782" s="239">
        <v>2</v>
      </c>
    </row>
    <row r="3783" customHeight="1" spans="1:6">
      <c r="A3783" s="20">
        <v>3779</v>
      </c>
      <c r="B3783" s="218" t="s">
        <v>5691</v>
      </c>
      <c r="C3783" s="224" t="s">
        <v>2017</v>
      </c>
      <c r="D3783" s="235" t="s">
        <v>2007</v>
      </c>
      <c r="E3783" s="68" t="s">
        <v>2099</v>
      </c>
      <c r="F3783" s="239">
        <v>22</v>
      </c>
    </row>
    <row r="3784" customHeight="1" spans="1:6">
      <c r="A3784" s="20">
        <v>3780</v>
      </c>
      <c r="B3784" s="218" t="s">
        <v>5692</v>
      </c>
      <c r="C3784" s="224" t="s">
        <v>2017</v>
      </c>
      <c r="D3784" s="235" t="s">
        <v>2007</v>
      </c>
      <c r="E3784" s="68" t="s">
        <v>2099</v>
      </c>
      <c r="F3784" s="239">
        <v>4</v>
      </c>
    </row>
    <row r="3785" customHeight="1" spans="1:6">
      <c r="A3785" s="20">
        <v>3781</v>
      </c>
      <c r="B3785" s="218" t="s">
        <v>5693</v>
      </c>
      <c r="C3785" s="224" t="s">
        <v>2017</v>
      </c>
      <c r="D3785" s="235" t="s">
        <v>2007</v>
      </c>
      <c r="E3785" s="68" t="s">
        <v>2099</v>
      </c>
      <c r="F3785" s="239">
        <v>7</v>
      </c>
    </row>
    <row r="3786" customHeight="1" spans="1:6">
      <c r="A3786" s="20">
        <v>3782</v>
      </c>
      <c r="B3786" s="218" t="s">
        <v>5694</v>
      </c>
      <c r="C3786" s="224" t="s">
        <v>2017</v>
      </c>
      <c r="D3786" s="235" t="s">
        <v>2007</v>
      </c>
      <c r="E3786" s="68" t="s">
        <v>2099</v>
      </c>
      <c r="F3786" s="239">
        <v>7</v>
      </c>
    </row>
    <row r="3787" customHeight="1" spans="1:6">
      <c r="A3787" s="20">
        <v>3783</v>
      </c>
      <c r="B3787" s="218" t="s">
        <v>5695</v>
      </c>
      <c r="C3787" s="224"/>
      <c r="D3787" s="235" t="s">
        <v>2007</v>
      </c>
      <c r="E3787" s="68" t="s">
        <v>2032</v>
      </c>
      <c r="F3787" s="239">
        <v>5</v>
      </c>
    </row>
    <row r="3788" customHeight="1" spans="1:6">
      <c r="A3788" s="20">
        <v>3784</v>
      </c>
      <c r="B3788" s="218" t="s">
        <v>5696</v>
      </c>
      <c r="C3788" s="224"/>
      <c r="D3788" s="235" t="s">
        <v>2007</v>
      </c>
      <c r="E3788" s="68" t="s">
        <v>2032</v>
      </c>
      <c r="F3788" s="239">
        <v>2</v>
      </c>
    </row>
    <row r="3789" customHeight="1" spans="1:6">
      <c r="A3789" s="20">
        <v>3785</v>
      </c>
      <c r="B3789" s="218" t="s">
        <v>5697</v>
      </c>
      <c r="C3789" s="224" t="s">
        <v>3828</v>
      </c>
      <c r="D3789" s="235" t="s">
        <v>2007</v>
      </c>
      <c r="E3789" s="68" t="s">
        <v>2032</v>
      </c>
      <c r="F3789" s="239">
        <v>3</v>
      </c>
    </row>
    <row r="3790" customHeight="1" spans="1:6">
      <c r="A3790" s="20">
        <v>3786</v>
      </c>
      <c r="B3790" s="218" t="s">
        <v>5698</v>
      </c>
      <c r="C3790" s="68"/>
      <c r="D3790" s="235" t="s">
        <v>2007</v>
      </c>
      <c r="E3790" s="68" t="s">
        <v>2032</v>
      </c>
      <c r="F3790" s="239">
        <v>1</v>
      </c>
    </row>
    <row r="3791" customHeight="1" spans="1:6">
      <c r="A3791" s="20">
        <v>3787</v>
      </c>
      <c r="B3791" s="218" t="s">
        <v>5699</v>
      </c>
      <c r="C3791" s="68"/>
      <c r="D3791" s="235" t="s">
        <v>2007</v>
      </c>
      <c r="E3791" s="68" t="s">
        <v>2032</v>
      </c>
      <c r="F3791" s="239">
        <v>5</v>
      </c>
    </row>
    <row r="3792" customHeight="1" spans="1:6">
      <c r="A3792" s="20">
        <v>3788</v>
      </c>
      <c r="B3792" s="218" t="s">
        <v>5700</v>
      </c>
      <c r="C3792" s="68"/>
      <c r="D3792" s="235" t="s">
        <v>2007</v>
      </c>
      <c r="E3792" s="68" t="s">
        <v>2032</v>
      </c>
      <c r="F3792" s="239">
        <v>18</v>
      </c>
    </row>
    <row r="3793" customHeight="1" spans="1:6">
      <c r="A3793" s="20">
        <v>3789</v>
      </c>
      <c r="B3793" s="218" t="s">
        <v>5701</v>
      </c>
      <c r="C3793" s="68"/>
      <c r="D3793" s="235" t="s">
        <v>2007</v>
      </c>
      <c r="E3793" s="68" t="s">
        <v>2032</v>
      </c>
      <c r="F3793" s="239">
        <v>14</v>
      </c>
    </row>
    <row r="3794" customHeight="1" spans="1:6">
      <c r="A3794" s="20">
        <v>3790</v>
      </c>
      <c r="B3794" s="218" t="s">
        <v>5702</v>
      </c>
      <c r="C3794" s="68"/>
      <c r="D3794" s="235" t="s">
        <v>2007</v>
      </c>
      <c r="E3794" s="68" t="s">
        <v>2032</v>
      </c>
      <c r="F3794" s="239">
        <v>7</v>
      </c>
    </row>
    <row r="3795" customHeight="1" spans="1:6">
      <c r="A3795" s="20">
        <v>3791</v>
      </c>
      <c r="B3795" s="218" t="s">
        <v>5703</v>
      </c>
      <c r="C3795" s="68"/>
      <c r="D3795" s="235" t="s">
        <v>2007</v>
      </c>
      <c r="E3795" s="68" t="s">
        <v>2032</v>
      </c>
      <c r="F3795" s="239">
        <v>3</v>
      </c>
    </row>
    <row r="3796" customHeight="1" spans="1:6">
      <c r="A3796" s="20">
        <v>3792</v>
      </c>
      <c r="B3796" s="218" t="s">
        <v>5704</v>
      </c>
      <c r="C3796" s="68"/>
      <c r="D3796" s="235" t="s">
        <v>2007</v>
      </c>
      <c r="E3796" s="68" t="s">
        <v>2032</v>
      </c>
      <c r="F3796" s="239">
        <v>15</v>
      </c>
    </row>
    <row r="3797" customHeight="1" spans="1:6">
      <c r="A3797" s="20">
        <v>3793</v>
      </c>
      <c r="B3797" s="218" t="s">
        <v>5705</v>
      </c>
      <c r="C3797" s="68"/>
      <c r="D3797" s="235" t="s">
        <v>2007</v>
      </c>
      <c r="E3797" s="68" t="s">
        <v>2032</v>
      </c>
      <c r="F3797" s="239">
        <v>11</v>
      </c>
    </row>
    <row r="3798" customHeight="1" spans="1:6">
      <c r="A3798" s="20">
        <v>3794</v>
      </c>
      <c r="B3798" s="218" t="s">
        <v>5706</v>
      </c>
      <c r="C3798" s="68"/>
      <c r="D3798" s="235" t="s">
        <v>2007</v>
      </c>
      <c r="E3798" s="68" t="s">
        <v>2032</v>
      </c>
      <c r="F3798" s="239">
        <v>18</v>
      </c>
    </row>
    <row r="3799" customHeight="1" spans="1:6">
      <c r="A3799" s="20">
        <v>3795</v>
      </c>
      <c r="B3799" s="218" t="s">
        <v>5707</v>
      </c>
      <c r="C3799" s="68"/>
      <c r="D3799" s="235" t="s">
        <v>2007</v>
      </c>
      <c r="E3799" s="68" t="s">
        <v>2032</v>
      </c>
      <c r="F3799" s="239">
        <v>3</v>
      </c>
    </row>
    <row r="3800" customHeight="1" spans="1:6">
      <c r="A3800" s="20">
        <v>3796</v>
      </c>
      <c r="B3800" s="218" t="s">
        <v>5708</v>
      </c>
      <c r="C3800" s="68"/>
      <c r="D3800" s="235" t="s">
        <v>2007</v>
      </c>
      <c r="E3800" s="68" t="s">
        <v>2032</v>
      </c>
      <c r="F3800" s="239">
        <v>4</v>
      </c>
    </row>
    <row r="3801" customHeight="1" spans="1:6">
      <c r="A3801" s="20">
        <v>3797</v>
      </c>
      <c r="B3801" s="218" t="s">
        <v>5709</v>
      </c>
      <c r="C3801" s="68"/>
      <c r="D3801" s="235" t="s">
        <v>2007</v>
      </c>
      <c r="E3801" s="68" t="s">
        <v>2032</v>
      </c>
      <c r="F3801" s="239">
        <v>10</v>
      </c>
    </row>
    <row r="3802" customHeight="1" spans="1:6">
      <c r="A3802" s="20">
        <v>3798</v>
      </c>
      <c r="B3802" s="218" t="s">
        <v>5622</v>
      </c>
      <c r="C3802" s="68"/>
      <c r="D3802" s="235" t="s">
        <v>2007</v>
      </c>
      <c r="E3802" s="68" t="s">
        <v>2032</v>
      </c>
      <c r="F3802" s="239">
        <v>5</v>
      </c>
    </row>
    <row r="3803" customHeight="1" spans="1:6">
      <c r="A3803" s="20">
        <v>3799</v>
      </c>
      <c r="B3803" s="218" t="s">
        <v>5710</v>
      </c>
      <c r="C3803" s="68"/>
      <c r="D3803" s="235" t="s">
        <v>2007</v>
      </c>
      <c r="E3803" s="68" t="s">
        <v>2032</v>
      </c>
      <c r="F3803" s="239">
        <v>10</v>
      </c>
    </row>
    <row r="3804" customHeight="1" spans="1:6">
      <c r="A3804" s="20">
        <v>3800</v>
      </c>
      <c r="B3804" s="218" t="s">
        <v>5711</v>
      </c>
      <c r="C3804" s="68"/>
      <c r="D3804" s="235" t="s">
        <v>2007</v>
      </c>
      <c r="E3804" s="68" t="s">
        <v>2032</v>
      </c>
      <c r="F3804" s="239">
        <v>8</v>
      </c>
    </row>
    <row r="3805" customHeight="1" spans="1:6">
      <c r="A3805" s="20">
        <v>3801</v>
      </c>
      <c r="B3805" s="218" t="s">
        <v>5712</v>
      </c>
      <c r="C3805" s="68"/>
      <c r="D3805" s="235" t="s">
        <v>2007</v>
      </c>
      <c r="E3805" s="68" t="s">
        <v>2038</v>
      </c>
      <c r="F3805" s="239">
        <v>19</v>
      </c>
    </row>
    <row r="3806" customHeight="1" spans="1:6">
      <c r="A3806" s="20">
        <v>3802</v>
      </c>
      <c r="B3806" s="218" t="s">
        <v>5713</v>
      </c>
      <c r="C3806" s="68"/>
      <c r="D3806" s="235" t="s">
        <v>2007</v>
      </c>
      <c r="E3806" s="68" t="s">
        <v>2038</v>
      </c>
      <c r="F3806" s="239">
        <v>13</v>
      </c>
    </row>
    <row r="3807" customHeight="1" spans="1:6">
      <c r="A3807" s="20">
        <v>3803</v>
      </c>
      <c r="B3807" s="218" t="s">
        <v>5566</v>
      </c>
      <c r="C3807" s="68"/>
      <c r="D3807" s="235" t="s">
        <v>2007</v>
      </c>
      <c r="E3807" s="68" t="s">
        <v>2038</v>
      </c>
      <c r="F3807" s="239">
        <v>28</v>
      </c>
    </row>
    <row r="3808" customHeight="1" spans="1:6">
      <c r="A3808" s="20">
        <v>3804</v>
      </c>
      <c r="B3808" s="218" t="s">
        <v>5714</v>
      </c>
      <c r="C3808" s="68"/>
      <c r="D3808" s="235" t="s">
        <v>2007</v>
      </c>
      <c r="E3808" s="68" t="s">
        <v>2038</v>
      </c>
      <c r="F3808" s="239">
        <v>10</v>
      </c>
    </row>
    <row r="3809" customHeight="1" spans="1:6">
      <c r="A3809" s="20">
        <v>3805</v>
      </c>
      <c r="B3809" s="218" t="s">
        <v>5709</v>
      </c>
      <c r="C3809" s="68"/>
      <c r="D3809" s="235" t="s">
        <v>2007</v>
      </c>
      <c r="E3809" s="68" t="s">
        <v>2038</v>
      </c>
      <c r="F3809" s="239">
        <v>6</v>
      </c>
    </row>
    <row r="3810" customHeight="1" spans="1:6">
      <c r="A3810" s="20">
        <v>3806</v>
      </c>
      <c r="B3810" s="218" t="s">
        <v>5715</v>
      </c>
      <c r="C3810" s="68"/>
      <c r="D3810" s="235" t="s">
        <v>2007</v>
      </c>
      <c r="E3810" s="68" t="s">
        <v>2032</v>
      </c>
      <c r="F3810" s="239">
        <v>4</v>
      </c>
    </row>
    <row r="3811" customHeight="1" spans="1:6">
      <c r="A3811" s="20">
        <v>3807</v>
      </c>
      <c r="B3811" s="218" t="s">
        <v>5716</v>
      </c>
      <c r="C3811" s="68"/>
      <c r="D3811" s="235" t="s">
        <v>2007</v>
      </c>
      <c r="E3811" s="68" t="s">
        <v>2032</v>
      </c>
      <c r="F3811" s="239">
        <v>1</v>
      </c>
    </row>
    <row r="3812" customHeight="1" spans="1:6">
      <c r="A3812" s="20">
        <v>3808</v>
      </c>
      <c r="B3812" s="218" t="s">
        <v>5717</v>
      </c>
      <c r="C3812" s="68"/>
      <c r="D3812" s="235" t="s">
        <v>2007</v>
      </c>
      <c r="E3812" s="68" t="s">
        <v>2032</v>
      </c>
      <c r="F3812" s="239">
        <v>4</v>
      </c>
    </row>
    <row r="3813" customHeight="1" spans="1:6">
      <c r="A3813" s="20">
        <v>3809</v>
      </c>
      <c r="B3813" s="218" t="s">
        <v>5718</v>
      </c>
      <c r="C3813" s="68"/>
      <c r="D3813" s="235" t="s">
        <v>2007</v>
      </c>
      <c r="E3813" s="68" t="s">
        <v>2032</v>
      </c>
      <c r="F3813" s="239">
        <v>4</v>
      </c>
    </row>
    <row r="3814" customHeight="1" spans="1:6">
      <c r="A3814" s="20">
        <v>3810</v>
      </c>
      <c r="B3814" s="218" t="s">
        <v>5719</v>
      </c>
      <c r="C3814" s="68"/>
      <c r="D3814" s="235" t="s">
        <v>2007</v>
      </c>
      <c r="E3814" s="68" t="s">
        <v>2032</v>
      </c>
      <c r="F3814" s="239">
        <v>3</v>
      </c>
    </row>
    <row r="3815" customHeight="1" spans="1:6">
      <c r="A3815" s="20">
        <v>3811</v>
      </c>
      <c r="B3815" s="218" t="s">
        <v>5720</v>
      </c>
      <c r="C3815" s="68"/>
      <c r="D3815" s="235" t="s">
        <v>2007</v>
      </c>
      <c r="E3815" s="68" t="s">
        <v>2032</v>
      </c>
      <c r="F3815" s="239">
        <v>5</v>
      </c>
    </row>
    <row r="3816" customHeight="1" spans="1:6">
      <c r="A3816" s="20">
        <v>3812</v>
      </c>
      <c r="B3816" s="218" t="s">
        <v>5717</v>
      </c>
      <c r="C3816" s="68"/>
      <c r="D3816" s="235" t="s">
        <v>2007</v>
      </c>
      <c r="E3816" s="68" t="s">
        <v>2032</v>
      </c>
      <c r="F3816" s="239">
        <v>5</v>
      </c>
    </row>
    <row r="3817" customHeight="1" spans="1:6">
      <c r="A3817" s="20">
        <v>3813</v>
      </c>
      <c r="B3817" s="218" t="s">
        <v>5721</v>
      </c>
      <c r="C3817" s="68"/>
      <c r="D3817" s="235" t="s">
        <v>2007</v>
      </c>
      <c r="E3817" s="68" t="s">
        <v>2032</v>
      </c>
      <c r="F3817" s="239">
        <v>2</v>
      </c>
    </row>
    <row r="3818" customHeight="1" spans="1:6">
      <c r="A3818" s="20">
        <v>3814</v>
      </c>
      <c r="B3818" s="218" t="s">
        <v>5722</v>
      </c>
      <c r="C3818" s="68"/>
      <c r="D3818" s="235" t="s">
        <v>2007</v>
      </c>
      <c r="E3818" s="68" t="s">
        <v>2032</v>
      </c>
      <c r="F3818" s="239">
        <v>2</v>
      </c>
    </row>
    <row r="3819" customHeight="1" spans="1:6">
      <c r="A3819" s="20">
        <v>3815</v>
      </c>
      <c r="B3819" s="218" t="s">
        <v>5310</v>
      </c>
      <c r="C3819" s="68"/>
      <c r="D3819" s="235" t="s">
        <v>2007</v>
      </c>
      <c r="E3819" s="68" t="s">
        <v>2032</v>
      </c>
      <c r="F3819" s="239">
        <v>6</v>
      </c>
    </row>
    <row r="3820" customHeight="1" spans="1:6">
      <c r="A3820" s="20">
        <v>3816</v>
      </c>
      <c r="B3820" s="218" t="s">
        <v>5723</v>
      </c>
      <c r="C3820" s="222" t="s">
        <v>2017</v>
      </c>
      <c r="D3820" s="235" t="s">
        <v>2007</v>
      </c>
      <c r="E3820" s="68" t="s">
        <v>2032</v>
      </c>
      <c r="F3820" s="239">
        <v>1</v>
      </c>
    </row>
    <row r="3821" customHeight="1" spans="1:6">
      <c r="A3821" s="20">
        <v>3817</v>
      </c>
      <c r="B3821" s="218" t="s">
        <v>5724</v>
      </c>
      <c r="C3821" s="222" t="s">
        <v>2017</v>
      </c>
      <c r="D3821" s="235" t="s">
        <v>2007</v>
      </c>
      <c r="E3821" s="68" t="s">
        <v>2008</v>
      </c>
      <c r="F3821" s="239">
        <v>9</v>
      </c>
    </row>
    <row r="3822" customHeight="1" spans="1:6">
      <c r="A3822" s="20">
        <v>3818</v>
      </c>
      <c r="B3822" s="218" t="s">
        <v>5725</v>
      </c>
      <c r="C3822" s="68"/>
      <c r="D3822" s="235" t="s">
        <v>2007</v>
      </c>
      <c r="E3822" s="68" t="s">
        <v>2032</v>
      </c>
      <c r="F3822" s="239">
        <v>7</v>
      </c>
    </row>
    <row r="3823" customHeight="1" spans="1:6">
      <c r="A3823" s="20">
        <v>3819</v>
      </c>
      <c r="B3823" s="218" t="s">
        <v>5726</v>
      </c>
      <c r="C3823" s="68"/>
      <c r="D3823" s="235" t="s">
        <v>2007</v>
      </c>
      <c r="E3823" s="68" t="s">
        <v>2032</v>
      </c>
      <c r="F3823" s="239">
        <v>6</v>
      </c>
    </row>
    <row r="3824" customHeight="1" spans="1:6">
      <c r="A3824" s="20">
        <v>3820</v>
      </c>
      <c r="B3824" s="218" t="s">
        <v>5727</v>
      </c>
      <c r="C3824" s="68"/>
      <c r="D3824" s="235" t="s">
        <v>2007</v>
      </c>
      <c r="E3824" s="68" t="s">
        <v>2032</v>
      </c>
      <c r="F3824" s="239">
        <v>4</v>
      </c>
    </row>
    <row r="3825" customHeight="1" spans="1:6">
      <c r="A3825" s="20">
        <v>3821</v>
      </c>
      <c r="B3825" s="218" t="s">
        <v>5728</v>
      </c>
      <c r="C3825" s="68"/>
      <c r="D3825" s="235" t="s">
        <v>2007</v>
      </c>
      <c r="E3825" s="68" t="s">
        <v>2008</v>
      </c>
      <c r="F3825" s="239">
        <v>2</v>
      </c>
    </row>
    <row r="3826" customHeight="1" spans="1:6">
      <c r="A3826" s="20">
        <v>3822</v>
      </c>
      <c r="B3826" s="218" t="s">
        <v>5616</v>
      </c>
      <c r="C3826" s="68"/>
      <c r="D3826" s="235" t="s">
        <v>2007</v>
      </c>
      <c r="E3826" s="68" t="s">
        <v>2032</v>
      </c>
      <c r="F3826" s="239">
        <v>29</v>
      </c>
    </row>
    <row r="3827" customHeight="1" spans="1:6">
      <c r="A3827" s="20">
        <v>3823</v>
      </c>
      <c r="B3827" s="218" t="s">
        <v>5729</v>
      </c>
      <c r="C3827" s="68"/>
      <c r="D3827" s="235" t="s">
        <v>2007</v>
      </c>
      <c r="E3827" s="68" t="s">
        <v>2032</v>
      </c>
      <c r="F3827" s="239">
        <v>9</v>
      </c>
    </row>
    <row r="3828" customHeight="1" spans="1:6">
      <c r="A3828" s="20">
        <v>3824</v>
      </c>
      <c r="B3828" s="218" t="s">
        <v>5730</v>
      </c>
      <c r="C3828" s="68"/>
      <c r="D3828" s="235" t="s">
        <v>2007</v>
      </c>
      <c r="E3828" s="68" t="s">
        <v>2032</v>
      </c>
      <c r="F3828" s="239">
        <v>4</v>
      </c>
    </row>
    <row r="3829" customHeight="1" spans="1:6">
      <c r="A3829" s="20">
        <v>3825</v>
      </c>
      <c r="B3829" s="218" t="s">
        <v>5731</v>
      </c>
      <c r="C3829" s="68"/>
      <c r="D3829" s="235" t="s">
        <v>2007</v>
      </c>
      <c r="E3829" s="68" t="s">
        <v>2032</v>
      </c>
      <c r="F3829" s="239">
        <v>1</v>
      </c>
    </row>
    <row r="3830" customHeight="1" spans="1:6">
      <c r="A3830" s="20">
        <v>3826</v>
      </c>
      <c r="B3830" s="218" t="s">
        <v>5732</v>
      </c>
      <c r="C3830" s="68"/>
      <c r="D3830" s="235" t="s">
        <v>2007</v>
      </c>
      <c r="E3830" s="68" t="s">
        <v>2032</v>
      </c>
      <c r="F3830" s="239">
        <v>1</v>
      </c>
    </row>
    <row r="3831" customHeight="1" spans="1:6">
      <c r="A3831" s="20">
        <v>3827</v>
      </c>
      <c r="B3831" s="218" t="s">
        <v>5733</v>
      </c>
      <c r="C3831" s="68"/>
      <c r="D3831" s="235" t="s">
        <v>2007</v>
      </c>
      <c r="E3831" s="68" t="s">
        <v>2032</v>
      </c>
      <c r="F3831" s="239">
        <v>2</v>
      </c>
    </row>
    <row r="3832" customHeight="1" spans="1:6">
      <c r="A3832" s="20">
        <v>3828</v>
      </c>
      <c r="B3832" s="218" t="s">
        <v>5734</v>
      </c>
      <c r="C3832" s="68"/>
      <c r="D3832" s="235" t="s">
        <v>2007</v>
      </c>
      <c r="E3832" s="68" t="s">
        <v>2032</v>
      </c>
      <c r="F3832" s="239">
        <v>4</v>
      </c>
    </row>
    <row r="3833" customHeight="1" spans="1:6">
      <c r="A3833" s="20">
        <v>3829</v>
      </c>
      <c r="B3833" s="218" t="s">
        <v>5735</v>
      </c>
      <c r="C3833" s="68"/>
      <c r="D3833" s="235" t="s">
        <v>2007</v>
      </c>
      <c r="E3833" s="68" t="s">
        <v>2032</v>
      </c>
      <c r="F3833" s="239">
        <v>15</v>
      </c>
    </row>
    <row r="3834" customHeight="1" spans="1:6">
      <c r="A3834" s="20">
        <v>3830</v>
      </c>
      <c r="B3834" s="218" t="s">
        <v>5736</v>
      </c>
      <c r="C3834" s="68"/>
      <c r="D3834" s="235" t="s">
        <v>2007</v>
      </c>
      <c r="E3834" s="68" t="s">
        <v>2032</v>
      </c>
      <c r="F3834" s="239">
        <v>5</v>
      </c>
    </row>
    <row r="3835" customHeight="1" spans="1:6">
      <c r="A3835" s="20">
        <v>3831</v>
      </c>
      <c r="B3835" s="218" t="s">
        <v>5737</v>
      </c>
      <c r="C3835" s="68"/>
      <c r="D3835" s="235" t="s">
        <v>2007</v>
      </c>
      <c r="E3835" s="68" t="s">
        <v>2032</v>
      </c>
      <c r="F3835" s="239">
        <v>8</v>
      </c>
    </row>
    <row r="3836" customHeight="1" spans="1:6">
      <c r="A3836" s="20">
        <v>3832</v>
      </c>
      <c r="B3836" s="218" t="s">
        <v>5738</v>
      </c>
      <c r="C3836" s="68"/>
      <c r="D3836" s="235" t="s">
        <v>2007</v>
      </c>
      <c r="E3836" s="68" t="s">
        <v>2032</v>
      </c>
      <c r="F3836" s="239">
        <v>9</v>
      </c>
    </row>
    <row r="3837" customHeight="1" spans="1:6">
      <c r="A3837" s="20">
        <v>3833</v>
      </c>
      <c r="B3837" s="218" t="s">
        <v>5739</v>
      </c>
      <c r="C3837" s="68"/>
      <c r="D3837" s="235" t="s">
        <v>2007</v>
      </c>
      <c r="E3837" s="68" t="s">
        <v>2032</v>
      </c>
      <c r="F3837" s="239">
        <v>10</v>
      </c>
    </row>
    <row r="3838" customHeight="1" spans="1:6">
      <c r="A3838" s="20">
        <v>3834</v>
      </c>
      <c r="B3838" s="218" t="s">
        <v>5706</v>
      </c>
      <c r="C3838" s="68"/>
      <c r="D3838" s="235" t="s">
        <v>2007</v>
      </c>
      <c r="E3838" s="68" t="s">
        <v>2032</v>
      </c>
      <c r="F3838" s="239">
        <v>6</v>
      </c>
    </row>
    <row r="3839" customHeight="1" spans="1:6">
      <c r="A3839" s="20">
        <v>3835</v>
      </c>
      <c r="B3839" s="218" t="s">
        <v>5740</v>
      </c>
      <c r="C3839" s="68"/>
      <c r="D3839" s="235" t="s">
        <v>2007</v>
      </c>
      <c r="E3839" s="68" t="s">
        <v>2008</v>
      </c>
      <c r="F3839" s="239">
        <v>12</v>
      </c>
    </row>
    <row r="3840" customHeight="1" spans="1:6">
      <c r="A3840" s="20">
        <v>3836</v>
      </c>
      <c r="B3840" s="218" t="s">
        <v>5741</v>
      </c>
      <c r="C3840" s="68"/>
      <c r="D3840" s="235" t="s">
        <v>2007</v>
      </c>
      <c r="E3840" s="68" t="s">
        <v>2008</v>
      </c>
      <c r="F3840" s="239">
        <v>1</v>
      </c>
    </row>
    <row r="3841" customHeight="1" spans="1:6">
      <c r="A3841" s="20">
        <v>3837</v>
      </c>
      <c r="B3841" s="218" t="s">
        <v>5742</v>
      </c>
      <c r="C3841" s="68"/>
      <c r="D3841" s="235" t="s">
        <v>2007</v>
      </c>
      <c r="E3841" s="68" t="s">
        <v>2008</v>
      </c>
      <c r="F3841" s="239">
        <v>1</v>
      </c>
    </row>
    <row r="3842" customHeight="1" spans="1:6">
      <c r="A3842" s="20">
        <v>3838</v>
      </c>
      <c r="B3842" s="218" t="s">
        <v>5743</v>
      </c>
      <c r="C3842" s="68"/>
      <c r="D3842" s="235" t="s">
        <v>2007</v>
      </c>
      <c r="E3842" s="68" t="s">
        <v>2008</v>
      </c>
      <c r="F3842" s="239">
        <v>1</v>
      </c>
    </row>
    <row r="3843" customHeight="1" spans="1:6">
      <c r="A3843" s="20">
        <v>3839</v>
      </c>
      <c r="B3843" s="218" t="s">
        <v>5744</v>
      </c>
      <c r="C3843" s="68"/>
      <c r="D3843" s="235" t="s">
        <v>2007</v>
      </c>
      <c r="E3843" s="68" t="s">
        <v>2008</v>
      </c>
      <c r="F3843" s="239">
        <v>1</v>
      </c>
    </row>
    <row r="3844" customHeight="1" spans="1:6">
      <c r="A3844" s="20">
        <v>3840</v>
      </c>
      <c r="B3844" s="218" t="s">
        <v>5745</v>
      </c>
      <c r="C3844" s="68"/>
      <c r="D3844" s="235" t="s">
        <v>2007</v>
      </c>
      <c r="E3844" s="68" t="s">
        <v>2008</v>
      </c>
      <c r="F3844" s="239">
        <v>4</v>
      </c>
    </row>
    <row r="3845" customHeight="1" spans="1:6">
      <c r="A3845" s="20">
        <v>3841</v>
      </c>
      <c r="B3845" s="218" t="s">
        <v>5746</v>
      </c>
      <c r="C3845" s="68"/>
      <c r="D3845" s="235" t="s">
        <v>2007</v>
      </c>
      <c r="E3845" s="68" t="s">
        <v>2008</v>
      </c>
      <c r="F3845" s="239">
        <v>4</v>
      </c>
    </row>
    <row r="3846" customHeight="1" spans="1:6">
      <c r="A3846" s="20">
        <v>3842</v>
      </c>
      <c r="B3846" s="218" t="s">
        <v>5747</v>
      </c>
      <c r="C3846" s="68"/>
      <c r="D3846" s="235" t="s">
        <v>2007</v>
      </c>
      <c r="E3846" s="68" t="s">
        <v>2008</v>
      </c>
      <c r="F3846" s="239">
        <v>3</v>
      </c>
    </row>
    <row r="3847" customHeight="1" spans="1:6">
      <c r="A3847" s="20">
        <v>3843</v>
      </c>
      <c r="B3847" s="218" t="s">
        <v>5748</v>
      </c>
      <c r="C3847" s="68"/>
      <c r="D3847" s="235" t="s">
        <v>2007</v>
      </c>
      <c r="E3847" s="68" t="s">
        <v>2008</v>
      </c>
      <c r="F3847" s="239">
        <v>2</v>
      </c>
    </row>
    <row r="3848" customHeight="1" spans="1:6">
      <c r="A3848" s="20">
        <v>3844</v>
      </c>
      <c r="B3848" s="218" t="s">
        <v>5749</v>
      </c>
      <c r="C3848" s="68"/>
      <c r="D3848" s="235" t="s">
        <v>2007</v>
      </c>
      <c r="E3848" s="68" t="s">
        <v>2032</v>
      </c>
      <c r="F3848" s="239">
        <v>2</v>
      </c>
    </row>
    <row r="3849" customHeight="1" spans="1:6">
      <c r="A3849" s="20">
        <v>3845</v>
      </c>
      <c r="B3849" s="218" t="s">
        <v>5750</v>
      </c>
      <c r="C3849" s="68"/>
      <c r="D3849" s="235" t="s">
        <v>2007</v>
      </c>
      <c r="E3849" s="68" t="s">
        <v>2032</v>
      </c>
      <c r="F3849" s="239">
        <v>4</v>
      </c>
    </row>
    <row r="3850" customHeight="1" spans="1:6">
      <c r="A3850" s="20">
        <v>3846</v>
      </c>
      <c r="B3850" s="218" t="s">
        <v>5751</v>
      </c>
      <c r="C3850" s="68"/>
      <c r="D3850" s="235" t="s">
        <v>2007</v>
      </c>
      <c r="E3850" s="68" t="s">
        <v>2032</v>
      </c>
      <c r="F3850" s="239">
        <v>10</v>
      </c>
    </row>
    <row r="3851" customHeight="1" spans="1:6">
      <c r="A3851" s="20">
        <v>3847</v>
      </c>
      <c r="B3851" s="218" t="s">
        <v>5752</v>
      </c>
      <c r="C3851" s="68"/>
      <c r="D3851" s="235" t="s">
        <v>2007</v>
      </c>
      <c r="E3851" s="68" t="s">
        <v>2032</v>
      </c>
      <c r="F3851" s="239">
        <v>2</v>
      </c>
    </row>
    <row r="3852" customHeight="1" spans="1:6">
      <c r="A3852" s="20">
        <v>3848</v>
      </c>
      <c r="B3852" s="218" t="s">
        <v>5753</v>
      </c>
      <c r="C3852" s="68"/>
      <c r="D3852" s="235" t="s">
        <v>2007</v>
      </c>
      <c r="E3852" s="68" t="s">
        <v>2032</v>
      </c>
      <c r="F3852" s="239">
        <v>2</v>
      </c>
    </row>
    <row r="3853" customHeight="1" spans="1:6">
      <c r="A3853" s="20">
        <v>3849</v>
      </c>
      <c r="B3853" s="218" t="s">
        <v>5754</v>
      </c>
      <c r="C3853" s="68"/>
      <c r="D3853" s="235" t="s">
        <v>2007</v>
      </c>
      <c r="E3853" s="68" t="s">
        <v>2032</v>
      </c>
      <c r="F3853" s="239">
        <v>5</v>
      </c>
    </row>
    <row r="3854" customHeight="1" spans="1:6">
      <c r="A3854" s="20">
        <v>3850</v>
      </c>
      <c r="B3854" s="218" t="s">
        <v>5755</v>
      </c>
      <c r="C3854" s="68"/>
      <c r="D3854" s="235" t="s">
        <v>2007</v>
      </c>
      <c r="E3854" s="68" t="s">
        <v>2032</v>
      </c>
      <c r="F3854" s="239">
        <v>1</v>
      </c>
    </row>
    <row r="3855" customHeight="1" spans="1:6">
      <c r="A3855" s="20">
        <v>3851</v>
      </c>
      <c r="B3855" s="218" t="s">
        <v>5756</v>
      </c>
      <c r="C3855" s="68"/>
      <c r="D3855" s="235" t="s">
        <v>2007</v>
      </c>
      <c r="E3855" s="68" t="s">
        <v>2032</v>
      </c>
      <c r="F3855" s="239">
        <v>6</v>
      </c>
    </row>
    <row r="3856" customHeight="1" spans="1:6">
      <c r="A3856" s="20">
        <v>3852</v>
      </c>
      <c r="B3856" s="218" t="s">
        <v>5757</v>
      </c>
      <c r="C3856" s="68"/>
      <c r="D3856" s="235" t="s">
        <v>2007</v>
      </c>
      <c r="E3856" s="68" t="s">
        <v>2032</v>
      </c>
      <c r="F3856" s="239">
        <v>4</v>
      </c>
    </row>
    <row r="3857" customHeight="1" spans="1:6">
      <c r="A3857" s="20">
        <v>3853</v>
      </c>
      <c r="B3857" s="218" t="s">
        <v>5758</v>
      </c>
      <c r="C3857" s="68"/>
      <c r="D3857" s="235" t="s">
        <v>2007</v>
      </c>
      <c r="E3857" s="68" t="s">
        <v>2032</v>
      </c>
      <c r="F3857" s="239">
        <v>8</v>
      </c>
    </row>
    <row r="3858" customHeight="1" spans="1:6">
      <c r="A3858" s="20">
        <v>3854</v>
      </c>
      <c r="B3858" s="218" t="s">
        <v>5759</v>
      </c>
      <c r="C3858" s="68"/>
      <c r="D3858" s="235" t="s">
        <v>2007</v>
      </c>
      <c r="E3858" s="68" t="s">
        <v>2032</v>
      </c>
      <c r="F3858" s="239">
        <v>7</v>
      </c>
    </row>
    <row r="3859" customHeight="1" spans="1:6">
      <c r="A3859" s="20">
        <v>3855</v>
      </c>
      <c r="B3859" s="218" t="s">
        <v>5760</v>
      </c>
      <c r="C3859" s="68"/>
      <c r="D3859" s="235" t="s">
        <v>2007</v>
      </c>
      <c r="E3859" s="68" t="s">
        <v>2008</v>
      </c>
      <c r="F3859" s="239">
        <v>5</v>
      </c>
    </row>
    <row r="3860" customHeight="1" spans="1:6">
      <c r="A3860" s="20">
        <v>3856</v>
      </c>
      <c r="B3860" s="218" t="s">
        <v>5761</v>
      </c>
      <c r="C3860" s="68"/>
      <c r="D3860" s="235" t="s">
        <v>2007</v>
      </c>
      <c r="E3860" s="68" t="s">
        <v>2008</v>
      </c>
      <c r="F3860" s="239">
        <v>1</v>
      </c>
    </row>
    <row r="3861" customHeight="1" spans="1:6">
      <c r="A3861" s="20">
        <v>3857</v>
      </c>
      <c r="B3861" s="218" t="s">
        <v>5762</v>
      </c>
      <c r="C3861" s="68"/>
      <c r="D3861" s="235" t="s">
        <v>2007</v>
      </c>
      <c r="E3861" s="68" t="s">
        <v>2008</v>
      </c>
      <c r="F3861" s="239">
        <v>21</v>
      </c>
    </row>
    <row r="3862" customHeight="1" spans="1:6">
      <c r="A3862" s="20">
        <v>3858</v>
      </c>
      <c r="B3862" s="218" t="s">
        <v>5763</v>
      </c>
      <c r="C3862" s="222" t="s">
        <v>2017</v>
      </c>
      <c r="D3862" s="235" t="s">
        <v>2007</v>
      </c>
      <c r="E3862" s="68" t="s">
        <v>2008</v>
      </c>
      <c r="F3862" s="239">
        <v>1</v>
      </c>
    </row>
    <row r="3863" customHeight="1" spans="1:6">
      <c r="A3863" s="20">
        <v>3859</v>
      </c>
      <c r="B3863" s="218" t="s">
        <v>5764</v>
      </c>
      <c r="C3863" s="222" t="s">
        <v>2017</v>
      </c>
      <c r="D3863" s="235" t="s">
        <v>2007</v>
      </c>
      <c r="E3863" s="68" t="s">
        <v>2008</v>
      </c>
      <c r="F3863" s="239">
        <v>1</v>
      </c>
    </row>
    <row r="3864" customHeight="1" spans="1:6">
      <c r="A3864" s="20">
        <v>3860</v>
      </c>
      <c r="B3864" s="218" t="s">
        <v>5765</v>
      </c>
      <c r="C3864" s="222" t="s">
        <v>2017</v>
      </c>
      <c r="D3864" s="235" t="s">
        <v>2007</v>
      </c>
      <c r="E3864" s="68" t="s">
        <v>2008</v>
      </c>
      <c r="F3864" s="239">
        <v>3</v>
      </c>
    </row>
    <row r="3865" customHeight="1" spans="1:6">
      <c r="A3865" s="20">
        <v>3861</v>
      </c>
      <c r="B3865" s="218" t="s">
        <v>5766</v>
      </c>
      <c r="C3865" s="222" t="s">
        <v>2017</v>
      </c>
      <c r="D3865" s="235" t="s">
        <v>2007</v>
      </c>
      <c r="E3865" s="68" t="s">
        <v>2008</v>
      </c>
      <c r="F3865" s="239">
        <v>1</v>
      </c>
    </row>
    <row r="3866" customHeight="1" spans="1:6">
      <c r="A3866" s="20">
        <v>3862</v>
      </c>
      <c r="B3866" s="218" t="s">
        <v>5767</v>
      </c>
      <c r="C3866" s="222" t="s">
        <v>2017</v>
      </c>
      <c r="D3866" s="235" t="s">
        <v>2007</v>
      </c>
      <c r="E3866" s="68" t="s">
        <v>2008</v>
      </c>
      <c r="F3866" s="239">
        <v>1</v>
      </c>
    </row>
    <row r="3867" customHeight="1" spans="1:6">
      <c r="A3867" s="20">
        <v>3863</v>
      </c>
      <c r="B3867" s="218" t="s">
        <v>5768</v>
      </c>
      <c r="C3867" s="68"/>
      <c r="D3867" s="235" t="s">
        <v>2007</v>
      </c>
      <c r="E3867" s="68" t="s">
        <v>2008</v>
      </c>
      <c r="F3867" s="239">
        <v>22</v>
      </c>
    </row>
    <row r="3868" customHeight="1" spans="1:6">
      <c r="A3868" s="20">
        <v>3864</v>
      </c>
      <c r="B3868" s="218" t="s">
        <v>5769</v>
      </c>
      <c r="C3868" s="68"/>
      <c r="D3868" s="235" t="s">
        <v>2007</v>
      </c>
      <c r="E3868" s="68" t="s">
        <v>2008</v>
      </c>
      <c r="F3868" s="239">
        <v>50</v>
      </c>
    </row>
    <row r="3869" customHeight="1" spans="1:6">
      <c r="A3869" s="20">
        <v>3865</v>
      </c>
      <c r="B3869" s="218" t="s">
        <v>5770</v>
      </c>
      <c r="C3869" s="68"/>
      <c r="D3869" s="235" t="s">
        <v>2007</v>
      </c>
      <c r="E3869" s="68" t="s">
        <v>2008</v>
      </c>
      <c r="F3869" s="239">
        <v>3</v>
      </c>
    </row>
    <row r="3870" customHeight="1" spans="1:6">
      <c r="A3870" s="20">
        <v>3866</v>
      </c>
      <c r="B3870" s="218" t="s">
        <v>5771</v>
      </c>
      <c r="C3870" s="222" t="s">
        <v>2017</v>
      </c>
      <c r="D3870" s="235" t="s">
        <v>2007</v>
      </c>
      <c r="E3870" s="68" t="s">
        <v>2099</v>
      </c>
      <c r="F3870" s="239">
        <v>1</v>
      </c>
    </row>
    <row r="3871" customHeight="1" spans="1:6">
      <c r="A3871" s="20">
        <v>3867</v>
      </c>
      <c r="B3871" s="218" t="s">
        <v>5772</v>
      </c>
      <c r="C3871" s="222" t="s">
        <v>2017</v>
      </c>
      <c r="D3871" s="235" t="s">
        <v>2007</v>
      </c>
      <c r="E3871" s="68" t="s">
        <v>2032</v>
      </c>
      <c r="F3871" s="239">
        <v>5</v>
      </c>
    </row>
    <row r="3872" customHeight="1" spans="1:6">
      <c r="A3872" s="20">
        <v>3868</v>
      </c>
      <c r="B3872" s="218" t="s">
        <v>5773</v>
      </c>
      <c r="C3872" s="222" t="s">
        <v>2017</v>
      </c>
      <c r="D3872" s="235" t="s">
        <v>2007</v>
      </c>
      <c r="E3872" s="68" t="s">
        <v>2032</v>
      </c>
      <c r="F3872" s="239">
        <v>1</v>
      </c>
    </row>
    <row r="3873" customHeight="1" spans="1:6">
      <c r="A3873" s="20">
        <v>3869</v>
      </c>
      <c r="B3873" s="218" t="s">
        <v>5774</v>
      </c>
      <c r="C3873" s="222" t="s">
        <v>2017</v>
      </c>
      <c r="D3873" s="235" t="s">
        <v>2007</v>
      </c>
      <c r="E3873" s="68" t="s">
        <v>2032</v>
      </c>
      <c r="F3873" s="239">
        <v>1</v>
      </c>
    </row>
    <row r="3874" customHeight="1" spans="1:6">
      <c r="A3874" s="20">
        <v>3870</v>
      </c>
      <c r="B3874" s="218" t="s">
        <v>5775</v>
      </c>
      <c r="C3874" s="68" t="s">
        <v>2568</v>
      </c>
      <c r="D3874" s="235" t="s">
        <v>2007</v>
      </c>
      <c r="E3874" s="68" t="s">
        <v>2032</v>
      </c>
      <c r="F3874" s="239">
        <v>2</v>
      </c>
    </row>
    <row r="3875" customHeight="1" spans="1:6">
      <c r="A3875" s="20">
        <v>3871</v>
      </c>
      <c r="B3875" s="218" t="s">
        <v>5776</v>
      </c>
      <c r="C3875" s="68" t="s">
        <v>2568</v>
      </c>
      <c r="D3875" s="235" t="s">
        <v>2007</v>
      </c>
      <c r="E3875" s="68" t="s">
        <v>2032</v>
      </c>
      <c r="F3875" s="239">
        <v>1</v>
      </c>
    </row>
    <row r="3876" customHeight="1" spans="1:6">
      <c r="A3876" s="20">
        <v>3872</v>
      </c>
      <c r="B3876" s="218" t="s">
        <v>5332</v>
      </c>
      <c r="C3876" s="68"/>
      <c r="D3876" s="235" t="s">
        <v>2007</v>
      </c>
      <c r="E3876" s="68" t="s">
        <v>2032</v>
      </c>
      <c r="F3876" s="239">
        <v>1</v>
      </c>
    </row>
    <row r="3877" customHeight="1" spans="1:6">
      <c r="A3877" s="20">
        <v>3873</v>
      </c>
      <c r="B3877" s="218" t="s">
        <v>5777</v>
      </c>
      <c r="C3877" s="68"/>
      <c r="D3877" s="235" t="s">
        <v>2007</v>
      </c>
      <c r="E3877" s="68" t="s">
        <v>2032</v>
      </c>
      <c r="F3877" s="239">
        <v>3</v>
      </c>
    </row>
    <row r="3878" customHeight="1" spans="1:6">
      <c r="A3878" s="20">
        <v>3874</v>
      </c>
      <c r="B3878" s="218" t="s">
        <v>5778</v>
      </c>
      <c r="C3878" s="68"/>
      <c r="D3878" s="235" t="s">
        <v>2007</v>
      </c>
      <c r="E3878" s="68" t="s">
        <v>2032</v>
      </c>
      <c r="F3878" s="239">
        <v>3</v>
      </c>
    </row>
    <row r="3879" customHeight="1" spans="1:6">
      <c r="A3879" s="20">
        <v>3875</v>
      </c>
      <c r="B3879" s="218" t="s">
        <v>5779</v>
      </c>
      <c r="C3879" s="68"/>
      <c r="D3879" s="235" t="s">
        <v>2007</v>
      </c>
      <c r="E3879" s="68" t="s">
        <v>2032</v>
      </c>
      <c r="F3879" s="239">
        <v>1</v>
      </c>
    </row>
    <row r="3880" customHeight="1" spans="1:6">
      <c r="A3880" s="20">
        <v>3876</v>
      </c>
      <c r="B3880" s="218" t="s">
        <v>5780</v>
      </c>
      <c r="C3880" s="68"/>
      <c r="D3880" s="235" t="s">
        <v>2007</v>
      </c>
      <c r="E3880" s="68" t="s">
        <v>2032</v>
      </c>
      <c r="F3880" s="239">
        <v>2</v>
      </c>
    </row>
    <row r="3881" customHeight="1" spans="1:6">
      <c r="A3881" s="20">
        <v>3877</v>
      </c>
      <c r="B3881" s="218" t="s">
        <v>5781</v>
      </c>
      <c r="C3881" s="68"/>
      <c r="D3881" s="235" t="s">
        <v>2007</v>
      </c>
      <c r="E3881" s="68" t="s">
        <v>2032</v>
      </c>
      <c r="F3881" s="239">
        <v>1</v>
      </c>
    </row>
    <row r="3882" customHeight="1" spans="1:6">
      <c r="A3882" s="20">
        <v>3878</v>
      </c>
      <c r="B3882" s="218" t="s">
        <v>5782</v>
      </c>
      <c r="C3882" s="68" t="s">
        <v>2568</v>
      </c>
      <c r="D3882" s="235" t="s">
        <v>2007</v>
      </c>
      <c r="E3882" s="68" t="s">
        <v>2032</v>
      </c>
      <c r="F3882" s="239">
        <v>1</v>
      </c>
    </row>
    <row r="3883" customHeight="1" spans="1:6">
      <c r="A3883" s="20">
        <v>3879</v>
      </c>
      <c r="B3883" s="218" t="s">
        <v>5783</v>
      </c>
      <c r="C3883" s="222" t="s">
        <v>2017</v>
      </c>
      <c r="D3883" s="235" t="s">
        <v>2007</v>
      </c>
      <c r="E3883" s="68" t="s">
        <v>2032</v>
      </c>
      <c r="F3883" s="239">
        <v>1</v>
      </c>
    </row>
    <row r="3884" customHeight="1" spans="1:6">
      <c r="A3884" s="20">
        <v>3880</v>
      </c>
      <c r="B3884" s="218" t="s">
        <v>5784</v>
      </c>
      <c r="C3884" s="222" t="s">
        <v>2017</v>
      </c>
      <c r="D3884" s="235" t="s">
        <v>2007</v>
      </c>
      <c r="E3884" s="68" t="s">
        <v>2032</v>
      </c>
      <c r="F3884" s="239">
        <v>4</v>
      </c>
    </row>
    <row r="3885" customHeight="1" spans="1:6">
      <c r="A3885" s="20">
        <v>3881</v>
      </c>
      <c r="B3885" s="218" t="s">
        <v>5785</v>
      </c>
      <c r="C3885" s="68"/>
      <c r="D3885" s="235" t="s">
        <v>2007</v>
      </c>
      <c r="E3885" s="68" t="s">
        <v>2008</v>
      </c>
      <c r="F3885" s="239">
        <v>3</v>
      </c>
    </row>
    <row r="3886" customHeight="1" spans="1:6">
      <c r="A3886" s="20">
        <v>3882</v>
      </c>
      <c r="B3886" s="218" t="s">
        <v>5786</v>
      </c>
      <c r="C3886" s="222" t="s">
        <v>2017</v>
      </c>
      <c r="D3886" s="235" t="s">
        <v>2007</v>
      </c>
      <c r="E3886" s="68" t="s">
        <v>2008</v>
      </c>
      <c r="F3886" s="239">
        <v>2</v>
      </c>
    </row>
    <row r="3887" customHeight="1" spans="1:6">
      <c r="A3887" s="20">
        <v>3883</v>
      </c>
      <c r="B3887" s="218" t="s">
        <v>5787</v>
      </c>
      <c r="C3887" s="68"/>
      <c r="D3887" s="235" t="s">
        <v>2007</v>
      </c>
      <c r="E3887" s="68" t="s">
        <v>2008</v>
      </c>
      <c r="F3887" s="239">
        <v>1</v>
      </c>
    </row>
    <row r="3888" customHeight="1" spans="1:6">
      <c r="A3888" s="20">
        <v>3884</v>
      </c>
      <c r="B3888" s="218" t="s">
        <v>5787</v>
      </c>
      <c r="C3888" s="68"/>
      <c r="D3888" s="235" t="s">
        <v>2007</v>
      </c>
      <c r="E3888" s="68" t="s">
        <v>2008</v>
      </c>
      <c r="F3888" s="239">
        <v>1</v>
      </c>
    </row>
    <row r="3889" customHeight="1" spans="1:6">
      <c r="A3889" s="20">
        <v>3885</v>
      </c>
      <c r="B3889" s="218" t="s">
        <v>5788</v>
      </c>
      <c r="C3889" s="68"/>
      <c r="D3889" s="235" t="s">
        <v>2007</v>
      </c>
      <c r="E3889" s="68" t="s">
        <v>2008</v>
      </c>
      <c r="F3889" s="239">
        <v>7</v>
      </c>
    </row>
    <row r="3890" customHeight="1" spans="1:6">
      <c r="A3890" s="20">
        <v>3886</v>
      </c>
      <c r="B3890" s="218" t="s">
        <v>5789</v>
      </c>
      <c r="C3890" s="68"/>
      <c r="D3890" s="235" t="s">
        <v>2007</v>
      </c>
      <c r="E3890" s="68" t="s">
        <v>2008</v>
      </c>
      <c r="F3890" s="239">
        <v>1</v>
      </c>
    </row>
    <row r="3891" customHeight="1" spans="1:6">
      <c r="A3891" s="20">
        <v>3887</v>
      </c>
      <c r="B3891" s="218" t="s">
        <v>5790</v>
      </c>
      <c r="C3891" s="68"/>
      <c r="D3891" s="235" t="s">
        <v>2007</v>
      </c>
      <c r="E3891" s="68" t="s">
        <v>2008</v>
      </c>
      <c r="F3891" s="239">
        <v>1</v>
      </c>
    </row>
    <row r="3892" customHeight="1" spans="1:6">
      <c r="A3892" s="20">
        <v>3888</v>
      </c>
      <c r="B3892" s="218" t="s">
        <v>5791</v>
      </c>
      <c r="C3892" s="222" t="s">
        <v>2017</v>
      </c>
      <c r="D3892" s="235" t="s">
        <v>2007</v>
      </c>
      <c r="E3892" s="68" t="s">
        <v>2008</v>
      </c>
      <c r="F3892" s="239">
        <v>1</v>
      </c>
    </row>
    <row r="3893" customHeight="1" spans="1:6">
      <c r="A3893" s="20">
        <v>3889</v>
      </c>
      <c r="B3893" s="218" t="s">
        <v>5792</v>
      </c>
      <c r="C3893" s="222" t="s">
        <v>2017</v>
      </c>
      <c r="D3893" s="235" t="s">
        <v>2007</v>
      </c>
      <c r="E3893" s="68" t="s">
        <v>2032</v>
      </c>
      <c r="F3893" s="239">
        <v>3</v>
      </c>
    </row>
    <row r="3894" customHeight="1" spans="1:6">
      <c r="A3894" s="20">
        <v>3890</v>
      </c>
      <c r="B3894" s="218" t="s">
        <v>5793</v>
      </c>
      <c r="C3894" s="222" t="s">
        <v>2017</v>
      </c>
      <c r="D3894" s="235" t="s">
        <v>2007</v>
      </c>
      <c r="E3894" s="68" t="s">
        <v>2032</v>
      </c>
      <c r="F3894" s="239">
        <v>1</v>
      </c>
    </row>
    <row r="3895" customHeight="1" spans="1:6">
      <c r="A3895" s="20">
        <v>3891</v>
      </c>
      <c r="B3895" s="218" t="s">
        <v>5794</v>
      </c>
      <c r="C3895" s="222" t="s">
        <v>2017</v>
      </c>
      <c r="D3895" s="235" t="s">
        <v>2007</v>
      </c>
      <c r="E3895" s="68" t="s">
        <v>2032</v>
      </c>
      <c r="F3895" s="239">
        <v>1</v>
      </c>
    </row>
    <row r="3896" customHeight="1" spans="1:6">
      <c r="A3896" s="20">
        <v>3892</v>
      </c>
      <c r="B3896" s="218" t="s">
        <v>5795</v>
      </c>
      <c r="C3896" s="222" t="s">
        <v>2017</v>
      </c>
      <c r="D3896" s="235" t="s">
        <v>2007</v>
      </c>
      <c r="E3896" s="68" t="s">
        <v>2032</v>
      </c>
      <c r="F3896" s="239">
        <v>1</v>
      </c>
    </row>
    <row r="3897" customHeight="1" spans="1:6">
      <c r="A3897" s="20">
        <v>3893</v>
      </c>
      <c r="B3897" s="218" t="s">
        <v>5796</v>
      </c>
      <c r="C3897" s="222" t="s">
        <v>5797</v>
      </c>
      <c r="D3897" s="235" t="s">
        <v>2007</v>
      </c>
      <c r="E3897" s="68" t="s">
        <v>5798</v>
      </c>
      <c r="F3897" s="239">
        <v>16</v>
      </c>
    </row>
    <row r="3898" customHeight="1" spans="1:6">
      <c r="A3898" s="20">
        <v>3894</v>
      </c>
      <c r="B3898" s="218" t="s">
        <v>5799</v>
      </c>
      <c r="C3898" s="222" t="s">
        <v>2017</v>
      </c>
      <c r="D3898" s="235" t="s">
        <v>2007</v>
      </c>
      <c r="E3898" s="68" t="s">
        <v>2099</v>
      </c>
      <c r="F3898" s="239">
        <v>4</v>
      </c>
    </row>
    <row r="3899" customHeight="1" spans="1:6">
      <c r="A3899" s="20">
        <v>3895</v>
      </c>
      <c r="B3899" s="218" t="s">
        <v>5800</v>
      </c>
      <c r="C3899" s="222" t="s">
        <v>2017</v>
      </c>
      <c r="D3899" s="235" t="s">
        <v>2007</v>
      </c>
      <c r="E3899" s="68" t="s">
        <v>2099</v>
      </c>
      <c r="F3899" s="239">
        <v>2</v>
      </c>
    </row>
    <row r="3900" customHeight="1" spans="1:6">
      <c r="A3900" s="20">
        <v>3896</v>
      </c>
      <c r="B3900" s="218" t="s">
        <v>5801</v>
      </c>
      <c r="C3900" s="68"/>
      <c r="D3900" s="235" t="s">
        <v>2007</v>
      </c>
      <c r="E3900" s="68" t="s">
        <v>2008</v>
      </c>
      <c r="F3900" s="239">
        <v>1</v>
      </c>
    </row>
    <row r="3901" customHeight="1" spans="1:6">
      <c r="A3901" s="20">
        <v>3897</v>
      </c>
      <c r="B3901" s="218" t="s">
        <v>5802</v>
      </c>
      <c r="C3901" s="68"/>
      <c r="D3901" s="235" t="s">
        <v>2007</v>
      </c>
      <c r="E3901" s="68" t="s">
        <v>2008</v>
      </c>
      <c r="F3901" s="239">
        <v>1</v>
      </c>
    </row>
    <row r="3902" customHeight="1" spans="1:6">
      <c r="A3902" s="20">
        <v>3898</v>
      </c>
      <c r="B3902" s="218" t="s">
        <v>5803</v>
      </c>
      <c r="C3902" s="68"/>
      <c r="D3902" s="235" t="s">
        <v>2007</v>
      </c>
      <c r="E3902" s="68" t="s">
        <v>2008</v>
      </c>
      <c r="F3902" s="239">
        <v>1</v>
      </c>
    </row>
    <row r="3903" customHeight="1" spans="1:6">
      <c r="A3903" s="20">
        <v>3899</v>
      </c>
      <c r="B3903" s="218" t="s">
        <v>5804</v>
      </c>
      <c r="C3903" s="68"/>
      <c r="D3903" s="235" t="s">
        <v>2007</v>
      </c>
      <c r="E3903" s="68" t="s">
        <v>2008</v>
      </c>
      <c r="F3903" s="239">
        <v>1</v>
      </c>
    </row>
    <row r="3904" customHeight="1" spans="1:6">
      <c r="A3904" s="20">
        <v>3900</v>
      </c>
      <c r="B3904" s="218" t="s">
        <v>5780</v>
      </c>
      <c r="C3904" s="68"/>
      <c r="D3904" s="235" t="s">
        <v>2007</v>
      </c>
      <c r="E3904" s="68" t="s">
        <v>2008</v>
      </c>
      <c r="F3904" s="239">
        <v>1</v>
      </c>
    </row>
    <row r="3905" customHeight="1" spans="1:6">
      <c r="A3905" s="20">
        <v>3901</v>
      </c>
      <c r="B3905" s="218" t="s">
        <v>5805</v>
      </c>
      <c r="C3905" s="68"/>
      <c r="D3905" s="235" t="s">
        <v>2007</v>
      </c>
      <c r="E3905" s="68" t="s">
        <v>2008</v>
      </c>
      <c r="F3905" s="239">
        <v>4</v>
      </c>
    </row>
    <row r="3906" customHeight="1" spans="1:6">
      <c r="A3906" s="20">
        <v>3902</v>
      </c>
      <c r="B3906" s="218" t="s">
        <v>5806</v>
      </c>
      <c r="C3906" s="68"/>
      <c r="D3906" s="235" t="s">
        <v>2007</v>
      </c>
      <c r="E3906" s="68" t="s">
        <v>2008</v>
      </c>
      <c r="F3906" s="239">
        <v>5</v>
      </c>
    </row>
    <row r="3907" customHeight="1" spans="1:6">
      <c r="A3907" s="20">
        <v>3903</v>
      </c>
      <c r="B3907" s="218" t="s">
        <v>5807</v>
      </c>
      <c r="C3907" s="68"/>
      <c r="D3907" s="235" t="s">
        <v>2007</v>
      </c>
      <c r="E3907" s="68" t="s">
        <v>2008</v>
      </c>
      <c r="F3907" s="239">
        <v>1</v>
      </c>
    </row>
    <row r="3908" customHeight="1" spans="1:6">
      <c r="A3908" s="20">
        <v>3904</v>
      </c>
      <c r="B3908" s="218" t="s">
        <v>5808</v>
      </c>
      <c r="C3908" s="68"/>
      <c r="D3908" s="235" t="s">
        <v>2007</v>
      </c>
      <c r="E3908" s="68" t="s">
        <v>2008</v>
      </c>
      <c r="F3908" s="239">
        <v>6</v>
      </c>
    </row>
    <row r="3909" customHeight="1" spans="1:6">
      <c r="A3909" s="20">
        <v>3905</v>
      </c>
      <c r="B3909" s="218" t="s">
        <v>5809</v>
      </c>
      <c r="C3909" s="68"/>
      <c r="D3909" s="235" t="s">
        <v>2007</v>
      </c>
      <c r="E3909" s="68" t="s">
        <v>2038</v>
      </c>
      <c r="F3909" s="239">
        <v>3</v>
      </c>
    </row>
    <row r="3910" customHeight="1" spans="1:6">
      <c r="A3910" s="20">
        <v>3906</v>
      </c>
      <c r="B3910" s="218" t="s">
        <v>5810</v>
      </c>
      <c r="C3910" s="68"/>
      <c r="D3910" s="235" t="s">
        <v>2007</v>
      </c>
      <c r="E3910" s="68" t="s">
        <v>2032</v>
      </c>
      <c r="F3910" s="239">
        <v>5</v>
      </c>
    </row>
    <row r="3911" customHeight="1" spans="1:6">
      <c r="A3911" s="20">
        <v>3907</v>
      </c>
      <c r="B3911" s="218" t="s">
        <v>5811</v>
      </c>
      <c r="C3911" s="68"/>
      <c r="D3911" s="235" t="s">
        <v>2007</v>
      </c>
      <c r="E3911" s="68" t="s">
        <v>2032</v>
      </c>
      <c r="F3911" s="239">
        <v>1</v>
      </c>
    </row>
    <row r="3912" customHeight="1" spans="1:6">
      <c r="A3912" s="20">
        <v>3908</v>
      </c>
      <c r="B3912" s="218" t="s">
        <v>5812</v>
      </c>
      <c r="C3912" s="68"/>
      <c r="D3912" s="235" t="s">
        <v>2007</v>
      </c>
      <c r="E3912" s="68" t="s">
        <v>2032</v>
      </c>
      <c r="F3912" s="239">
        <v>4</v>
      </c>
    </row>
    <row r="3913" customHeight="1" spans="1:6">
      <c r="A3913" s="20">
        <v>3909</v>
      </c>
      <c r="B3913" s="218" t="s">
        <v>5813</v>
      </c>
      <c r="C3913" s="222" t="s">
        <v>2017</v>
      </c>
      <c r="D3913" s="235" t="s">
        <v>2007</v>
      </c>
      <c r="E3913" s="68" t="s">
        <v>2032</v>
      </c>
      <c r="F3913" s="239">
        <v>1</v>
      </c>
    </row>
    <row r="3914" customHeight="1" spans="1:6">
      <c r="A3914" s="20">
        <v>3910</v>
      </c>
      <c r="B3914" s="218" t="s">
        <v>5814</v>
      </c>
      <c r="C3914" s="222" t="s">
        <v>2017</v>
      </c>
      <c r="D3914" s="235" t="s">
        <v>2007</v>
      </c>
      <c r="E3914" s="68" t="s">
        <v>2032</v>
      </c>
      <c r="F3914" s="239">
        <v>1</v>
      </c>
    </row>
    <row r="3915" customHeight="1" spans="1:6">
      <c r="A3915" s="20">
        <v>3911</v>
      </c>
      <c r="B3915" s="218" t="s">
        <v>5815</v>
      </c>
      <c r="C3915" s="222" t="s">
        <v>2017</v>
      </c>
      <c r="D3915" s="235" t="s">
        <v>2007</v>
      </c>
      <c r="E3915" s="68" t="s">
        <v>2032</v>
      </c>
      <c r="F3915" s="239">
        <v>1</v>
      </c>
    </row>
    <row r="3916" customHeight="1" spans="1:6">
      <c r="A3916" s="20">
        <v>3912</v>
      </c>
      <c r="B3916" s="218" t="s">
        <v>5816</v>
      </c>
      <c r="C3916" s="222" t="s">
        <v>2017</v>
      </c>
      <c r="D3916" s="235" t="s">
        <v>2007</v>
      </c>
      <c r="E3916" s="68" t="s">
        <v>2032</v>
      </c>
      <c r="F3916" s="239">
        <v>2</v>
      </c>
    </row>
    <row r="3917" customHeight="1" spans="1:6">
      <c r="A3917" s="20">
        <v>3913</v>
      </c>
      <c r="B3917" s="218" t="s">
        <v>5817</v>
      </c>
      <c r="C3917" s="222" t="s">
        <v>2017</v>
      </c>
      <c r="D3917" s="235" t="s">
        <v>2007</v>
      </c>
      <c r="E3917" s="68" t="s">
        <v>2032</v>
      </c>
      <c r="F3917" s="239">
        <v>1</v>
      </c>
    </row>
    <row r="3918" customHeight="1" spans="1:6">
      <c r="A3918" s="20">
        <v>3914</v>
      </c>
      <c r="B3918" s="218" t="s">
        <v>5818</v>
      </c>
      <c r="C3918" s="222" t="s">
        <v>2017</v>
      </c>
      <c r="D3918" s="235" t="s">
        <v>2007</v>
      </c>
      <c r="E3918" s="68" t="s">
        <v>2032</v>
      </c>
      <c r="F3918" s="239">
        <v>1</v>
      </c>
    </row>
    <row r="3919" customHeight="1" spans="1:6">
      <c r="A3919" s="20">
        <v>3915</v>
      </c>
      <c r="B3919" s="218" t="s">
        <v>5819</v>
      </c>
      <c r="C3919" s="222" t="s">
        <v>2017</v>
      </c>
      <c r="D3919" s="235" t="s">
        <v>2007</v>
      </c>
      <c r="E3919" s="68" t="s">
        <v>2032</v>
      </c>
      <c r="F3919" s="239">
        <v>2</v>
      </c>
    </row>
    <row r="3920" customHeight="1" spans="1:6">
      <c r="A3920" s="20">
        <v>3916</v>
      </c>
      <c r="B3920" s="218" t="s">
        <v>5315</v>
      </c>
      <c r="C3920" s="222" t="s">
        <v>2017</v>
      </c>
      <c r="D3920" s="235" t="s">
        <v>2007</v>
      </c>
      <c r="E3920" s="68" t="s">
        <v>2032</v>
      </c>
      <c r="F3920" s="239">
        <v>1</v>
      </c>
    </row>
    <row r="3921" customHeight="1" spans="1:6">
      <c r="A3921" s="20">
        <v>3917</v>
      </c>
      <c r="B3921" s="218" t="s">
        <v>5314</v>
      </c>
      <c r="C3921" s="222" t="s">
        <v>2017</v>
      </c>
      <c r="D3921" s="235" t="s">
        <v>2007</v>
      </c>
      <c r="E3921" s="68" t="s">
        <v>2032</v>
      </c>
      <c r="F3921" s="239">
        <v>1</v>
      </c>
    </row>
    <row r="3922" customHeight="1" spans="1:6">
      <c r="A3922" s="20">
        <v>3918</v>
      </c>
      <c r="B3922" s="218" t="s">
        <v>5317</v>
      </c>
      <c r="C3922" s="222" t="s">
        <v>2017</v>
      </c>
      <c r="D3922" s="235" t="s">
        <v>2007</v>
      </c>
      <c r="E3922" s="68" t="s">
        <v>2032</v>
      </c>
      <c r="F3922" s="239">
        <v>1</v>
      </c>
    </row>
    <row r="3923" customHeight="1" spans="1:6">
      <c r="A3923" s="20">
        <v>3919</v>
      </c>
      <c r="B3923" s="218" t="s">
        <v>5820</v>
      </c>
      <c r="C3923" s="222" t="s">
        <v>2017</v>
      </c>
      <c r="D3923" s="235" t="s">
        <v>2007</v>
      </c>
      <c r="E3923" s="68" t="s">
        <v>2032</v>
      </c>
      <c r="F3923" s="239">
        <v>1</v>
      </c>
    </row>
    <row r="3924" customHeight="1" spans="1:6">
      <c r="A3924" s="20">
        <v>3920</v>
      </c>
      <c r="B3924" s="218" t="s">
        <v>5821</v>
      </c>
      <c r="C3924" s="222" t="s">
        <v>2017</v>
      </c>
      <c r="D3924" s="235" t="s">
        <v>2007</v>
      </c>
      <c r="E3924" s="68" t="s">
        <v>2032</v>
      </c>
      <c r="F3924" s="239">
        <v>2</v>
      </c>
    </row>
    <row r="3925" customHeight="1" spans="1:6">
      <c r="A3925" s="20">
        <v>3921</v>
      </c>
      <c r="B3925" s="218" t="s">
        <v>5822</v>
      </c>
      <c r="C3925" s="222" t="s">
        <v>2017</v>
      </c>
      <c r="D3925" s="235" t="s">
        <v>2007</v>
      </c>
      <c r="E3925" s="68" t="s">
        <v>2032</v>
      </c>
      <c r="F3925" s="239">
        <v>1</v>
      </c>
    </row>
    <row r="3926" customHeight="1" spans="1:6">
      <c r="A3926" s="20">
        <v>3922</v>
      </c>
      <c r="B3926" s="218" t="s">
        <v>5823</v>
      </c>
      <c r="C3926" s="222" t="s">
        <v>2017</v>
      </c>
      <c r="D3926" s="235" t="s">
        <v>2007</v>
      </c>
      <c r="E3926" s="68" t="s">
        <v>2032</v>
      </c>
      <c r="F3926" s="239">
        <v>1</v>
      </c>
    </row>
    <row r="3927" customHeight="1" spans="1:6">
      <c r="A3927" s="20">
        <v>3923</v>
      </c>
      <c r="B3927" s="218" t="s">
        <v>5824</v>
      </c>
      <c r="C3927" s="222" t="s">
        <v>2017</v>
      </c>
      <c r="D3927" s="235" t="s">
        <v>2007</v>
      </c>
      <c r="E3927" s="68" t="s">
        <v>2032</v>
      </c>
      <c r="F3927" s="239">
        <v>1</v>
      </c>
    </row>
    <row r="3928" customHeight="1" spans="1:6">
      <c r="A3928" s="20">
        <v>3924</v>
      </c>
      <c r="B3928" s="218" t="s">
        <v>5825</v>
      </c>
      <c r="C3928" s="222" t="s">
        <v>2017</v>
      </c>
      <c r="D3928" s="235" t="s">
        <v>2007</v>
      </c>
      <c r="E3928" s="68" t="s">
        <v>2032</v>
      </c>
      <c r="F3928" s="239">
        <v>3</v>
      </c>
    </row>
    <row r="3929" customHeight="1" spans="1:6">
      <c r="A3929" s="20">
        <v>3925</v>
      </c>
      <c r="B3929" s="218" t="s">
        <v>5826</v>
      </c>
      <c r="C3929" s="222" t="s">
        <v>2017</v>
      </c>
      <c r="D3929" s="235" t="s">
        <v>2007</v>
      </c>
      <c r="E3929" s="68" t="s">
        <v>2032</v>
      </c>
      <c r="F3929" s="239">
        <v>37</v>
      </c>
    </row>
    <row r="3930" customHeight="1" spans="1:6">
      <c r="A3930" s="20">
        <v>3926</v>
      </c>
      <c r="B3930" s="218" t="s">
        <v>5827</v>
      </c>
      <c r="C3930" s="222" t="s">
        <v>2017</v>
      </c>
      <c r="D3930" s="235" t="s">
        <v>2007</v>
      </c>
      <c r="E3930" s="68" t="s">
        <v>2032</v>
      </c>
      <c r="F3930" s="239">
        <v>1</v>
      </c>
    </row>
    <row r="3931" customHeight="1" spans="1:6">
      <c r="A3931" s="20">
        <v>3927</v>
      </c>
      <c r="B3931" s="218" t="s">
        <v>5828</v>
      </c>
      <c r="C3931" s="222" t="s">
        <v>2017</v>
      </c>
      <c r="D3931" s="235" t="s">
        <v>2007</v>
      </c>
      <c r="E3931" s="68" t="s">
        <v>2032</v>
      </c>
      <c r="F3931" s="239">
        <v>1</v>
      </c>
    </row>
    <row r="3932" customHeight="1" spans="1:6">
      <c r="A3932" s="20">
        <v>3928</v>
      </c>
      <c r="B3932" s="218" t="s">
        <v>5829</v>
      </c>
      <c r="C3932" s="222" t="s">
        <v>2017</v>
      </c>
      <c r="D3932" s="235" t="s">
        <v>2007</v>
      </c>
      <c r="E3932" s="68" t="s">
        <v>2032</v>
      </c>
      <c r="F3932" s="239">
        <v>1</v>
      </c>
    </row>
    <row r="3933" customHeight="1" spans="1:6">
      <c r="A3933" s="20">
        <v>3929</v>
      </c>
      <c r="B3933" s="218" t="s">
        <v>5830</v>
      </c>
      <c r="C3933" s="222" t="s">
        <v>2017</v>
      </c>
      <c r="D3933" s="235" t="s">
        <v>2007</v>
      </c>
      <c r="E3933" s="68" t="s">
        <v>2032</v>
      </c>
      <c r="F3933" s="239">
        <v>4</v>
      </c>
    </row>
    <row r="3934" customHeight="1" spans="1:6">
      <c r="A3934" s="20">
        <v>3930</v>
      </c>
      <c r="B3934" s="218" t="s">
        <v>5831</v>
      </c>
      <c r="C3934" s="222" t="s">
        <v>2017</v>
      </c>
      <c r="D3934" s="235" t="s">
        <v>2007</v>
      </c>
      <c r="E3934" s="68" t="s">
        <v>2032</v>
      </c>
      <c r="F3934" s="239">
        <v>3</v>
      </c>
    </row>
    <row r="3935" customHeight="1" spans="1:6">
      <c r="A3935" s="20">
        <v>3931</v>
      </c>
      <c r="B3935" s="218" t="s">
        <v>5832</v>
      </c>
      <c r="C3935" s="222" t="s">
        <v>2017</v>
      </c>
      <c r="D3935" s="235" t="s">
        <v>2007</v>
      </c>
      <c r="E3935" s="68" t="s">
        <v>2032</v>
      </c>
      <c r="F3935" s="239">
        <v>7</v>
      </c>
    </row>
    <row r="3936" customHeight="1" spans="1:6">
      <c r="A3936" s="20">
        <v>3932</v>
      </c>
      <c r="B3936" s="218" t="s">
        <v>5812</v>
      </c>
      <c r="C3936" s="222" t="s">
        <v>2017</v>
      </c>
      <c r="D3936" s="235" t="s">
        <v>2007</v>
      </c>
      <c r="E3936" s="68" t="s">
        <v>2032</v>
      </c>
      <c r="F3936" s="239">
        <v>5</v>
      </c>
    </row>
    <row r="3937" customHeight="1" spans="1:6">
      <c r="A3937" s="20">
        <v>3933</v>
      </c>
      <c r="B3937" s="218" t="s">
        <v>5833</v>
      </c>
      <c r="C3937" s="222" t="s">
        <v>2017</v>
      </c>
      <c r="D3937" s="235" t="s">
        <v>2007</v>
      </c>
      <c r="E3937" s="68" t="s">
        <v>2032</v>
      </c>
      <c r="F3937" s="239">
        <v>2</v>
      </c>
    </row>
    <row r="3938" customHeight="1" spans="1:6">
      <c r="A3938" s="20">
        <v>3934</v>
      </c>
      <c r="B3938" s="218" t="s">
        <v>5834</v>
      </c>
      <c r="C3938" s="222" t="s">
        <v>2017</v>
      </c>
      <c r="D3938" s="235" t="s">
        <v>2007</v>
      </c>
      <c r="E3938" s="68" t="s">
        <v>2032</v>
      </c>
      <c r="F3938" s="239">
        <v>1</v>
      </c>
    </row>
    <row r="3939" customHeight="1" spans="1:6">
      <c r="A3939" s="20">
        <v>3935</v>
      </c>
      <c r="B3939" s="218" t="s">
        <v>5835</v>
      </c>
      <c r="C3939" s="222" t="s">
        <v>2017</v>
      </c>
      <c r="D3939" s="235" t="s">
        <v>2007</v>
      </c>
      <c r="E3939" s="68" t="s">
        <v>2032</v>
      </c>
      <c r="F3939" s="239">
        <v>3</v>
      </c>
    </row>
    <row r="3940" customHeight="1" spans="1:6">
      <c r="A3940" s="20">
        <v>3936</v>
      </c>
      <c r="B3940" s="218" t="s">
        <v>5836</v>
      </c>
      <c r="C3940" s="222" t="s">
        <v>2017</v>
      </c>
      <c r="D3940" s="235" t="s">
        <v>2007</v>
      </c>
      <c r="E3940" s="68" t="s">
        <v>2032</v>
      </c>
      <c r="F3940" s="239">
        <v>19</v>
      </c>
    </row>
    <row r="3941" customHeight="1" spans="1:6">
      <c r="A3941" s="20">
        <v>3937</v>
      </c>
      <c r="B3941" s="218" t="s">
        <v>5837</v>
      </c>
      <c r="C3941" s="222" t="s">
        <v>2017</v>
      </c>
      <c r="D3941" s="235" t="s">
        <v>2007</v>
      </c>
      <c r="E3941" s="68" t="s">
        <v>2032</v>
      </c>
      <c r="F3941" s="239">
        <v>3</v>
      </c>
    </row>
    <row r="3942" customHeight="1" spans="1:6">
      <c r="A3942" s="20">
        <v>3938</v>
      </c>
      <c r="B3942" s="218" t="s">
        <v>5838</v>
      </c>
      <c r="C3942" s="222" t="s">
        <v>2017</v>
      </c>
      <c r="D3942" s="235" t="s">
        <v>2007</v>
      </c>
      <c r="E3942" s="68" t="s">
        <v>2032</v>
      </c>
      <c r="F3942" s="239">
        <v>8</v>
      </c>
    </row>
    <row r="3943" customHeight="1" spans="1:6">
      <c r="A3943" s="20">
        <v>3939</v>
      </c>
      <c r="B3943" s="218" t="s">
        <v>5839</v>
      </c>
      <c r="C3943" s="222" t="s">
        <v>2017</v>
      </c>
      <c r="D3943" s="235" t="s">
        <v>2007</v>
      </c>
      <c r="E3943" s="68" t="s">
        <v>2032</v>
      </c>
      <c r="F3943" s="239">
        <v>1</v>
      </c>
    </row>
    <row r="3944" customHeight="1" spans="1:6">
      <c r="A3944" s="20">
        <v>3940</v>
      </c>
      <c r="B3944" s="218" t="s">
        <v>5840</v>
      </c>
      <c r="C3944" s="222" t="s">
        <v>2017</v>
      </c>
      <c r="D3944" s="235" t="s">
        <v>2007</v>
      </c>
      <c r="E3944" s="68" t="s">
        <v>2032</v>
      </c>
      <c r="F3944" s="239">
        <v>1</v>
      </c>
    </row>
    <row r="3945" customHeight="1" spans="1:6">
      <c r="A3945" s="20">
        <v>3941</v>
      </c>
      <c r="B3945" s="218" t="s">
        <v>5841</v>
      </c>
      <c r="C3945" s="222" t="s">
        <v>2017</v>
      </c>
      <c r="D3945" s="235" t="s">
        <v>2007</v>
      </c>
      <c r="E3945" s="68" t="s">
        <v>2032</v>
      </c>
      <c r="F3945" s="239">
        <v>1</v>
      </c>
    </row>
    <row r="3946" customHeight="1" spans="1:6">
      <c r="A3946" s="20">
        <v>3942</v>
      </c>
      <c r="B3946" s="218" t="s">
        <v>5842</v>
      </c>
      <c r="C3946" s="222" t="s">
        <v>2017</v>
      </c>
      <c r="D3946" s="235" t="s">
        <v>2007</v>
      </c>
      <c r="E3946" s="68" t="s">
        <v>2032</v>
      </c>
      <c r="F3946" s="239">
        <v>1</v>
      </c>
    </row>
    <row r="3947" customHeight="1" spans="1:6">
      <c r="A3947" s="20">
        <v>3943</v>
      </c>
      <c r="B3947" s="218" t="s">
        <v>5843</v>
      </c>
      <c r="C3947" s="222" t="s">
        <v>2017</v>
      </c>
      <c r="D3947" s="235" t="s">
        <v>2007</v>
      </c>
      <c r="E3947" s="68" t="s">
        <v>2032</v>
      </c>
      <c r="F3947" s="239">
        <v>2</v>
      </c>
    </row>
    <row r="3948" customHeight="1" spans="1:6">
      <c r="A3948" s="20">
        <v>3944</v>
      </c>
      <c r="B3948" s="218" t="s">
        <v>5844</v>
      </c>
      <c r="C3948" s="222" t="s">
        <v>2017</v>
      </c>
      <c r="D3948" s="235" t="s">
        <v>2007</v>
      </c>
      <c r="E3948" s="68" t="s">
        <v>2008</v>
      </c>
      <c r="F3948" s="239">
        <v>11</v>
      </c>
    </row>
    <row r="3949" customHeight="1" spans="1:6">
      <c r="A3949" s="20">
        <v>3945</v>
      </c>
      <c r="B3949" s="218" t="s">
        <v>5845</v>
      </c>
      <c r="C3949" s="222" t="s">
        <v>2017</v>
      </c>
      <c r="D3949" s="235" t="s">
        <v>2007</v>
      </c>
      <c r="E3949" s="68" t="s">
        <v>2008</v>
      </c>
      <c r="F3949" s="239">
        <v>1</v>
      </c>
    </row>
    <row r="3950" customHeight="1" spans="1:6">
      <c r="A3950" s="20">
        <v>3946</v>
      </c>
      <c r="B3950" s="218" t="s">
        <v>5391</v>
      </c>
      <c r="C3950" s="222" t="s">
        <v>2017</v>
      </c>
      <c r="D3950" s="235" t="s">
        <v>2007</v>
      </c>
      <c r="E3950" s="68" t="s">
        <v>2032</v>
      </c>
      <c r="F3950" s="239">
        <v>2</v>
      </c>
    </row>
    <row r="3951" customHeight="1" spans="1:6">
      <c r="A3951" s="20">
        <v>3947</v>
      </c>
      <c r="B3951" s="218" t="s">
        <v>5846</v>
      </c>
      <c r="C3951" s="222" t="s">
        <v>2017</v>
      </c>
      <c r="D3951" s="235" t="s">
        <v>2007</v>
      </c>
      <c r="E3951" s="68" t="s">
        <v>2008</v>
      </c>
      <c r="F3951" s="239">
        <v>1</v>
      </c>
    </row>
    <row r="3952" customHeight="1" spans="1:6">
      <c r="A3952" s="20">
        <v>3948</v>
      </c>
      <c r="B3952" s="218" t="s">
        <v>5847</v>
      </c>
      <c r="C3952" s="222" t="s">
        <v>2017</v>
      </c>
      <c r="D3952" s="235" t="s">
        <v>2007</v>
      </c>
      <c r="E3952" s="68" t="s">
        <v>2008</v>
      </c>
      <c r="F3952" s="239">
        <v>1</v>
      </c>
    </row>
    <row r="3953" customHeight="1" spans="1:6">
      <c r="A3953" s="20">
        <v>3949</v>
      </c>
      <c r="B3953" s="218" t="s">
        <v>5848</v>
      </c>
      <c r="C3953" s="222" t="s">
        <v>2017</v>
      </c>
      <c r="D3953" s="235" t="s">
        <v>2007</v>
      </c>
      <c r="E3953" s="68" t="s">
        <v>2008</v>
      </c>
      <c r="F3953" s="239">
        <v>1</v>
      </c>
    </row>
    <row r="3954" customHeight="1" spans="1:6">
      <c r="A3954" s="20">
        <v>3950</v>
      </c>
      <c r="B3954" s="218" t="s">
        <v>5848</v>
      </c>
      <c r="C3954" s="222" t="s">
        <v>2017</v>
      </c>
      <c r="D3954" s="235" t="s">
        <v>2007</v>
      </c>
      <c r="E3954" s="68" t="s">
        <v>2008</v>
      </c>
      <c r="F3954" s="239">
        <v>1</v>
      </c>
    </row>
    <row r="3955" customHeight="1" spans="1:6">
      <c r="A3955" s="20">
        <v>3951</v>
      </c>
      <c r="B3955" s="218" t="s">
        <v>5849</v>
      </c>
      <c r="C3955" s="222" t="s">
        <v>2017</v>
      </c>
      <c r="D3955" s="235" t="s">
        <v>2007</v>
      </c>
      <c r="E3955" s="68" t="s">
        <v>2008</v>
      </c>
      <c r="F3955" s="239">
        <v>2</v>
      </c>
    </row>
    <row r="3956" customHeight="1" spans="1:6">
      <c r="A3956" s="20">
        <v>3952</v>
      </c>
      <c r="B3956" s="218" t="s">
        <v>5850</v>
      </c>
      <c r="C3956" s="222" t="s">
        <v>2017</v>
      </c>
      <c r="D3956" s="235" t="s">
        <v>2007</v>
      </c>
      <c r="E3956" s="68" t="s">
        <v>2008</v>
      </c>
      <c r="F3956" s="239">
        <v>1</v>
      </c>
    </row>
    <row r="3957" customHeight="1" spans="1:6">
      <c r="A3957" s="20">
        <v>3953</v>
      </c>
      <c r="B3957" s="218" t="s">
        <v>5851</v>
      </c>
      <c r="C3957" s="222" t="s">
        <v>2017</v>
      </c>
      <c r="D3957" s="235" t="s">
        <v>2007</v>
      </c>
      <c r="E3957" s="68" t="s">
        <v>2008</v>
      </c>
      <c r="F3957" s="239">
        <v>4</v>
      </c>
    </row>
    <row r="3958" customHeight="1" spans="1:6">
      <c r="A3958" s="20">
        <v>3954</v>
      </c>
      <c r="B3958" s="218" t="s">
        <v>5852</v>
      </c>
      <c r="C3958" s="222" t="s">
        <v>2017</v>
      </c>
      <c r="D3958" s="235" t="s">
        <v>2007</v>
      </c>
      <c r="E3958" s="68" t="s">
        <v>2008</v>
      </c>
      <c r="F3958" s="239">
        <v>1</v>
      </c>
    </row>
    <row r="3959" customHeight="1" spans="1:6">
      <c r="A3959" s="20">
        <v>3955</v>
      </c>
      <c r="B3959" s="218" t="s">
        <v>5853</v>
      </c>
      <c r="C3959" s="68"/>
      <c r="D3959" s="235" t="s">
        <v>2007</v>
      </c>
      <c r="E3959" s="68" t="s">
        <v>2008</v>
      </c>
      <c r="F3959" s="239">
        <v>2</v>
      </c>
    </row>
    <row r="3960" customHeight="1" spans="1:6">
      <c r="A3960" s="20">
        <v>3956</v>
      </c>
      <c r="B3960" s="218" t="s">
        <v>5854</v>
      </c>
      <c r="C3960" s="68"/>
      <c r="D3960" s="235" t="s">
        <v>2007</v>
      </c>
      <c r="E3960" s="68" t="s">
        <v>2008</v>
      </c>
      <c r="F3960" s="239">
        <v>1</v>
      </c>
    </row>
    <row r="3961" customHeight="1" spans="1:6">
      <c r="A3961" s="20">
        <v>3957</v>
      </c>
      <c r="B3961" s="218" t="s">
        <v>5855</v>
      </c>
      <c r="C3961" s="68"/>
      <c r="D3961" s="235" t="s">
        <v>2007</v>
      </c>
      <c r="E3961" s="68" t="s">
        <v>2008</v>
      </c>
      <c r="F3961" s="239">
        <v>3</v>
      </c>
    </row>
    <row r="3962" customHeight="1" spans="1:6">
      <c r="A3962" s="20">
        <v>3958</v>
      </c>
      <c r="B3962" s="218" t="s">
        <v>5856</v>
      </c>
      <c r="C3962" s="68"/>
      <c r="D3962" s="235" t="s">
        <v>2007</v>
      </c>
      <c r="E3962" s="68" t="s">
        <v>2008</v>
      </c>
      <c r="F3962" s="239">
        <v>1</v>
      </c>
    </row>
    <row r="3963" customHeight="1" spans="1:6">
      <c r="A3963" s="20">
        <v>3959</v>
      </c>
      <c r="B3963" s="218" t="s">
        <v>5857</v>
      </c>
      <c r="C3963" s="68"/>
      <c r="D3963" s="235" t="s">
        <v>2007</v>
      </c>
      <c r="E3963" s="68" t="s">
        <v>2008</v>
      </c>
      <c r="F3963" s="239">
        <v>1</v>
      </c>
    </row>
    <row r="3964" customHeight="1" spans="1:6">
      <c r="A3964" s="20">
        <v>3960</v>
      </c>
      <c r="B3964" s="218" t="s">
        <v>5858</v>
      </c>
      <c r="C3964" s="68"/>
      <c r="D3964" s="235" t="s">
        <v>2007</v>
      </c>
      <c r="E3964" s="68" t="s">
        <v>2008</v>
      </c>
      <c r="F3964" s="239">
        <v>2</v>
      </c>
    </row>
    <row r="3965" customHeight="1" spans="1:6">
      <c r="A3965" s="20">
        <v>3961</v>
      </c>
      <c r="B3965" s="218" t="s">
        <v>5859</v>
      </c>
      <c r="C3965" s="68"/>
      <c r="D3965" s="235" t="s">
        <v>2007</v>
      </c>
      <c r="E3965" s="68" t="s">
        <v>2008</v>
      </c>
      <c r="F3965" s="239">
        <v>2</v>
      </c>
    </row>
    <row r="3966" customHeight="1" spans="1:6">
      <c r="A3966" s="20">
        <v>3962</v>
      </c>
      <c r="B3966" s="218" t="s">
        <v>5860</v>
      </c>
      <c r="C3966" s="68"/>
      <c r="D3966" s="235" t="s">
        <v>2007</v>
      </c>
      <c r="E3966" s="68" t="s">
        <v>2008</v>
      </c>
      <c r="F3966" s="239">
        <v>2</v>
      </c>
    </row>
    <row r="3967" customHeight="1" spans="1:6">
      <c r="A3967" s="20">
        <v>3963</v>
      </c>
      <c r="B3967" s="218" t="s">
        <v>5861</v>
      </c>
      <c r="C3967" s="68"/>
      <c r="D3967" s="235" t="s">
        <v>2007</v>
      </c>
      <c r="E3967" s="68" t="s">
        <v>2008</v>
      </c>
      <c r="F3967" s="239">
        <v>1</v>
      </c>
    </row>
    <row r="3968" customHeight="1" spans="1:6">
      <c r="A3968" s="20">
        <v>3964</v>
      </c>
      <c r="B3968" s="218" t="s">
        <v>5363</v>
      </c>
      <c r="C3968" s="68"/>
      <c r="D3968" s="235" t="s">
        <v>2007</v>
      </c>
      <c r="E3968" s="68" t="s">
        <v>2008</v>
      </c>
      <c r="F3968" s="239">
        <v>6</v>
      </c>
    </row>
    <row r="3969" customHeight="1" spans="1:6">
      <c r="A3969" s="20">
        <v>3965</v>
      </c>
      <c r="B3969" s="218" t="s">
        <v>5862</v>
      </c>
      <c r="C3969" s="68" t="s">
        <v>2568</v>
      </c>
      <c r="D3969" s="235" t="s">
        <v>2007</v>
      </c>
      <c r="E3969" s="68" t="s">
        <v>2008</v>
      </c>
      <c r="F3969" s="239">
        <v>6</v>
      </c>
    </row>
    <row r="3970" customHeight="1" spans="1:6">
      <c r="A3970" s="20">
        <v>3966</v>
      </c>
      <c r="B3970" s="218" t="s">
        <v>5863</v>
      </c>
      <c r="C3970" s="222" t="s">
        <v>2017</v>
      </c>
      <c r="D3970" s="235" t="s">
        <v>2007</v>
      </c>
      <c r="E3970" s="68" t="s">
        <v>2008</v>
      </c>
      <c r="F3970" s="239">
        <v>1</v>
      </c>
    </row>
    <row r="3971" customHeight="1" spans="1:6">
      <c r="A3971" s="20">
        <v>3967</v>
      </c>
      <c r="B3971" s="218" t="s">
        <v>5845</v>
      </c>
      <c r="C3971" s="222" t="s">
        <v>2017</v>
      </c>
      <c r="D3971" s="235" t="s">
        <v>2007</v>
      </c>
      <c r="E3971" s="68" t="s">
        <v>2008</v>
      </c>
      <c r="F3971" s="239">
        <v>1</v>
      </c>
    </row>
    <row r="3972" customHeight="1" spans="1:6">
      <c r="A3972" s="20">
        <v>3968</v>
      </c>
      <c r="B3972" s="218" t="s">
        <v>5864</v>
      </c>
      <c r="C3972" s="222" t="s">
        <v>2017</v>
      </c>
      <c r="D3972" s="235" t="s">
        <v>2007</v>
      </c>
      <c r="E3972" s="68" t="s">
        <v>2008</v>
      </c>
      <c r="F3972" s="239">
        <v>1</v>
      </c>
    </row>
    <row r="3973" customHeight="1" spans="1:6">
      <c r="A3973" s="20">
        <v>3969</v>
      </c>
      <c r="B3973" s="218" t="s">
        <v>5865</v>
      </c>
      <c r="C3973" s="68"/>
      <c r="D3973" s="235" t="s">
        <v>2007</v>
      </c>
      <c r="E3973" s="68" t="s">
        <v>2008</v>
      </c>
      <c r="F3973" s="239">
        <v>3</v>
      </c>
    </row>
    <row r="3974" customHeight="1" spans="1:6">
      <c r="A3974" s="20">
        <v>3970</v>
      </c>
      <c r="B3974" s="218" t="s">
        <v>5866</v>
      </c>
      <c r="C3974" s="68"/>
      <c r="D3974" s="235" t="s">
        <v>2007</v>
      </c>
      <c r="E3974" s="68" t="s">
        <v>2008</v>
      </c>
      <c r="F3974" s="239">
        <v>4</v>
      </c>
    </row>
    <row r="3975" customHeight="1" spans="1:6">
      <c r="A3975" s="20">
        <v>3971</v>
      </c>
      <c r="B3975" s="218" t="s">
        <v>5867</v>
      </c>
      <c r="C3975" s="68"/>
      <c r="D3975" s="235" t="s">
        <v>2007</v>
      </c>
      <c r="E3975" s="68" t="s">
        <v>2032</v>
      </c>
      <c r="F3975" s="239">
        <v>2</v>
      </c>
    </row>
    <row r="3976" customHeight="1" spans="1:6">
      <c r="A3976" s="20">
        <v>3972</v>
      </c>
      <c r="B3976" s="218" t="s">
        <v>5802</v>
      </c>
      <c r="C3976" s="68"/>
      <c r="D3976" s="235" t="s">
        <v>2007</v>
      </c>
      <c r="E3976" s="68" t="s">
        <v>2032</v>
      </c>
      <c r="F3976" s="239">
        <v>2</v>
      </c>
    </row>
    <row r="3977" customHeight="1" spans="1:6">
      <c r="A3977" s="20">
        <v>3973</v>
      </c>
      <c r="B3977" s="218" t="s">
        <v>5868</v>
      </c>
      <c r="C3977" s="68"/>
      <c r="D3977" s="235" t="s">
        <v>2007</v>
      </c>
      <c r="E3977" s="68" t="s">
        <v>2032</v>
      </c>
      <c r="F3977" s="239">
        <v>2</v>
      </c>
    </row>
    <row r="3978" customHeight="1" spans="1:6">
      <c r="A3978" s="20">
        <v>3974</v>
      </c>
      <c r="B3978" s="218" t="s">
        <v>5780</v>
      </c>
      <c r="C3978" s="68"/>
      <c r="D3978" s="235" t="s">
        <v>2007</v>
      </c>
      <c r="E3978" s="68" t="s">
        <v>2032</v>
      </c>
      <c r="F3978" s="239">
        <v>2</v>
      </c>
    </row>
    <row r="3979" customHeight="1" spans="1:6">
      <c r="A3979" s="20">
        <v>3975</v>
      </c>
      <c r="B3979" s="218" t="s">
        <v>5869</v>
      </c>
      <c r="C3979" s="68"/>
      <c r="D3979" s="235" t="s">
        <v>2007</v>
      </c>
      <c r="E3979" s="68" t="s">
        <v>2038</v>
      </c>
      <c r="F3979" s="239">
        <v>2</v>
      </c>
    </row>
    <row r="3980" customHeight="1" spans="1:6">
      <c r="A3980" s="20">
        <v>3976</v>
      </c>
      <c r="B3980" s="218" t="s">
        <v>5870</v>
      </c>
      <c r="C3980" s="68"/>
      <c r="D3980" s="235" t="s">
        <v>2007</v>
      </c>
      <c r="E3980" s="68" t="s">
        <v>2032</v>
      </c>
      <c r="F3980" s="239">
        <v>2</v>
      </c>
    </row>
    <row r="3981" customHeight="1" spans="1:6">
      <c r="A3981" s="20">
        <v>3977</v>
      </c>
      <c r="B3981" s="218" t="s">
        <v>5871</v>
      </c>
      <c r="C3981" s="68"/>
      <c r="D3981" s="235" t="s">
        <v>2007</v>
      </c>
      <c r="E3981" s="68" t="s">
        <v>2032</v>
      </c>
      <c r="F3981" s="239">
        <v>1</v>
      </c>
    </row>
    <row r="3982" customHeight="1" spans="1:6">
      <c r="A3982" s="20">
        <v>3978</v>
      </c>
      <c r="B3982" s="218" t="s">
        <v>5847</v>
      </c>
      <c r="C3982" s="68"/>
      <c r="D3982" s="235" t="s">
        <v>2007</v>
      </c>
      <c r="E3982" s="68" t="s">
        <v>2008</v>
      </c>
      <c r="F3982" s="239">
        <v>3</v>
      </c>
    </row>
    <row r="3983" customHeight="1" spans="1:6">
      <c r="A3983" s="20">
        <v>3979</v>
      </c>
      <c r="B3983" s="218" t="s">
        <v>5321</v>
      </c>
      <c r="C3983" s="68"/>
      <c r="D3983" s="235" t="s">
        <v>2007</v>
      </c>
      <c r="E3983" s="68" t="s">
        <v>2008</v>
      </c>
      <c r="F3983" s="239">
        <v>2</v>
      </c>
    </row>
    <row r="3984" customHeight="1" spans="1:6">
      <c r="A3984" s="20">
        <v>3980</v>
      </c>
      <c r="B3984" s="218" t="s">
        <v>5872</v>
      </c>
      <c r="C3984" s="68"/>
      <c r="D3984" s="235" t="s">
        <v>2007</v>
      </c>
      <c r="E3984" s="68" t="s">
        <v>2064</v>
      </c>
      <c r="F3984" s="239">
        <v>11</v>
      </c>
    </row>
    <row r="3985" customHeight="1" spans="1:6">
      <c r="A3985" s="20">
        <v>3981</v>
      </c>
      <c r="B3985" s="218" t="s">
        <v>5873</v>
      </c>
      <c r="C3985" s="68"/>
      <c r="D3985" s="235" t="s">
        <v>2007</v>
      </c>
      <c r="E3985" s="68" t="s">
        <v>2064</v>
      </c>
      <c r="F3985" s="239">
        <v>6</v>
      </c>
    </row>
    <row r="3986" customHeight="1" spans="1:6">
      <c r="A3986" s="20">
        <v>3982</v>
      </c>
      <c r="B3986" s="218" t="s">
        <v>5434</v>
      </c>
      <c r="C3986" s="68"/>
      <c r="D3986" s="235" t="s">
        <v>2007</v>
      </c>
      <c r="E3986" s="68" t="s">
        <v>2064</v>
      </c>
      <c r="F3986" s="239">
        <v>14</v>
      </c>
    </row>
    <row r="3987" customHeight="1" spans="1:6">
      <c r="A3987" s="20">
        <v>3983</v>
      </c>
      <c r="B3987" s="218" t="s">
        <v>5709</v>
      </c>
      <c r="C3987" s="68"/>
      <c r="D3987" s="235" t="s">
        <v>2007</v>
      </c>
      <c r="E3987" s="68" t="s">
        <v>2032</v>
      </c>
      <c r="F3987" s="239">
        <v>6</v>
      </c>
    </row>
    <row r="3988" customHeight="1" spans="1:6">
      <c r="A3988" s="20">
        <v>3984</v>
      </c>
      <c r="B3988" s="218" t="s">
        <v>5874</v>
      </c>
      <c r="C3988" s="68"/>
      <c r="D3988" s="235" t="s">
        <v>2007</v>
      </c>
      <c r="E3988" s="68" t="s">
        <v>2032</v>
      </c>
      <c r="F3988" s="239">
        <v>4</v>
      </c>
    </row>
    <row r="3989" customHeight="1" spans="1:6">
      <c r="A3989" s="20">
        <v>3985</v>
      </c>
      <c r="B3989" s="218" t="s">
        <v>5875</v>
      </c>
      <c r="C3989" s="68"/>
      <c r="D3989" s="235" t="s">
        <v>2007</v>
      </c>
      <c r="E3989" s="68" t="s">
        <v>2064</v>
      </c>
      <c r="F3989" s="239">
        <v>40</v>
      </c>
    </row>
    <row r="3990" customHeight="1" spans="1:6">
      <c r="A3990" s="20">
        <v>3986</v>
      </c>
      <c r="B3990" s="218" t="s">
        <v>5876</v>
      </c>
      <c r="C3990" s="222" t="s">
        <v>2017</v>
      </c>
      <c r="D3990" s="235" t="s">
        <v>2007</v>
      </c>
      <c r="E3990" s="68" t="s">
        <v>2008</v>
      </c>
      <c r="F3990" s="239">
        <v>1</v>
      </c>
    </row>
    <row r="3991" customHeight="1" spans="1:6">
      <c r="A3991" s="20">
        <v>3987</v>
      </c>
      <c r="B3991" s="218" t="s">
        <v>5877</v>
      </c>
      <c r="C3991" s="222" t="s">
        <v>2017</v>
      </c>
      <c r="D3991" s="235" t="s">
        <v>2007</v>
      </c>
      <c r="E3991" s="68" t="s">
        <v>2008</v>
      </c>
      <c r="F3991" s="239">
        <v>3</v>
      </c>
    </row>
    <row r="3992" customHeight="1" spans="1:6">
      <c r="A3992" s="20">
        <v>3988</v>
      </c>
      <c r="B3992" s="218" t="s">
        <v>5878</v>
      </c>
      <c r="C3992" s="68"/>
      <c r="D3992" s="235" t="s">
        <v>2007</v>
      </c>
      <c r="E3992" s="68" t="s">
        <v>2032</v>
      </c>
      <c r="F3992" s="239">
        <v>6</v>
      </c>
    </row>
    <row r="3993" customHeight="1" spans="1:6">
      <c r="A3993" s="20">
        <v>3989</v>
      </c>
      <c r="B3993" s="218" t="s">
        <v>5879</v>
      </c>
      <c r="C3993" s="68"/>
      <c r="D3993" s="235" t="s">
        <v>2007</v>
      </c>
      <c r="E3993" s="68" t="s">
        <v>2038</v>
      </c>
      <c r="F3993" s="239">
        <v>11</v>
      </c>
    </row>
    <row r="3994" customHeight="1" spans="1:6">
      <c r="A3994" s="20">
        <v>3990</v>
      </c>
      <c r="B3994" s="218" t="s">
        <v>5880</v>
      </c>
      <c r="C3994" s="68"/>
      <c r="D3994" s="235" t="s">
        <v>2007</v>
      </c>
      <c r="E3994" s="68" t="s">
        <v>2038</v>
      </c>
      <c r="F3994" s="239">
        <v>1</v>
      </c>
    </row>
    <row r="3995" customHeight="1" spans="1:6">
      <c r="A3995" s="20">
        <v>3991</v>
      </c>
      <c r="B3995" s="218" t="s">
        <v>5566</v>
      </c>
      <c r="C3995" s="68"/>
      <c r="D3995" s="235" t="s">
        <v>2007</v>
      </c>
      <c r="E3995" s="68" t="s">
        <v>2038</v>
      </c>
      <c r="F3995" s="239">
        <v>20</v>
      </c>
    </row>
    <row r="3996" customHeight="1" spans="1:6">
      <c r="A3996" s="20">
        <v>3992</v>
      </c>
      <c r="B3996" s="218" t="s">
        <v>5881</v>
      </c>
      <c r="C3996" s="68"/>
      <c r="D3996" s="235" t="s">
        <v>2007</v>
      </c>
      <c r="E3996" s="68" t="s">
        <v>2038</v>
      </c>
      <c r="F3996" s="239">
        <v>8</v>
      </c>
    </row>
    <row r="3997" customHeight="1" spans="1:6">
      <c r="A3997" s="20">
        <v>3993</v>
      </c>
      <c r="B3997" s="218" t="s">
        <v>5882</v>
      </c>
      <c r="C3997" s="68"/>
      <c r="D3997" s="235" t="s">
        <v>2007</v>
      </c>
      <c r="E3997" s="68" t="s">
        <v>2038</v>
      </c>
      <c r="F3997" s="239">
        <v>7</v>
      </c>
    </row>
    <row r="3998" customHeight="1" spans="1:6">
      <c r="A3998" s="20">
        <v>3994</v>
      </c>
      <c r="B3998" s="218" t="s">
        <v>5883</v>
      </c>
      <c r="C3998" s="68"/>
      <c r="D3998" s="235" t="s">
        <v>2007</v>
      </c>
      <c r="E3998" s="68" t="s">
        <v>2032</v>
      </c>
      <c r="F3998" s="239">
        <v>13</v>
      </c>
    </row>
    <row r="3999" customHeight="1" spans="1:6">
      <c r="A3999" s="20">
        <v>3995</v>
      </c>
      <c r="B3999" s="218" t="s">
        <v>5884</v>
      </c>
      <c r="C3999" s="68"/>
      <c r="D3999" s="235" t="s">
        <v>2007</v>
      </c>
      <c r="E3999" s="68" t="s">
        <v>2032</v>
      </c>
      <c r="F3999" s="239">
        <v>4</v>
      </c>
    </row>
    <row r="4000" customHeight="1" spans="1:6">
      <c r="A4000" s="20">
        <v>3996</v>
      </c>
      <c r="B4000" s="218" t="s">
        <v>5885</v>
      </c>
      <c r="C4000" s="68"/>
      <c r="D4000" s="235" t="s">
        <v>2007</v>
      </c>
      <c r="E4000" s="68" t="s">
        <v>2032</v>
      </c>
      <c r="F4000" s="239">
        <v>4</v>
      </c>
    </row>
    <row r="4001" customHeight="1" spans="1:6">
      <c r="A4001" s="20">
        <v>3997</v>
      </c>
      <c r="B4001" s="218" t="s">
        <v>5886</v>
      </c>
      <c r="C4001" s="68"/>
      <c r="D4001" s="235" t="s">
        <v>2007</v>
      </c>
      <c r="E4001" s="68" t="s">
        <v>2032</v>
      </c>
      <c r="F4001" s="239">
        <v>2</v>
      </c>
    </row>
    <row r="4002" customHeight="1" spans="1:6">
      <c r="A4002" s="20">
        <v>3998</v>
      </c>
      <c r="B4002" s="218" t="s">
        <v>5887</v>
      </c>
      <c r="C4002" s="68"/>
      <c r="D4002" s="235" t="s">
        <v>2007</v>
      </c>
      <c r="E4002" s="68" t="s">
        <v>2032</v>
      </c>
      <c r="F4002" s="239">
        <v>12</v>
      </c>
    </row>
    <row r="4003" customHeight="1" spans="1:6">
      <c r="A4003" s="20">
        <v>3999</v>
      </c>
      <c r="B4003" s="218" t="s">
        <v>5888</v>
      </c>
      <c r="C4003" s="68"/>
      <c r="D4003" s="235" t="s">
        <v>2007</v>
      </c>
      <c r="E4003" s="68" t="s">
        <v>2032</v>
      </c>
      <c r="F4003" s="239">
        <v>13</v>
      </c>
    </row>
    <row r="4004" customHeight="1" spans="1:6">
      <c r="A4004" s="20">
        <v>4000</v>
      </c>
      <c r="B4004" s="218" t="s">
        <v>5575</v>
      </c>
      <c r="C4004" s="68"/>
      <c r="D4004" s="235" t="s">
        <v>2007</v>
      </c>
      <c r="E4004" s="68" t="s">
        <v>2032</v>
      </c>
      <c r="F4004" s="239">
        <v>13</v>
      </c>
    </row>
    <row r="4005" customHeight="1" spans="1:6">
      <c r="A4005" s="20">
        <v>4001</v>
      </c>
      <c r="B4005" s="218" t="s">
        <v>5889</v>
      </c>
      <c r="C4005" s="68"/>
      <c r="D4005" s="235" t="s">
        <v>2007</v>
      </c>
      <c r="E4005" s="68" t="s">
        <v>2032</v>
      </c>
      <c r="F4005" s="239">
        <v>1</v>
      </c>
    </row>
    <row r="4006" customHeight="1" spans="1:6">
      <c r="A4006" s="20">
        <v>4002</v>
      </c>
      <c r="B4006" s="218" t="s">
        <v>5890</v>
      </c>
      <c r="C4006" s="68"/>
      <c r="D4006" s="235" t="s">
        <v>2007</v>
      </c>
      <c r="E4006" s="68" t="s">
        <v>2032</v>
      </c>
      <c r="F4006" s="239">
        <v>3</v>
      </c>
    </row>
    <row r="4007" customHeight="1" spans="1:6">
      <c r="A4007" s="20">
        <v>4003</v>
      </c>
      <c r="B4007" s="218" t="s">
        <v>5891</v>
      </c>
      <c r="C4007" s="68"/>
      <c r="D4007" s="235" t="s">
        <v>2007</v>
      </c>
      <c r="E4007" s="68" t="s">
        <v>2032</v>
      </c>
      <c r="F4007" s="239">
        <v>5</v>
      </c>
    </row>
    <row r="4008" customHeight="1" spans="1:6">
      <c r="A4008" s="20">
        <v>4004</v>
      </c>
      <c r="B4008" s="218" t="s">
        <v>5892</v>
      </c>
      <c r="C4008" s="68"/>
      <c r="D4008" s="235" t="s">
        <v>2007</v>
      </c>
      <c r="E4008" s="68" t="s">
        <v>2064</v>
      </c>
      <c r="F4008" s="239">
        <v>10</v>
      </c>
    </row>
    <row r="4009" customHeight="1" spans="1:6">
      <c r="A4009" s="20">
        <v>4005</v>
      </c>
      <c r="B4009" s="218" t="s">
        <v>5893</v>
      </c>
      <c r="C4009" s="68"/>
      <c r="D4009" s="235" t="s">
        <v>2007</v>
      </c>
      <c r="E4009" s="68" t="s">
        <v>2064</v>
      </c>
      <c r="F4009" s="239">
        <v>8</v>
      </c>
    </row>
    <row r="4010" customHeight="1" spans="1:6">
      <c r="A4010" s="20">
        <v>4006</v>
      </c>
      <c r="B4010" s="218" t="s">
        <v>5894</v>
      </c>
      <c r="C4010" s="68"/>
      <c r="D4010" s="235" t="s">
        <v>2007</v>
      </c>
      <c r="E4010" s="68" t="s">
        <v>2064</v>
      </c>
      <c r="F4010" s="239">
        <v>4</v>
      </c>
    </row>
    <row r="4011" customHeight="1" spans="1:6">
      <c r="A4011" s="20">
        <v>4007</v>
      </c>
      <c r="B4011" s="218" t="s">
        <v>5895</v>
      </c>
      <c r="C4011" s="68"/>
      <c r="D4011" s="235" t="s">
        <v>2007</v>
      </c>
      <c r="E4011" s="68" t="s">
        <v>2008</v>
      </c>
      <c r="F4011" s="239">
        <v>1</v>
      </c>
    </row>
    <row r="4012" customHeight="1" spans="1:6">
      <c r="A4012" s="20">
        <v>4008</v>
      </c>
      <c r="B4012" s="218" t="s">
        <v>5896</v>
      </c>
      <c r="C4012" s="68"/>
      <c r="D4012" s="235" t="s">
        <v>2007</v>
      </c>
      <c r="E4012" s="68" t="s">
        <v>2032</v>
      </c>
      <c r="F4012" s="239">
        <v>2</v>
      </c>
    </row>
    <row r="4013" customHeight="1" spans="1:6">
      <c r="A4013" s="20">
        <v>4009</v>
      </c>
      <c r="B4013" s="218" t="s">
        <v>5897</v>
      </c>
      <c r="C4013" s="68"/>
      <c r="D4013" s="235" t="s">
        <v>2007</v>
      </c>
      <c r="E4013" s="68" t="s">
        <v>2032</v>
      </c>
      <c r="F4013" s="239">
        <v>4</v>
      </c>
    </row>
    <row r="4014" customHeight="1" spans="1:6">
      <c r="A4014" s="20">
        <v>4010</v>
      </c>
      <c r="B4014" s="218" t="s">
        <v>5898</v>
      </c>
      <c r="C4014" s="68"/>
      <c r="D4014" s="235" t="s">
        <v>2007</v>
      </c>
      <c r="E4014" s="68" t="s">
        <v>2032</v>
      </c>
      <c r="F4014" s="239">
        <v>2</v>
      </c>
    </row>
    <row r="4015" customHeight="1" spans="1:6">
      <c r="A4015" s="20">
        <v>4011</v>
      </c>
      <c r="B4015" s="218" t="s">
        <v>5899</v>
      </c>
      <c r="C4015" s="68"/>
      <c r="D4015" s="235" t="s">
        <v>2007</v>
      </c>
      <c r="E4015" s="68" t="s">
        <v>2032</v>
      </c>
      <c r="F4015" s="239">
        <v>10</v>
      </c>
    </row>
    <row r="4016" customHeight="1" spans="1:6">
      <c r="A4016" s="20">
        <v>4012</v>
      </c>
      <c r="B4016" s="218" t="s">
        <v>5900</v>
      </c>
      <c r="C4016" s="68"/>
      <c r="D4016" s="235" t="s">
        <v>2007</v>
      </c>
      <c r="E4016" s="68" t="s">
        <v>2032</v>
      </c>
      <c r="F4016" s="239">
        <v>14</v>
      </c>
    </row>
    <row r="4017" customHeight="1" spans="1:6">
      <c r="A4017" s="20">
        <v>4013</v>
      </c>
      <c r="B4017" s="218" t="s">
        <v>5901</v>
      </c>
      <c r="C4017" s="68"/>
      <c r="D4017" s="235" t="s">
        <v>2007</v>
      </c>
      <c r="E4017" s="68" t="s">
        <v>2032</v>
      </c>
      <c r="F4017" s="239">
        <v>5</v>
      </c>
    </row>
    <row r="4018" customHeight="1" spans="1:6">
      <c r="A4018" s="20">
        <v>4014</v>
      </c>
      <c r="B4018" s="218" t="s">
        <v>5902</v>
      </c>
      <c r="C4018" s="68" t="s">
        <v>2568</v>
      </c>
      <c r="D4018" s="235" t="s">
        <v>2007</v>
      </c>
      <c r="E4018" s="68" t="s">
        <v>2032</v>
      </c>
      <c r="F4018" s="239">
        <v>1</v>
      </c>
    </row>
    <row r="4019" customHeight="1" spans="1:6">
      <c r="A4019" s="20">
        <v>4015</v>
      </c>
      <c r="B4019" s="218" t="s">
        <v>5903</v>
      </c>
      <c r="C4019" s="222" t="s">
        <v>2017</v>
      </c>
      <c r="D4019" s="235" t="s">
        <v>2007</v>
      </c>
      <c r="E4019" s="68" t="s">
        <v>2032</v>
      </c>
      <c r="F4019" s="239">
        <v>3</v>
      </c>
    </row>
    <row r="4020" customHeight="1" spans="1:6">
      <c r="A4020" s="20">
        <v>4016</v>
      </c>
      <c r="B4020" s="218" t="s">
        <v>5904</v>
      </c>
      <c r="C4020" s="222" t="s">
        <v>2017</v>
      </c>
      <c r="D4020" s="235" t="s">
        <v>2007</v>
      </c>
      <c r="E4020" s="68" t="s">
        <v>2032</v>
      </c>
      <c r="F4020" s="239">
        <v>6</v>
      </c>
    </row>
    <row r="4021" customHeight="1" spans="1:6">
      <c r="A4021" s="20">
        <v>4017</v>
      </c>
      <c r="B4021" s="218" t="s">
        <v>5905</v>
      </c>
      <c r="C4021" s="222" t="s">
        <v>2017</v>
      </c>
      <c r="D4021" s="235" t="s">
        <v>2007</v>
      </c>
      <c r="E4021" s="68" t="s">
        <v>2032</v>
      </c>
      <c r="F4021" s="239">
        <v>1</v>
      </c>
    </row>
    <row r="4022" customHeight="1" spans="1:6">
      <c r="A4022" s="20">
        <v>4018</v>
      </c>
      <c r="B4022" s="218" t="s">
        <v>5906</v>
      </c>
      <c r="C4022" s="222" t="s">
        <v>2017</v>
      </c>
      <c r="D4022" s="235" t="s">
        <v>2007</v>
      </c>
      <c r="E4022" s="68" t="s">
        <v>2032</v>
      </c>
      <c r="F4022" s="239">
        <v>1</v>
      </c>
    </row>
    <row r="4023" customHeight="1" spans="1:6">
      <c r="A4023" s="20">
        <v>4019</v>
      </c>
      <c r="B4023" s="218" t="s">
        <v>5907</v>
      </c>
      <c r="C4023" s="68"/>
      <c r="D4023" s="235" t="s">
        <v>2007</v>
      </c>
      <c r="E4023" s="68" t="s">
        <v>2032</v>
      </c>
      <c r="F4023" s="239">
        <v>2</v>
      </c>
    </row>
    <row r="4024" customHeight="1" spans="1:6">
      <c r="A4024" s="20">
        <v>4020</v>
      </c>
      <c r="B4024" s="218" t="s">
        <v>5908</v>
      </c>
      <c r="C4024" s="68"/>
      <c r="D4024" s="235" t="s">
        <v>2007</v>
      </c>
      <c r="E4024" s="68" t="s">
        <v>2032</v>
      </c>
      <c r="F4024" s="239">
        <v>1</v>
      </c>
    </row>
    <row r="4025" customHeight="1" spans="1:6">
      <c r="A4025" s="20">
        <v>4021</v>
      </c>
      <c r="B4025" s="218" t="s">
        <v>5909</v>
      </c>
      <c r="C4025" s="68"/>
      <c r="D4025" s="235" t="s">
        <v>2007</v>
      </c>
      <c r="E4025" s="68" t="s">
        <v>2032</v>
      </c>
      <c r="F4025" s="239">
        <v>3</v>
      </c>
    </row>
    <row r="4026" customHeight="1" spans="1:6">
      <c r="A4026" s="20">
        <v>4022</v>
      </c>
      <c r="B4026" s="218" t="s">
        <v>5910</v>
      </c>
      <c r="C4026" s="68"/>
      <c r="D4026" s="235" t="s">
        <v>2007</v>
      </c>
      <c r="E4026" s="68" t="s">
        <v>2032</v>
      </c>
      <c r="F4026" s="239">
        <v>6</v>
      </c>
    </row>
    <row r="4027" customHeight="1" spans="1:6">
      <c r="A4027" s="20">
        <v>4023</v>
      </c>
      <c r="B4027" s="218" t="s">
        <v>5911</v>
      </c>
      <c r="C4027" s="68"/>
      <c r="D4027" s="235" t="s">
        <v>2007</v>
      </c>
      <c r="E4027" s="68" t="s">
        <v>2032</v>
      </c>
      <c r="F4027" s="239">
        <v>2</v>
      </c>
    </row>
    <row r="4028" customHeight="1" spans="1:6">
      <c r="A4028" s="20">
        <v>4024</v>
      </c>
      <c r="B4028" s="218" t="s">
        <v>5912</v>
      </c>
      <c r="C4028" s="68"/>
      <c r="D4028" s="235" t="s">
        <v>2007</v>
      </c>
      <c r="E4028" s="68" t="s">
        <v>2032</v>
      </c>
      <c r="F4028" s="239">
        <v>2</v>
      </c>
    </row>
    <row r="4029" customHeight="1" spans="1:6">
      <c r="A4029" s="20">
        <v>4025</v>
      </c>
      <c r="B4029" s="218" t="s">
        <v>5913</v>
      </c>
      <c r="C4029" s="68"/>
      <c r="D4029" s="235" t="s">
        <v>2007</v>
      </c>
      <c r="E4029" s="68" t="s">
        <v>2032</v>
      </c>
      <c r="F4029" s="239">
        <v>9</v>
      </c>
    </row>
    <row r="4030" customHeight="1" spans="1:6">
      <c r="A4030" s="20">
        <v>4026</v>
      </c>
      <c r="B4030" s="218" t="s">
        <v>5914</v>
      </c>
      <c r="C4030" s="68"/>
      <c r="D4030" s="235" t="s">
        <v>2007</v>
      </c>
      <c r="E4030" s="68" t="s">
        <v>2032</v>
      </c>
      <c r="F4030" s="239">
        <v>2</v>
      </c>
    </row>
    <row r="4031" customHeight="1" spans="1:6">
      <c r="A4031" s="20">
        <v>4027</v>
      </c>
      <c r="B4031" s="218" t="s">
        <v>5915</v>
      </c>
      <c r="C4031" s="68"/>
      <c r="D4031" s="235" t="s">
        <v>2007</v>
      </c>
      <c r="E4031" s="68" t="s">
        <v>2032</v>
      </c>
      <c r="F4031" s="239">
        <v>5</v>
      </c>
    </row>
    <row r="4032" customHeight="1" spans="1:6">
      <c r="A4032" s="20">
        <v>4028</v>
      </c>
      <c r="B4032" s="218" t="s">
        <v>5916</v>
      </c>
      <c r="C4032" s="68"/>
      <c r="D4032" s="235" t="s">
        <v>2007</v>
      </c>
      <c r="E4032" s="68" t="s">
        <v>2032</v>
      </c>
      <c r="F4032" s="239">
        <v>4</v>
      </c>
    </row>
    <row r="4033" customHeight="1" spans="1:6">
      <c r="A4033" s="20">
        <v>4029</v>
      </c>
      <c r="B4033" s="218" t="s">
        <v>5917</v>
      </c>
      <c r="C4033" s="68"/>
      <c r="D4033" s="235" t="s">
        <v>2007</v>
      </c>
      <c r="E4033" s="68" t="s">
        <v>2032</v>
      </c>
      <c r="F4033" s="239">
        <v>10</v>
      </c>
    </row>
    <row r="4034" customHeight="1" spans="1:6">
      <c r="A4034" s="20">
        <v>4030</v>
      </c>
      <c r="B4034" s="218" t="s">
        <v>5918</v>
      </c>
      <c r="C4034" s="68"/>
      <c r="D4034" s="235" t="s">
        <v>2007</v>
      </c>
      <c r="E4034" s="68" t="s">
        <v>2032</v>
      </c>
      <c r="F4034" s="239">
        <v>1</v>
      </c>
    </row>
    <row r="4035" customHeight="1" spans="1:6">
      <c r="A4035" s="20">
        <v>4031</v>
      </c>
      <c r="B4035" s="218" t="s">
        <v>5919</v>
      </c>
      <c r="C4035" s="68"/>
      <c r="D4035" s="235" t="s">
        <v>2007</v>
      </c>
      <c r="E4035" s="68" t="s">
        <v>2032</v>
      </c>
      <c r="F4035" s="239">
        <v>2</v>
      </c>
    </row>
    <row r="4036" customHeight="1" spans="1:6">
      <c r="A4036" s="20">
        <v>4032</v>
      </c>
      <c r="B4036" s="218" t="s">
        <v>5920</v>
      </c>
      <c r="C4036" s="68"/>
      <c r="D4036" s="235" t="s">
        <v>2007</v>
      </c>
      <c r="E4036" s="68" t="s">
        <v>2032</v>
      </c>
      <c r="F4036" s="239">
        <v>1</v>
      </c>
    </row>
    <row r="4037" customHeight="1" spans="1:6">
      <c r="A4037" s="20">
        <v>4033</v>
      </c>
      <c r="B4037" s="218" t="s">
        <v>5921</v>
      </c>
      <c r="C4037" s="68"/>
      <c r="D4037" s="235" t="s">
        <v>2007</v>
      </c>
      <c r="E4037" s="68" t="s">
        <v>2032</v>
      </c>
      <c r="F4037" s="239">
        <v>1</v>
      </c>
    </row>
    <row r="4038" customHeight="1" spans="1:6">
      <c r="A4038" s="20">
        <v>4034</v>
      </c>
      <c r="B4038" s="218" t="s">
        <v>5922</v>
      </c>
      <c r="C4038" s="68"/>
      <c r="D4038" s="235" t="s">
        <v>2007</v>
      </c>
      <c r="E4038" s="68" t="s">
        <v>2032</v>
      </c>
      <c r="F4038" s="239">
        <v>1</v>
      </c>
    </row>
    <row r="4039" customHeight="1" spans="1:6">
      <c r="A4039" s="20">
        <v>4035</v>
      </c>
      <c r="B4039" s="218" t="s">
        <v>5923</v>
      </c>
      <c r="C4039" s="68"/>
      <c r="D4039" s="235" t="s">
        <v>2007</v>
      </c>
      <c r="E4039" s="68" t="s">
        <v>2032</v>
      </c>
      <c r="F4039" s="239">
        <v>4</v>
      </c>
    </row>
    <row r="4040" customHeight="1" spans="1:6">
      <c r="A4040" s="20">
        <v>4036</v>
      </c>
      <c r="B4040" s="218" t="s">
        <v>5924</v>
      </c>
      <c r="C4040" s="222" t="s">
        <v>2017</v>
      </c>
      <c r="D4040" s="235" t="s">
        <v>2007</v>
      </c>
      <c r="E4040" s="68" t="s">
        <v>2099</v>
      </c>
      <c r="F4040" s="247">
        <v>20</v>
      </c>
    </row>
    <row r="4041" customHeight="1" spans="1:6">
      <c r="A4041" s="20">
        <v>4037</v>
      </c>
      <c r="B4041" s="218" t="s">
        <v>5925</v>
      </c>
      <c r="C4041" s="222" t="s">
        <v>2017</v>
      </c>
      <c r="D4041" s="235" t="s">
        <v>2007</v>
      </c>
      <c r="E4041" s="68" t="s">
        <v>2099</v>
      </c>
      <c r="F4041" s="239">
        <v>20</v>
      </c>
    </row>
    <row r="4042" customHeight="1" spans="1:6">
      <c r="A4042" s="20">
        <v>4038</v>
      </c>
      <c r="B4042" s="218" t="s">
        <v>5926</v>
      </c>
      <c r="C4042" s="222" t="s">
        <v>2017</v>
      </c>
      <c r="D4042" s="235" t="s">
        <v>2007</v>
      </c>
      <c r="E4042" s="68" t="s">
        <v>2099</v>
      </c>
      <c r="F4042" s="239">
        <v>8</v>
      </c>
    </row>
    <row r="4043" customHeight="1" spans="1:6">
      <c r="A4043" s="20">
        <v>4039</v>
      </c>
      <c r="B4043" s="218" t="s">
        <v>5927</v>
      </c>
      <c r="C4043" s="222" t="s">
        <v>2017</v>
      </c>
      <c r="D4043" s="235" t="s">
        <v>2007</v>
      </c>
      <c r="E4043" s="68" t="s">
        <v>2099</v>
      </c>
      <c r="F4043" s="239">
        <v>7</v>
      </c>
    </row>
    <row r="4044" customHeight="1" spans="1:6">
      <c r="A4044" s="20">
        <v>4040</v>
      </c>
      <c r="B4044" s="218" t="s">
        <v>5928</v>
      </c>
      <c r="C4044" s="68"/>
      <c r="D4044" s="235" t="s">
        <v>2007</v>
      </c>
      <c r="E4044" s="68" t="s">
        <v>2008</v>
      </c>
      <c r="F4044" s="239">
        <v>1</v>
      </c>
    </row>
    <row r="4045" customHeight="1" spans="1:6">
      <c r="A4045" s="20">
        <v>4041</v>
      </c>
      <c r="B4045" s="218" t="s">
        <v>5929</v>
      </c>
      <c r="C4045" s="68"/>
      <c r="D4045" s="235" t="s">
        <v>2007</v>
      </c>
      <c r="E4045" s="68" t="s">
        <v>2008</v>
      </c>
      <c r="F4045" s="239">
        <v>21</v>
      </c>
    </row>
    <row r="4046" customHeight="1" spans="1:6">
      <c r="A4046" s="20">
        <v>4042</v>
      </c>
      <c r="B4046" s="218" t="s">
        <v>5930</v>
      </c>
      <c r="C4046" s="68"/>
      <c r="D4046" s="235" t="s">
        <v>2007</v>
      </c>
      <c r="E4046" s="68" t="s">
        <v>2008</v>
      </c>
      <c r="F4046" s="239">
        <v>4</v>
      </c>
    </row>
    <row r="4047" customHeight="1" spans="1:6">
      <c r="A4047" s="20">
        <v>4043</v>
      </c>
      <c r="B4047" s="218" t="s">
        <v>5931</v>
      </c>
      <c r="C4047" s="68"/>
      <c r="D4047" s="235" t="s">
        <v>2007</v>
      </c>
      <c r="E4047" s="68" t="s">
        <v>2008</v>
      </c>
      <c r="F4047" s="239">
        <v>1</v>
      </c>
    </row>
    <row r="4048" customHeight="1" spans="1:6">
      <c r="A4048" s="20">
        <v>4044</v>
      </c>
      <c r="B4048" s="218" t="s">
        <v>5932</v>
      </c>
      <c r="C4048" s="68"/>
      <c r="D4048" s="235" t="s">
        <v>2007</v>
      </c>
      <c r="E4048" s="68" t="s">
        <v>2008</v>
      </c>
      <c r="F4048" s="239">
        <v>1</v>
      </c>
    </row>
    <row r="4049" customHeight="1" spans="1:6">
      <c r="A4049" s="20">
        <v>4045</v>
      </c>
      <c r="B4049" s="218" t="s">
        <v>5933</v>
      </c>
      <c r="C4049" s="68"/>
      <c r="D4049" s="235" t="s">
        <v>2007</v>
      </c>
      <c r="E4049" s="68" t="s">
        <v>2008</v>
      </c>
      <c r="F4049" s="239">
        <v>1</v>
      </c>
    </row>
    <row r="4050" customHeight="1" spans="1:6">
      <c r="A4050" s="20">
        <v>4046</v>
      </c>
      <c r="B4050" s="218" t="s">
        <v>5934</v>
      </c>
      <c r="C4050" s="68"/>
      <c r="D4050" s="235" t="s">
        <v>2007</v>
      </c>
      <c r="E4050" s="68" t="s">
        <v>2008</v>
      </c>
      <c r="F4050" s="239">
        <v>1</v>
      </c>
    </row>
    <row r="4051" customHeight="1" spans="1:6">
      <c r="A4051" s="20">
        <v>4047</v>
      </c>
      <c r="B4051" s="218" t="s">
        <v>5935</v>
      </c>
      <c r="C4051" s="68"/>
      <c r="D4051" s="235" t="s">
        <v>2007</v>
      </c>
      <c r="E4051" s="68" t="s">
        <v>2008</v>
      </c>
      <c r="F4051" s="239">
        <v>1</v>
      </c>
    </row>
    <row r="4052" customHeight="1" spans="1:6">
      <c r="A4052" s="20">
        <v>4048</v>
      </c>
      <c r="B4052" s="218" t="s">
        <v>5936</v>
      </c>
      <c r="C4052" s="68"/>
      <c r="D4052" s="235" t="s">
        <v>2007</v>
      </c>
      <c r="E4052" s="68" t="s">
        <v>2008</v>
      </c>
      <c r="F4052" s="239">
        <v>5</v>
      </c>
    </row>
    <row r="4053" customHeight="1" spans="1:6">
      <c r="A4053" s="20">
        <v>4049</v>
      </c>
      <c r="B4053" s="218" t="s">
        <v>5937</v>
      </c>
      <c r="C4053" s="68"/>
      <c r="D4053" s="235" t="s">
        <v>2007</v>
      </c>
      <c r="E4053" s="68" t="s">
        <v>2032</v>
      </c>
      <c r="F4053" s="239">
        <v>4</v>
      </c>
    </row>
    <row r="4054" customHeight="1" spans="1:6">
      <c r="A4054" s="20">
        <v>4050</v>
      </c>
      <c r="B4054" s="218" t="s">
        <v>5938</v>
      </c>
      <c r="C4054" s="68"/>
      <c r="D4054" s="235" t="s">
        <v>2007</v>
      </c>
      <c r="E4054" s="68" t="s">
        <v>2032</v>
      </c>
      <c r="F4054" s="239">
        <v>3</v>
      </c>
    </row>
    <row r="4055" customHeight="1" spans="1:6">
      <c r="A4055" s="20">
        <v>4051</v>
      </c>
      <c r="B4055" s="218" t="s">
        <v>5939</v>
      </c>
      <c r="C4055" s="68"/>
      <c r="D4055" s="235" t="s">
        <v>2007</v>
      </c>
      <c r="E4055" s="68" t="s">
        <v>2032</v>
      </c>
      <c r="F4055" s="239">
        <v>3</v>
      </c>
    </row>
    <row r="4056" customHeight="1" spans="1:6">
      <c r="A4056" s="20">
        <v>4052</v>
      </c>
      <c r="B4056" s="218" t="s">
        <v>5940</v>
      </c>
      <c r="C4056" s="68"/>
      <c r="D4056" s="235" t="s">
        <v>2007</v>
      </c>
      <c r="E4056" s="68" t="s">
        <v>2032</v>
      </c>
      <c r="F4056" s="239">
        <v>5</v>
      </c>
    </row>
    <row r="4057" customHeight="1" spans="1:6">
      <c r="A4057" s="20">
        <v>4053</v>
      </c>
      <c r="B4057" s="218" t="s">
        <v>5941</v>
      </c>
      <c r="C4057" s="68"/>
      <c r="D4057" s="235" t="s">
        <v>2007</v>
      </c>
      <c r="E4057" s="68" t="s">
        <v>2032</v>
      </c>
      <c r="F4057" s="239">
        <v>2</v>
      </c>
    </row>
    <row r="4058" customHeight="1" spans="1:6">
      <c r="A4058" s="20">
        <v>4054</v>
      </c>
      <c r="B4058" s="218" t="s">
        <v>5942</v>
      </c>
      <c r="C4058" s="68"/>
      <c r="D4058" s="235" t="s">
        <v>2007</v>
      </c>
      <c r="E4058" s="68" t="s">
        <v>2032</v>
      </c>
      <c r="F4058" s="239">
        <v>4</v>
      </c>
    </row>
    <row r="4059" customHeight="1" spans="1:6">
      <c r="A4059" s="20">
        <v>4055</v>
      </c>
      <c r="B4059" s="218" t="s">
        <v>5888</v>
      </c>
      <c r="C4059" s="68"/>
      <c r="D4059" s="235" t="s">
        <v>2007</v>
      </c>
      <c r="E4059" s="68" t="s">
        <v>2032</v>
      </c>
      <c r="F4059" s="239">
        <v>19</v>
      </c>
    </row>
    <row r="4060" customHeight="1" spans="1:6">
      <c r="A4060" s="20">
        <v>4056</v>
      </c>
      <c r="B4060" s="218" t="s">
        <v>5943</v>
      </c>
      <c r="C4060" s="68"/>
      <c r="D4060" s="235" t="s">
        <v>2007</v>
      </c>
      <c r="E4060" s="68" t="s">
        <v>2032</v>
      </c>
      <c r="F4060" s="239">
        <v>7</v>
      </c>
    </row>
    <row r="4061" customHeight="1" spans="1:6">
      <c r="A4061" s="20">
        <v>4057</v>
      </c>
      <c r="B4061" s="218" t="s">
        <v>5944</v>
      </c>
      <c r="C4061" s="68"/>
      <c r="D4061" s="235" t="s">
        <v>2007</v>
      </c>
      <c r="E4061" s="68" t="s">
        <v>2032</v>
      </c>
      <c r="F4061" s="239">
        <v>11</v>
      </c>
    </row>
    <row r="4062" customHeight="1" spans="1:6">
      <c r="A4062" s="20">
        <v>4058</v>
      </c>
      <c r="B4062" s="218" t="s">
        <v>5945</v>
      </c>
      <c r="C4062" s="68"/>
      <c r="D4062" s="235" t="s">
        <v>2007</v>
      </c>
      <c r="E4062" s="68" t="s">
        <v>2032</v>
      </c>
      <c r="F4062" s="239">
        <v>2</v>
      </c>
    </row>
    <row r="4063" customHeight="1" spans="1:6">
      <c r="A4063" s="20">
        <v>4059</v>
      </c>
      <c r="B4063" s="218" t="s">
        <v>5946</v>
      </c>
      <c r="C4063" s="68"/>
      <c r="D4063" s="235" t="s">
        <v>2007</v>
      </c>
      <c r="E4063" s="68" t="s">
        <v>2032</v>
      </c>
      <c r="F4063" s="239">
        <v>6</v>
      </c>
    </row>
    <row r="4064" customHeight="1" spans="1:6">
      <c r="A4064" s="20">
        <v>4060</v>
      </c>
      <c r="B4064" s="218" t="s">
        <v>5947</v>
      </c>
      <c r="C4064" s="68"/>
      <c r="D4064" s="235" t="s">
        <v>2007</v>
      </c>
      <c r="E4064" s="68" t="s">
        <v>2032</v>
      </c>
      <c r="F4064" s="239">
        <v>10</v>
      </c>
    </row>
    <row r="4065" customHeight="1" spans="1:6">
      <c r="A4065" s="20">
        <v>4061</v>
      </c>
      <c r="B4065" s="218" t="s">
        <v>5948</v>
      </c>
      <c r="C4065" s="68"/>
      <c r="D4065" s="235" t="s">
        <v>2007</v>
      </c>
      <c r="E4065" s="68" t="s">
        <v>2032</v>
      </c>
      <c r="F4065" s="239">
        <v>4</v>
      </c>
    </row>
    <row r="4066" customHeight="1" spans="1:6">
      <c r="A4066" s="20">
        <v>4062</v>
      </c>
      <c r="B4066" s="218" t="s">
        <v>5949</v>
      </c>
      <c r="C4066" s="68"/>
      <c r="D4066" s="235" t="s">
        <v>2007</v>
      </c>
      <c r="E4066" s="68" t="s">
        <v>2011</v>
      </c>
      <c r="F4066" s="239">
        <v>1</v>
      </c>
    </row>
    <row r="4067" customHeight="1" spans="1:6">
      <c r="A4067" s="20">
        <v>4063</v>
      </c>
      <c r="B4067" s="218" t="s">
        <v>5950</v>
      </c>
      <c r="C4067" s="68"/>
      <c r="D4067" s="235" t="s">
        <v>2007</v>
      </c>
      <c r="E4067" s="68" t="s">
        <v>2011</v>
      </c>
      <c r="F4067" s="239">
        <v>1</v>
      </c>
    </row>
    <row r="4068" customHeight="1" spans="1:6">
      <c r="A4068" s="20">
        <v>4064</v>
      </c>
      <c r="B4068" s="218" t="s">
        <v>5951</v>
      </c>
      <c r="C4068" s="68"/>
      <c r="D4068" s="235" t="s">
        <v>2007</v>
      </c>
      <c r="E4068" s="68" t="s">
        <v>2032</v>
      </c>
      <c r="F4068" s="239">
        <v>10</v>
      </c>
    </row>
    <row r="4069" customHeight="1" spans="1:6">
      <c r="A4069" s="20">
        <v>4065</v>
      </c>
      <c r="B4069" s="218" t="s">
        <v>5952</v>
      </c>
      <c r="C4069" s="68"/>
      <c r="D4069" s="235" t="s">
        <v>2007</v>
      </c>
      <c r="E4069" s="68" t="s">
        <v>2032</v>
      </c>
      <c r="F4069" s="239">
        <v>2</v>
      </c>
    </row>
    <row r="4070" customHeight="1" spans="1:6">
      <c r="A4070" s="20">
        <v>4066</v>
      </c>
      <c r="B4070" s="218" t="s">
        <v>5953</v>
      </c>
      <c r="C4070" s="68"/>
      <c r="D4070" s="235" t="s">
        <v>2007</v>
      </c>
      <c r="E4070" s="68" t="s">
        <v>2032</v>
      </c>
      <c r="F4070" s="239">
        <v>2</v>
      </c>
    </row>
    <row r="4071" customHeight="1" spans="1:6">
      <c r="A4071" s="20">
        <v>4067</v>
      </c>
      <c r="B4071" s="218" t="s">
        <v>5954</v>
      </c>
      <c r="C4071" s="68"/>
      <c r="D4071" s="235" t="s">
        <v>2007</v>
      </c>
      <c r="E4071" s="68" t="s">
        <v>2032</v>
      </c>
      <c r="F4071" s="239">
        <v>2</v>
      </c>
    </row>
    <row r="4072" customHeight="1" spans="1:6">
      <c r="A4072" s="20">
        <v>4068</v>
      </c>
      <c r="B4072" s="218" t="s">
        <v>5955</v>
      </c>
      <c r="C4072" s="68"/>
      <c r="D4072" s="235" t="s">
        <v>2007</v>
      </c>
      <c r="E4072" s="68" t="s">
        <v>2032</v>
      </c>
      <c r="F4072" s="239">
        <v>2</v>
      </c>
    </row>
    <row r="4073" customHeight="1" spans="1:6">
      <c r="A4073" s="20">
        <v>4069</v>
      </c>
      <c r="B4073" s="218" t="s">
        <v>5956</v>
      </c>
      <c r="C4073" s="68"/>
      <c r="D4073" s="235" t="s">
        <v>2007</v>
      </c>
      <c r="E4073" s="68" t="s">
        <v>2032</v>
      </c>
      <c r="F4073" s="239">
        <v>4</v>
      </c>
    </row>
    <row r="4074" customHeight="1" spans="1:6">
      <c r="A4074" s="20">
        <v>4070</v>
      </c>
      <c r="B4074" s="218" t="s">
        <v>5953</v>
      </c>
      <c r="C4074" s="68"/>
      <c r="D4074" s="235" t="s">
        <v>2007</v>
      </c>
      <c r="E4074" s="68" t="s">
        <v>2032</v>
      </c>
      <c r="F4074" s="239">
        <v>4</v>
      </c>
    </row>
    <row r="4075" customHeight="1" spans="1:6">
      <c r="A4075" s="20">
        <v>4071</v>
      </c>
      <c r="B4075" s="218" t="s">
        <v>5701</v>
      </c>
      <c r="C4075" s="68"/>
      <c r="D4075" s="235" t="s">
        <v>2007</v>
      </c>
      <c r="E4075" s="68" t="s">
        <v>2032</v>
      </c>
      <c r="F4075" s="239">
        <v>6</v>
      </c>
    </row>
    <row r="4076" customHeight="1" spans="1:6">
      <c r="A4076" s="20">
        <v>4072</v>
      </c>
      <c r="B4076" s="218" t="s">
        <v>5957</v>
      </c>
      <c r="C4076" s="68"/>
      <c r="D4076" s="235" t="s">
        <v>2007</v>
      </c>
      <c r="E4076" s="68" t="s">
        <v>2032</v>
      </c>
      <c r="F4076" s="239">
        <v>10</v>
      </c>
    </row>
    <row r="4077" customHeight="1" spans="1:6">
      <c r="A4077" s="20">
        <v>4073</v>
      </c>
      <c r="B4077" s="218" t="s">
        <v>5958</v>
      </c>
      <c r="C4077" s="68"/>
      <c r="D4077" s="235" t="s">
        <v>2007</v>
      </c>
      <c r="E4077" s="68" t="s">
        <v>2032</v>
      </c>
      <c r="F4077" s="239">
        <v>2</v>
      </c>
    </row>
    <row r="4078" customHeight="1" spans="1:6">
      <c r="A4078" s="20">
        <v>4074</v>
      </c>
      <c r="B4078" s="218" t="s">
        <v>5959</v>
      </c>
      <c r="C4078" s="68"/>
      <c r="D4078" s="235" t="s">
        <v>2007</v>
      </c>
      <c r="E4078" s="68" t="s">
        <v>2032</v>
      </c>
      <c r="F4078" s="239">
        <v>2</v>
      </c>
    </row>
    <row r="4079" customHeight="1" spans="1:6">
      <c r="A4079" s="20">
        <v>4075</v>
      </c>
      <c r="B4079" s="218" t="s">
        <v>5960</v>
      </c>
      <c r="C4079" s="68"/>
      <c r="D4079" s="235" t="s">
        <v>2007</v>
      </c>
      <c r="E4079" s="68" t="s">
        <v>2032</v>
      </c>
      <c r="F4079" s="239">
        <v>8</v>
      </c>
    </row>
    <row r="4080" customHeight="1" spans="1:6">
      <c r="A4080" s="20">
        <v>4076</v>
      </c>
      <c r="B4080" s="218" t="s">
        <v>5961</v>
      </c>
      <c r="C4080" s="68"/>
      <c r="D4080" s="235" t="s">
        <v>2007</v>
      </c>
      <c r="E4080" s="68" t="s">
        <v>2032</v>
      </c>
      <c r="F4080" s="239">
        <v>20</v>
      </c>
    </row>
    <row r="4081" customHeight="1" spans="1:6">
      <c r="A4081" s="20">
        <v>4077</v>
      </c>
      <c r="B4081" s="218" t="s">
        <v>5962</v>
      </c>
      <c r="C4081" s="68"/>
      <c r="D4081" s="235" t="s">
        <v>2007</v>
      </c>
      <c r="E4081" s="68" t="s">
        <v>2032</v>
      </c>
      <c r="F4081" s="239">
        <v>2</v>
      </c>
    </row>
    <row r="4082" customHeight="1" spans="1:6">
      <c r="A4082" s="20">
        <v>4078</v>
      </c>
      <c r="B4082" s="218" t="s">
        <v>5942</v>
      </c>
      <c r="C4082" s="68"/>
      <c r="D4082" s="235" t="s">
        <v>2007</v>
      </c>
      <c r="E4082" s="68" t="s">
        <v>2032</v>
      </c>
      <c r="F4082" s="239">
        <v>1</v>
      </c>
    </row>
    <row r="4083" customHeight="1" spans="1:6">
      <c r="A4083" s="20">
        <v>4079</v>
      </c>
      <c r="B4083" s="218" t="s">
        <v>5963</v>
      </c>
      <c r="C4083" s="68"/>
      <c r="D4083" s="235" t="s">
        <v>2007</v>
      </c>
      <c r="E4083" s="68" t="s">
        <v>2032</v>
      </c>
      <c r="F4083" s="239">
        <v>26</v>
      </c>
    </row>
    <row r="4084" customHeight="1" spans="1:6">
      <c r="A4084" s="20">
        <v>4080</v>
      </c>
      <c r="B4084" s="218" t="s">
        <v>5964</v>
      </c>
      <c r="C4084" s="68"/>
      <c r="D4084" s="235" t="s">
        <v>2007</v>
      </c>
      <c r="E4084" s="68" t="s">
        <v>2032</v>
      </c>
      <c r="F4084" s="239">
        <v>8</v>
      </c>
    </row>
    <row r="4085" customHeight="1" spans="1:6">
      <c r="A4085" s="20">
        <v>4081</v>
      </c>
      <c r="B4085" s="218" t="s">
        <v>5965</v>
      </c>
      <c r="C4085" s="222" t="s">
        <v>2017</v>
      </c>
      <c r="D4085" s="235" t="s">
        <v>2007</v>
      </c>
      <c r="E4085" s="68" t="s">
        <v>2008</v>
      </c>
      <c r="F4085" s="239">
        <v>4</v>
      </c>
    </row>
    <row r="4086" customHeight="1" spans="1:6">
      <c r="A4086" s="20">
        <v>4082</v>
      </c>
      <c r="B4086" s="218" t="s">
        <v>5966</v>
      </c>
      <c r="C4086" s="222" t="s">
        <v>2017</v>
      </c>
      <c r="D4086" s="235" t="s">
        <v>2007</v>
      </c>
      <c r="E4086" s="68" t="s">
        <v>2008</v>
      </c>
      <c r="F4086" s="239">
        <v>1</v>
      </c>
    </row>
    <row r="4087" customHeight="1" spans="1:6">
      <c r="A4087" s="20">
        <v>4083</v>
      </c>
      <c r="B4087" s="218" t="s">
        <v>5701</v>
      </c>
      <c r="C4087" s="68"/>
      <c r="D4087" s="235" t="s">
        <v>2007</v>
      </c>
      <c r="E4087" s="68" t="s">
        <v>2032</v>
      </c>
      <c r="F4087" s="239">
        <v>5</v>
      </c>
    </row>
    <row r="4088" customHeight="1" spans="1:6">
      <c r="A4088" s="20">
        <v>4084</v>
      </c>
      <c r="B4088" s="218" t="s">
        <v>5967</v>
      </c>
      <c r="C4088" s="68"/>
      <c r="D4088" s="235" t="s">
        <v>2007</v>
      </c>
      <c r="E4088" s="68" t="s">
        <v>2032</v>
      </c>
      <c r="F4088" s="239">
        <v>3</v>
      </c>
    </row>
    <row r="4089" customHeight="1" spans="1:6">
      <c r="A4089" s="20">
        <v>4085</v>
      </c>
      <c r="B4089" s="218" t="s">
        <v>5968</v>
      </c>
      <c r="C4089" s="68"/>
      <c r="D4089" s="235" t="s">
        <v>2007</v>
      </c>
      <c r="E4089" s="68" t="s">
        <v>2032</v>
      </c>
      <c r="F4089" s="239">
        <v>15</v>
      </c>
    </row>
    <row r="4090" customHeight="1" spans="1:6">
      <c r="A4090" s="20">
        <v>4086</v>
      </c>
      <c r="B4090" s="218" t="s">
        <v>5969</v>
      </c>
      <c r="C4090" s="68"/>
      <c r="D4090" s="235" t="s">
        <v>2007</v>
      </c>
      <c r="E4090" s="68" t="s">
        <v>2032</v>
      </c>
      <c r="F4090" s="239">
        <v>1</v>
      </c>
    </row>
    <row r="4091" customHeight="1" spans="1:6">
      <c r="A4091" s="20">
        <v>4087</v>
      </c>
      <c r="B4091" s="218" t="s">
        <v>5970</v>
      </c>
      <c r="C4091" s="68"/>
      <c r="D4091" s="235" t="s">
        <v>2007</v>
      </c>
      <c r="E4091" s="68" t="s">
        <v>2032</v>
      </c>
      <c r="F4091" s="239">
        <v>2</v>
      </c>
    </row>
    <row r="4092" customHeight="1" spans="1:6">
      <c r="A4092" s="20">
        <v>4088</v>
      </c>
      <c r="B4092" s="218" t="s">
        <v>5971</v>
      </c>
      <c r="C4092" s="68"/>
      <c r="D4092" s="235" t="s">
        <v>2007</v>
      </c>
      <c r="E4092" s="68" t="s">
        <v>2032</v>
      </c>
      <c r="F4092" s="239">
        <v>1</v>
      </c>
    </row>
    <row r="4093" customHeight="1" spans="1:6">
      <c r="A4093" s="20">
        <v>4089</v>
      </c>
      <c r="B4093" s="218" t="s">
        <v>5972</v>
      </c>
      <c r="C4093" s="68"/>
      <c r="D4093" s="235" t="s">
        <v>2007</v>
      </c>
      <c r="E4093" s="68" t="s">
        <v>2032</v>
      </c>
      <c r="F4093" s="239">
        <v>1</v>
      </c>
    </row>
    <row r="4094" customHeight="1" spans="1:6">
      <c r="A4094" s="20">
        <v>4090</v>
      </c>
      <c r="B4094" s="218" t="s">
        <v>5973</v>
      </c>
      <c r="C4094" s="222" t="s">
        <v>2017</v>
      </c>
      <c r="D4094" s="235" t="s">
        <v>2007</v>
      </c>
      <c r="E4094" s="68" t="s">
        <v>2008</v>
      </c>
      <c r="F4094" s="239">
        <v>2</v>
      </c>
    </row>
    <row r="4095" customHeight="1" spans="1:6">
      <c r="A4095" s="20">
        <v>4091</v>
      </c>
      <c r="B4095" s="218" t="s">
        <v>5974</v>
      </c>
      <c r="C4095" s="222" t="s">
        <v>2017</v>
      </c>
      <c r="D4095" s="235" t="s">
        <v>2007</v>
      </c>
      <c r="E4095" s="68" t="s">
        <v>2008</v>
      </c>
      <c r="F4095" s="239">
        <v>3</v>
      </c>
    </row>
    <row r="4096" customHeight="1" spans="1:6">
      <c r="A4096" s="20">
        <v>4092</v>
      </c>
      <c r="B4096" s="218" t="s">
        <v>5975</v>
      </c>
      <c r="C4096" s="222" t="s">
        <v>2017</v>
      </c>
      <c r="D4096" s="235" t="s">
        <v>2007</v>
      </c>
      <c r="E4096" s="68" t="s">
        <v>2008</v>
      </c>
      <c r="F4096" s="239">
        <v>1</v>
      </c>
    </row>
    <row r="4097" customHeight="1" spans="1:6">
      <c r="A4097" s="20">
        <v>4093</v>
      </c>
      <c r="B4097" s="218" t="s">
        <v>5976</v>
      </c>
      <c r="C4097" s="222" t="s">
        <v>2017</v>
      </c>
      <c r="D4097" s="235" t="s">
        <v>2007</v>
      </c>
      <c r="E4097" s="68" t="s">
        <v>2008</v>
      </c>
      <c r="F4097" s="239">
        <v>1</v>
      </c>
    </row>
    <row r="4098" customHeight="1" spans="1:6">
      <c r="A4098" s="20">
        <v>4094</v>
      </c>
      <c r="B4098" s="218" t="s">
        <v>5977</v>
      </c>
      <c r="C4098" s="222" t="s">
        <v>2017</v>
      </c>
      <c r="D4098" s="235" t="s">
        <v>2007</v>
      </c>
      <c r="E4098" s="68" t="s">
        <v>2008</v>
      </c>
      <c r="F4098" s="239">
        <v>3</v>
      </c>
    </row>
    <row r="4099" customHeight="1" spans="1:6">
      <c r="A4099" s="20">
        <v>4095</v>
      </c>
      <c r="B4099" s="218" t="s">
        <v>5978</v>
      </c>
      <c r="C4099" s="222" t="s">
        <v>2017</v>
      </c>
      <c r="D4099" s="235" t="s">
        <v>2007</v>
      </c>
      <c r="E4099" s="68" t="s">
        <v>2008</v>
      </c>
      <c r="F4099" s="239">
        <v>5</v>
      </c>
    </row>
    <row r="4100" customHeight="1" spans="1:6">
      <c r="A4100" s="20">
        <v>4096</v>
      </c>
      <c r="B4100" s="218" t="s">
        <v>5979</v>
      </c>
      <c r="C4100" s="68"/>
      <c r="D4100" s="235" t="s">
        <v>2007</v>
      </c>
      <c r="E4100" s="68" t="s">
        <v>2008</v>
      </c>
      <c r="F4100" s="239">
        <v>5</v>
      </c>
    </row>
    <row r="4101" customHeight="1" spans="1:6">
      <c r="A4101" s="20">
        <v>4097</v>
      </c>
      <c r="B4101" s="218" t="s">
        <v>5980</v>
      </c>
      <c r="C4101" s="68"/>
      <c r="D4101" s="235" t="s">
        <v>2007</v>
      </c>
      <c r="E4101" s="68" t="s">
        <v>2032</v>
      </c>
      <c r="F4101" s="239">
        <v>24</v>
      </c>
    </row>
    <row r="4102" customHeight="1" spans="1:6">
      <c r="A4102" s="20">
        <v>4098</v>
      </c>
      <c r="B4102" s="218" t="s">
        <v>5981</v>
      </c>
      <c r="C4102" s="68"/>
      <c r="D4102" s="235" t="s">
        <v>2007</v>
      </c>
      <c r="E4102" s="68" t="s">
        <v>2032</v>
      </c>
      <c r="F4102" s="239">
        <v>2</v>
      </c>
    </row>
    <row r="4103" customHeight="1" spans="1:6">
      <c r="A4103" s="20">
        <v>4099</v>
      </c>
      <c r="B4103" s="218" t="s">
        <v>5982</v>
      </c>
      <c r="C4103" s="68"/>
      <c r="D4103" s="235" t="s">
        <v>2007</v>
      </c>
      <c r="E4103" s="68" t="s">
        <v>2032</v>
      </c>
      <c r="F4103" s="239">
        <v>6</v>
      </c>
    </row>
    <row r="4104" customHeight="1" spans="1:6">
      <c r="A4104" s="20">
        <v>4100</v>
      </c>
      <c r="B4104" s="218" t="s">
        <v>5983</v>
      </c>
      <c r="C4104" s="68"/>
      <c r="D4104" s="235" t="s">
        <v>2007</v>
      </c>
      <c r="E4104" s="68" t="s">
        <v>2032</v>
      </c>
      <c r="F4104" s="239">
        <v>5</v>
      </c>
    </row>
    <row r="4105" customHeight="1" spans="1:6">
      <c r="A4105" s="20">
        <v>4101</v>
      </c>
      <c r="B4105" s="218" t="s">
        <v>5984</v>
      </c>
      <c r="C4105" s="68"/>
      <c r="D4105" s="235" t="s">
        <v>2007</v>
      </c>
      <c r="E4105" s="68" t="s">
        <v>2032</v>
      </c>
      <c r="F4105" s="239">
        <v>41</v>
      </c>
    </row>
    <row r="4106" customHeight="1" spans="1:6">
      <c r="A4106" s="20">
        <v>4102</v>
      </c>
      <c r="B4106" s="218" t="s">
        <v>5985</v>
      </c>
      <c r="C4106" s="68"/>
      <c r="D4106" s="235" t="s">
        <v>2007</v>
      </c>
      <c r="E4106" s="68" t="s">
        <v>2032</v>
      </c>
      <c r="F4106" s="239">
        <v>16</v>
      </c>
    </row>
    <row r="4107" customHeight="1" spans="1:6">
      <c r="A4107" s="20">
        <v>4103</v>
      </c>
      <c r="B4107" s="218" t="s">
        <v>5986</v>
      </c>
      <c r="C4107" s="68"/>
      <c r="D4107" s="235" t="s">
        <v>2007</v>
      </c>
      <c r="E4107" s="68" t="s">
        <v>2032</v>
      </c>
      <c r="F4107" s="239">
        <v>2</v>
      </c>
    </row>
    <row r="4108" customHeight="1" spans="1:6">
      <c r="A4108" s="20">
        <v>4104</v>
      </c>
      <c r="B4108" s="218" t="s">
        <v>5987</v>
      </c>
      <c r="C4108" s="68"/>
      <c r="D4108" s="235" t="s">
        <v>2007</v>
      </c>
      <c r="E4108" s="68" t="s">
        <v>2032</v>
      </c>
      <c r="F4108" s="239">
        <v>2</v>
      </c>
    </row>
    <row r="4109" customHeight="1" spans="1:6">
      <c r="A4109" s="20">
        <v>4105</v>
      </c>
      <c r="B4109" s="218" t="s">
        <v>5988</v>
      </c>
      <c r="C4109" s="68"/>
      <c r="D4109" s="235" t="s">
        <v>2007</v>
      </c>
      <c r="E4109" s="68" t="s">
        <v>2032</v>
      </c>
      <c r="F4109" s="239">
        <v>6</v>
      </c>
    </row>
    <row r="4110" customHeight="1" spans="1:6">
      <c r="A4110" s="20">
        <v>4106</v>
      </c>
      <c r="B4110" s="218" t="s">
        <v>5989</v>
      </c>
      <c r="C4110" s="68"/>
      <c r="D4110" s="235" t="s">
        <v>2007</v>
      </c>
      <c r="E4110" s="68" t="s">
        <v>2032</v>
      </c>
      <c r="F4110" s="239">
        <v>5</v>
      </c>
    </row>
    <row r="4111" customHeight="1" spans="1:6">
      <c r="A4111" s="20">
        <v>4107</v>
      </c>
      <c r="B4111" s="218" t="s">
        <v>5733</v>
      </c>
      <c r="C4111" s="68"/>
      <c r="D4111" s="235" t="s">
        <v>2007</v>
      </c>
      <c r="E4111" s="68" t="s">
        <v>2032</v>
      </c>
      <c r="F4111" s="239">
        <v>2</v>
      </c>
    </row>
    <row r="4112" customHeight="1" spans="1:6">
      <c r="A4112" s="20">
        <v>4108</v>
      </c>
      <c r="B4112" s="218" t="s">
        <v>5990</v>
      </c>
      <c r="C4112" s="68"/>
      <c r="D4112" s="235" t="s">
        <v>2007</v>
      </c>
      <c r="E4112" s="68" t="s">
        <v>2032</v>
      </c>
      <c r="F4112" s="239">
        <v>2</v>
      </c>
    </row>
    <row r="4113" customHeight="1" spans="1:6">
      <c r="A4113" s="20">
        <v>4109</v>
      </c>
      <c r="B4113" s="218" t="s">
        <v>5991</v>
      </c>
      <c r="C4113" s="68"/>
      <c r="D4113" s="235" t="s">
        <v>2007</v>
      </c>
      <c r="E4113" s="68" t="s">
        <v>2032</v>
      </c>
      <c r="F4113" s="239">
        <v>4</v>
      </c>
    </row>
    <row r="4114" customHeight="1" spans="1:6">
      <c r="A4114" s="20">
        <v>4110</v>
      </c>
      <c r="B4114" s="218" t="s">
        <v>5992</v>
      </c>
      <c r="C4114" s="68"/>
      <c r="D4114" s="235" t="s">
        <v>2007</v>
      </c>
      <c r="E4114" s="68" t="s">
        <v>2032</v>
      </c>
      <c r="F4114" s="239">
        <v>2</v>
      </c>
    </row>
    <row r="4115" customHeight="1" spans="1:6">
      <c r="A4115" s="20">
        <v>4111</v>
      </c>
      <c r="B4115" s="218" t="s">
        <v>5993</v>
      </c>
      <c r="C4115" s="68"/>
      <c r="D4115" s="235" t="s">
        <v>2007</v>
      </c>
      <c r="E4115" s="68" t="s">
        <v>2032</v>
      </c>
      <c r="F4115" s="239">
        <v>1</v>
      </c>
    </row>
    <row r="4116" customHeight="1" spans="1:6">
      <c r="A4116" s="20">
        <v>4112</v>
      </c>
      <c r="B4116" s="218" t="s">
        <v>5994</v>
      </c>
      <c r="C4116" s="68"/>
      <c r="D4116" s="235" t="s">
        <v>2007</v>
      </c>
      <c r="E4116" s="68" t="s">
        <v>2032</v>
      </c>
      <c r="F4116" s="239">
        <v>1</v>
      </c>
    </row>
    <row r="4117" customHeight="1" spans="1:6">
      <c r="A4117" s="20">
        <v>4113</v>
      </c>
      <c r="B4117" s="218" t="s">
        <v>5995</v>
      </c>
      <c r="C4117" s="68"/>
      <c r="D4117" s="235" t="s">
        <v>2007</v>
      </c>
      <c r="E4117" s="68" t="s">
        <v>2032</v>
      </c>
      <c r="F4117" s="239">
        <v>1</v>
      </c>
    </row>
    <row r="4118" customHeight="1" spans="1:6">
      <c r="A4118" s="20">
        <v>4114</v>
      </c>
      <c r="B4118" s="218" t="s">
        <v>5996</v>
      </c>
      <c r="C4118" s="68"/>
      <c r="D4118" s="235" t="s">
        <v>2007</v>
      </c>
      <c r="E4118" s="68" t="s">
        <v>2032</v>
      </c>
      <c r="F4118" s="239">
        <v>6</v>
      </c>
    </row>
    <row r="4119" customHeight="1" spans="1:6">
      <c r="A4119" s="20">
        <v>4115</v>
      </c>
      <c r="B4119" s="218" t="s">
        <v>5392</v>
      </c>
      <c r="C4119" s="68"/>
      <c r="D4119" s="235" t="s">
        <v>2007</v>
      </c>
      <c r="E4119" s="68" t="s">
        <v>2032</v>
      </c>
      <c r="F4119" s="239">
        <v>2</v>
      </c>
    </row>
    <row r="4120" customHeight="1" spans="1:6">
      <c r="A4120" s="20">
        <v>4116</v>
      </c>
      <c r="B4120" s="218" t="s">
        <v>5997</v>
      </c>
      <c r="C4120" s="68"/>
      <c r="D4120" s="235" t="s">
        <v>2007</v>
      </c>
      <c r="E4120" s="68" t="s">
        <v>2032</v>
      </c>
      <c r="F4120" s="239">
        <v>1</v>
      </c>
    </row>
    <row r="4121" customHeight="1" spans="1:6">
      <c r="A4121" s="20">
        <v>4117</v>
      </c>
      <c r="B4121" s="218" t="s">
        <v>5998</v>
      </c>
      <c r="C4121" s="68"/>
      <c r="D4121" s="235" t="s">
        <v>2007</v>
      </c>
      <c r="E4121" s="68" t="s">
        <v>2032</v>
      </c>
      <c r="F4121" s="239">
        <v>2</v>
      </c>
    </row>
    <row r="4122" customHeight="1" spans="1:6">
      <c r="A4122" s="20">
        <v>4118</v>
      </c>
      <c r="B4122" s="218" t="s">
        <v>5999</v>
      </c>
      <c r="C4122" s="68"/>
      <c r="D4122" s="235" t="s">
        <v>2007</v>
      </c>
      <c r="E4122" s="68" t="s">
        <v>2032</v>
      </c>
      <c r="F4122" s="239">
        <v>9</v>
      </c>
    </row>
    <row r="4123" customHeight="1" spans="1:6">
      <c r="A4123" s="20">
        <v>4119</v>
      </c>
      <c r="B4123" s="218" t="s">
        <v>6000</v>
      </c>
      <c r="C4123" s="68"/>
      <c r="D4123" s="235" t="s">
        <v>2007</v>
      </c>
      <c r="E4123" s="68" t="s">
        <v>2008</v>
      </c>
      <c r="F4123" s="239">
        <v>20</v>
      </c>
    </row>
    <row r="4124" customHeight="1" spans="1:6">
      <c r="A4124" s="20">
        <v>4120</v>
      </c>
      <c r="B4124" s="218" t="s">
        <v>6001</v>
      </c>
      <c r="C4124" s="68"/>
      <c r="D4124" s="235" t="s">
        <v>2007</v>
      </c>
      <c r="E4124" s="68" t="s">
        <v>2008</v>
      </c>
      <c r="F4124" s="239">
        <v>4</v>
      </c>
    </row>
    <row r="4125" customHeight="1" spans="1:6">
      <c r="A4125" s="20">
        <v>4121</v>
      </c>
      <c r="B4125" s="218" t="s">
        <v>6002</v>
      </c>
      <c r="C4125" s="68"/>
      <c r="D4125" s="235" t="s">
        <v>2007</v>
      </c>
      <c r="E4125" s="68" t="s">
        <v>2008</v>
      </c>
      <c r="F4125" s="239">
        <v>8</v>
      </c>
    </row>
    <row r="4126" customHeight="1" spans="1:6">
      <c r="A4126" s="20">
        <v>4122</v>
      </c>
      <c r="B4126" s="218" t="s">
        <v>6003</v>
      </c>
      <c r="C4126" s="68"/>
      <c r="D4126" s="235" t="s">
        <v>2007</v>
      </c>
      <c r="E4126" s="68" t="s">
        <v>2008</v>
      </c>
      <c r="F4126" s="239">
        <v>7</v>
      </c>
    </row>
    <row r="4127" customHeight="1" spans="1:6">
      <c r="A4127" s="20">
        <v>4123</v>
      </c>
      <c r="B4127" s="218" t="s">
        <v>6004</v>
      </c>
      <c r="C4127" s="68"/>
      <c r="D4127" s="235" t="s">
        <v>2007</v>
      </c>
      <c r="E4127" s="68" t="s">
        <v>2008</v>
      </c>
      <c r="F4127" s="239">
        <v>10</v>
      </c>
    </row>
    <row r="4128" customHeight="1" spans="1:6">
      <c r="A4128" s="20">
        <v>4124</v>
      </c>
      <c r="B4128" s="218" t="s">
        <v>6005</v>
      </c>
      <c r="C4128" s="68"/>
      <c r="D4128" s="235" t="s">
        <v>2007</v>
      </c>
      <c r="E4128" s="68" t="s">
        <v>2008</v>
      </c>
      <c r="F4128" s="239">
        <v>10</v>
      </c>
    </row>
    <row r="4129" customHeight="1" spans="1:6">
      <c r="A4129" s="20">
        <v>4125</v>
      </c>
      <c r="B4129" s="218" t="s">
        <v>6006</v>
      </c>
      <c r="C4129" s="68"/>
      <c r="D4129" s="235" t="s">
        <v>2007</v>
      </c>
      <c r="E4129" s="68" t="s">
        <v>2008</v>
      </c>
      <c r="F4129" s="239">
        <v>1</v>
      </c>
    </row>
    <row r="4130" customHeight="1" spans="1:6">
      <c r="A4130" s="20">
        <v>4126</v>
      </c>
      <c r="B4130" s="218" t="s">
        <v>6007</v>
      </c>
      <c r="C4130" s="68"/>
      <c r="D4130" s="235" t="s">
        <v>2007</v>
      </c>
      <c r="E4130" s="68" t="s">
        <v>2032</v>
      </c>
      <c r="F4130" s="239">
        <v>2</v>
      </c>
    </row>
    <row r="4131" customHeight="1" spans="1:6">
      <c r="A4131" s="20">
        <v>4127</v>
      </c>
      <c r="B4131" s="218" t="s">
        <v>6008</v>
      </c>
      <c r="C4131" s="68"/>
      <c r="D4131" s="235" t="s">
        <v>2007</v>
      </c>
      <c r="E4131" s="68" t="s">
        <v>2032</v>
      </c>
      <c r="F4131" s="239">
        <v>4</v>
      </c>
    </row>
    <row r="4132" customHeight="1" spans="1:6">
      <c r="A4132" s="20">
        <v>4128</v>
      </c>
      <c r="B4132" s="218" t="s">
        <v>6009</v>
      </c>
      <c r="C4132" s="68"/>
      <c r="D4132" s="235" t="s">
        <v>2007</v>
      </c>
      <c r="E4132" s="68" t="s">
        <v>2032</v>
      </c>
      <c r="F4132" s="239">
        <v>2</v>
      </c>
    </row>
    <row r="4133" customHeight="1" spans="1:6">
      <c r="A4133" s="20">
        <v>4129</v>
      </c>
      <c r="B4133" s="218" t="s">
        <v>6010</v>
      </c>
      <c r="C4133" s="68"/>
      <c r="D4133" s="235" t="s">
        <v>2007</v>
      </c>
      <c r="E4133" s="68" t="s">
        <v>2032</v>
      </c>
      <c r="F4133" s="239">
        <v>2</v>
      </c>
    </row>
    <row r="4134" customHeight="1" spans="1:6">
      <c r="A4134" s="20">
        <v>4130</v>
      </c>
      <c r="B4134" s="218" t="s">
        <v>6011</v>
      </c>
      <c r="C4134" s="68"/>
      <c r="D4134" s="235" t="s">
        <v>2007</v>
      </c>
      <c r="E4134" s="68" t="s">
        <v>2032</v>
      </c>
      <c r="F4134" s="239">
        <v>2</v>
      </c>
    </row>
    <row r="4135" customHeight="1" spans="1:6">
      <c r="A4135" s="20">
        <v>4131</v>
      </c>
      <c r="B4135" s="218" t="s">
        <v>6012</v>
      </c>
      <c r="C4135" s="68"/>
      <c r="D4135" s="235" t="s">
        <v>2007</v>
      </c>
      <c r="E4135" s="68" t="s">
        <v>2032</v>
      </c>
      <c r="F4135" s="239">
        <v>1</v>
      </c>
    </row>
    <row r="4136" customHeight="1" spans="1:6">
      <c r="A4136" s="20">
        <v>4132</v>
      </c>
      <c r="B4136" s="218" t="s">
        <v>6013</v>
      </c>
      <c r="C4136" s="68"/>
      <c r="D4136" s="235" t="s">
        <v>2007</v>
      </c>
      <c r="E4136" s="68" t="s">
        <v>2032</v>
      </c>
      <c r="F4136" s="239">
        <v>1</v>
      </c>
    </row>
    <row r="4137" customHeight="1" spans="1:6">
      <c r="A4137" s="20">
        <v>4133</v>
      </c>
      <c r="B4137" s="218" t="s">
        <v>5822</v>
      </c>
      <c r="C4137" s="222" t="s">
        <v>2017</v>
      </c>
      <c r="D4137" s="235" t="s">
        <v>2007</v>
      </c>
      <c r="E4137" s="68" t="s">
        <v>2032</v>
      </c>
      <c r="F4137" s="239">
        <v>1</v>
      </c>
    </row>
    <row r="4138" customHeight="1" spans="1:6">
      <c r="A4138" s="20">
        <v>4134</v>
      </c>
      <c r="B4138" s="218" t="s">
        <v>6014</v>
      </c>
      <c r="C4138" s="222" t="s">
        <v>2017</v>
      </c>
      <c r="D4138" s="235" t="s">
        <v>2007</v>
      </c>
      <c r="E4138" s="68" t="s">
        <v>2032</v>
      </c>
      <c r="F4138" s="239">
        <v>1</v>
      </c>
    </row>
    <row r="4139" customHeight="1" spans="1:6">
      <c r="A4139" s="20">
        <v>4135</v>
      </c>
      <c r="B4139" s="218" t="s">
        <v>6015</v>
      </c>
      <c r="C4139" s="222" t="s">
        <v>2017</v>
      </c>
      <c r="D4139" s="235" t="s">
        <v>2007</v>
      </c>
      <c r="E4139" s="68" t="s">
        <v>2032</v>
      </c>
      <c r="F4139" s="239">
        <v>2</v>
      </c>
    </row>
    <row r="4140" customHeight="1" spans="1:6">
      <c r="A4140" s="20">
        <v>4136</v>
      </c>
      <c r="B4140" s="218" t="s">
        <v>6016</v>
      </c>
      <c r="C4140" s="222" t="s">
        <v>2017</v>
      </c>
      <c r="D4140" s="235" t="s">
        <v>2007</v>
      </c>
      <c r="E4140" s="68" t="s">
        <v>2032</v>
      </c>
      <c r="F4140" s="239">
        <v>2</v>
      </c>
    </row>
    <row r="4141" customHeight="1" spans="1:6">
      <c r="A4141" s="20">
        <v>4137</v>
      </c>
      <c r="B4141" s="218" t="s">
        <v>6017</v>
      </c>
      <c r="C4141" s="222" t="s">
        <v>2017</v>
      </c>
      <c r="D4141" s="235" t="s">
        <v>2007</v>
      </c>
      <c r="E4141" s="68" t="s">
        <v>2032</v>
      </c>
      <c r="F4141" s="239">
        <v>3</v>
      </c>
    </row>
    <row r="4142" customHeight="1" spans="1:6">
      <c r="A4142" s="20">
        <v>4138</v>
      </c>
      <c r="B4142" s="218" t="s">
        <v>6018</v>
      </c>
      <c r="C4142" s="222" t="s">
        <v>2017</v>
      </c>
      <c r="D4142" s="235" t="s">
        <v>2007</v>
      </c>
      <c r="E4142" s="68" t="s">
        <v>2032</v>
      </c>
      <c r="F4142" s="239">
        <v>2</v>
      </c>
    </row>
    <row r="4143" customHeight="1" spans="1:6">
      <c r="A4143" s="20">
        <v>4139</v>
      </c>
      <c r="B4143" s="218" t="s">
        <v>6019</v>
      </c>
      <c r="C4143" s="222" t="s">
        <v>2017</v>
      </c>
      <c r="D4143" s="235" t="s">
        <v>2007</v>
      </c>
      <c r="E4143" s="68" t="s">
        <v>2032</v>
      </c>
      <c r="F4143" s="239">
        <v>10</v>
      </c>
    </row>
    <row r="4144" customHeight="1" spans="1:6">
      <c r="A4144" s="20">
        <v>4140</v>
      </c>
      <c r="B4144" s="218" t="s">
        <v>6020</v>
      </c>
      <c r="C4144" s="222" t="s">
        <v>2017</v>
      </c>
      <c r="D4144" s="235" t="s">
        <v>2007</v>
      </c>
      <c r="E4144" s="68" t="s">
        <v>2032</v>
      </c>
      <c r="F4144" s="239">
        <v>1</v>
      </c>
    </row>
    <row r="4145" customHeight="1" spans="1:6">
      <c r="A4145" s="20">
        <v>4141</v>
      </c>
      <c r="B4145" s="218" t="s">
        <v>6021</v>
      </c>
      <c r="C4145" s="222" t="s">
        <v>2017</v>
      </c>
      <c r="D4145" s="235" t="s">
        <v>2007</v>
      </c>
      <c r="E4145" s="68" t="s">
        <v>2008</v>
      </c>
      <c r="F4145" s="239">
        <v>6</v>
      </c>
    </row>
    <row r="4146" customHeight="1" spans="1:6">
      <c r="A4146" s="20">
        <v>4142</v>
      </c>
      <c r="B4146" s="218" t="s">
        <v>6022</v>
      </c>
      <c r="C4146" s="222" t="s">
        <v>2017</v>
      </c>
      <c r="D4146" s="235" t="s">
        <v>2007</v>
      </c>
      <c r="E4146" s="68" t="s">
        <v>2008</v>
      </c>
      <c r="F4146" s="239">
        <v>6</v>
      </c>
    </row>
    <row r="4147" customHeight="1" spans="1:6">
      <c r="A4147" s="20">
        <v>4143</v>
      </c>
      <c r="B4147" s="218" t="s">
        <v>6023</v>
      </c>
      <c r="C4147" s="222" t="s">
        <v>2017</v>
      </c>
      <c r="D4147" s="235" t="s">
        <v>2007</v>
      </c>
      <c r="E4147" s="68" t="s">
        <v>2008</v>
      </c>
      <c r="F4147" s="239">
        <v>2</v>
      </c>
    </row>
    <row r="4148" customHeight="1" spans="1:6">
      <c r="A4148" s="20">
        <v>4144</v>
      </c>
      <c r="B4148" s="218" t="s">
        <v>6024</v>
      </c>
      <c r="C4148" s="68"/>
      <c r="D4148" s="235" t="s">
        <v>2007</v>
      </c>
      <c r="E4148" s="68" t="s">
        <v>2038</v>
      </c>
      <c r="F4148" s="239">
        <v>6</v>
      </c>
    </row>
    <row r="4149" customHeight="1" spans="1:6">
      <c r="A4149" s="20">
        <v>4145</v>
      </c>
      <c r="B4149" s="218" t="s">
        <v>6025</v>
      </c>
      <c r="C4149" s="222" t="s">
        <v>2017</v>
      </c>
      <c r="D4149" s="235" t="s">
        <v>2007</v>
      </c>
      <c r="E4149" s="68" t="s">
        <v>2032</v>
      </c>
      <c r="F4149" s="239">
        <v>6</v>
      </c>
    </row>
    <row r="4150" customHeight="1" spans="1:6">
      <c r="A4150" s="20">
        <v>4146</v>
      </c>
      <c r="B4150" s="218" t="s">
        <v>6026</v>
      </c>
      <c r="C4150" s="68"/>
      <c r="D4150" s="235" t="s">
        <v>2007</v>
      </c>
      <c r="E4150" s="68" t="s">
        <v>2032</v>
      </c>
      <c r="F4150" s="239">
        <v>2</v>
      </c>
    </row>
    <row r="4151" customHeight="1" spans="1:6">
      <c r="A4151" s="20">
        <v>4147</v>
      </c>
      <c r="B4151" s="218" t="s">
        <v>6027</v>
      </c>
      <c r="C4151" s="68"/>
      <c r="D4151" s="235" t="s">
        <v>2007</v>
      </c>
      <c r="E4151" s="68" t="s">
        <v>2032</v>
      </c>
      <c r="F4151" s="239">
        <v>2</v>
      </c>
    </row>
    <row r="4152" customHeight="1" spans="1:6">
      <c r="A4152" s="20">
        <v>4148</v>
      </c>
      <c r="B4152" s="218" t="s">
        <v>6028</v>
      </c>
      <c r="C4152" s="68"/>
      <c r="D4152" s="235" t="s">
        <v>2007</v>
      </c>
      <c r="E4152" s="68" t="s">
        <v>2032</v>
      </c>
      <c r="F4152" s="239">
        <v>1</v>
      </c>
    </row>
    <row r="4153" customHeight="1" spans="1:6">
      <c r="A4153" s="20">
        <v>4149</v>
      </c>
      <c r="B4153" s="218" t="s">
        <v>6029</v>
      </c>
      <c r="C4153" s="68"/>
      <c r="D4153" s="235" t="s">
        <v>2007</v>
      </c>
      <c r="E4153" s="68" t="s">
        <v>2032</v>
      </c>
      <c r="F4153" s="239">
        <v>3</v>
      </c>
    </row>
    <row r="4154" customHeight="1" spans="1:6">
      <c r="A4154" s="20">
        <v>4150</v>
      </c>
      <c r="B4154" s="218" t="s">
        <v>6030</v>
      </c>
      <c r="C4154" s="68"/>
      <c r="D4154" s="235" t="s">
        <v>2007</v>
      </c>
      <c r="E4154" s="68" t="s">
        <v>2032</v>
      </c>
      <c r="F4154" s="239">
        <v>1</v>
      </c>
    </row>
    <row r="4155" customHeight="1" spans="1:6">
      <c r="A4155" s="20">
        <v>4151</v>
      </c>
      <c r="B4155" s="218" t="s">
        <v>6031</v>
      </c>
      <c r="C4155" s="68"/>
      <c r="D4155" s="235" t="s">
        <v>2007</v>
      </c>
      <c r="E4155" s="68" t="s">
        <v>2032</v>
      </c>
      <c r="F4155" s="239">
        <v>3</v>
      </c>
    </row>
    <row r="4156" customHeight="1" spans="1:6">
      <c r="A4156" s="20">
        <v>4152</v>
      </c>
      <c r="B4156" s="218" t="s">
        <v>6032</v>
      </c>
      <c r="C4156" s="68"/>
      <c r="D4156" s="235" t="s">
        <v>2007</v>
      </c>
      <c r="E4156" s="68" t="s">
        <v>2032</v>
      </c>
      <c r="F4156" s="239">
        <v>2</v>
      </c>
    </row>
    <row r="4157" customHeight="1" spans="1:6">
      <c r="A4157" s="20">
        <v>4153</v>
      </c>
      <c r="B4157" s="218" t="s">
        <v>6033</v>
      </c>
      <c r="C4157" s="68"/>
      <c r="D4157" s="235" t="s">
        <v>2007</v>
      </c>
      <c r="E4157" s="68" t="s">
        <v>2032</v>
      </c>
      <c r="F4157" s="239">
        <v>2</v>
      </c>
    </row>
    <row r="4158" customHeight="1" spans="1:6">
      <c r="A4158" s="20">
        <v>4154</v>
      </c>
      <c r="B4158" s="218" t="s">
        <v>6034</v>
      </c>
      <c r="C4158" s="68"/>
      <c r="D4158" s="235" t="s">
        <v>2007</v>
      </c>
      <c r="E4158" s="68" t="s">
        <v>2032</v>
      </c>
      <c r="F4158" s="239">
        <v>42</v>
      </c>
    </row>
    <row r="4159" customHeight="1" spans="1:6">
      <c r="A4159" s="20">
        <v>4155</v>
      </c>
      <c r="B4159" s="218" t="s">
        <v>6035</v>
      </c>
      <c r="C4159" s="68"/>
      <c r="D4159" s="235" t="s">
        <v>2007</v>
      </c>
      <c r="E4159" s="68" t="s">
        <v>2032</v>
      </c>
      <c r="F4159" s="239">
        <v>2</v>
      </c>
    </row>
    <row r="4160" customHeight="1" spans="1:6">
      <c r="A4160" s="20">
        <v>4156</v>
      </c>
      <c r="B4160" s="218" t="s">
        <v>6036</v>
      </c>
      <c r="C4160" s="222" t="s">
        <v>2017</v>
      </c>
      <c r="D4160" s="235" t="s">
        <v>2007</v>
      </c>
      <c r="E4160" s="68" t="s">
        <v>2008</v>
      </c>
      <c r="F4160" s="239">
        <v>2</v>
      </c>
    </row>
    <row r="4161" customHeight="1" spans="1:6">
      <c r="A4161" s="20">
        <v>4157</v>
      </c>
      <c r="B4161" s="218" t="s">
        <v>6037</v>
      </c>
      <c r="C4161" s="222" t="s">
        <v>2017</v>
      </c>
      <c r="D4161" s="235" t="s">
        <v>2007</v>
      </c>
      <c r="E4161" s="68" t="s">
        <v>2008</v>
      </c>
      <c r="F4161" s="239">
        <v>1</v>
      </c>
    </row>
    <row r="4162" customHeight="1" spans="1:6">
      <c r="A4162" s="20">
        <v>4158</v>
      </c>
      <c r="B4162" s="218" t="s">
        <v>6038</v>
      </c>
      <c r="C4162" s="222" t="s">
        <v>2017</v>
      </c>
      <c r="D4162" s="235" t="s">
        <v>2007</v>
      </c>
      <c r="E4162" s="68" t="s">
        <v>2008</v>
      </c>
      <c r="F4162" s="239">
        <v>1</v>
      </c>
    </row>
    <row r="4163" customHeight="1" spans="1:6">
      <c r="A4163" s="20">
        <v>4159</v>
      </c>
      <c r="B4163" s="218" t="s">
        <v>6039</v>
      </c>
      <c r="C4163" s="222" t="s">
        <v>2017</v>
      </c>
      <c r="D4163" s="235" t="s">
        <v>2007</v>
      </c>
      <c r="E4163" s="68" t="s">
        <v>2008</v>
      </c>
      <c r="F4163" s="239">
        <v>2</v>
      </c>
    </row>
    <row r="4164" customHeight="1" spans="1:6">
      <c r="A4164" s="20">
        <v>4160</v>
      </c>
      <c r="B4164" s="218" t="s">
        <v>5958</v>
      </c>
      <c r="C4164" s="68"/>
      <c r="D4164" s="235" t="s">
        <v>2007</v>
      </c>
      <c r="E4164" s="68" t="s">
        <v>2032</v>
      </c>
      <c r="F4164" s="239">
        <v>3</v>
      </c>
    </row>
    <row r="4165" customHeight="1" spans="1:6">
      <c r="A4165" s="20">
        <v>4161</v>
      </c>
      <c r="B4165" s="218" t="s">
        <v>6040</v>
      </c>
      <c r="C4165" s="68"/>
      <c r="D4165" s="235" t="s">
        <v>2007</v>
      </c>
      <c r="E4165" s="68" t="s">
        <v>2032</v>
      </c>
      <c r="F4165" s="239">
        <v>2</v>
      </c>
    </row>
    <row r="4166" customHeight="1" spans="1:6">
      <c r="A4166" s="20">
        <v>4162</v>
      </c>
      <c r="B4166" s="218" t="s">
        <v>6041</v>
      </c>
      <c r="C4166" s="68"/>
      <c r="D4166" s="235" t="s">
        <v>2007</v>
      </c>
      <c r="E4166" s="68" t="s">
        <v>2032</v>
      </c>
      <c r="F4166" s="239">
        <v>4</v>
      </c>
    </row>
    <row r="4167" customHeight="1" spans="1:6">
      <c r="A4167" s="20">
        <v>4163</v>
      </c>
      <c r="B4167" s="218" t="s">
        <v>6042</v>
      </c>
      <c r="C4167" s="68"/>
      <c r="D4167" s="235" t="s">
        <v>2007</v>
      </c>
      <c r="E4167" s="68" t="s">
        <v>2032</v>
      </c>
      <c r="F4167" s="239">
        <v>1</v>
      </c>
    </row>
    <row r="4168" customHeight="1" spans="1:6">
      <c r="A4168" s="20">
        <v>4164</v>
      </c>
      <c r="B4168" s="218" t="s">
        <v>6043</v>
      </c>
      <c r="C4168" s="68"/>
      <c r="D4168" s="235" t="s">
        <v>2007</v>
      </c>
      <c r="E4168" s="68" t="s">
        <v>2032</v>
      </c>
      <c r="F4168" s="239">
        <v>4</v>
      </c>
    </row>
    <row r="4169" customHeight="1" spans="1:6">
      <c r="A4169" s="20">
        <v>4165</v>
      </c>
      <c r="B4169" s="218" t="s">
        <v>6044</v>
      </c>
      <c r="C4169" s="68"/>
      <c r="D4169" s="235" t="s">
        <v>2007</v>
      </c>
      <c r="E4169" s="68" t="s">
        <v>2032</v>
      </c>
      <c r="F4169" s="239">
        <v>3</v>
      </c>
    </row>
    <row r="4170" customHeight="1" spans="1:6">
      <c r="A4170" s="20">
        <v>4166</v>
      </c>
      <c r="B4170" s="218" t="s">
        <v>6045</v>
      </c>
      <c r="C4170" s="68"/>
      <c r="D4170" s="235" t="s">
        <v>2007</v>
      </c>
      <c r="E4170" s="68" t="s">
        <v>2032</v>
      </c>
      <c r="F4170" s="239">
        <v>2</v>
      </c>
    </row>
    <row r="4171" customHeight="1" spans="1:6">
      <c r="A4171" s="20">
        <v>4167</v>
      </c>
      <c r="B4171" s="218" t="s">
        <v>6046</v>
      </c>
      <c r="C4171" s="68"/>
      <c r="D4171" s="235" t="s">
        <v>2007</v>
      </c>
      <c r="E4171" s="68" t="s">
        <v>2032</v>
      </c>
      <c r="F4171" s="239">
        <v>2</v>
      </c>
    </row>
    <row r="4172" customHeight="1" spans="1:6">
      <c r="A4172" s="20">
        <v>4168</v>
      </c>
      <c r="B4172" s="218" t="s">
        <v>6047</v>
      </c>
      <c r="C4172" s="68"/>
      <c r="D4172" s="235" t="s">
        <v>2007</v>
      </c>
      <c r="E4172" s="68" t="s">
        <v>2032</v>
      </c>
      <c r="F4172" s="239">
        <v>2</v>
      </c>
    </row>
    <row r="4173" customHeight="1" spans="1:6">
      <c r="A4173" s="20">
        <v>4169</v>
      </c>
      <c r="B4173" s="218" t="s">
        <v>6048</v>
      </c>
      <c r="C4173" s="68"/>
      <c r="D4173" s="235" t="s">
        <v>2007</v>
      </c>
      <c r="E4173" s="68" t="s">
        <v>2008</v>
      </c>
      <c r="F4173" s="239">
        <v>1</v>
      </c>
    </row>
    <row r="4174" customHeight="1" spans="1:6">
      <c r="A4174" s="20">
        <v>4170</v>
      </c>
      <c r="B4174" s="218" t="s">
        <v>6049</v>
      </c>
      <c r="C4174" s="222" t="s">
        <v>2017</v>
      </c>
      <c r="D4174" s="235" t="s">
        <v>2007</v>
      </c>
      <c r="E4174" s="68" t="s">
        <v>2032</v>
      </c>
      <c r="F4174" s="239">
        <v>2</v>
      </c>
    </row>
    <row r="4175" customHeight="1" spans="1:6">
      <c r="A4175" s="20">
        <v>4171</v>
      </c>
      <c r="B4175" s="218" t="s">
        <v>6050</v>
      </c>
      <c r="C4175" s="68"/>
      <c r="D4175" s="235" t="s">
        <v>2007</v>
      </c>
      <c r="E4175" s="68" t="s">
        <v>2032</v>
      </c>
      <c r="F4175" s="239">
        <v>6</v>
      </c>
    </row>
    <row r="4176" customHeight="1" spans="1:6">
      <c r="A4176" s="20">
        <v>4172</v>
      </c>
      <c r="B4176" s="218" t="s">
        <v>6051</v>
      </c>
      <c r="C4176" s="68"/>
      <c r="D4176" s="235" t="s">
        <v>2007</v>
      </c>
      <c r="E4176" s="68" t="s">
        <v>2032</v>
      </c>
      <c r="F4176" s="239">
        <v>1</v>
      </c>
    </row>
    <row r="4177" customHeight="1" spans="1:6">
      <c r="A4177" s="20">
        <v>4173</v>
      </c>
      <c r="B4177" s="218" t="s">
        <v>6052</v>
      </c>
      <c r="C4177" s="222" t="s">
        <v>2017</v>
      </c>
      <c r="D4177" s="235" t="s">
        <v>2007</v>
      </c>
      <c r="E4177" s="68" t="s">
        <v>2032</v>
      </c>
      <c r="F4177" s="239">
        <v>2</v>
      </c>
    </row>
    <row r="4178" customHeight="1" spans="1:6">
      <c r="A4178" s="20">
        <v>4174</v>
      </c>
      <c r="B4178" s="218" t="s">
        <v>6053</v>
      </c>
      <c r="C4178" s="68"/>
      <c r="D4178" s="235" t="s">
        <v>2007</v>
      </c>
      <c r="E4178" s="68" t="s">
        <v>2032</v>
      </c>
      <c r="F4178" s="239">
        <v>2</v>
      </c>
    </row>
    <row r="4179" customHeight="1" spans="1:6">
      <c r="A4179" s="20">
        <v>4175</v>
      </c>
      <c r="B4179" s="218" t="s">
        <v>6054</v>
      </c>
      <c r="C4179" s="68"/>
      <c r="D4179" s="235" t="s">
        <v>2007</v>
      </c>
      <c r="E4179" s="68" t="s">
        <v>2032</v>
      </c>
      <c r="F4179" s="239">
        <v>2</v>
      </c>
    </row>
    <row r="4180" customHeight="1" spans="1:6">
      <c r="A4180" s="20">
        <v>4176</v>
      </c>
      <c r="B4180" s="218" t="s">
        <v>6055</v>
      </c>
      <c r="C4180" s="68"/>
      <c r="D4180" s="235" t="s">
        <v>2007</v>
      </c>
      <c r="E4180" s="68" t="s">
        <v>2032</v>
      </c>
      <c r="F4180" s="239">
        <v>37</v>
      </c>
    </row>
    <row r="4181" customHeight="1" spans="1:6">
      <c r="A4181" s="20">
        <v>4177</v>
      </c>
      <c r="B4181" s="218" t="s">
        <v>6056</v>
      </c>
      <c r="C4181" s="68"/>
      <c r="D4181" s="235" t="s">
        <v>2007</v>
      </c>
      <c r="E4181" s="68" t="s">
        <v>2032</v>
      </c>
      <c r="F4181" s="239">
        <v>25</v>
      </c>
    </row>
    <row r="4182" customHeight="1" spans="1:6">
      <c r="A4182" s="20">
        <v>4178</v>
      </c>
      <c r="B4182" s="218" t="s">
        <v>6057</v>
      </c>
      <c r="C4182" s="68"/>
      <c r="D4182" s="235" t="s">
        <v>2007</v>
      </c>
      <c r="E4182" s="68" t="s">
        <v>2032</v>
      </c>
      <c r="F4182" s="239">
        <v>13</v>
      </c>
    </row>
    <row r="4183" customHeight="1" spans="1:6">
      <c r="A4183" s="20">
        <v>4179</v>
      </c>
      <c r="B4183" s="218" t="s">
        <v>6058</v>
      </c>
      <c r="C4183" s="68"/>
      <c r="D4183" s="235" t="s">
        <v>2007</v>
      </c>
      <c r="E4183" s="68" t="s">
        <v>2032</v>
      </c>
      <c r="F4183" s="239">
        <v>6</v>
      </c>
    </row>
    <row r="4184" customHeight="1" spans="1:6">
      <c r="A4184" s="20">
        <v>4180</v>
      </c>
      <c r="B4184" s="218" t="s">
        <v>6059</v>
      </c>
      <c r="C4184" s="68"/>
      <c r="D4184" s="235" t="s">
        <v>2007</v>
      </c>
      <c r="E4184" s="68" t="s">
        <v>2032</v>
      </c>
      <c r="F4184" s="239">
        <v>2</v>
      </c>
    </row>
    <row r="4185" customHeight="1" spans="1:6">
      <c r="A4185" s="20">
        <v>4181</v>
      </c>
      <c r="B4185" s="218" t="s">
        <v>6060</v>
      </c>
      <c r="C4185" s="68"/>
      <c r="D4185" s="235" t="s">
        <v>2007</v>
      </c>
      <c r="E4185" s="68" t="s">
        <v>2008</v>
      </c>
      <c r="F4185" s="239">
        <v>5</v>
      </c>
    </row>
    <row r="4186" customHeight="1" spans="1:6">
      <c r="A4186" s="20">
        <v>4182</v>
      </c>
      <c r="B4186" s="218" t="s">
        <v>5353</v>
      </c>
      <c r="C4186" s="68"/>
      <c r="D4186" s="235" t="s">
        <v>2007</v>
      </c>
      <c r="E4186" s="68" t="s">
        <v>2008</v>
      </c>
      <c r="F4186" s="239">
        <v>4</v>
      </c>
    </row>
    <row r="4187" customHeight="1" spans="1:6">
      <c r="A4187" s="20">
        <v>4183</v>
      </c>
      <c r="B4187" s="218" t="s">
        <v>6061</v>
      </c>
      <c r="C4187" s="68"/>
      <c r="D4187" s="235" t="s">
        <v>2007</v>
      </c>
      <c r="E4187" s="68" t="s">
        <v>2008</v>
      </c>
      <c r="F4187" s="239">
        <v>2</v>
      </c>
    </row>
    <row r="4188" customHeight="1" spans="1:6">
      <c r="A4188" s="20">
        <v>4184</v>
      </c>
      <c r="B4188" s="218" t="s">
        <v>6062</v>
      </c>
      <c r="C4188" s="68"/>
      <c r="D4188" s="235" t="s">
        <v>2007</v>
      </c>
      <c r="E4188" s="68" t="s">
        <v>2008</v>
      </c>
      <c r="F4188" s="239">
        <v>41</v>
      </c>
    </row>
    <row r="4189" customHeight="1" spans="1:6">
      <c r="A4189" s="20">
        <v>4185</v>
      </c>
      <c r="B4189" s="218" t="s">
        <v>6063</v>
      </c>
      <c r="C4189" s="222" t="s">
        <v>2017</v>
      </c>
      <c r="D4189" s="235" t="s">
        <v>2007</v>
      </c>
      <c r="E4189" s="68" t="s">
        <v>2008</v>
      </c>
      <c r="F4189" s="239">
        <v>5</v>
      </c>
    </row>
    <row r="4190" customHeight="1" spans="1:6">
      <c r="A4190" s="20">
        <v>4186</v>
      </c>
      <c r="B4190" s="218" t="s">
        <v>6064</v>
      </c>
      <c r="C4190" s="222" t="s">
        <v>2017</v>
      </c>
      <c r="D4190" s="235" t="s">
        <v>2007</v>
      </c>
      <c r="E4190" s="68" t="s">
        <v>2008</v>
      </c>
      <c r="F4190" s="239">
        <v>1</v>
      </c>
    </row>
    <row r="4191" customHeight="1" spans="1:6">
      <c r="A4191" s="20">
        <v>4187</v>
      </c>
      <c r="B4191" s="218" t="s">
        <v>6065</v>
      </c>
      <c r="C4191" s="222" t="s">
        <v>2017</v>
      </c>
      <c r="D4191" s="235" t="s">
        <v>2007</v>
      </c>
      <c r="E4191" s="68" t="s">
        <v>2008</v>
      </c>
      <c r="F4191" s="239">
        <v>13</v>
      </c>
    </row>
    <row r="4192" customHeight="1" spans="1:6">
      <c r="A4192" s="20">
        <v>4188</v>
      </c>
      <c r="B4192" s="218" t="s">
        <v>6066</v>
      </c>
      <c r="C4192" s="222" t="s">
        <v>2017</v>
      </c>
      <c r="D4192" s="235" t="s">
        <v>2007</v>
      </c>
      <c r="E4192" s="68" t="s">
        <v>2008</v>
      </c>
      <c r="F4192" s="239">
        <v>4</v>
      </c>
    </row>
    <row r="4193" customHeight="1" spans="1:6">
      <c r="A4193" s="20">
        <v>4189</v>
      </c>
      <c r="B4193" s="218" t="s">
        <v>6067</v>
      </c>
      <c r="C4193" s="222" t="s">
        <v>2017</v>
      </c>
      <c r="D4193" s="235" t="s">
        <v>2007</v>
      </c>
      <c r="E4193" s="68" t="s">
        <v>2008</v>
      </c>
      <c r="F4193" s="239">
        <v>1</v>
      </c>
    </row>
    <row r="4194" customHeight="1" spans="1:6">
      <c r="A4194" s="20">
        <v>4190</v>
      </c>
      <c r="B4194" s="218" t="s">
        <v>6068</v>
      </c>
      <c r="C4194" s="222" t="s">
        <v>2017</v>
      </c>
      <c r="D4194" s="235" t="s">
        <v>2007</v>
      </c>
      <c r="E4194" s="68" t="s">
        <v>2008</v>
      </c>
      <c r="F4194" s="239">
        <v>1</v>
      </c>
    </row>
    <row r="4195" customHeight="1" spans="1:6">
      <c r="A4195" s="20">
        <v>4191</v>
      </c>
      <c r="B4195" s="218" t="s">
        <v>6069</v>
      </c>
      <c r="C4195" s="222" t="s">
        <v>2017</v>
      </c>
      <c r="D4195" s="235" t="s">
        <v>2007</v>
      </c>
      <c r="E4195" s="68" t="s">
        <v>2008</v>
      </c>
      <c r="F4195" s="239">
        <v>2</v>
      </c>
    </row>
    <row r="4196" customHeight="1" spans="1:6">
      <c r="A4196" s="20">
        <v>4192</v>
      </c>
      <c r="B4196" s="218" t="s">
        <v>6070</v>
      </c>
      <c r="C4196" s="68"/>
      <c r="D4196" s="235" t="s">
        <v>2007</v>
      </c>
      <c r="E4196" s="68" t="s">
        <v>2008</v>
      </c>
      <c r="F4196" s="239">
        <v>1</v>
      </c>
    </row>
    <row r="4197" customHeight="1" spans="1:6">
      <c r="A4197" s="20">
        <v>4193</v>
      </c>
      <c r="B4197" s="218" t="s">
        <v>6071</v>
      </c>
      <c r="C4197" s="222" t="s">
        <v>2017</v>
      </c>
      <c r="D4197" s="235" t="s">
        <v>2007</v>
      </c>
      <c r="E4197" s="68" t="s">
        <v>2008</v>
      </c>
      <c r="F4197" s="239">
        <v>2</v>
      </c>
    </row>
    <row r="4198" customHeight="1" spans="1:6">
      <c r="A4198" s="20">
        <v>4194</v>
      </c>
      <c r="B4198" s="218" t="s">
        <v>6072</v>
      </c>
      <c r="C4198" s="68"/>
      <c r="D4198" s="235" t="s">
        <v>2007</v>
      </c>
      <c r="E4198" s="68" t="s">
        <v>2032</v>
      </c>
      <c r="F4198" s="239">
        <v>15</v>
      </c>
    </row>
    <row r="4199" customHeight="1" spans="1:6">
      <c r="A4199" s="20">
        <v>4195</v>
      </c>
      <c r="B4199" s="218" t="s">
        <v>6073</v>
      </c>
      <c r="C4199" s="68"/>
      <c r="D4199" s="235" t="s">
        <v>2007</v>
      </c>
      <c r="E4199" s="68" t="s">
        <v>2032</v>
      </c>
      <c r="F4199" s="239">
        <v>1</v>
      </c>
    </row>
    <row r="4200" customHeight="1" spans="1:6">
      <c r="A4200" s="20">
        <v>4196</v>
      </c>
      <c r="B4200" s="218" t="s">
        <v>6074</v>
      </c>
      <c r="C4200" s="222" t="s">
        <v>2017</v>
      </c>
      <c r="D4200" s="235" t="s">
        <v>2007</v>
      </c>
      <c r="E4200" s="68" t="s">
        <v>2008</v>
      </c>
      <c r="F4200" s="239">
        <v>1</v>
      </c>
    </row>
    <row r="4201" customHeight="1" spans="1:6">
      <c r="A4201" s="20">
        <v>4197</v>
      </c>
      <c r="B4201" s="218" t="s">
        <v>6075</v>
      </c>
      <c r="C4201" s="222" t="s">
        <v>2017</v>
      </c>
      <c r="D4201" s="235" t="s">
        <v>2007</v>
      </c>
      <c r="E4201" s="68" t="s">
        <v>2008</v>
      </c>
      <c r="F4201" s="239">
        <v>2</v>
      </c>
    </row>
    <row r="4202" customHeight="1" spans="1:6">
      <c r="A4202" s="20">
        <v>4198</v>
      </c>
      <c r="B4202" s="218" t="s">
        <v>6076</v>
      </c>
      <c r="C4202" s="222" t="s">
        <v>2017</v>
      </c>
      <c r="D4202" s="235" t="s">
        <v>2007</v>
      </c>
      <c r="E4202" s="68" t="s">
        <v>2008</v>
      </c>
      <c r="F4202" s="239">
        <v>1</v>
      </c>
    </row>
    <row r="4203" customHeight="1" spans="1:6">
      <c r="A4203" s="20">
        <v>4199</v>
      </c>
      <c r="B4203" s="218" t="s">
        <v>6077</v>
      </c>
      <c r="C4203" s="222" t="s">
        <v>2017</v>
      </c>
      <c r="D4203" s="235" t="s">
        <v>2007</v>
      </c>
      <c r="E4203" s="68" t="s">
        <v>2008</v>
      </c>
      <c r="F4203" s="239">
        <v>2</v>
      </c>
    </row>
    <row r="4204" customHeight="1" spans="1:6">
      <c r="A4204" s="20">
        <v>4200</v>
      </c>
      <c r="B4204" s="218" t="s">
        <v>6078</v>
      </c>
      <c r="C4204" s="222" t="s">
        <v>2017</v>
      </c>
      <c r="D4204" s="235" t="s">
        <v>2007</v>
      </c>
      <c r="E4204" s="68" t="s">
        <v>2008</v>
      </c>
      <c r="F4204" s="239">
        <v>2</v>
      </c>
    </row>
    <row r="4205" customHeight="1" spans="1:6">
      <c r="A4205" s="20">
        <v>4201</v>
      </c>
      <c r="B4205" s="218" t="s">
        <v>6079</v>
      </c>
      <c r="C4205" s="222" t="s">
        <v>2017</v>
      </c>
      <c r="D4205" s="235" t="s">
        <v>2007</v>
      </c>
      <c r="E4205" s="68" t="s">
        <v>2008</v>
      </c>
      <c r="F4205" s="239">
        <v>2</v>
      </c>
    </row>
    <row r="4206" customHeight="1" spans="1:6">
      <c r="A4206" s="20">
        <v>4202</v>
      </c>
      <c r="B4206" s="218" t="s">
        <v>6080</v>
      </c>
      <c r="C4206" s="68"/>
      <c r="D4206" s="235" t="s">
        <v>2007</v>
      </c>
      <c r="E4206" s="68" t="s">
        <v>2193</v>
      </c>
      <c r="F4206" s="239">
        <v>2</v>
      </c>
    </row>
    <row r="4207" customHeight="1" spans="1:6">
      <c r="A4207" s="20">
        <v>4203</v>
      </c>
      <c r="B4207" s="218" t="s">
        <v>6081</v>
      </c>
      <c r="C4207" s="222" t="s">
        <v>2017</v>
      </c>
      <c r="D4207" s="235" t="s">
        <v>2007</v>
      </c>
      <c r="E4207" s="68" t="s">
        <v>2008</v>
      </c>
      <c r="F4207" s="239">
        <v>2</v>
      </c>
    </row>
    <row r="4208" customHeight="1" spans="1:6">
      <c r="A4208" s="20">
        <v>4204</v>
      </c>
      <c r="B4208" s="218" t="s">
        <v>5845</v>
      </c>
      <c r="C4208" s="222" t="s">
        <v>2017</v>
      </c>
      <c r="D4208" s="235" t="s">
        <v>2007</v>
      </c>
      <c r="E4208" s="68" t="s">
        <v>2008</v>
      </c>
      <c r="F4208" s="239">
        <v>1</v>
      </c>
    </row>
    <row r="4209" customHeight="1" spans="1:6">
      <c r="A4209" s="20">
        <v>4205</v>
      </c>
      <c r="B4209" s="218" t="s">
        <v>6082</v>
      </c>
      <c r="C4209" s="222" t="s">
        <v>2017</v>
      </c>
      <c r="D4209" s="235" t="s">
        <v>2007</v>
      </c>
      <c r="E4209" s="68" t="s">
        <v>2008</v>
      </c>
      <c r="F4209" s="239">
        <v>1</v>
      </c>
    </row>
    <row r="4210" customHeight="1" spans="1:6">
      <c r="A4210" s="20">
        <v>4206</v>
      </c>
      <c r="B4210" s="218" t="s">
        <v>6083</v>
      </c>
      <c r="C4210" s="222" t="s">
        <v>2017</v>
      </c>
      <c r="D4210" s="235" t="s">
        <v>2007</v>
      </c>
      <c r="E4210" s="68" t="s">
        <v>2032</v>
      </c>
      <c r="F4210" s="239">
        <v>2</v>
      </c>
    </row>
    <row r="4211" customHeight="1" spans="1:6">
      <c r="A4211" s="20">
        <v>4207</v>
      </c>
      <c r="B4211" s="218" t="s">
        <v>6084</v>
      </c>
      <c r="C4211" s="222" t="s">
        <v>2017</v>
      </c>
      <c r="D4211" s="235" t="s">
        <v>2007</v>
      </c>
      <c r="E4211" s="68" t="s">
        <v>2008</v>
      </c>
      <c r="F4211" s="239">
        <v>3</v>
      </c>
    </row>
    <row r="4212" customHeight="1" spans="1:6">
      <c r="A4212" s="20">
        <v>4208</v>
      </c>
      <c r="B4212" s="218" t="s">
        <v>6085</v>
      </c>
      <c r="C4212" s="222" t="s">
        <v>2017</v>
      </c>
      <c r="D4212" s="235" t="s">
        <v>2007</v>
      </c>
      <c r="E4212" s="68" t="s">
        <v>2032</v>
      </c>
      <c r="F4212" s="239">
        <v>1</v>
      </c>
    </row>
    <row r="4213" customHeight="1" spans="1:6">
      <c r="A4213" s="20">
        <v>4209</v>
      </c>
      <c r="B4213" s="218" t="s">
        <v>6086</v>
      </c>
      <c r="C4213" s="222" t="s">
        <v>2017</v>
      </c>
      <c r="D4213" s="235" t="s">
        <v>2007</v>
      </c>
      <c r="E4213" s="68" t="s">
        <v>2032</v>
      </c>
      <c r="F4213" s="239">
        <v>5</v>
      </c>
    </row>
    <row r="4214" customHeight="1" spans="1:6">
      <c r="A4214" s="20">
        <v>4210</v>
      </c>
      <c r="B4214" s="218" t="s">
        <v>6087</v>
      </c>
      <c r="C4214" s="222" t="s">
        <v>2017</v>
      </c>
      <c r="D4214" s="235" t="s">
        <v>2007</v>
      </c>
      <c r="E4214" s="68" t="s">
        <v>2032</v>
      </c>
      <c r="F4214" s="239">
        <v>4</v>
      </c>
    </row>
    <row r="4215" customHeight="1" spans="1:6">
      <c r="A4215" s="20">
        <v>4211</v>
      </c>
      <c r="B4215" s="218" t="s">
        <v>6088</v>
      </c>
      <c r="C4215" s="222" t="s">
        <v>2017</v>
      </c>
      <c r="D4215" s="235" t="s">
        <v>2007</v>
      </c>
      <c r="E4215" s="68" t="s">
        <v>2032</v>
      </c>
      <c r="F4215" s="239">
        <v>2</v>
      </c>
    </row>
    <row r="4216" customHeight="1" spans="1:6">
      <c r="A4216" s="20">
        <v>4212</v>
      </c>
      <c r="B4216" s="218" t="s">
        <v>6089</v>
      </c>
      <c r="C4216" s="222" t="s">
        <v>2017</v>
      </c>
      <c r="D4216" s="235" t="s">
        <v>2007</v>
      </c>
      <c r="E4216" s="68" t="s">
        <v>2032</v>
      </c>
      <c r="F4216" s="239">
        <v>1</v>
      </c>
    </row>
    <row r="4217" customHeight="1" spans="1:6">
      <c r="A4217" s="20">
        <v>4213</v>
      </c>
      <c r="B4217" s="218" t="s">
        <v>6090</v>
      </c>
      <c r="C4217" s="68"/>
      <c r="D4217" s="235" t="s">
        <v>2007</v>
      </c>
      <c r="E4217" s="222" t="s">
        <v>2008</v>
      </c>
      <c r="F4217" s="239">
        <v>1</v>
      </c>
    </row>
    <row r="4218" customHeight="1" spans="1:6">
      <c r="A4218" s="20">
        <v>4214</v>
      </c>
      <c r="B4218" s="218" t="s">
        <v>6091</v>
      </c>
      <c r="C4218" s="68"/>
      <c r="D4218" s="235" t="s">
        <v>2007</v>
      </c>
      <c r="E4218" s="68" t="s">
        <v>2008</v>
      </c>
      <c r="F4218" s="239">
        <v>2</v>
      </c>
    </row>
    <row r="4219" customHeight="1" spans="1:6">
      <c r="A4219" s="20">
        <v>4215</v>
      </c>
      <c r="B4219" s="218" t="s">
        <v>6092</v>
      </c>
      <c r="C4219" s="68"/>
      <c r="D4219" s="235" t="s">
        <v>2007</v>
      </c>
      <c r="E4219" s="68" t="s">
        <v>2008</v>
      </c>
      <c r="F4219" s="239">
        <v>23</v>
      </c>
    </row>
    <row r="4220" customHeight="1" spans="1:6">
      <c r="A4220" s="20">
        <v>4216</v>
      </c>
      <c r="B4220" s="218" t="s">
        <v>6093</v>
      </c>
      <c r="C4220" s="222" t="s">
        <v>2017</v>
      </c>
      <c r="D4220" s="235" t="s">
        <v>2007</v>
      </c>
      <c r="E4220" s="68" t="s">
        <v>2099</v>
      </c>
      <c r="F4220" s="239">
        <v>2</v>
      </c>
    </row>
    <row r="4221" customHeight="1" spans="1:6">
      <c r="A4221" s="20">
        <v>4217</v>
      </c>
      <c r="B4221" s="218" t="s">
        <v>6094</v>
      </c>
      <c r="C4221" s="222" t="s">
        <v>2017</v>
      </c>
      <c r="D4221" s="235" t="s">
        <v>2007</v>
      </c>
      <c r="E4221" s="68" t="s">
        <v>2099</v>
      </c>
      <c r="F4221" s="239">
        <v>1</v>
      </c>
    </row>
    <row r="4222" customHeight="1" spans="1:6">
      <c r="A4222" s="20">
        <v>4218</v>
      </c>
      <c r="B4222" s="218" t="s">
        <v>6095</v>
      </c>
      <c r="C4222" s="68"/>
      <c r="D4222" s="235" t="s">
        <v>2007</v>
      </c>
      <c r="E4222" s="68" t="s">
        <v>2032</v>
      </c>
      <c r="F4222" s="239">
        <v>5</v>
      </c>
    </row>
    <row r="4223" customHeight="1" spans="1:6">
      <c r="A4223" s="20">
        <v>4219</v>
      </c>
      <c r="B4223" s="218" t="s">
        <v>6096</v>
      </c>
      <c r="C4223" s="68"/>
      <c r="D4223" s="235" t="s">
        <v>2007</v>
      </c>
      <c r="E4223" s="68" t="s">
        <v>2032</v>
      </c>
      <c r="F4223" s="239">
        <v>6</v>
      </c>
    </row>
    <row r="4224" customHeight="1" spans="1:6">
      <c r="A4224" s="20">
        <v>4220</v>
      </c>
      <c r="B4224" s="218" t="s">
        <v>6097</v>
      </c>
      <c r="C4224" s="68"/>
      <c r="D4224" s="235" t="s">
        <v>2007</v>
      </c>
      <c r="E4224" s="68" t="s">
        <v>2032</v>
      </c>
      <c r="F4224" s="239">
        <v>1</v>
      </c>
    </row>
    <row r="4225" customHeight="1" spans="1:6">
      <c r="A4225" s="20">
        <v>4221</v>
      </c>
      <c r="B4225" s="218" t="s">
        <v>6098</v>
      </c>
      <c r="C4225" s="68"/>
      <c r="D4225" s="235" t="s">
        <v>2007</v>
      </c>
      <c r="E4225" s="68" t="s">
        <v>2032</v>
      </c>
      <c r="F4225" s="239">
        <v>1</v>
      </c>
    </row>
    <row r="4226" customHeight="1" spans="1:6">
      <c r="A4226" s="20">
        <v>4222</v>
      </c>
      <c r="B4226" s="218" t="s">
        <v>6099</v>
      </c>
      <c r="C4226" s="68"/>
      <c r="D4226" s="235" t="s">
        <v>2007</v>
      </c>
      <c r="E4226" s="68" t="s">
        <v>2032</v>
      </c>
      <c r="F4226" s="239">
        <v>3</v>
      </c>
    </row>
    <row r="4227" customHeight="1" spans="1:6">
      <c r="A4227" s="20">
        <v>4223</v>
      </c>
      <c r="B4227" s="218" t="s">
        <v>6100</v>
      </c>
      <c r="C4227" s="68"/>
      <c r="D4227" s="235" t="s">
        <v>2007</v>
      </c>
      <c r="E4227" s="68" t="s">
        <v>2032</v>
      </c>
      <c r="F4227" s="239">
        <v>10</v>
      </c>
    </row>
    <row r="4228" customHeight="1" spans="1:6">
      <c r="A4228" s="20">
        <v>4224</v>
      </c>
      <c r="B4228" s="218" t="s">
        <v>6101</v>
      </c>
      <c r="C4228" s="68"/>
      <c r="D4228" s="235" t="s">
        <v>2007</v>
      </c>
      <c r="E4228" s="68" t="s">
        <v>2032</v>
      </c>
      <c r="F4228" s="239">
        <v>9</v>
      </c>
    </row>
    <row r="4229" customHeight="1" spans="1:6">
      <c r="A4229" s="20">
        <v>4225</v>
      </c>
      <c r="B4229" s="218" t="s">
        <v>6102</v>
      </c>
      <c r="C4229" s="68"/>
      <c r="D4229" s="235" t="s">
        <v>2007</v>
      </c>
      <c r="E4229" s="68" t="s">
        <v>2032</v>
      </c>
      <c r="F4229" s="239">
        <v>2</v>
      </c>
    </row>
    <row r="4230" customHeight="1" spans="1:6">
      <c r="A4230" s="20">
        <v>4226</v>
      </c>
      <c r="B4230" s="218" t="s">
        <v>6103</v>
      </c>
      <c r="C4230" s="222" t="s">
        <v>2017</v>
      </c>
      <c r="D4230" s="235" t="s">
        <v>2007</v>
      </c>
      <c r="E4230" s="68" t="s">
        <v>2008</v>
      </c>
      <c r="F4230" s="239">
        <v>5</v>
      </c>
    </row>
    <row r="4231" customHeight="1" spans="1:6">
      <c r="A4231" s="20">
        <v>4227</v>
      </c>
      <c r="B4231" s="218" t="s">
        <v>6104</v>
      </c>
      <c r="C4231" s="222" t="s">
        <v>2017</v>
      </c>
      <c r="D4231" s="235" t="s">
        <v>2007</v>
      </c>
      <c r="E4231" s="68" t="s">
        <v>2008</v>
      </c>
      <c r="F4231" s="239">
        <v>1</v>
      </c>
    </row>
    <row r="4232" customHeight="1" spans="1:6">
      <c r="A4232" s="20">
        <v>4228</v>
      </c>
      <c r="B4232" s="218" t="s">
        <v>6105</v>
      </c>
      <c r="C4232" s="222" t="s">
        <v>2017</v>
      </c>
      <c r="D4232" s="235" t="s">
        <v>2007</v>
      </c>
      <c r="E4232" s="68" t="s">
        <v>2008</v>
      </c>
      <c r="F4232" s="239">
        <v>1</v>
      </c>
    </row>
    <row r="4233" customHeight="1" spans="1:6">
      <c r="A4233" s="20">
        <v>4229</v>
      </c>
      <c r="B4233" s="218" t="s">
        <v>6106</v>
      </c>
      <c r="C4233" s="68"/>
      <c r="D4233" s="235" t="s">
        <v>2007</v>
      </c>
      <c r="E4233" s="68" t="s">
        <v>2008</v>
      </c>
      <c r="F4233" s="239">
        <v>10</v>
      </c>
    </row>
    <row r="4234" customHeight="1" spans="1:6">
      <c r="A4234" s="20">
        <v>4230</v>
      </c>
      <c r="B4234" s="218" t="s">
        <v>6107</v>
      </c>
      <c r="C4234" s="68"/>
      <c r="D4234" s="235" t="s">
        <v>2007</v>
      </c>
      <c r="E4234" s="68" t="s">
        <v>2008</v>
      </c>
      <c r="F4234" s="239">
        <v>2</v>
      </c>
    </row>
    <row r="4235" customHeight="1" spans="1:6">
      <c r="A4235" s="20">
        <v>4231</v>
      </c>
      <c r="B4235" s="218" t="s">
        <v>6108</v>
      </c>
      <c r="C4235" s="222" t="s">
        <v>2017</v>
      </c>
      <c r="D4235" s="235" t="s">
        <v>2007</v>
      </c>
      <c r="E4235" s="68" t="s">
        <v>2008</v>
      </c>
      <c r="F4235" s="239">
        <v>2</v>
      </c>
    </row>
    <row r="4236" customHeight="1" spans="1:6">
      <c r="A4236" s="20">
        <v>4232</v>
      </c>
      <c r="B4236" s="218" t="s">
        <v>6109</v>
      </c>
      <c r="C4236" s="222" t="s">
        <v>2017</v>
      </c>
      <c r="D4236" s="235" t="s">
        <v>2007</v>
      </c>
      <c r="E4236" s="68" t="s">
        <v>2008</v>
      </c>
      <c r="F4236" s="239">
        <v>1</v>
      </c>
    </row>
    <row r="4237" customHeight="1" spans="1:6">
      <c r="A4237" s="20">
        <v>4233</v>
      </c>
      <c r="B4237" s="218" t="s">
        <v>6110</v>
      </c>
      <c r="C4237" s="222" t="s">
        <v>2017</v>
      </c>
      <c r="D4237" s="235" t="s">
        <v>2007</v>
      </c>
      <c r="E4237" s="68" t="s">
        <v>2008</v>
      </c>
      <c r="F4237" s="239">
        <v>5</v>
      </c>
    </row>
    <row r="4238" customHeight="1" spans="1:6">
      <c r="A4238" s="20">
        <v>4234</v>
      </c>
      <c r="B4238" s="218" t="s">
        <v>6111</v>
      </c>
      <c r="C4238" s="68" t="s">
        <v>2568</v>
      </c>
      <c r="D4238" s="235" t="s">
        <v>2007</v>
      </c>
      <c r="E4238" s="68" t="s">
        <v>2008</v>
      </c>
      <c r="F4238" s="239">
        <v>1</v>
      </c>
    </row>
    <row r="4239" customHeight="1" spans="1:6">
      <c r="A4239" s="20">
        <v>4235</v>
      </c>
      <c r="B4239" s="218" t="s">
        <v>6112</v>
      </c>
      <c r="C4239" s="222" t="s">
        <v>2017</v>
      </c>
      <c r="D4239" s="235" t="s">
        <v>2007</v>
      </c>
      <c r="E4239" s="68" t="s">
        <v>2008</v>
      </c>
      <c r="F4239" s="239">
        <v>2</v>
      </c>
    </row>
    <row r="4240" customHeight="1" spans="1:6">
      <c r="A4240" s="20">
        <v>4236</v>
      </c>
      <c r="B4240" s="218" t="s">
        <v>6113</v>
      </c>
      <c r="C4240" s="222" t="s">
        <v>2017</v>
      </c>
      <c r="D4240" s="235" t="s">
        <v>2007</v>
      </c>
      <c r="E4240" s="68" t="s">
        <v>2008</v>
      </c>
      <c r="F4240" s="239">
        <v>4</v>
      </c>
    </row>
    <row r="4241" customHeight="1" spans="1:6">
      <c r="A4241" s="20">
        <v>4237</v>
      </c>
      <c r="B4241" s="218" t="s">
        <v>6114</v>
      </c>
      <c r="C4241" s="222" t="s">
        <v>2017</v>
      </c>
      <c r="D4241" s="235" t="s">
        <v>2007</v>
      </c>
      <c r="E4241" s="68" t="s">
        <v>2008</v>
      </c>
      <c r="F4241" s="239">
        <v>2</v>
      </c>
    </row>
    <row r="4242" customHeight="1" spans="1:6">
      <c r="A4242" s="20">
        <v>4238</v>
      </c>
      <c r="B4242" s="218" t="s">
        <v>6115</v>
      </c>
      <c r="C4242" s="222" t="s">
        <v>2017</v>
      </c>
      <c r="D4242" s="235" t="s">
        <v>2007</v>
      </c>
      <c r="E4242" s="68" t="s">
        <v>2008</v>
      </c>
      <c r="F4242" s="239">
        <v>1</v>
      </c>
    </row>
    <row r="4243" customHeight="1" spans="1:6">
      <c r="A4243" s="20">
        <v>4239</v>
      </c>
      <c r="B4243" s="218" t="s">
        <v>6116</v>
      </c>
      <c r="C4243" s="222" t="s">
        <v>2017</v>
      </c>
      <c r="D4243" s="235" t="s">
        <v>2007</v>
      </c>
      <c r="E4243" s="68" t="s">
        <v>2032</v>
      </c>
      <c r="F4243" s="239">
        <v>2</v>
      </c>
    </row>
    <row r="4244" customHeight="1" spans="1:6">
      <c r="A4244" s="20">
        <v>4240</v>
      </c>
      <c r="B4244" s="218" t="s">
        <v>6117</v>
      </c>
      <c r="C4244" s="222" t="s">
        <v>2017</v>
      </c>
      <c r="D4244" s="235" t="s">
        <v>2007</v>
      </c>
      <c r="E4244" s="68" t="s">
        <v>2064</v>
      </c>
      <c r="F4244" s="239">
        <v>1</v>
      </c>
    </row>
    <row r="4245" customHeight="1" spans="1:6">
      <c r="A4245" s="20">
        <v>4241</v>
      </c>
      <c r="B4245" s="218" t="s">
        <v>6118</v>
      </c>
      <c r="C4245" s="222" t="s">
        <v>2017</v>
      </c>
      <c r="D4245" s="235" t="s">
        <v>2007</v>
      </c>
      <c r="E4245" s="68" t="s">
        <v>2008</v>
      </c>
      <c r="F4245" s="239">
        <v>1</v>
      </c>
    </row>
    <row r="4246" customHeight="1" spans="1:6">
      <c r="A4246" s="20">
        <v>4242</v>
      </c>
      <c r="B4246" s="218" t="s">
        <v>6119</v>
      </c>
      <c r="C4246" s="222" t="s">
        <v>2017</v>
      </c>
      <c r="D4246" s="235" t="s">
        <v>2007</v>
      </c>
      <c r="E4246" s="68" t="s">
        <v>2008</v>
      </c>
      <c r="F4246" s="239">
        <v>5</v>
      </c>
    </row>
    <row r="4247" customHeight="1" spans="1:6">
      <c r="A4247" s="20">
        <v>4243</v>
      </c>
      <c r="B4247" s="218" t="s">
        <v>6120</v>
      </c>
      <c r="C4247" s="222" t="s">
        <v>2017</v>
      </c>
      <c r="D4247" s="235" t="s">
        <v>2007</v>
      </c>
      <c r="E4247" s="68" t="s">
        <v>2008</v>
      </c>
      <c r="F4247" s="239">
        <v>4</v>
      </c>
    </row>
    <row r="4248" customHeight="1" spans="1:6">
      <c r="A4248" s="20">
        <v>4244</v>
      </c>
      <c r="B4248" s="218" t="s">
        <v>6121</v>
      </c>
      <c r="C4248" s="222" t="s">
        <v>2017</v>
      </c>
      <c r="D4248" s="235" t="s">
        <v>2007</v>
      </c>
      <c r="E4248" s="68" t="s">
        <v>2008</v>
      </c>
      <c r="F4248" s="239">
        <v>1</v>
      </c>
    </row>
    <row r="4249" customHeight="1" spans="1:6">
      <c r="A4249" s="20">
        <v>4245</v>
      </c>
      <c r="B4249" s="218" t="s">
        <v>6122</v>
      </c>
      <c r="C4249" s="222" t="s">
        <v>2017</v>
      </c>
      <c r="D4249" s="235" t="s">
        <v>2007</v>
      </c>
      <c r="E4249" s="68" t="s">
        <v>2008</v>
      </c>
      <c r="F4249" s="239">
        <v>1</v>
      </c>
    </row>
    <row r="4250" customHeight="1" spans="1:6">
      <c r="A4250" s="20">
        <v>4246</v>
      </c>
      <c r="B4250" s="218" t="s">
        <v>6123</v>
      </c>
      <c r="C4250" s="222" t="s">
        <v>2017</v>
      </c>
      <c r="D4250" s="235" t="s">
        <v>2007</v>
      </c>
      <c r="E4250" s="68" t="s">
        <v>2008</v>
      </c>
      <c r="F4250" s="239">
        <v>2</v>
      </c>
    </row>
    <row r="4251" customHeight="1" spans="1:6">
      <c r="A4251" s="20">
        <v>4247</v>
      </c>
      <c r="B4251" s="218" t="s">
        <v>6124</v>
      </c>
      <c r="C4251" s="222" t="s">
        <v>2017</v>
      </c>
      <c r="D4251" s="235" t="s">
        <v>2007</v>
      </c>
      <c r="E4251" s="68" t="s">
        <v>2008</v>
      </c>
      <c r="F4251" s="239">
        <v>3</v>
      </c>
    </row>
    <row r="4252" customHeight="1" spans="1:6">
      <c r="A4252" s="20">
        <v>4248</v>
      </c>
      <c r="B4252" s="218" t="s">
        <v>6125</v>
      </c>
      <c r="C4252" s="68" t="s">
        <v>2568</v>
      </c>
      <c r="D4252" s="235" t="s">
        <v>2007</v>
      </c>
      <c r="E4252" s="68" t="s">
        <v>2008</v>
      </c>
      <c r="F4252" s="239">
        <v>2</v>
      </c>
    </row>
    <row r="4253" customHeight="1" spans="1:6">
      <c r="A4253" s="20">
        <v>4249</v>
      </c>
      <c r="B4253" s="218" t="s">
        <v>6126</v>
      </c>
      <c r="C4253" s="222" t="s">
        <v>2017</v>
      </c>
      <c r="D4253" s="235" t="s">
        <v>2007</v>
      </c>
      <c r="E4253" s="68" t="s">
        <v>2008</v>
      </c>
      <c r="F4253" s="239">
        <v>2</v>
      </c>
    </row>
    <row r="4254" customHeight="1" spans="1:6">
      <c r="A4254" s="20">
        <v>4250</v>
      </c>
      <c r="B4254" s="218" t="s">
        <v>6127</v>
      </c>
      <c r="C4254" s="222" t="s">
        <v>2017</v>
      </c>
      <c r="D4254" s="235" t="s">
        <v>2007</v>
      </c>
      <c r="E4254" s="68" t="s">
        <v>2032</v>
      </c>
      <c r="F4254" s="239">
        <v>4</v>
      </c>
    </row>
    <row r="4255" customHeight="1" spans="1:6">
      <c r="A4255" s="20">
        <v>4251</v>
      </c>
      <c r="B4255" s="218" t="s">
        <v>6128</v>
      </c>
      <c r="C4255" s="222" t="s">
        <v>2017</v>
      </c>
      <c r="D4255" s="235" t="s">
        <v>2007</v>
      </c>
      <c r="E4255" s="68" t="s">
        <v>2008</v>
      </c>
      <c r="F4255" s="239">
        <v>2</v>
      </c>
    </row>
    <row r="4256" customHeight="1" spans="1:6">
      <c r="A4256" s="20">
        <v>4252</v>
      </c>
      <c r="B4256" s="218" t="s">
        <v>6129</v>
      </c>
      <c r="C4256" s="222" t="s">
        <v>2017</v>
      </c>
      <c r="D4256" s="235" t="s">
        <v>2007</v>
      </c>
      <c r="E4256" s="68" t="s">
        <v>2032</v>
      </c>
      <c r="F4256" s="239">
        <v>1</v>
      </c>
    </row>
    <row r="4257" customHeight="1" spans="1:6">
      <c r="A4257" s="20">
        <v>4253</v>
      </c>
      <c r="B4257" s="218" t="s">
        <v>6130</v>
      </c>
      <c r="C4257" s="222" t="s">
        <v>2017</v>
      </c>
      <c r="D4257" s="235" t="s">
        <v>2007</v>
      </c>
      <c r="E4257" s="68" t="s">
        <v>2064</v>
      </c>
      <c r="F4257" s="239">
        <v>125</v>
      </c>
    </row>
    <row r="4258" customHeight="1" spans="1:6">
      <c r="A4258" s="20">
        <v>4254</v>
      </c>
      <c r="B4258" s="218" t="s">
        <v>6131</v>
      </c>
      <c r="C4258" s="222" t="s">
        <v>2017</v>
      </c>
      <c r="D4258" s="235" t="s">
        <v>2007</v>
      </c>
      <c r="E4258" s="68" t="s">
        <v>2008</v>
      </c>
      <c r="F4258" s="239">
        <v>3</v>
      </c>
    </row>
    <row r="4259" customHeight="1" spans="1:6">
      <c r="A4259" s="20">
        <v>4255</v>
      </c>
      <c r="B4259" s="218" t="s">
        <v>6132</v>
      </c>
      <c r="C4259" s="222" t="s">
        <v>2017</v>
      </c>
      <c r="D4259" s="235" t="s">
        <v>2007</v>
      </c>
      <c r="E4259" s="68" t="s">
        <v>2008</v>
      </c>
      <c r="F4259" s="239">
        <v>1</v>
      </c>
    </row>
    <row r="4260" customHeight="1" spans="1:6">
      <c r="A4260" s="20">
        <v>4256</v>
      </c>
      <c r="B4260" s="218" t="s">
        <v>6133</v>
      </c>
      <c r="C4260" s="222" t="s">
        <v>2017</v>
      </c>
      <c r="D4260" s="235" t="s">
        <v>2007</v>
      </c>
      <c r="E4260" s="68" t="s">
        <v>2008</v>
      </c>
      <c r="F4260" s="239">
        <v>1</v>
      </c>
    </row>
    <row r="4261" customHeight="1" spans="1:6">
      <c r="A4261" s="20">
        <v>4257</v>
      </c>
      <c r="B4261" s="218" t="s">
        <v>6134</v>
      </c>
      <c r="C4261" s="222" t="s">
        <v>2017</v>
      </c>
      <c r="D4261" s="235" t="s">
        <v>2007</v>
      </c>
      <c r="E4261" s="68" t="s">
        <v>2008</v>
      </c>
      <c r="F4261" s="239">
        <v>1</v>
      </c>
    </row>
    <row r="4262" customHeight="1" spans="1:6">
      <c r="A4262" s="20">
        <v>4258</v>
      </c>
      <c r="B4262" s="218" t="s">
        <v>6135</v>
      </c>
      <c r="C4262" s="222" t="s">
        <v>2017</v>
      </c>
      <c r="D4262" s="235" t="s">
        <v>2007</v>
      </c>
      <c r="E4262" s="68" t="s">
        <v>2008</v>
      </c>
      <c r="F4262" s="239">
        <v>9</v>
      </c>
    </row>
    <row r="4263" customHeight="1" spans="1:6">
      <c r="A4263" s="20">
        <v>4259</v>
      </c>
      <c r="B4263" s="218" t="s">
        <v>6136</v>
      </c>
      <c r="C4263" s="222" t="s">
        <v>2017</v>
      </c>
      <c r="D4263" s="235" t="s">
        <v>2007</v>
      </c>
      <c r="E4263" s="68" t="s">
        <v>2008</v>
      </c>
      <c r="F4263" s="239">
        <v>4</v>
      </c>
    </row>
    <row r="4264" customHeight="1" spans="1:6">
      <c r="A4264" s="20">
        <v>4260</v>
      </c>
      <c r="B4264" s="218" t="s">
        <v>6137</v>
      </c>
      <c r="C4264" s="222" t="s">
        <v>2017</v>
      </c>
      <c r="D4264" s="235" t="s">
        <v>2007</v>
      </c>
      <c r="E4264" s="68" t="s">
        <v>2008</v>
      </c>
      <c r="F4264" s="239">
        <v>3</v>
      </c>
    </row>
    <row r="4265" customHeight="1" spans="1:6">
      <c r="A4265" s="20">
        <v>4261</v>
      </c>
      <c r="B4265" s="218" t="s">
        <v>6138</v>
      </c>
      <c r="C4265" s="222" t="s">
        <v>2017</v>
      </c>
      <c r="D4265" s="235" t="s">
        <v>2007</v>
      </c>
      <c r="E4265" s="68" t="s">
        <v>2008</v>
      </c>
      <c r="F4265" s="239">
        <v>1</v>
      </c>
    </row>
    <row r="4266" customHeight="1" spans="1:6">
      <c r="A4266" s="20">
        <v>4262</v>
      </c>
      <c r="B4266" s="218" t="s">
        <v>6139</v>
      </c>
      <c r="C4266" s="222" t="s">
        <v>2017</v>
      </c>
      <c r="D4266" s="235" t="s">
        <v>2007</v>
      </c>
      <c r="E4266" s="68" t="s">
        <v>2008</v>
      </c>
      <c r="F4266" s="239">
        <v>9</v>
      </c>
    </row>
    <row r="4267" customHeight="1" spans="1:6">
      <c r="A4267" s="20">
        <v>4263</v>
      </c>
      <c r="B4267" s="218" t="s">
        <v>6140</v>
      </c>
      <c r="C4267" s="222" t="s">
        <v>2017</v>
      </c>
      <c r="D4267" s="235" t="s">
        <v>2007</v>
      </c>
      <c r="E4267" s="68" t="s">
        <v>2008</v>
      </c>
      <c r="F4267" s="239">
        <v>1</v>
      </c>
    </row>
    <row r="4268" customHeight="1" spans="1:6">
      <c r="A4268" s="20">
        <v>4264</v>
      </c>
      <c r="B4268" s="218" t="s">
        <v>6141</v>
      </c>
      <c r="C4268" s="222" t="s">
        <v>2017</v>
      </c>
      <c r="D4268" s="235" t="s">
        <v>2007</v>
      </c>
      <c r="E4268" s="68" t="s">
        <v>2064</v>
      </c>
      <c r="F4268" s="239">
        <v>3</v>
      </c>
    </row>
    <row r="4269" customHeight="1" spans="1:6">
      <c r="A4269" s="20">
        <v>4265</v>
      </c>
      <c r="B4269" s="218" t="s">
        <v>6142</v>
      </c>
      <c r="C4269" s="68"/>
      <c r="D4269" s="235" t="s">
        <v>2007</v>
      </c>
      <c r="E4269" s="68" t="s">
        <v>2008</v>
      </c>
      <c r="F4269" s="239">
        <v>2</v>
      </c>
    </row>
    <row r="4270" customHeight="1" spans="1:6">
      <c r="A4270" s="20">
        <v>4266</v>
      </c>
      <c r="B4270" s="218" t="s">
        <v>6143</v>
      </c>
      <c r="C4270" s="68"/>
      <c r="D4270" s="235" t="s">
        <v>2007</v>
      </c>
      <c r="E4270" s="68" t="s">
        <v>2008</v>
      </c>
      <c r="F4270" s="239">
        <v>4</v>
      </c>
    </row>
    <row r="4271" customHeight="1" spans="1:6">
      <c r="A4271" s="20">
        <v>4267</v>
      </c>
      <c r="B4271" s="218" t="s">
        <v>6144</v>
      </c>
      <c r="C4271" s="68"/>
      <c r="D4271" s="235" t="s">
        <v>2007</v>
      </c>
      <c r="E4271" s="68" t="s">
        <v>2008</v>
      </c>
      <c r="F4271" s="239">
        <v>16</v>
      </c>
    </row>
    <row r="4272" customHeight="1" spans="1:6">
      <c r="A4272" s="20">
        <v>4268</v>
      </c>
      <c r="B4272" s="218" t="s">
        <v>6145</v>
      </c>
      <c r="C4272" s="68"/>
      <c r="D4272" s="235" t="s">
        <v>2007</v>
      </c>
      <c r="E4272" s="68" t="s">
        <v>2008</v>
      </c>
      <c r="F4272" s="239">
        <v>7</v>
      </c>
    </row>
    <row r="4273" customHeight="1" spans="1:6">
      <c r="A4273" s="20">
        <v>4269</v>
      </c>
      <c r="B4273" s="218" t="s">
        <v>6146</v>
      </c>
      <c r="C4273" s="222" t="s">
        <v>2017</v>
      </c>
      <c r="D4273" s="235" t="s">
        <v>2007</v>
      </c>
      <c r="E4273" s="68" t="s">
        <v>2099</v>
      </c>
      <c r="F4273" s="239">
        <v>1</v>
      </c>
    </row>
    <row r="4274" customHeight="1" spans="1:6">
      <c r="A4274" s="20">
        <v>4270</v>
      </c>
      <c r="B4274" s="218" t="s">
        <v>6147</v>
      </c>
      <c r="C4274" s="222" t="s">
        <v>2017</v>
      </c>
      <c r="D4274" s="235" t="s">
        <v>2007</v>
      </c>
      <c r="E4274" s="68" t="s">
        <v>2099</v>
      </c>
      <c r="F4274" s="239">
        <v>19</v>
      </c>
    </row>
    <row r="4275" customHeight="1" spans="1:6">
      <c r="A4275" s="20">
        <v>4271</v>
      </c>
      <c r="B4275" s="218" t="s">
        <v>6148</v>
      </c>
      <c r="C4275" s="222" t="s">
        <v>2017</v>
      </c>
      <c r="D4275" s="235" t="s">
        <v>2007</v>
      </c>
      <c r="E4275" s="68" t="s">
        <v>2099</v>
      </c>
      <c r="F4275" s="239">
        <v>1</v>
      </c>
    </row>
    <row r="4276" customHeight="1" spans="1:6">
      <c r="A4276" s="20">
        <v>4272</v>
      </c>
      <c r="B4276" s="218" t="s">
        <v>6149</v>
      </c>
      <c r="C4276" s="222" t="s">
        <v>2017</v>
      </c>
      <c r="D4276" s="235" t="s">
        <v>2007</v>
      </c>
      <c r="E4276" s="68" t="s">
        <v>2064</v>
      </c>
      <c r="F4276" s="239">
        <v>4</v>
      </c>
    </row>
    <row r="4277" customHeight="1" spans="1:6">
      <c r="A4277" s="20">
        <v>4273</v>
      </c>
      <c r="B4277" s="218" t="s">
        <v>6150</v>
      </c>
      <c r="C4277" s="68"/>
      <c r="D4277" s="235" t="s">
        <v>2007</v>
      </c>
      <c r="E4277" s="68" t="s">
        <v>2008</v>
      </c>
      <c r="F4277" s="239">
        <v>2</v>
      </c>
    </row>
    <row r="4278" customHeight="1" spans="1:6">
      <c r="A4278" s="20">
        <v>4274</v>
      </c>
      <c r="B4278" s="218" t="s">
        <v>6151</v>
      </c>
      <c r="C4278" s="68"/>
      <c r="D4278" s="235" t="s">
        <v>2007</v>
      </c>
      <c r="E4278" s="68" t="s">
        <v>2008</v>
      </c>
      <c r="F4278" s="239">
        <v>4</v>
      </c>
    </row>
    <row r="4279" customHeight="1" spans="1:6">
      <c r="A4279" s="20">
        <v>4275</v>
      </c>
      <c r="B4279" s="218" t="s">
        <v>6152</v>
      </c>
      <c r="C4279" s="222" t="s">
        <v>2017</v>
      </c>
      <c r="D4279" s="235" t="s">
        <v>2007</v>
      </c>
      <c r="E4279" s="68" t="s">
        <v>2008</v>
      </c>
      <c r="F4279" s="239">
        <v>7</v>
      </c>
    </row>
    <row r="4280" customHeight="1" spans="1:6">
      <c r="A4280" s="20">
        <v>4276</v>
      </c>
      <c r="B4280" s="218" t="s">
        <v>6153</v>
      </c>
      <c r="C4280" s="222" t="s">
        <v>2017</v>
      </c>
      <c r="D4280" s="235" t="s">
        <v>2007</v>
      </c>
      <c r="E4280" s="68" t="s">
        <v>2008</v>
      </c>
      <c r="F4280" s="239">
        <v>1</v>
      </c>
    </row>
    <row r="4281" customHeight="1" spans="1:6">
      <c r="A4281" s="20">
        <v>4277</v>
      </c>
      <c r="B4281" s="218" t="s">
        <v>6154</v>
      </c>
      <c r="C4281" s="222" t="s">
        <v>2017</v>
      </c>
      <c r="D4281" s="235" t="s">
        <v>2007</v>
      </c>
      <c r="E4281" s="68" t="s">
        <v>2008</v>
      </c>
      <c r="F4281" s="239">
        <v>1</v>
      </c>
    </row>
    <row r="4282" customHeight="1" spans="1:6">
      <c r="A4282" s="20">
        <v>4278</v>
      </c>
      <c r="B4282" s="218" t="s">
        <v>6155</v>
      </c>
      <c r="C4282" s="222" t="s">
        <v>2017</v>
      </c>
      <c r="D4282" s="235" t="s">
        <v>2007</v>
      </c>
      <c r="E4282" s="68" t="s">
        <v>2008</v>
      </c>
      <c r="F4282" s="239">
        <v>1</v>
      </c>
    </row>
    <row r="4283" customHeight="1" spans="1:6">
      <c r="A4283" s="20">
        <v>4279</v>
      </c>
      <c r="B4283" s="218" t="s">
        <v>6156</v>
      </c>
      <c r="C4283" s="222" t="s">
        <v>2017</v>
      </c>
      <c r="D4283" s="235" t="s">
        <v>2007</v>
      </c>
      <c r="E4283" s="68" t="s">
        <v>2008</v>
      </c>
      <c r="F4283" s="239">
        <v>6</v>
      </c>
    </row>
    <row r="4284" customHeight="1" spans="1:6">
      <c r="A4284" s="20">
        <v>4280</v>
      </c>
      <c r="B4284" s="218" t="s">
        <v>6157</v>
      </c>
      <c r="C4284" s="222" t="s">
        <v>2017</v>
      </c>
      <c r="D4284" s="235" t="s">
        <v>2007</v>
      </c>
      <c r="E4284" s="68" t="s">
        <v>2008</v>
      </c>
      <c r="F4284" s="239">
        <v>2</v>
      </c>
    </row>
    <row r="4285" customHeight="1" spans="1:6">
      <c r="A4285" s="20">
        <v>4281</v>
      </c>
      <c r="B4285" s="218" t="s">
        <v>5386</v>
      </c>
      <c r="C4285" s="222" t="s">
        <v>2017</v>
      </c>
      <c r="D4285" s="235" t="s">
        <v>2007</v>
      </c>
      <c r="E4285" s="68" t="s">
        <v>2008</v>
      </c>
      <c r="F4285" s="239">
        <v>1</v>
      </c>
    </row>
    <row r="4286" customHeight="1" spans="1:6">
      <c r="A4286" s="20">
        <v>4282</v>
      </c>
      <c r="B4286" s="218" t="s">
        <v>5385</v>
      </c>
      <c r="C4286" s="222" t="s">
        <v>2017</v>
      </c>
      <c r="D4286" s="235" t="s">
        <v>2007</v>
      </c>
      <c r="E4286" s="68" t="s">
        <v>2008</v>
      </c>
      <c r="F4286" s="239">
        <v>1</v>
      </c>
    </row>
    <row r="4287" customHeight="1" spans="1:6">
      <c r="A4287" s="20">
        <v>4283</v>
      </c>
      <c r="B4287" s="218" t="s">
        <v>6158</v>
      </c>
      <c r="C4287" s="222" t="s">
        <v>2017</v>
      </c>
      <c r="D4287" s="235" t="s">
        <v>2007</v>
      </c>
      <c r="E4287" s="68" t="s">
        <v>2008</v>
      </c>
      <c r="F4287" s="239">
        <v>1</v>
      </c>
    </row>
    <row r="4288" customHeight="1" spans="1:6">
      <c r="A4288" s="20">
        <v>4284</v>
      </c>
      <c r="B4288" s="218" t="s">
        <v>6159</v>
      </c>
      <c r="C4288" s="222" t="s">
        <v>2017</v>
      </c>
      <c r="D4288" s="235" t="s">
        <v>2007</v>
      </c>
      <c r="E4288" s="68" t="s">
        <v>2008</v>
      </c>
      <c r="F4288" s="239">
        <v>1</v>
      </c>
    </row>
    <row r="4289" customHeight="1" spans="1:6">
      <c r="A4289" s="20">
        <v>4285</v>
      </c>
      <c r="B4289" s="218" t="s">
        <v>6160</v>
      </c>
      <c r="C4289" s="222" t="s">
        <v>2017</v>
      </c>
      <c r="D4289" s="235" t="s">
        <v>2007</v>
      </c>
      <c r="E4289" s="68" t="s">
        <v>2008</v>
      </c>
      <c r="F4289" s="239">
        <v>7</v>
      </c>
    </row>
    <row r="4290" customHeight="1" spans="1:6">
      <c r="A4290" s="20">
        <v>4286</v>
      </c>
      <c r="B4290" s="218" t="s">
        <v>5581</v>
      </c>
      <c r="C4290" s="222" t="s">
        <v>2017</v>
      </c>
      <c r="D4290" s="235" t="s">
        <v>2007</v>
      </c>
      <c r="E4290" s="68" t="s">
        <v>2008</v>
      </c>
      <c r="F4290" s="239">
        <v>2</v>
      </c>
    </row>
    <row r="4291" customHeight="1" spans="1:6">
      <c r="A4291" s="20">
        <v>4287</v>
      </c>
      <c r="B4291" s="218" t="s">
        <v>5613</v>
      </c>
      <c r="C4291" s="222" t="s">
        <v>2017</v>
      </c>
      <c r="D4291" s="235" t="s">
        <v>2007</v>
      </c>
      <c r="E4291" s="68" t="s">
        <v>2008</v>
      </c>
      <c r="F4291" s="239">
        <v>8</v>
      </c>
    </row>
    <row r="4292" customHeight="1" spans="1:6">
      <c r="A4292" s="20">
        <v>4288</v>
      </c>
      <c r="B4292" s="218" t="s">
        <v>6161</v>
      </c>
      <c r="C4292" s="222" t="s">
        <v>2017</v>
      </c>
      <c r="D4292" s="235" t="s">
        <v>2007</v>
      </c>
      <c r="E4292" s="68" t="s">
        <v>2008</v>
      </c>
      <c r="F4292" s="239">
        <v>2</v>
      </c>
    </row>
    <row r="4293" customHeight="1" spans="1:6">
      <c r="A4293" s="20">
        <v>4289</v>
      </c>
      <c r="B4293" s="218" t="s">
        <v>6162</v>
      </c>
      <c r="C4293" s="222" t="s">
        <v>2017</v>
      </c>
      <c r="D4293" s="235" t="s">
        <v>2007</v>
      </c>
      <c r="E4293" s="68" t="s">
        <v>2008</v>
      </c>
      <c r="F4293" s="239">
        <v>2</v>
      </c>
    </row>
    <row r="4294" customHeight="1" spans="1:6">
      <c r="A4294" s="20">
        <v>4290</v>
      </c>
      <c r="B4294" s="218" t="s">
        <v>6163</v>
      </c>
      <c r="C4294" s="224" t="s">
        <v>2377</v>
      </c>
      <c r="D4294" s="235" t="s">
        <v>2007</v>
      </c>
      <c r="E4294" s="68" t="s">
        <v>2008</v>
      </c>
      <c r="F4294" s="239">
        <v>3</v>
      </c>
    </row>
    <row r="4295" customHeight="1" spans="1:6">
      <c r="A4295" s="20">
        <v>4291</v>
      </c>
      <c r="B4295" s="218" t="s">
        <v>6164</v>
      </c>
      <c r="C4295" s="68"/>
      <c r="D4295" s="235" t="s">
        <v>2007</v>
      </c>
      <c r="E4295" s="68" t="s">
        <v>2032</v>
      </c>
      <c r="F4295" s="239">
        <v>2</v>
      </c>
    </row>
    <row r="4296" customHeight="1" spans="1:6">
      <c r="A4296" s="20">
        <v>4292</v>
      </c>
      <c r="B4296" s="218" t="s">
        <v>6165</v>
      </c>
      <c r="C4296" s="68"/>
      <c r="D4296" s="235" t="s">
        <v>2007</v>
      </c>
      <c r="E4296" s="68" t="s">
        <v>2008</v>
      </c>
      <c r="F4296" s="239">
        <v>3</v>
      </c>
    </row>
    <row r="4297" customHeight="1" spans="1:6">
      <c r="A4297" s="20">
        <v>4293</v>
      </c>
      <c r="B4297" s="218" t="s">
        <v>6166</v>
      </c>
      <c r="C4297" s="222" t="s">
        <v>2017</v>
      </c>
      <c r="D4297" s="235" t="s">
        <v>2007</v>
      </c>
      <c r="E4297" s="68" t="s">
        <v>2032</v>
      </c>
      <c r="F4297" s="239">
        <v>3</v>
      </c>
    </row>
    <row r="4298" customHeight="1" spans="1:6">
      <c r="A4298" s="20">
        <v>4294</v>
      </c>
      <c r="B4298" s="218" t="s">
        <v>6167</v>
      </c>
      <c r="C4298" s="222" t="s">
        <v>2017</v>
      </c>
      <c r="D4298" s="235" t="s">
        <v>2007</v>
      </c>
      <c r="E4298" s="68" t="s">
        <v>2008</v>
      </c>
      <c r="F4298" s="239">
        <v>5</v>
      </c>
    </row>
    <row r="4299" customHeight="1" spans="1:6">
      <c r="A4299" s="20">
        <v>4295</v>
      </c>
      <c r="B4299" s="218" t="s">
        <v>6168</v>
      </c>
      <c r="C4299" s="222" t="s">
        <v>2017</v>
      </c>
      <c r="D4299" s="235" t="s">
        <v>2007</v>
      </c>
      <c r="E4299" s="68" t="s">
        <v>2008</v>
      </c>
      <c r="F4299" s="239">
        <v>1</v>
      </c>
    </row>
    <row r="4300" customHeight="1" spans="1:6">
      <c r="A4300" s="20">
        <v>4296</v>
      </c>
      <c r="B4300" s="218" t="s">
        <v>6016</v>
      </c>
      <c r="C4300" s="222" t="s">
        <v>2017</v>
      </c>
      <c r="D4300" s="235" t="s">
        <v>2007</v>
      </c>
      <c r="E4300" s="68" t="s">
        <v>2032</v>
      </c>
      <c r="F4300" s="239">
        <v>2</v>
      </c>
    </row>
    <row r="4301" customHeight="1" spans="1:6">
      <c r="A4301" s="20">
        <v>4297</v>
      </c>
      <c r="B4301" s="218" t="s">
        <v>6169</v>
      </c>
      <c r="C4301" s="222" t="s">
        <v>2017</v>
      </c>
      <c r="D4301" s="235" t="s">
        <v>2007</v>
      </c>
      <c r="E4301" s="68" t="s">
        <v>2032</v>
      </c>
      <c r="F4301" s="239">
        <v>2</v>
      </c>
    </row>
    <row r="4302" customHeight="1" spans="1:6">
      <c r="A4302" s="20">
        <v>4298</v>
      </c>
      <c r="B4302" s="218" t="s">
        <v>6170</v>
      </c>
      <c r="C4302" s="222" t="s">
        <v>2017</v>
      </c>
      <c r="D4302" s="235" t="s">
        <v>2007</v>
      </c>
      <c r="E4302" s="68" t="s">
        <v>2008</v>
      </c>
      <c r="F4302" s="239">
        <v>1</v>
      </c>
    </row>
    <row r="4303" customHeight="1" spans="1:6">
      <c r="A4303" s="20">
        <v>4299</v>
      </c>
      <c r="B4303" s="218" t="s">
        <v>6171</v>
      </c>
      <c r="C4303" s="222" t="s">
        <v>2017</v>
      </c>
      <c r="D4303" s="235" t="s">
        <v>2007</v>
      </c>
      <c r="E4303" s="68" t="s">
        <v>2008</v>
      </c>
      <c r="F4303" s="239">
        <v>6</v>
      </c>
    </row>
    <row r="4304" customHeight="1" spans="1:6">
      <c r="A4304" s="20">
        <v>4300</v>
      </c>
      <c r="B4304" s="218" t="s">
        <v>6172</v>
      </c>
      <c r="C4304" s="222" t="s">
        <v>2017</v>
      </c>
      <c r="D4304" s="235" t="s">
        <v>2007</v>
      </c>
      <c r="E4304" s="68" t="s">
        <v>2008</v>
      </c>
      <c r="F4304" s="239">
        <v>2</v>
      </c>
    </row>
    <row r="4305" customHeight="1" spans="1:6">
      <c r="A4305" s="20">
        <v>4301</v>
      </c>
      <c r="B4305" s="218" t="s">
        <v>6173</v>
      </c>
      <c r="C4305" s="222" t="s">
        <v>2017</v>
      </c>
      <c r="D4305" s="235" t="s">
        <v>2007</v>
      </c>
      <c r="E4305" s="68" t="s">
        <v>2008</v>
      </c>
      <c r="F4305" s="239">
        <v>3</v>
      </c>
    </row>
    <row r="4306" customHeight="1" spans="1:6">
      <c r="A4306" s="20">
        <v>4302</v>
      </c>
      <c r="B4306" s="218" t="s">
        <v>6174</v>
      </c>
      <c r="C4306" s="68"/>
      <c r="D4306" s="235" t="s">
        <v>2007</v>
      </c>
      <c r="E4306" s="68" t="s">
        <v>2008</v>
      </c>
      <c r="F4306" s="239">
        <v>5</v>
      </c>
    </row>
    <row r="4307" customHeight="1" spans="1:6">
      <c r="A4307" s="20">
        <v>4303</v>
      </c>
      <c r="B4307" s="218" t="s">
        <v>6175</v>
      </c>
      <c r="C4307" s="68"/>
      <c r="D4307" s="235" t="s">
        <v>2007</v>
      </c>
      <c r="E4307" s="68" t="s">
        <v>2008</v>
      </c>
      <c r="F4307" s="239">
        <v>5</v>
      </c>
    </row>
    <row r="4308" customHeight="1" spans="1:6">
      <c r="A4308" s="20">
        <v>4304</v>
      </c>
      <c r="B4308" s="218" t="s">
        <v>6176</v>
      </c>
      <c r="C4308" s="68"/>
      <c r="D4308" s="235" t="s">
        <v>2007</v>
      </c>
      <c r="E4308" s="68" t="s">
        <v>2008</v>
      </c>
      <c r="F4308" s="239">
        <v>1</v>
      </c>
    </row>
    <row r="4309" customHeight="1" spans="1:6">
      <c r="A4309" s="20">
        <v>4305</v>
      </c>
      <c r="B4309" s="218" t="s">
        <v>6177</v>
      </c>
      <c r="C4309" s="68"/>
      <c r="D4309" s="235" t="s">
        <v>2007</v>
      </c>
      <c r="E4309" s="68" t="s">
        <v>2008</v>
      </c>
      <c r="F4309" s="239">
        <v>3</v>
      </c>
    </row>
    <row r="4310" customHeight="1" spans="1:6">
      <c r="A4310" s="20">
        <v>4306</v>
      </c>
      <c r="B4310" s="218" t="s">
        <v>6178</v>
      </c>
      <c r="C4310" s="68"/>
      <c r="D4310" s="235" t="s">
        <v>2007</v>
      </c>
      <c r="E4310" s="68" t="s">
        <v>2064</v>
      </c>
      <c r="F4310" s="239">
        <v>21</v>
      </c>
    </row>
    <row r="4311" customHeight="1" spans="1:6">
      <c r="A4311" s="20">
        <v>4307</v>
      </c>
      <c r="B4311" s="218" t="s">
        <v>6179</v>
      </c>
      <c r="C4311" s="68"/>
      <c r="D4311" s="235" t="s">
        <v>2007</v>
      </c>
      <c r="E4311" s="68" t="s">
        <v>2008</v>
      </c>
      <c r="F4311" s="239">
        <v>39</v>
      </c>
    </row>
    <row r="4312" customHeight="1" spans="1:6">
      <c r="A4312" s="20">
        <v>4308</v>
      </c>
      <c r="B4312" s="218" t="s">
        <v>6180</v>
      </c>
      <c r="C4312" s="222" t="s">
        <v>2017</v>
      </c>
      <c r="D4312" s="235" t="s">
        <v>2007</v>
      </c>
      <c r="E4312" s="68" t="s">
        <v>2008</v>
      </c>
      <c r="F4312" s="239">
        <v>9</v>
      </c>
    </row>
    <row r="4313" customHeight="1" spans="1:6">
      <c r="A4313" s="20">
        <v>4309</v>
      </c>
      <c r="B4313" s="218" t="s">
        <v>6181</v>
      </c>
      <c r="C4313" s="222" t="s">
        <v>2017</v>
      </c>
      <c r="D4313" s="235" t="s">
        <v>2007</v>
      </c>
      <c r="E4313" s="68" t="s">
        <v>2008</v>
      </c>
      <c r="F4313" s="239">
        <v>2</v>
      </c>
    </row>
    <row r="4314" customHeight="1" spans="1:6">
      <c r="A4314" s="20">
        <v>4310</v>
      </c>
      <c r="B4314" s="218" t="s">
        <v>6182</v>
      </c>
      <c r="C4314" s="222" t="s">
        <v>2017</v>
      </c>
      <c r="D4314" s="235" t="s">
        <v>2007</v>
      </c>
      <c r="E4314" s="68" t="s">
        <v>2032</v>
      </c>
      <c r="F4314" s="239">
        <v>3</v>
      </c>
    </row>
    <row r="4315" customHeight="1" spans="1:6">
      <c r="A4315" s="20">
        <v>4311</v>
      </c>
      <c r="B4315" s="218" t="s">
        <v>6183</v>
      </c>
      <c r="C4315" s="68"/>
      <c r="D4315" s="235" t="s">
        <v>2007</v>
      </c>
      <c r="E4315" s="68" t="s">
        <v>2038</v>
      </c>
      <c r="F4315" s="239">
        <v>1</v>
      </c>
    </row>
    <row r="4316" customHeight="1" spans="1:6">
      <c r="A4316" s="20">
        <v>4312</v>
      </c>
      <c r="B4316" s="218" t="s">
        <v>6184</v>
      </c>
      <c r="C4316" s="68"/>
      <c r="D4316" s="235" t="s">
        <v>2007</v>
      </c>
      <c r="E4316" s="68" t="s">
        <v>2032</v>
      </c>
      <c r="F4316" s="239">
        <v>1</v>
      </c>
    </row>
    <row r="4317" customHeight="1" spans="1:6">
      <c r="A4317" s="20">
        <v>4313</v>
      </c>
      <c r="B4317" s="218" t="s">
        <v>6185</v>
      </c>
      <c r="C4317" s="222" t="s">
        <v>2017</v>
      </c>
      <c r="D4317" s="235" t="s">
        <v>2007</v>
      </c>
      <c r="E4317" s="68" t="s">
        <v>2008</v>
      </c>
      <c r="F4317" s="239">
        <v>2</v>
      </c>
    </row>
    <row r="4318" customHeight="1" spans="1:6">
      <c r="A4318" s="20">
        <v>4314</v>
      </c>
      <c r="B4318" s="218" t="s">
        <v>6186</v>
      </c>
      <c r="C4318" s="222" t="s">
        <v>2017</v>
      </c>
      <c r="D4318" s="235" t="s">
        <v>2007</v>
      </c>
      <c r="E4318" s="68" t="s">
        <v>2008</v>
      </c>
      <c r="F4318" s="239">
        <v>2</v>
      </c>
    </row>
    <row r="4319" customHeight="1" spans="1:6">
      <c r="A4319" s="20">
        <v>4315</v>
      </c>
      <c r="B4319" s="218" t="s">
        <v>6187</v>
      </c>
      <c r="C4319" s="222" t="s">
        <v>2017</v>
      </c>
      <c r="D4319" s="235" t="s">
        <v>2007</v>
      </c>
      <c r="E4319" s="68" t="s">
        <v>2008</v>
      </c>
      <c r="F4319" s="239">
        <v>16</v>
      </c>
    </row>
    <row r="4320" customHeight="1" spans="1:6">
      <c r="A4320" s="20">
        <v>4316</v>
      </c>
      <c r="B4320" s="218" t="s">
        <v>6188</v>
      </c>
      <c r="C4320" s="222" t="s">
        <v>2017</v>
      </c>
      <c r="D4320" s="235" t="s">
        <v>2007</v>
      </c>
      <c r="E4320" s="68" t="s">
        <v>2008</v>
      </c>
      <c r="F4320" s="239">
        <v>1</v>
      </c>
    </row>
    <row r="4321" customHeight="1" spans="1:6">
      <c r="A4321" s="20">
        <v>4317</v>
      </c>
      <c r="B4321" s="218" t="s">
        <v>6189</v>
      </c>
      <c r="C4321" s="222" t="s">
        <v>2017</v>
      </c>
      <c r="D4321" s="235" t="s">
        <v>2007</v>
      </c>
      <c r="E4321" s="68" t="s">
        <v>2008</v>
      </c>
      <c r="F4321" s="239">
        <v>1</v>
      </c>
    </row>
    <row r="4322" customHeight="1" spans="1:6">
      <c r="A4322" s="20">
        <v>4318</v>
      </c>
      <c r="B4322" s="218" t="s">
        <v>6190</v>
      </c>
      <c r="C4322" s="222" t="s">
        <v>2017</v>
      </c>
      <c r="D4322" s="235" t="s">
        <v>2007</v>
      </c>
      <c r="E4322" s="68" t="s">
        <v>2008</v>
      </c>
      <c r="F4322" s="239">
        <v>1</v>
      </c>
    </row>
    <row r="4323" customHeight="1" spans="1:6">
      <c r="A4323" s="20">
        <v>4319</v>
      </c>
      <c r="B4323" s="218" t="s">
        <v>6191</v>
      </c>
      <c r="C4323" s="222" t="s">
        <v>2017</v>
      </c>
      <c r="D4323" s="235" t="s">
        <v>2007</v>
      </c>
      <c r="E4323" s="68" t="s">
        <v>2008</v>
      </c>
      <c r="F4323" s="239">
        <v>1</v>
      </c>
    </row>
    <row r="4324" customHeight="1" spans="1:6">
      <c r="A4324" s="20">
        <v>4320</v>
      </c>
      <c r="B4324" s="218" t="s">
        <v>6192</v>
      </c>
      <c r="C4324" s="222" t="s">
        <v>2017</v>
      </c>
      <c r="D4324" s="235" t="s">
        <v>2007</v>
      </c>
      <c r="E4324" s="68" t="s">
        <v>2008</v>
      </c>
      <c r="F4324" s="239">
        <v>7</v>
      </c>
    </row>
    <row r="4325" customHeight="1" spans="1:6">
      <c r="A4325" s="20">
        <v>4321</v>
      </c>
      <c r="B4325" s="218" t="s">
        <v>5363</v>
      </c>
      <c r="C4325" s="68"/>
      <c r="D4325" s="235" t="s">
        <v>2007</v>
      </c>
      <c r="E4325" s="68" t="s">
        <v>2008</v>
      </c>
      <c r="F4325" s="239">
        <v>3</v>
      </c>
    </row>
    <row r="4326" customHeight="1" spans="1:6">
      <c r="A4326" s="20">
        <v>4322</v>
      </c>
      <c r="B4326" s="218" t="s">
        <v>6193</v>
      </c>
      <c r="C4326" s="222" t="s">
        <v>2017</v>
      </c>
      <c r="D4326" s="235" t="s">
        <v>2007</v>
      </c>
      <c r="E4326" s="68" t="s">
        <v>2008</v>
      </c>
      <c r="F4326" s="239">
        <v>1</v>
      </c>
    </row>
    <row r="4327" customHeight="1" spans="1:6">
      <c r="A4327" s="20">
        <v>4323</v>
      </c>
      <c r="B4327" s="218" t="s">
        <v>5866</v>
      </c>
      <c r="C4327" s="68"/>
      <c r="D4327" s="235" t="s">
        <v>2007</v>
      </c>
      <c r="E4327" s="68" t="s">
        <v>2032</v>
      </c>
      <c r="F4327" s="239">
        <v>1</v>
      </c>
    </row>
    <row r="4328" customHeight="1" spans="1:6">
      <c r="A4328" s="20">
        <v>4324</v>
      </c>
      <c r="B4328" s="218" t="s">
        <v>6194</v>
      </c>
      <c r="C4328" s="68"/>
      <c r="D4328" s="235" t="s">
        <v>2007</v>
      </c>
      <c r="E4328" s="68" t="s">
        <v>2038</v>
      </c>
      <c r="F4328" s="239">
        <v>2</v>
      </c>
    </row>
    <row r="4329" customHeight="1" spans="1:6">
      <c r="A4329" s="20">
        <v>4325</v>
      </c>
      <c r="B4329" s="218" t="s">
        <v>6195</v>
      </c>
      <c r="C4329" s="68"/>
      <c r="D4329" s="235" t="s">
        <v>2007</v>
      </c>
      <c r="E4329" s="68" t="s">
        <v>2032</v>
      </c>
      <c r="F4329" s="239">
        <v>1</v>
      </c>
    </row>
    <row r="4330" customHeight="1" spans="1:6">
      <c r="A4330" s="20">
        <v>4326</v>
      </c>
      <c r="B4330" s="218" t="s">
        <v>6196</v>
      </c>
      <c r="C4330" s="68"/>
      <c r="D4330" s="235" t="s">
        <v>2007</v>
      </c>
      <c r="E4330" s="68" t="s">
        <v>2032</v>
      </c>
      <c r="F4330" s="239">
        <v>2</v>
      </c>
    </row>
    <row r="4331" customHeight="1" spans="1:6">
      <c r="A4331" s="20">
        <v>4327</v>
      </c>
      <c r="B4331" s="218" t="s">
        <v>6197</v>
      </c>
      <c r="C4331" s="68"/>
      <c r="D4331" s="235" t="s">
        <v>2007</v>
      </c>
      <c r="E4331" s="68" t="s">
        <v>2032</v>
      </c>
      <c r="F4331" s="239">
        <v>2</v>
      </c>
    </row>
    <row r="4332" customHeight="1" spans="1:6">
      <c r="A4332" s="20">
        <v>4328</v>
      </c>
      <c r="B4332" s="218" t="s">
        <v>6198</v>
      </c>
      <c r="C4332" s="68"/>
      <c r="D4332" s="235" t="s">
        <v>2007</v>
      </c>
      <c r="E4332" s="68" t="s">
        <v>2032</v>
      </c>
      <c r="F4332" s="239">
        <v>5</v>
      </c>
    </row>
    <row r="4333" customHeight="1" spans="1:6">
      <c r="A4333" s="20">
        <v>4329</v>
      </c>
      <c r="B4333" s="218" t="s">
        <v>6199</v>
      </c>
      <c r="C4333" s="222" t="s">
        <v>2017</v>
      </c>
      <c r="D4333" s="235" t="s">
        <v>2007</v>
      </c>
      <c r="E4333" s="68" t="s">
        <v>2008</v>
      </c>
      <c r="F4333" s="239">
        <v>2</v>
      </c>
    </row>
    <row r="4334" customHeight="1" spans="1:6">
      <c r="A4334" s="20">
        <v>4330</v>
      </c>
      <c r="B4334" s="218" t="s">
        <v>6200</v>
      </c>
      <c r="C4334" s="68"/>
      <c r="D4334" s="235" t="s">
        <v>2007</v>
      </c>
      <c r="E4334" s="68" t="s">
        <v>2032</v>
      </c>
      <c r="F4334" s="239">
        <v>6</v>
      </c>
    </row>
    <row r="4335" customHeight="1" spans="1:6">
      <c r="A4335" s="20">
        <v>4331</v>
      </c>
      <c r="B4335" s="218" t="s">
        <v>6201</v>
      </c>
      <c r="C4335" s="68"/>
      <c r="D4335" s="235" t="s">
        <v>2007</v>
      </c>
      <c r="E4335" s="68" t="s">
        <v>2032</v>
      </c>
      <c r="F4335" s="239">
        <v>1</v>
      </c>
    </row>
    <row r="4336" customHeight="1" spans="1:6">
      <c r="A4336" s="20">
        <v>4332</v>
      </c>
      <c r="B4336" s="218" t="s">
        <v>6202</v>
      </c>
      <c r="C4336" s="68"/>
      <c r="D4336" s="235" t="s">
        <v>2007</v>
      </c>
      <c r="E4336" s="68" t="s">
        <v>2032</v>
      </c>
      <c r="F4336" s="239">
        <v>3</v>
      </c>
    </row>
    <row r="4337" customHeight="1" spans="1:6">
      <c r="A4337" s="20">
        <v>4333</v>
      </c>
      <c r="B4337" s="218" t="s">
        <v>6203</v>
      </c>
      <c r="C4337" s="68"/>
      <c r="D4337" s="235" t="s">
        <v>2007</v>
      </c>
      <c r="E4337" s="68" t="s">
        <v>2032</v>
      </c>
      <c r="F4337" s="239">
        <v>1</v>
      </c>
    </row>
    <row r="4338" customHeight="1" spans="1:6">
      <c r="A4338" s="20">
        <v>4334</v>
      </c>
      <c r="B4338" s="218" t="s">
        <v>6204</v>
      </c>
      <c r="C4338" s="68"/>
      <c r="D4338" s="235" t="s">
        <v>2007</v>
      </c>
      <c r="E4338" s="68" t="s">
        <v>2032</v>
      </c>
      <c r="F4338" s="239">
        <v>2</v>
      </c>
    </row>
    <row r="4339" customHeight="1" spans="1:6">
      <c r="A4339" s="20">
        <v>4335</v>
      </c>
      <c r="B4339" s="218" t="s">
        <v>5802</v>
      </c>
      <c r="C4339" s="68"/>
      <c r="D4339" s="235" t="s">
        <v>2007</v>
      </c>
      <c r="E4339" s="68" t="s">
        <v>2032</v>
      </c>
      <c r="F4339" s="239">
        <v>1</v>
      </c>
    </row>
    <row r="4340" customHeight="1" spans="1:6">
      <c r="A4340" s="20">
        <v>4336</v>
      </c>
      <c r="B4340" s="218" t="s">
        <v>6205</v>
      </c>
      <c r="C4340" s="68"/>
      <c r="D4340" s="235" t="s">
        <v>2007</v>
      </c>
      <c r="E4340" s="68" t="s">
        <v>2032</v>
      </c>
      <c r="F4340" s="239">
        <v>2</v>
      </c>
    </row>
    <row r="4341" customHeight="1" spans="1:6">
      <c r="A4341" s="20">
        <v>4337</v>
      </c>
      <c r="B4341" s="218" t="s">
        <v>6206</v>
      </c>
      <c r="C4341" s="68"/>
      <c r="D4341" s="235" t="s">
        <v>2007</v>
      </c>
      <c r="E4341" s="68" t="s">
        <v>2032</v>
      </c>
      <c r="F4341" s="239">
        <v>33</v>
      </c>
    </row>
    <row r="4342" customHeight="1" spans="1:6">
      <c r="A4342" s="20">
        <v>4338</v>
      </c>
      <c r="B4342" s="218" t="s">
        <v>5756</v>
      </c>
      <c r="C4342" s="68"/>
      <c r="D4342" s="235" t="s">
        <v>2007</v>
      </c>
      <c r="E4342" s="68" t="s">
        <v>2032</v>
      </c>
      <c r="F4342" s="239">
        <v>4</v>
      </c>
    </row>
    <row r="4343" customHeight="1" spans="1:6">
      <c r="A4343" s="20">
        <v>4339</v>
      </c>
      <c r="B4343" s="218" t="s">
        <v>6207</v>
      </c>
      <c r="C4343" s="68"/>
      <c r="D4343" s="235" t="s">
        <v>2007</v>
      </c>
      <c r="E4343" s="68" t="s">
        <v>2032</v>
      </c>
      <c r="F4343" s="239">
        <v>10</v>
      </c>
    </row>
    <row r="4344" customHeight="1" spans="1:6">
      <c r="A4344" s="20">
        <v>4340</v>
      </c>
      <c r="B4344" s="218" t="s">
        <v>6208</v>
      </c>
      <c r="C4344" s="68"/>
      <c r="D4344" s="235" t="s">
        <v>2007</v>
      </c>
      <c r="E4344" s="68" t="s">
        <v>2032</v>
      </c>
      <c r="F4344" s="239">
        <v>4</v>
      </c>
    </row>
    <row r="4345" customHeight="1" spans="1:6">
      <c r="A4345" s="20">
        <v>4341</v>
      </c>
      <c r="B4345" s="218" t="s">
        <v>6209</v>
      </c>
      <c r="C4345" s="68"/>
      <c r="D4345" s="235" t="s">
        <v>2007</v>
      </c>
      <c r="E4345" s="68" t="s">
        <v>2032</v>
      </c>
      <c r="F4345" s="239">
        <v>1</v>
      </c>
    </row>
    <row r="4346" customHeight="1" spans="1:6">
      <c r="A4346" s="20">
        <v>4342</v>
      </c>
      <c r="B4346" s="218" t="s">
        <v>6210</v>
      </c>
      <c r="C4346" s="68"/>
      <c r="D4346" s="235" t="s">
        <v>2007</v>
      </c>
      <c r="E4346" s="68" t="s">
        <v>2032</v>
      </c>
      <c r="F4346" s="239">
        <v>8</v>
      </c>
    </row>
    <row r="4347" customHeight="1" spans="1:6">
      <c r="A4347" s="20">
        <v>4343</v>
      </c>
      <c r="B4347" s="218" t="s">
        <v>6211</v>
      </c>
      <c r="C4347" s="68"/>
      <c r="D4347" s="235" t="s">
        <v>2007</v>
      </c>
      <c r="E4347" s="68" t="s">
        <v>2032</v>
      </c>
      <c r="F4347" s="239">
        <v>6</v>
      </c>
    </row>
    <row r="4348" customHeight="1" spans="1:6">
      <c r="A4348" s="20">
        <v>4344</v>
      </c>
      <c r="B4348" s="218" t="s">
        <v>6212</v>
      </c>
      <c r="C4348" s="68"/>
      <c r="D4348" s="235" t="s">
        <v>2007</v>
      </c>
      <c r="E4348" s="68" t="s">
        <v>2032</v>
      </c>
      <c r="F4348" s="239">
        <v>2</v>
      </c>
    </row>
    <row r="4349" customHeight="1" spans="1:6">
      <c r="A4349" s="20">
        <v>4345</v>
      </c>
      <c r="B4349" s="218" t="s">
        <v>6213</v>
      </c>
      <c r="C4349" s="68"/>
      <c r="D4349" s="235" t="s">
        <v>2007</v>
      </c>
      <c r="E4349" s="68" t="s">
        <v>2008</v>
      </c>
      <c r="F4349" s="239">
        <v>2</v>
      </c>
    </row>
    <row r="4350" customHeight="1" spans="1:6">
      <c r="A4350" s="20">
        <v>4346</v>
      </c>
      <c r="B4350" s="218" t="s">
        <v>6214</v>
      </c>
      <c r="C4350" s="68"/>
      <c r="D4350" s="235" t="s">
        <v>2007</v>
      </c>
      <c r="E4350" s="68" t="s">
        <v>2008</v>
      </c>
      <c r="F4350" s="239">
        <v>2</v>
      </c>
    </row>
    <row r="4351" customHeight="1" spans="1:6">
      <c r="A4351" s="20">
        <v>4347</v>
      </c>
      <c r="B4351" s="218" t="s">
        <v>6215</v>
      </c>
      <c r="C4351" s="68"/>
      <c r="D4351" s="235" t="s">
        <v>2007</v>
      </c>
      <c r="E4351" s="68" t="s">
        <v>2032</v>
      </c>
      <c r="F4351" s="239">
        <v>2</v>
      </c>
    </row>
    <row r="4352" customHeight="1" spans="1:6">
      <c r="A4352" s="20">
        <v>4348</v>
      </c>
      <c r="B4352" s="218" t="s">
        <v>6216</v>
      </c>
      <c r="C4352" s="68"/>
      <c r="D4352" s="235" t="s">
        <v>2007</v>
      </c>
      <c r="E4352" s="68" t="s">
        <v>2032</v>
      </c>
      <c r="F4352" s="239">
        <v>3</v>
      </c>
    </row>
    <row r="4353" customHeight="1" spans="1:6">
      <c r="A4353" s="20">
        <v>4349</v>
      </c>
      <c r="B4353" s="218" t="s">
        <v>6217</v>
      </c>
      <c r="C4353" s="68"/>
      <c r="D4353" s="235" t="s">
        <v>2007</v>
      </c>
      <c r="E4353" s="68" t="s">
        <v>2032</v>
      </c>
      <c r="F4353" s="239">
        <v>3</v>
      </c>
    </row>
    <row r="4354" customHeight="1" spans="1:6">
      <c r="A4354" s="20">
        <v>4350</v>
      </c>
      <c r="B4354" s="218" t="s">
        <v>6218</v>
      </c>
      <c r="C4354" s="68"/>
      <c r="D4354" s="235" t="s">
        <v>2007</v>
      </c>
      <c r="E4354" s="68" t="s">
        <v>2032</v>
      </c>
      <c r="F4354" s="239">
        <v>4</v>
      </c>
    </row>
    <row r="4355" customHeight="1" spans="1:6">
      <c r="A4355" s="20">
        <v>4351</v>
      </c>
      <c r="B4355" s="218" t="s">
        <v>6219</v>
      </c>
      <c r="C4355" s="68"/>
      <c r="D4355" s="235" t="s">
        <v>2007</v>
      </c>
      <c r="E4355" s="68" t="s">
        <v>2032</v>
      </c>
      <c r="F4355" s="239">
        <v>2</v>
      </c>
    </row>
    <row r="4356" customHeight="1" spans="1:6">
      <c r="A4356" s="20">
        <v>4352</v>
      </c>
      <c r="B4356" s="218" t="s">
        <v>6220</v>
      </c>
      <c r="C4356" s="68"/>
      <c r="D4356" s="235" t="s">
        <v>2007</v>
      </c>
      <c r="E4356" s="68" t="s">
        <v>2032</v>
      </c>
      <c r="F4356" s="239">
        <v>29</v>
      </c>
    </row>
    <row r="4357" customHeight="1" spans="1:6">
      <c r="A4357" s="20">
        <v>4353</v>
      </c>
      <c r="B4357" s="218" t="s">
        <v>6221</v>
      </c>
      <c r="C4357" s="68"/>
      <c r="D4357" s="235" t="s">
        <v>2007</v>
      </c>
      <c r="E4357" s="68" t="s">
        <v>2032</v>
      </c>
      <c r="F4357" s="239">
        <v>17</v>
      </c>
    </row>
    <row r="4358" customHeight="1" spans="1:6">
      <c r="A4358" s="20">
        <v>4354</v>
      </c>
      <c r="B4358" s="218" t="s">
        <v>6222</v>
      </c>
      <c r="C4358" s="68"/>
      <c r="D4358" s="235" t="s">
        <v>2007</v>
      </c>
      <c r="E4358" s="68" t="s">
        <v>2032</v>
      </c>
      <c r="F4358" s="239">
        <v>1</v>
      </c>
    </row>
    <row r="4359" customHeight="1" spans="1:6">
      <c r="A4359" s="20">
        <v>4355</v>
      </c>
      <c r="B4359" s="218" t="s">
        <v>6223</v>
      </c>
      <c r="C4359" s="68"/>
      <c r="D4359" s="235" t="s">
        <v>2007</v>
      </c>
      <c r="E4359" s="68" t="s">
        <v>2032</v>
      </c>
      <c r="F4359" s="239">
        <v>1</v>
      </c>
    </row>
    <row r="4360" customHeight="1" spans="1:6">
      <c r="A4360" s="20">
        <v>4356</v>
      </c>
      <c r="B4360" s="218" t="s">
        <v>6224</v>
      </c>
      <c r="C4360" s="68"/>
      <c r="D4360" s="235" t="s">
        <v>2007</v>
      </c>
      <c r="E4360" s="68" t="s">
        <v>2008</v>
      </c>
      <c r="F4360" s="239">
        <v>1</v>
      </c>
    </row>
    <row r="4361" customHeight="1" spans="1:6">
      <c r="A4361" s="20">
        <v>4357</v>
      </c>
      <c r="B4361" s="218" t="s">
        <v>6225</v>
      </c>
      <c r="C4361" s="68"/>
      <c r="D4361" s="235" t="s">
        <v>2007</v>
      </c>
      <c r="E4361" s="68" t="s">
        <v>2008</v>
      </c>
      <c r="F4361" s="239">
        <v>2</v>
      </c>
    </row>
    <row r="4362" customHeight="1" spans="1:6">
      <c r="A4362" s="20">
        <v>4358</v>
      </c>
      <c r="B4362" s="218" t="s">
        <v>6226</v>
      </c>
      <c r="C4362" s="222" t="s">
        <v>2017</v>
      </c>
      <c r="D4362" s="235" t="s">
        <v>2007</v>
      </c>
      <c r="E4362" s="68" t="s">
        <v>2008</v>
      </c>
      <c r="F4362" s="239">
        <v>1</v>
      </c>
    </row>
    <row r="4363" customHeight="1" spans="1:6">
      <c r="A4363" s="20">
        <v>4359</v>
      </c>
      <c r="B4363" s="218" t="s">
        <v>6227</v>
      </c>
      <c r="C4363" s="222" t="s">
        <v>2017</v>
      </c>
      <c r="D4363" s="235" t="s">
        <v>2007</v>
      </c>
      <c r="E4363" s="68" t="s">
        <v>2008</v>
      </c>
      <c r="F4363" s="239">
        <v>1</v>
      </c>
    </row>
    <row r="4364" customHeight="1" spans="1:6">
      <c r="A4364" s="20">
        <v>4360</v>
      </c>
      <c r="B4364" s="218" t="s">
        <v>6228</v>
      </c>
      <c r="C4364" s="222" t="s">
        <v>2017</v>
      </c>
      <c r="D4364" s="235" t="s">
        <v>2007</v>
      </c>
      <c r="E4364" s="68" t="s">
        <v>2008</v>
      </c>
      <c r="F4364" s="239">
        <v>1</v>
      </c>
    </row>
    <row r="4365" customHeight="1" spans="1:6">
      <c r="A4365" s="20">
        <v>4361</v>
      </c>
      <c r="B4365" s="218" t="s">
        <v>6229</v>
      </c>
      <c r="C4365" s="68"/>
      <c r="D4365" s="235" t="s">
        <v>2007</v>
      </c>
      <c r="E4365" s="68" t="s">
        <v>2008</v>
      </c>
      <c r="F4365" s="239">
        <v>1</v>
      </c>
    </row>
    <row r="4366" customHeight="1" spans="1:6">
      <c r="A4366" s="20">
        <v>4362</v>
      </c>
      <c r="B4366" s="218" t="s">
        <v>6230</v>
      </c>
      <c r="C4366" s="68"/>
      <c r="D4366" s="235" t="s">
        <v>2007</v>
      </c>
      <c r="E4366" s="68" t="s">
        <v>2008</v>
      </c>
      <c r="F4366" s="239">
        <v>2</v>
      </c>
    </row>
    <row r="4367" customHeight="1" spans="1:6">
      <c r="A4367" s="20">
        <v>4363</v>
      </c>
      <c r="B4367" s="218" t="s">
        <v>6231</v>
      </c>
      <c r="C4367" s="68"/>
      <c r="D4367" s="235" t="s">
        <v>2007</v>
      </c>
      <c r="E4367" s="68" t="s">
        <v>2064</v>
      </c>
      <c r="F4367" s="239">
        <v>31</v>
      </c>
    </row>
    <row r="4368" customHeight="1" spans="1:6">
      <c r="A4368" s="20">
        <v>4364</v>
      </c>
      <c r="B4368" s="218" t="s">
        <v>6232</v>
      </c>
      <c r="C4368" s="68"/>
      <c r="D4368" s="235" t="s">
        <v>2007</v>
      </c>
      <c r="E4368" s="68" t="s">
        <v>2008</v>
      </c>
      <c r="F4368" s="239">
        <v>5</v>
      </c>
    </row>
    <row r="4369" customHeight="1" spans="1:6">
      <c r="A4369" s="20">
        <v>4365</v>
      </c>
      <c r="B4369" s="218" t="s">
        <v>6233</v>
      </c>
      <c r="C4369" s="68"/>
      <c r="D4369" s="235" t="s">
        <v>2007</v>
      </c>
      <c r="E4369" s="68" t="s">
        <v>2008</v>
      </c>
      <c r="F4369" s="239">
        <v>4</v>
      </c>
    </row>
    <row r="4370" customHeight="1" spans="1:6">
      <c r="A4370" s="20">
        <v>4366</v>
      </c>
      <c r="B4370" s="218" t="s">
        <v>6234</v>
      </c>
      <c r="C4370" s="68"/>
      <c r="D4370" s="235" t="s">
        <v>2007</v>
      </c>
      <c r="E4370" s="68" t="s">
        <v>2008</v>
      </c>
      <c r="F4370" s="239">
        <v>8</v>
      </c>
    </row>
    <row r="4371" customHeight="1" spans="1:6">
      <c r="A4371" s="20">
        <v>4367</v>
      </c>
      <c r="B4371" s="218" t="s">
        <v>6235</v>
      </c>
      <c r="C4371" s="68"/>
      <c r="D4371" s="235" t="s">
        <v>2007</v>
      </c>
      <c r="E4371" s="68" t="s">
        <v>2008</v>
      </c>
      <c r="F4371" s="239">
        <v>2</v>
      </c>
    </row>
    <row r="4372" customHeight="1" spans="1:6">
      <c r="A4372" s="20">
        <v>4368</v>
      </c>
      <c r="B4372" s="218" t="s">
        <v>6236</v>
      </c>
      <c r="C4372" s="68"/>
      <c r="D4372" s="235" t="s">
        <v>2007</v>
      </c>
      <c r="E4372" s="68" t="s">
        <v>2008</v>
      </c>
      <c r="F4372" s="239">
        <v>2</v>
      </c>
    </row>
    <row r="4373" customHeight="1" spans="1:6">
      <c r="A4373" s="20">
        <v>4369</v>
      </c>
      <c r="B4373" s="218" t="s">
        <v>6237</v>
      </c>
      <c r="C4373" s="68"/>
      <c r="D4373" s="235" t="s">
        <v>2007</v>
      </c>
      <c r="E4373" s="68" t="s">
        <v>2008</v>
      </c>
      <c r="F4373" s="239">
        <v>9</v>
      </c>
    </row>
    <row r="4374" customHeight="1" spans="1:6">
      <c r="A4374" s="20">
        <v>4370</v>
      </c>
      <c r="B4374" s="218" t="s">
        <v>6238</v>
      </c>
      <c r="C4374" s="68"/>
      <c r="D4374" s="235" t="s">
        <v>2007</v>
      </c>
      <c r="E4374" s="68" t="s">
        <v>2008</v>
      </c>
      <c r="F4374" s="239">
        <v>1</v>
      </c>
    </row>
    <row r="4375" customHeight="1" spans="1:6">
      <c r="A4375" s="20">
        <v>4371</v>
      </c>
      <c r="B4375" s="238" t="s">
        <v>6239</v>
      </c>
      <c r="C4375" s="68"/>
      <c r="D4375" s="235" t="s">
        <v>2007</v>
      </c>
      <c r="E4375" s="222" t="s">
        <v>4021</v>
      </c>
      <c r="F4375" s="239">
        <v>1</v>
      </c>
    </row>
    <row r="4376" customHeight="1" spans="1:6">
      <c r="A4376" s="20">
        <v>4372</v>
      </c>
      <c r="B4376" s="218" t="s">
        <v>6240</v>
      </c>
      <c r="C4376" s="68"/>
      <c r="D4376" s="235" t="s">
        <v>2007</v>
      </c>
      <c r="E4376" s="68" t="s">
        <v>4326</v>
      </c>
      <c r="F4376" s="239">
        <v>1</v>
      </c>
    </row>
    <row r="4377" customHeight="1" spans="1:6">
      <c r="A4377" s="20">
        <v>4373</v>
      </c>
      <c r="B4377" s="218" t="s">
        <v>6241</v>
      </c>
      <c r="C4377" s="68"/>
      <c r="D4377" s="235" t="s">
        <v>2007</v>
      </c>
      <c r="E4377" s="68" t="s">
        <v>2099</v>
      </c>
      <c r="F4377" s="239">
        <v>12</v>
      </c>
    </row>
    <row r="4378" customHeight="1" spans="1:6">
      <c r="A4378" s="20">
        <v>4374</v>
      </c>
      <c r="B4378" s="218" t="s">
        <v>6242</v>
      </c>
      <c r="C4378" s="222" t="s">
        <v>2017</v>
      </c>
      <c r="D4378" s="235" t="s">
        <v>2007</v>
      </c>
      <c r="E4378" s="68" t="s">
        <v>2008</v>
      </c>
      <c r="F4378" s="239">
        <v>1</v>
      </c>
    </row>
    <row r="4379" customHeight="1" spans="1:6">
      <c r="A4379" s="20">
        <v>4375</v>
      </c>
      <c r="B4379" s="218" t="s">
        <v>6243</v>
      </c>
      <c r="C4379" s="222" t="s">
        <v>2017</v>
      </c>
      <c r="D4379" s="235" t="s">
        <v>2007</v>
      </c>
      <c r="E4379" s="68" t="s">
        <v>2008</v>
      </c>
      <c r="F4379" s="239">
        <v>1</v>
      </c>
    </row>
    <row r="4380" customHeight="1" spans="1:6">
      <c r="A4380" s="20">
        <v>4376</v>
      </c>
      <c r="B4380" s="218" t="s">
        <v>6244</v>
      </c>
      <c r="C4380" s="68"/>
      <c r="D4380" s="235" t="s">
        <v>2007</v>
      </c>
      <c r="E4380" s="68" t="s">
        <v>2008</v>
      </c>
      <c r="F4380" s="239">
        <v>4</v>
      </c>
    </row>
    <row r="4381" customHeight="1" spans="1:6">
      <c r="A4381" s="20">
        <v>4377</v>
      </c>
      <c r="B4381" s="218" t="s">
        <v>6245</v>
      </c>
      <c r="C4381" s="68"/>
      <c r="D4381" s="235" t="s">
        <v>2007</v>
      </c>
      <c r="E4381" s="68" t="s">
        <v>2008</v>
      </c>
      <c r="F4381" s="239">
        <v>6</v>
      </c>
    </row>
    <row r="4382" customHeight="1" spans="1:6">
      <c r="A4382" s="20">
        <v>4378</v>
      </c>
      <c r="B4382" s="234" t="s">
        <v>6246</v>
      </c>
      <c r="C4382" s="222" t="s">
        <v>2017</v>
      </c>
      <c r="D4382" s="235" t="s">
        <v>2007</v>
      </c>
      <c r="E4382" s="68" t="s">
        <v>2099</v>
      </c>
      <c r="F4382" s="239">
        <v>4</v>
      </c>
    </row>
    <row r="4383" customHeight="1" spans="1:6">
      <c r="A4383" s="20">
        <v>4379</v>
      </c>
      <c r="B4383" s="218" t="s">
        <v>6247</v>
      </c>
      <c r="C4383" s="68"/>
      <c r="D4383" s="235" t="s">
        <v>2007</v>
      </c>
      <c r="E4383" s="68" t="s">
        <v>2008</v>
      </c>
      <c r="F4383" s="239">
        <v>3</v>
      </c>
    </row>
    <row r="4384" customHeight="1" spans="1:6">
      <c r="A4384" s="20">
        <v>4380</v>
      </c>
      <c r="B4384" s="218" t="s">
        <v>6248</v>
      </c>
      <c r="C4384" s="68"/>
      <c r="D4384" s="235" t="s">
        <v>2007</v>
      </c>
      <c r="E4384" s="68" t="s">
        <v>2008</v>
      </c>
      <c r="F4384" s="239">
        <v>1</v>
      </c>
    </row>
    <row r="4385" customHeight="1" spans="1:6">
      <c r="A4385" s="20">
        <v>4381</v>
      </c>
      <c r="B4385" s="218" t="s">
        <v>6249</v>
      </c>
      <c r="C4385" s="68"/>
      <c r="D4385" s="235" t="s">
        <v>2007</v>
      </c>
      <c r="E4385" s="68" t="s">
        <v>2008</v>
      </c>
      <c r="F4385" s="239">
        <v>1</v>
      </c>
    </row>
    <row r="4386" customHeight="1" spans="1:6">
      <c r="A4386" s="20">
        <v>4382</v>
      </c>
      <c r="B4386" s="218" t="s">
        <v>6250</v>
      </c>
      <c r="C4386" s="68"/>
      <c r="D4386" s="235" t="s">
        <v>2007</v>
      </c>
      <c r="E4386" s="68" t="s">
        <v>2008</v>
      </c>
      <c r="F4386" s="239">
        <v>2</v>
      </c>
    </row>
    <row r="4387" customHeight="1" spans="1:6">
      <c r="A4387" s="20">
        <v>4383</v>
      </c>
      <c r="B4387" s="218" t="s">
        <v>6251</v>
      </c>
      <c r="C4387" s="68"/>
      <c r="D4387" s="235" t="s">
        <v>2007</v>
      </c>
      <c r="E4387" s="68" t="s">
        <v>2038</v>
      </c>
      <c r="F4387" s="239">
        <v>1</v>
      </c>
    </row>
    <row r="4388" customHeight="1" spans="1:6">
      <c r="A4388" s="20">
        <v>4384</v>
      </c>
      <c r="B4388" s="218" t="s">
        <v>6252</v>
      </c>
      <c r="C4388" s="68"/>
      <c r="D4388" s="235" t="s">
        <v>2007</v>
      </c>
      <c r="E4388" s="68" t="s">
        <v>2064</v>
      </c>
      <c r="F4388" s="239">
        <v>2</v>
      </c>
    </row>
    <row r="4389" customHeight="1" spans="1:6">
      <c r="A4389" s="20">
        <v>4385</v>
      </c>
      <c r="B4389" s="218" t="s">
        <v>6253</v>
      </c>
      <c r="C4389" s="68"/>
      <c r="D4389" s="235" t="s">
        <v>2007</v>
      </c>
      <c r="E4389" s="68" t="s">
        <v>2038</v>
      </c>
      <c r="F4389" s="239">
        <v>2</v>
      </c>
    </row>
    <row r="4390" customHeight="1" spans="1:6">
      <c r="A4390" s="20">
        <v>4386</v>
      </c>
      <c r="B4390" s="218" t="s">
        <v>6254</v>
      </c>
      <c r="C4390" s="68"/>
      <c r="D4390" s="235" t="s">
        <v>2007</v>
      </c>
      <c r="E4390" s="68" t="s">
        <v>2038</v>
      </c>
      <c r="F4390" s="239">
        <v>1</v>
      </c>
    </row>
    <row r="4391" customHeight="1" spans="1:6">
      <c r="A4391" s="20">
        <v>4387</v>
      </c>
      <c r="B4391" s="218" t="s">
        <v>6255</v>
      </c>
      <c r="C4391" s="68"/>
      <c r="D4391" s="235" t="s">
        <v>2007</v>
      </c>
      <c r="E4391" s="68" t="s">
        <v>2008</v>
      </c>
      <c r="F4391" s="239">
        <v>1</v>
      </c>
    </row>
    <row r="4392" customHeight="1" spans="1:6">
      <c r="A4392" s="20">
        <v>4388</v>
      </c>
      <c r="B4392" s="218" t="s">
        <v>6256</v>
      </c>
      <c r="C4392" s="68"/>
      <c r="D4392" s="235" t="s">
        <v>2007</v>
      </c>
      <c r="E4392" s="68" t="s">
        <v>2008</v>
      </c>
      <c r="F4392" s="239">
        <v>1</v>
      </c>
    </row>
    <row r="4393" customHeight="1" spans="1:6">
      <c r="A4393" s="20">
        <v>4389</v>
      </c>
      <c r="B4393" s="218" t="s">
        <v>6257</v>
      </c>
      <c r="C4393" s="68"/>
      <c r="D4393" s="235" t="s">
        <v>2007</v>
      </c>
      <c r="E4393" s="68" t="s">
        <v>2008</v>
      </c>
      <c r="F4393" s="239">
        <v>1</v>
      </c>
    </row>
    <row r="4394" customHeight="1" spans="1:6">
      <c r="A4394" s="20">
        <v>4390</v>
      </c>
      <c r="B4394" s="218" t="s">
        <v>6258</v>
      </c>
      <c r="C4394" s="68"/>
      <c r="D4394" s="235" t="s">
        <v>2007</v>
      </c>
      <c r="E4394" s="68" t="s">
        <v>2008</v>
      </c>
      <c r="F4394" s="239">
        <v>10</v>
      </c>
    </row>
    <row r="4395" customHeight="1" spans="1:6">
      <c r="A4395" s="20">
        <v>4391</v>
      </c>
      <c r="B4395" s="218" t="s">
        <v>6259</v>
      </c>
      <c r="C4395" s="68"/>
      <c r="D4395" s="235" t="s">
        <v>2007</v>
      </c>
      <c r="E4395" s="68" t="s">
        <v>2008</v>
      </c>
      <c r="F4395" s="239">
        <v>5</v>
      </c>
    </row>
    <row r="4396" customHeight="1" spans="1:6">
      <c r="A4396" s="20">
        <v>4392</v>
      </c>
      <c r="B4396" s="218" t="s">
        <v>6260</v>
      </c>
      <c r="C4396" s="68"/>
      <c r="D4396" s="235" t="s">
        <v>2007</v>
      </c>
      <c r="E4396" s="68" t="s">
        <v>2064</v>
      </c>
      <c r="F4396" s="239">
        <v>12</v>
      </c>
    </row>
    <row r="4397" customHeight="1" spans="1:6">
      <c r="A4397" s="20">
        <v>4393</v>
      </c>
      <c r="B4397" s="218" t="s">
        <v>6261</v>
      </c>
      <c r="C4397" s="222" t="s">
        <v>2017</v>
      </c>
      <c r="D4397" s="235" t="s">
        <v>2007</v>
      </c>
      <c r="E4397" s="68" t="s">
        <v>2008</v>
      </c>
      <c r="F4397" s="239">
        <v>1</v>
      </c>
    </row>
    <row r="4398" customHeight="1" spans="1:6">
      <c r="A4398" s="20">
        <v>4394</v>
      </c>
      <c r="B4398" s="218" t="s">
        <v>6262</v>
      </c>
      <c r="C4398" s="222" t="s">
        <v>2017</v>
      </c>
      <c r="D4398" s="235" t="s">
        <v>2007</v>
      </c>
      <c r="E4398" s="68" t="s">
        <v>2008</v>
      </c>
      <c r="F4398" s="239">
        <v>1</v>
      </c>
    </row>
    <row r="4399" customHeight="1" spans="1:6">
      <c r="A4399" s="20">
        <v>4395</v>
      </c>
      <c r="B4399" s="218" t="s">
        <v>6263</v>
      </c>
      <c r="C4399" s="222" t="s">
        <v>2017</v>
      </c>
      <c r="D4399" s="235" t="s">
        <v>2007</v>
      </c>
      <c r="E4399" s="68" t="s">
        <v>2008</v>
      </c>
      <c r="F4399" s="239">
        <v>2</v>
      </c>
    </row>
    <row r="4400" customHeight="1" spans="1:6">
      <c r="A4400" s="20">
        <v>4396</v>
      </c>
      <c r="B4400" s="218" t="s">
        <v>6264</v>
      </c>
      <c r="C4400" s="68"/>
      <c r="D4400" s="235" t="s">
        <v>2007</v>
      </c>
      <c r="E4400" s="68" t="s">
        <v>2008</v>
      </c>
      <c r="F4400" s="239">
        <v>7</v>
      </c>
    </row>
    <row r="4401" customHeight="1" spans="1:6">
      <c r="A4401" s="20">
        <v>4397</v>
      </c>
      <c r="B4401" s="218" t="s">
        <v>6265</v>
      </c>
      <c r="C4401" s="68"/>
      <c r="D4401" s="235" t="s">
        <v>2007</v>
      </c>
      <c r="E4401" s="68" t="s">
        <v>2008</v>
      </c>
      <c r="F4401" s="239">
        <v>4</v>
      </c>
    </row>
    <row r="4402" customHeight="1" spans="1:6">
      <c r="A4402" s="20">
        <v>4398</v>
      </c>
      <c r="B4402" s="218" t="s">
        <v>6266</v>
      </c>
      <c r="C4402" s="222" t="s">
        <v>2017</v>
      </c>
      <c r="D4402" s="235" t="s">
        <v>2007</v>
      </c>
      <c r="E4402" s="68" t="s">
        <v>2008</v>
      </c>
      <c r="F4402" s="239">
        <v>2</v>
      </c>
    </row>
    <row r="4403" customHeight="1" spans="1:6">
      <c r="A4403" s="20">
        <v>4399</v>
      </c>
      <c r="B4403" s="218" t="s">
        <v>6267</v>
      </c>
      <c r="C4403" s="68"/>
      <c r="D4403" s="235" t="s">
        <v>2007</v>
      </c>
      <c r="E4403" s="68" t="s">
        <v>2008</v>
      </c>
      <c r="F4403" s="239">
        <v>1</v>
      </c>
    </row>
    <row r="4404" customHeight="1" spans="1:6">
      <c r="A4404" s="20">
        <v>4400</v>
      </c>
      <c r="B4404" s="218" t="s">
        <v>6268</v>
      </c>
      <c r="C4404" s="68"/>
      <c r="D4404" s="235" t="s">
        <v>2007</v>
      </c>
      <c r="E4404" s="68" t="s">
        <v>2008</v>
      </c>
      <c r="F4404" s="239">
        <v>1</v>
      </c>
    </row>
    <row r="4405" customHeight="1" spans="1:6">
      <c r="A4405" s="20">
        <v>4401</v>
      </c>
      <c r="B4405" s="218" t="s">
        <v>6269</v>
      </c>
      <c r="C4405" s="68"/>
      <c r="D4405" s="235" t="s">
        <v>2007</v>
      </c>
      <c r="E4405" s="68" t="s">
        <v>2008</v>
      </c>
      <c r="F4405" s="239">
        <v>1</v>
      </c>
    </row>
    <row r="4406" customHeight="1" spans="1:6">
      <c r="A4406" s="20">
        <v>4402</v>
      </c>
      <c r="B4406" s="218" t="s">
        <v>6270</v>
      </c>
      <c r="C4406" s="222" t="s">
        <v>2017</v>
      </c>
      <c r="D4406" s="235" t="s">
        <v>2007</v>
      </c>
      <c r="E4406" s="68" t="s">
        <v>2008</v>
      </c>
      <c r="F4406" s="239">
        <v>1</v>
      </c>
    </row>
    <row r="4407" customHeight="1" spans="1:6">
      <c r="A4407" s="20">
        <v>4403</v>
      </c>
      <c r="B4407" s="218" t="s">
        <v>6271</v>
      </c>
      <c r="C4407" s="68"/>
      <c r="D4407" s="235" t="s">
        <v>2007</v>
      </c>
      <c r="E4407" s="68" t="s">
        <v>2008</v>
      </c>
      <c r="F4407" s="239">
        <v>5</v>
      </c>
    </row>
    <row r="4408" customHeight="1" spans="1:6">
      <c r="A4408" s="20">
        <v>4404</v>
      </c>
      <c r="B4408" s="218" t="s">
        <v>6271</v>
      </c>
      <c r="C4408" s="68"/>
      <c r="D4408" s="235" t="s">
        <v>2007</v>
      </c>
      <c r="E4408" s="68" t="s">
        <v>2008</v>
      </c>
      <c r="F4408" s="239">
        <v>3</v>
      </c>
    </row>
    <row r="4409" customHeight="1" spans="1:6">
      <c r="A4409" s="20">
        <v>4405</v>
      </c>
      <c r="B4409" s="218" t="s">
        <v>5017</v>
      </c>
      <c r="C4409" s="68"/>
      <c r="D4409" s="235" t="s">
        <v>2007</v>
      </c>
      <c r="E4409" s="68" t="s">
        <v>2008</v>
      </c>
      <c r="F4409" s="239">
        <v>3</v>
      </c>
    </row>
    <row r="4410" customHeight="1" spans="1:6">
      <c r="A4410" s="20">
        <v>4406</v>
      </c>
      <c r="B4410" s="218" t="s">
        <v>6272</v>
      </c>
      <c r="C4410" s="68"/>
      <c r="D4410" s="235" t="s">
        <v>2007</v>
      </c>
      <c r="E4410" s="68" t="s">
        <v>2008</v>
      </c>
      <c r="F4410" s="239">
        <v>3</v>
      </c>
    </row>
    <row r="4411" customHeight="1" spans="1:6">
      <c r="A4411" s="20">
        <v>4407</v>
      </c>
      <c r="B4411" s="218" t="s">
        <v>6273</v>
      </c>
      <c r="C4411" s="68"/>
      <c r="D4411" s="235" t="s">
        <v>2007</v>
      </c>
      <c r="E4411" s="68" t="s">
        <v>2008</v>
      </c>
      <c r="F4411" s="239">
        <v>13</v>
      </c>
    </row>
    <row r="4412" customHeight="1" spans="1:6">
      <c r="A4412" s="20">
        <v>4408</v>
      </c>
      <c r="B4412" s="218" t="s">
        <v>6274</v>
      </c>
      <c r="C4412" s="68"/>
      <c r="D4412" s="235" t="s">
        <v>2007</v>
      </c>
      <c r="E4412" s="68" t="s">
        <v>2008</v>
      </c>
      <c r="F4412" s="239">
        <v>4</v>
      </c>
    </row>
    <row r="4413" customHeight="1" spans="1:6">
      <c r="A4413" s="20">
        <v>4409</v>
      </c>
      <c r="B4413" s="218" t="s">
        <v>4963</v>
      </c>
      <c r="C4413" s="68"/>
      <c r="D4413" s="235" t="s">
        <v>2007</v>
      </c>
      <c r="E4413" s="68" t="s">
        <v>2008</v>
      </c>
      <c r="F4413" s="239">
        <v>4</v>
      </c>
    </row>
    <row r="4414" customHeight="1" spans="1:6">
      <c r="A4414" s="20">
        <v>4410</v>
      </c>
      <c r="B4414" s="218" t="s">
        <v>6275</v>
      </c>
      <c r="C4414" s="222" t="s">
        <v>2017</v>
      </c>
      <c r="D4414" s="235" t="s">
        <v>2007</v>
      </c>
      <c r="E4414" s="68" t="s">
        <v>2008</v>
      </c>
      <c r="F4414" s="239">
        <v>2</v>
      </c>
    </row>
    <row r="4415" customHeight="1" spans="1:6">
      <c r="A4415" s="20">
        <v>4411</v>
      </c>
      <c r="B4415" s="218" t="s">
        <v>6276</v>
      </c>
      <c r="C4415" s="68"/>
      <c r="D4415" s="235" t="s">
        <v>2007</v>
      </c>
      <c r="E4415" s="68" t="s">
        <v>2008</v>
      </c>
      <c r="F4415" s="239">
        <v>1</v>
      </c>
    </row>
    <row r="4416" customHeight="1" spans="1:6">
      <c r="A4416" s="20">
        <v>4412</v>
      </c>
      <c r="B4416" s="218" t="s">
        <v>6277</v>
      </c>
      <c r="C4416" s="68"/>
      <c r="D4416" s="235" t="s">
        <v>2007</v>
      </c>
      <c r="E4416" s="68" t="s">
        <v>2008</v>
      </c>
      <c r="F4416" s="239">
        <v>2</v>
      </c>
    </row>
    <row r="4417" customHeight="1" spans="1:6">
      <c r="A4417" s="20">
        <v>4413</v>
      </c>
      <c r="B4417" s="218" t="s">
        <v>6278</v>
      </c>
      <c r="C4417" s="68"/>
      <c r="D4417" s="235" t="s">
        <v>2007</v>
      </c>
      <c r="E4417" s="68" t="s">
        <v>2008</v>
      </c>
      <c r="F4417" s="239">
        <v>8</v>
      </c>
    </row>
    <row r="4418" customHeight="1" spans="1:6">
      <c r="A4418" s="20">
        <v>4414</v>
      </c>
      <c r="B4418" s="218" t="s">
        <v>6279</v>
      </c>
      <c r="C4418" s="68"/>
      <c r="D4418" s="235" t="s">
        <v>2007</v>
      </c>
      <c r="E4418" s="68" t="s">
        <v>2008</v>
      </c>
      <c r="F4418" s="239">
        <v>6</v>
      </c>
    </row>
    <row r="4419" customHeight="1" spans="1:6">
      <c r="A4419" s="20">
        <v>4415</v>
      </c>
      <c r="B4419" s="218" t="s">
        <v>6280</v>
      </c>
      <c r="C4419" s="222" t="s">
        <v>2017</v>
      </c>
      <c r="D4419" s="235" t="s">
        <v>2007</v>
      </c>
      <c r="E4419" s="68" t="s">
        <v>2008</v>
      </c>
      <c r="F4419" s="239">
        <v>1</v>
      </c>
    </row>
    <row r="4420" customHeight="1" spans="1:6">
      <c r="A4420" s="20">
        <v>4416</v>
      </c>
      <c r="B4420" s="218" t="s">
        <v>6281</v>
      </c>
      <c r="C4420" s="222" t="s">
        <v>2017</v>
      </c>
      <c r="D4420" s="235" t="s">
        <v>2007</v>
      </c>
      <c r="E4420" s="68" t="s">
        <v>2008</v>
      </c>
      <c r="F4420" s="239">
        <v>1</v>
      </c>
    </row>
    <row r="4421" customHeight="1" spans="1:6">
      <c r="A4421" s="20">
        <v>4417</v>
      </c>
      <c r="B4421" s="218" t="s">
        <v>6282</v>
      </c>
      <c r="C4421" s="222" t="s">
        <v>2017</v>
      </c>
      <c r="D4421" s="235" t="s">
        <v>2007</v>
      </c>
      <c r="E4421" s="68" t="s">
        <v>2008</v>
      </c>
      <c r="F4421" s="239">
        <v>1</v>
      </c>
    </row>
    <row r="4422" customHeight="1" spans="1:6">
      <c r="A4422" s="20">
        <v>4418</v>
      </c>
      <c r="B4422" s="218" t="s">
        <v>6283</v>
      </c>
      <c r="C4422" s="222" t="s">
        <v>2017</v>
      </c>
      <c r="D4422" s="235" t="s">
        <v>2007</v>
      </c>
      <c r="E4422" s="68" t="s">
        <v>2008</v>
      </c>
      <c r="F4422" s="239">
        <v>1</v>
      </c>
    </row>
    <row r="4423" customHeight="1" spans="1:6">
      <c r="A4423" s="20">
        <v>4419</v>
      </c>
      <c r="B4423" s="218" t="s">
        <v>6284</v>
      </c>
      <c r="C4423" s="224" t="s">
        <v>2377</v>
      </c>
      <c r="D4423" s="235" t="s">
        <v>2007</v>
      </c>
      <c r="E4423" s="68" t="s">
        <v>2008</v>
      </c>
      <c r="F4423" s="239">
        <v>1</v>
      </c>
    </row>
    <row r="4424" customHeight="1" spans="1:6">
      <c r="A4424" s="20">
        <v>4420</v>
      </c>
      <c r="B4424" s="218" t="s">
        <v>6285</v>
      </c>
      <c r="C4424" s="224" t="s">
        <v>2377</v>
      </c>
      <c r="D4424" s="235" t="s">
        <v>2007</v>
      </c>
      <c r="E4424" s="68" t="s">
        <v>2193</v>
      </c>
      <c r="F4424" s="239">
        <v>12</v>
      </c>
    </row>
    <row r="4425" customHeight="1" spans="1:6">
      <c r="A4425" s="20">
        <v>4421</v>
      </c>
      <c r="B4425" s="218" t="s">
        <v>6286</v>
      </c>
      <c r="C4425" s="68"/>
      <c r="D4425" s="235" t="s">
        <v>2007</v>
      </c>
      <c r="E4425" s="68" t="s">
        <v>2193</v>
      </c>
      <c r="F4425" s="239">
        <v>1</v>
      </c>
    </row>
    <row r="4426" customHeight="1" spans="1:6">
      <c r="A4426" s="20">
        <v>4422</v>
      </c>
      <c r="B4426" s="218" t="s">
        <v>6287</v>
      </c>
      <c r="C4426" s="68" t="s">
        <v>2568</v>
      </c>
      <c r="D4426" s="235" t="s">
        <v>2007</v>
      </c>
      <c r="E4426" s="68" t="s">
        <v>2193</v>
      </c>
      <c r="F4426" s="239">
        <v>1</v>
      </c>
    </row>
    <row r="4427" customHeight="1" spans="1:6">
      <c r="A4427" s="20">
        <v>4423</v>
      </c>
      <c r="B4427" s="218" t="s">
        <v>6288</v>
      </c>
      <c r="C4427" s="222" t="s">
        <v>2017</v>
      </c>
      <c r="D4427" s="235" t="s">
        <v>2007</v>
      </c>
      <c r="E4427" s="68" t="s">
        <v>2008</v>
      </c>
      <c r="F4427" s="239">
        <v>1</v>
      </c>
    </row>
    <row r="4428" customHeight="1" spans="1:6">
      <c r="A4428" s="20">
        <v>4424</v>
      </c>
      <c r="B4428" s="218" t="s">
        <v>6289</v>
      </c>
      <c r="C4428" s="222" t="s">
        <v>2017</v>
      </c>
      <c r="D4428" s="235" t="s">
        <v>2007</v>
      </c>
      <c r="E4428" s="68" t="s">
        <v>2008</v>
      </c>
      <c r="F4428" s="239">
        <v>1</v>
      </c>
    </row>
    <row r="4429" customHeight="1" spans="1:6">
      <c r="A4429" s="20">
        <v>4425</v>
      </c>
      <c r="B4429" s="218" t="s">
        <v>6290</v>
      </c>
      <c r="C4429" s="222" t="s">
        <v>2017</v>
      </c>
      <c r="D4429" s="235" t="s">
        <v>2007</v>
      </c>
      <c r="E4429" s="68" t="s">
        <v>2008</v>
      </c>
      <c r="F4429" s="239">
        <v>2</v>
      </c>
    </row>
    <row r="4430" customHeight="1" spans="1:6">
      <c r="A4430" s="20">
        <v>4426</v>
      </c>
      <c r="B4430" s="218" t="s">
        <v>6291</v>
      </c>
      <c r="C4430" s="222" t="s">
        <v>2017</v>
      </c>
      <c r="D4430" s="235" t="s">
        <v>2007</v>
      </c>
      <c r="E4430" s="68" t="s">
        <v>2008</v>
      </c>
      <c r="F4430" s="239">
        <v>1</v>
      </c>
    </row>
    <row r="4431" customHeight="1" spans="1:6">
      <c r="A4431" s="20">
        <v>4427</v>
      </c>
      <c r="B4431" s="218" t="s">
        <v>6292</v>
      </c>
      <c r="C4431" s="222" t="s">
        <v>2017</v>
      </c>
      <c r="D4431" s="235" t="s">
        <v>2007</v>
      </c>
      <c r="E4431" s="68" t="s">
        <v>2008</v>
      </c>
      <c r="F4431" s="239">
        <v>5</v>
      </c>
    </row>
    <row r="4432" customHeight="1" spans="1:6">
      <c r="A4432" s="20">
        <v>4428</v>
      </c>
      <c r="B4432" s="218" t="s">
        <v>6293</v>
      </c>
      <c r="C4432" s="222" t="s">
        <v>2017</v>
      </c>
      <c r="D4432" s="235" t="s">
        <v>2007</v>
      </c>
      <c r="E4432" s="68" t="s">
        <v>2008</v>
      </c>
      <c r="F4432" s="239">
        <v>1</v>
      </c>
    </row>
    <row r="4433" customHeight="1" spans="1:6">
      <c r="A4433" s="20">
        <v>4429</v>
      </c>
      <c r="B4433" s="218" t="s">
        <v>6294</v>
      </c>
      <c r="C4433" s="222" t="s">
        <v>2017</v>
      </c>
      <c r="D4433" s="235" t="s">
        <v>2007</v>
      </c>
      <c r="E4433" s="68" t="s">
        <v>2008</v>
      </c>
      <c r="F4433" s="239">
        <v>1</v>
      </c>
    </row>
    <row r="4434" customHeight="1" spans="1:6">
      <c r="A4434" s="20">
        <v>4430</v>
      </c>
      <c r="B4434" s="218" t="s">
        <v>6295</v>
      </c>
      <c r="C4434" s="222" t="s">
        <v>2017</v>
      </c>
      <c r="D4434" s="235" t="s">
        <v>2007</v>
      </c>
      <c r="E4434" s="68" t="s">
        <v>2008</v>
      </c>
      <c r="F4434" s="239">
        <v>2</v>
      </c>
    </row>
    <row r="4435" customHeight="1" spans="1:6">
      <c r="A4435" s="20">
        <v>4431</v>
      </c>
      <c r="B4435" s="218" t="s">
        <v>6296</v>
      </c>
      <c r="C4435" s="222" t="s">
        <v>2017</v>
      </c>
      <c r="D4435" s="235" t="s">
        <v>2007</v>
      </c>
      <c r="E4435" s="68" t="s">
        <v>2008</v>
      </c>
      <c r="F4435" s="239">
        <v>1</v>
      </c>
    </row>
    <row r="4436" customHeight="1" spans="1:6">
      <c r="A4436" s="20">
        <v>4432</v>
      </c>
      <c r="B4436" s="218" t="s">
        <v>6297</v>
      </c>
      <c r="C4436" s="222" t="s">
        <v>2017</v>
      </c>
      <c r="D4436" s="235" t="s">
        <v>2007</v>
      </c>
      <c r="E4436" s="68" t="s">
        <v>2008</v>
      </c>
      <c r="F4436" s="239">
        <v>1</v>
      </c>
    </row>
    <row r="4437" customHeight="1" spans="1:6">
      <c r="A4437" s="20">
        <v>4433</v>
      </c>
      <c r="B4437" s="218" t="s">
        <v>6298</v>
      </c>
      <c r="C4437" s="222" t="s">
        <v>2017</v>
      </c>
      <c r="D4437" s="235" t="s">
        <v>2007</v>
      </c>
      <c r="E4437" s="68" t="s">
        <v>2008</v>
      </c>
      <c r="F4437" s="239">
        <v>1</v>
      </c>
    </row>
    <row r="4438" customHeight="1" spans="1:6">
      <c r="A4438" s="20">
        <v>4434</v>
      </c>
      <c r="B4438" s="218" t="s">
        <v>6299</v>
      </c>
      <c r="C4438" s="68"/>
      <c r="D4438" s="235" t="s">
        <v>2007</v>
      </c>
      <c r="E4438" s="68" t="s">
        <v>2038</v>
      </c>
      <c r="F4438" s="239">
        <v>4</v>
      </c>
    </row>
    <row r="4439" customHeight="1" spans="1:6">
      <c r="A4439" s="20">
        <v>4435</v>
      </c>
      <c r="B4439" s="218" t="s">
        <v>6300</v>
      </c>
      <c r="C4439" s="68"/>
      <c r="D4439" s="235" t="s">
        <v>2007</v>
      </c>
      <c r="E4439" s="68" t="s">
        <v>2193</v>
      </c>
      <c r="F4439" s="239">
        <v>2</v>
      </c>
    </row>
    <row r="4440" customHeight="1" spans="1:6">
      <c r="A4440" s="20">
        <v>4436</v>
      </c>
      <c r="B4440" s="218" t="s">
        <v>6301</v>
      </c>
      <c r="C4440" s="68"/>
      <c r="D4440" s="235" t="s">
        <v>2007</v>
      </c>
      <c r="E4440" s="68" t="s">
        <v>2193</v>
      </c>
      <c r="F4440" s="239">
        <v>2</v>
      </c>
    </row>
    <row r="4441" customHeight="1" spans="1:6">
      <c r="A4441" s="20">
        <v>4437</v>
      </c>
      <c r="B4441" s="218" t="s">
        <v>6302</v>
      </c>
      <c r="C4441" s="68"/>
      <c r="D4441" s="235" t="s">
        <v>2007</v>
      </c>
      <c r="E4441" s="68" t="s">
        <v>2008</v>
      </c>
      <c r="F4441" s="239">
        <v>1</v>
      </c>
    </row>
    <row r="4442" customHeight="1" spans="1:6">
      <c r="A4442" s="20">
        <v>4438</v>
      </c>
      <c r="B4442" s="218" t="s">
        <v>6303</v>
      </c>
      <c r="C4442" s="68"/>
      <c r="D4442" s="235" t="s">
        <v>2007</v>
      </c>
      <c r="E4442" s="68" t="s">
        <v>2008</v>
      </c>
      <c r="F4442" s="239">
        <v>8</v>
      </c>
    </row>
    <row r="4443" customHeight="1" spans="1:6">
      <c r="A4443" s="20">
        <v>4439</v>
      </c>
      <c r="B4443" s="218" t="s">
        <v>6272</v>
      </c>
      <c r="C4443" s="68"/>
      <c r="D4443" s="235" t="s">
        <v>2007</v>
      </c>
      <c r="E4443" s="68" t="s">
        <v>2008</v>
      </c>
      <c r="F4443" s="239">
        <v>3</v>
      </c>
    </row>
    <row r="4444" customHeight="1" spans="1:6">
      <c r="A4444" s="20">
        <v>4440</v>
      </c>
      <c r="B4444" s="218" t="s">
        <v>6304</v>
      </c>
      <c r="C4444" s="68"/>
      <c r="D4444" s="235" t="s">
        <v>2007</v>
      </c>
      <c r="E4444" s="68" t="s">
        <v>2008</v>
      </c>
      <c r="F4444" s="239">
        <v>1</v>
      </c>
    </row>
    <row r="4445" customHeight="1" spans="1:6">
      <c r="A4445" s="20">
        <v>4441</v>
      </c>
      <c r="B4445" s="238" t="s">
        <v>6305</v>
      </c>
      <c r="C4445" s="244"/>
      <c r="D4445" s="245" t="s">
        <v>2007</v>
      </c>
      <c r="E4445" s="244" t="s">
        <v>2008</v>
      </c>
      <c r="F4445" s="240">
        <v>2</v>
      </c>
    </row>
    <row r="4446" customHeight="1" spans="1:6">
      <c r="A4446" s="20">
        <v>4442</v>
      </c>
      <c r="B4446" s="238" t="s">
        <v>6306</v>
      </c>
      <c r="C4446" s="244"/>
      <c r="D4446" s="245" t="s">
        <v>2007</v>
      </c>
      <c r="E4446" s="244" t="s">
        <v>2064</v>
      </c>
      <c r="F4446" s="240">
        <v>60</v>
      </c>
    </row>
    <row r="4447" customHeight="1" spans="1:6">
      <c r="A4447" s="20">
        <v>4443</v>
      </c>
      <c r="B4447" s="238" t="s">
        <v>6307</v>
      </c>
      <c r="C4447" s="243" t="s">
        <v>2017</v>
      </c>
      <c r="D4447" s="245" t="s">
        <v>2007</v>
      </c>
      <c r="E4447" s="244" t="s">
        <v>2008</v>
      </c>
      <c r="F4447" s="240">
        <v>2</v>
      </c>
    </row>
    <row r="4448" customHeight="1" spans="1:6">
      <c r="A4448" s="20">
        <v>4444</v>
      </c>
      <c r="B4448" s="238" t="s">
        <v>6308</v>
      </c>
      <c r="C4448" s="244"/>
      <c r="D4448" s="245" t="s">
        <v>2007</v>
      </c>
      <c r="E4448" s="244" t="s">
        <v>2008</v>
      </c>
      <c r="F4448" s="240">
        <v>8</v>
      </c>
    </row>
    <row r="4449" customHeight="1" spans="1:6">
      <c r="A4449" s="20">
        <v>4445</v>
      </c>
      <c r="B4449" s="238" t="s">
        <v>6273</v>
      </c>
      <c r="C4449" s="244"/>
      <c r="D4449" s="245" t="s">
        <v>2007</v>
      </c>
      <c r="E4449" s="244" t="s">
        <v>2008</v>
      </c>
      <c r="F4449" s="240">
        <v>1</v>
      </c>
    </row>
    <row r="4450" customHeight="1" spans="1:6">
      <c r="A4450" s="20">
        <v>4446</v>
      </c>
      <c r="B4450" s="238" t="s">
        <v>6273</v>
      </c>
      <c r="C4450" s="244"/>
      <c r="D4450" s="245" t="s">
        <v>2007</v>
      </c>
      <c r="E4450" s="244" t="s">
        <v>2008</v>
      </c>
      <c r="F4450" s="240">
        <v>3</v>
      </c>
    </row>
    <row r="4451" customHeight="1" spans="1:6">
      <c r="A4451" s="20">
        <v>4447</v>
      </c>
      <c r="B4451" s="238" t="s">
        <v>6309</v>
      </c>
      <c r="C4451" s="243" t="s">
        <v>2017</v>
      </c>
      <c r="D4451" s="245" t="s">
        <v>2007</v>
      </c>
      <c r="E4451" s="244" t="s">
        <v>2008</v>
      </c>
      <c r="F4451" s="240">
        <v>2</v>
      </c>
    </row>
    <row r="4452" customHeight="1" spans="1:6">
      <c r="A4452" s="20">
        <v>4448</v>
      </c>
      <c r="B4452" s="238" t="s">
        <v>6310</v>
      </c>
      <c r="C4452" s="243" t="s">
        <v>2017</v>
      </c>
      <c r="D4452" s="245" t="s">
        <v>2007</v>
      </c>
      <c r="E4452" s="244" t="s">
        <v>4021</v>
      </c>
      <c r="F4452" s="240">
        <v>1176</v>
      </c>
    </row>
    <row r="4453" customHeight="1" spans="1:6">
      <c r="A4453" s="20">
        <v>4449</v>
      </c>
      <c r="B4453" s="238" t="s">
        <v>6311</v>
      </c>
      <c r="C4453" s="243" t="s">
        <v>2017</v>
      </c>
      <c r="D4453" s="245" t="s">
        <v>2007</v>
      </c>
      <c r="E4453" s="244" t="s">
        <v>4021</v>
      </c>
      <c r="F4453" s="240">
        <v>1600</v>
      </c>
    </row>
    <row r="4454" customHeight="1" spans="1:6">
      <c r="A4454" s="20">
        <v>4450</v>
      </c>
      <c r="B4454" s="238" t="s">
        <v>6278</v>
      </c>
      <c r="C4454" s="243" t="s">
        <v>2017</v>
      </c>
      <c r="D4454" s="245" t="s">
        <v>2007</v>
      </c>
      <c r="E4454" s="244" t="s">
        <v>2008</v>
      </c>
      <c r="F4454" s="240">
        <v>1</v>
      </c>
    </row>
    <row r="4455" customHeight="1" spans="1:6">
      <c r="A4455" s="20">
        <v>4451</v>
      </c>
      <c r="B4455" s="238" t="s">
        <v>6312</v>
      </c>
      <c r="C4455" s="244"/>
      <c r="D4455" s="245" t="s">
        <v>2007</v>
      </c>
      <c r="E4455" s="244" t="s">
        <v>2008</v>
      </c>
      <c r="F4455" s="240">
        <v>1</v>
      </c>
    </row>
    <row r="4456" customHeight="1" spans="1:6">
      <c r="A4456" s="20">
        <v>4452</v>
      </c>
      <c r="B4456" s="238" t="s">
        <v>6313</v>
      </c>
      <c r="C4456" s="244"/>
      <c r="D4456" s="245" t="s">
        <v>2007</v>
      </c>
      <c r="E4456" s="244" t="s">
        <v>2008</v>
      </c>
      <c r="F4456" s="240">
        <v>2</v>
      </c>
    </row>
    <row r="4457" customHeight="1" spans="1:6">
      <c r="A4457" s="20">
        <v>4453</v>
      </c>
      <c r="B4457" s="218" t="s">
        <v>6314</v>
      </c>
      <c r="C4457" s="68"/>
      <c r="D4457" s="235" t="s">
        <v>2007</v>
      </c>
      <c r="E4457" s="68" t="s">
        <v>2008</v>
      </c>
      <c r="F4457" s="239">
        <v>1</v>
      </c>
    </row>
    <row r="4458" customHeight="1" spans="1:6">
      <c r="A4458" s="20">
        <v>4454</v>
      </c>
      <c r="B4458" s="218" t="s">
        <v>6315</v>
      </c>
      <c r="C4458" s="68"/>
      <c r="D4458" s="235" t="s">
        <v>2007</v>
      </c>
      <c r="E4458" s="68" t="s">
        <v>2008</v>
      </c>
      <c r="F4458" s="239">
        <v>13</v>
      </c>
    </row>
    <row r="4459" customHeight="1" spans="1:6">
      <c r="A4459" s="20">
        <v>4455</v>
      </c>
      <c r="B4459" s="218" t="s">
        <v>6316</v>
      </c>
      <c r="C4459" s="68"/>
      <c r="D4459" s="235" t="s">
        <v>2007</v>
      </c>
      <c r="E4459" s="68" t="s">
        <v>2008</v>
      </c>
      <c r="F4459" s="239">
        <v>20</v>
      </c>
    </row>
    <row r="4460" customHeight="1" spans="1:6">
      <c r="A4460" s="20">
        <v>4456</v>
      </c>
      <c r="B4460" s="218" t="s">
        <v>6317</v>
      </c>
      <c r="C4460" s="68"/>
      <c r="D4460" s="235" t="s">
        <v>2007</v>
      </c>
      <c r="E4460" s="68" t="s">
        <v>2008</v>
      </c>
      <c r="F4460" s="239">
        <v>39</v>
      </c>
    </row>
    <row r="4461" customHeight="1" spans="1:6">
      <c r="A4461" s="20">
        <v>4457</v>
      </c>
      <c r="B4461" s="218" t="s">
        <v>6318</v>
      </c>
      <c r="C4461" s="68"/>
      <c r="D4461" s="235" t="s">
        <v>2007</v>
      </c>
      <c r="E4461" s="68" t="s">
        <v>2008</v>
      </c>
      <c r="F4461" s="239">
        <v>34</v>
      </c>
    </row>
    <row r="4462" customHeight="1" spans="1:6">
      <c r="A4462" s="20">
        <v>4458</v>
      </c>
      <c r="B4462" s="218" t="s">
        <v>6319</v>
      </c>
      <c r="C4462" s="68"/>
      <c r="D4462" s="235" t="s">
        <v>2007</v>
      </c>
      <c r="E4462" s="68" t="s">
        <v>2633</v>
      </c>
      <c r="F4462" s="239">
        <v>2</v>
      </c>
    </row>
    <row r="4463" customHeight="1" spans="1:6">
      <c r="A4463" s="20">
        <v>4459</v>
      </c>
      <c r="B4463" s="218" t="s">
        <v>6320</v>
      </c>
      <c r="C4463" s="68"/>
      <c r="D4463" s="235" t="s">
        <v>2007</v>
      </c>
      <c r="E4463" s="68" t="s">
        <v>2038</v>
      </c>
      <c r="F4463" s="239">
        <v>1</v>
      </c>
    </row>
    <row r="4464" customHeight="1" spans="1:6">
      <c r="A4464" s="20">
        <v>4460</v>
      </c>
      <c r="B4464" s="218" t="s">
        <v>6321</v>
      </c>
      <c r="C4464" s="68"/>
      <c r="D4464" s="235" t="s">
        <v>2007</v>
      </c>
      <c r="E4464" s="68" t="s">
        <v>2008</v>
      </c>
      <c r="F4464" s="239">
        <v>9</v>
      </c>
    </row>
    <row r="4465" customHeight="1" spans="1:6">
      <c r="A4465" s="20">
        <v>4461</v>
      </c>
      <c r="B4465" s="218" t="s">
        <v>6322</v>
      </c>
      <c r="C4465" s="68"/>
      <c r="D4465" s="235" t="s">
        <v>2007</v>
      </c>
      <c r="E4465" s="68" t="s">
        <v>2008</v>
      </c>
      <c r="F4465" s="239">
        <v>11</v>
      </c>
    </row>
    <row r="4466" customHeight="1" spans="1:6">
      <c r="A4466" s="20">
        <v>4462</v>
      </c>
      <c r="B4466" s="218" t="s">
        <v>6323</v>
      </c>
      <c r="C4466" s="68"/>
      <c r="D4466" s="235" t="s">
        <v>2007</v>
      </c>
      <c r="E4466" s="68" t="s">
        <v>2008</v>
      </c>
      <c r="F4466" s="239">
        <v>10</v>
      </c>
    </row>
    <row r="4467" customHeight="1" spans="1:6">
      <c r="A4467" s="20">
        <v>4463</v>
      </c>
      <c r="B4467" s="218" t="s">
        <v>6324</v>
      </c>
      <c r="C4467" s="222" t="s">
        <v>2017</v>
      </c>
      <c r="D4467" s="235" t="s">
        <v>2007</v>
      </c>
      <c r="E4467" s="68" t="s">
        <v>2099</v>
      </c>
      <c r="F4467" s="239">
        <v>4</v>
      </c>
    </row>
    <row r="4468" customHeight="1" spans="1:6">
      <c r="A4468" s="20">
        <v>4464</v>
      </c>
      <c r="B4468" s="218" t="s">
        <v>6325</v>
      </c>
      <c r="C4468" s="68"/>
      <c r="D4468" s="235" t="s">
        <v>2007</v>
      </c>
      <c r="E4468" s="68" t="s">
        <v>2008</v>
      </c>
      <c r="F4468" s="239">
        <v>6</v>
      </c>
    </row>
    <row r="4469" customHeight="1" spans="1:6">
      <c r="A4469" s="20">
        <v>4465</v>
      </c>
      <c r="B4469" s="218" t="s">
        <v>6326</v>
      </c>
      <c r="C4469" s="68"/>
      <c r="D4469" s="235" t="s">
        <v>2007</v>
      </c>
      <c r="E4469" s="68" t="s">
        <v>2008</v>
      </c>
      <c r="F4469" s="239">
        <v>6</v>
      </c>
    </row>
    <row r="4470" customHeight="1" spans="1:6">
      <c r="A4470" s="20">
        <v>4466</v>
      </c>
      <c r="B4470" s="218" t="s">
        <v>6327</v>
      </c>
      <c r="C4470" s="222" t="s">
        <v>2017</v>
      </c>
      <c r="D4470" s="235" t="s">
        <v>2007</v>
      </c>
      <c r="E4470" s="68" t="s">
        <v>2099</v>
      </c>
      <c r="F4470" s="239">
        <v>2</v>
      </c>
    </row>
    <row r="4471" customHeight="1" spans="1:6">
      <c r="A4471" s="20">
        <v>4467</v>
      </c>
      <c r="B4471" s="218" t="s">
        <v>6328</v>
      </c>
      <c r="C4471" s="68"/>
      <c r="D4471" s="235" t="s">
        <v>2007</v>
      </c>
      <c r="E4471" s="68" t="s">
        <v>2099</v>
      </c>
      <c r="F4471" s="239">
        <v>3</v>
      </c>
    </row>
    <row r="4472" customHeight="1" spans="1:6">
      <c r="A4472" s="20">
        <v>4468</v>
      </c>
      <c r="B4472" s="218" t="s">
        <v>6329</v>
      </c>
      <c r="C4472" s="222" t="s">
        <v>2017</v>
      </c>
      <c r="D4472" s="235" t="s">
        <v>2007</v>
      </c>
      <c r="E4472" s="68" t="s">
        <v>2099</v>
      </c>
      <c r="F4472" s="239">
        <v>1</v>
      </c>
    </row>
    <row r="4473" customHeight="1" spans="1:6">
      <c r="A4473" s="20">
        <v>4469</v>
      </c>
      <c r="B4473" s="218" t="s">
        <v>6330</v>
      </c>
      <c r="C4473" s="222" t="s">
        <v>2017</v>
      </c>
      <c r="D4473" s="235" t="s">
        <v>2007</v>
      </c>
      <c r="E4473" s="68" t="s">
        <v>2099</v>
      </c>
      <c r="F4473" s="239">
        <v>8</v>
      </c>
    </row>
    <row r="4474" customHeight="1" spans="1:6">
      <c r="A4474" s="20">
        <v>4470</v>
      </c>
      <c r="B4474" s="218" t="s">
        <v>6331</v>
      </c>
      <c r="C4474" s="222" t="s">
        <v>2017</v>
      </c>
      <c r="D4474" s="235" t="s">
        <v>2007</v>
      </c>
      <c r="E4474" s="68" t="s">
        <v>2099</v>
      </c>
      <c r="F4474" s="239">
        <v>2</v>
      </c>
    </row>
    <row r="4475" customHeight="1" spans="1:6">
      <c r="A4475" s="20">
        <v>4471</v>
      </c>
      <c r="B4475" s="218" t="s">
        <v>6332</v>
      </c>
      <c r="C4475" s="222" t="s">
        <v>2017</v>
      </c>
      <c r="D4475" s="235" t="s">
        <v>2007</v>
      </c>
      <c r="E4475" s="68" t="s">
        <v>2099</v>
      </c>
      <c r="F4475" s="239">
        <v>10</v>
      </c>
    </row>
    <row r="4476" customHeight="1" spans="1:6">
      <c r="A4476" s="20">
        <v>4472</v>
      </c>
      <c r="B4476" s="218" t="s">
        <v>6333</v>
      </c>
      <c r="C4476" s="68"/>
      <c r="D4476" s="235" t="s">
        <v>2007</v>
      </c>
      <c r="E4476" s="68" t="s">
        <v>2008</v>
      </c>
      <c r="F4476" s="239">
        <v>1</v>
      </c>
    </row>
    <row r="4477" customHeight="1" spans="1:6">
      <c r="A4477" s="20">
        <v>4473</v>
      </c>
      <c r="B4477" s="218" t="s">
        <v>6334</v>
      </c>
      <c r="C4477" s="68" t="s">
        <v>2568</v>
      </c>
      <c r="D4477" s="235" t="s">
        <v>2007</v>
      </c>
      <c r="E4477" s="68" t="s">
        <v>2008</v>
      </c>
      <c r="F4477" s="239">
        <v>2</v>
      </c>
    </row>
    <row r="4478" customHeight="1" spans="1:6">
      <c r="A4478" s="20">
        <v>4474</v>
      </c>
      <c r="B4478" s="218" t="s">
        <v>6335</v>
      </c>
      <c r="C4478" s="68"/>
      <c r="D4478" s="235" t="s">
        <v>2007</v>
      </c>
      <c r="E4478" s="68" t="s">
        <v>2008</v>
      </c>
      <c r="F4478" s="239">
        <v>2</v>
      </c>
    </row>
    <row r="4479" customHeight="1" spans="1:6">
      <c r="A4479" s="20">
        <v>4475</v>
      </c>
      <c r="B4479" s="218" t="s">
        <v>6336</v>
      </c>
      <c r="C4479" s="68"/>
      <c r="D4479" s="235" t="s">
        <v>2007</v>
      </c>
      <c r="E4479" s="68" t="s">
        <v>2008</v>
      </c>
      <c r="F4479" s="239">
        <v>2</v>
      </c>
    </row>
    <row r="4480" customHeight="1" spans="1:6">
      <c r="A4480" s="20">
        <v>4476</v>
      </c>
      <c r="B4480" s="218" t="s">
        <v>6337</v>
      </c>
      <c r="C4480" s="68"/>
      <c r="D4480" s="235" t="s">
        <v>2007</v>
      </c>
      <c r="E4480" s="68" t="s">
        <v>2008</v>
      </c>
      <c r="F4480" s="239">
        <v>1</v>
      </c>
    </row>
    <row r="4481" customHeight="1" spans="1:6">
      <c r="A4481" s="20">
        <v>4477</v>
      </c>
      <c r="B4481" s="218" t="s">
        <v>6338</v>
      </c>
      <c r="C4481" s="68"/>
      <c r="D4481" s="235" t="s">
        <v>2007</v>
      </c>
      <c r="E4481" s="68" t="s">
        <v>2008</v>
      </c>
      <c r="F4481" s="239">
        <v>1</v>
      </c>
    </row>
    <row r="4482" customHeight="1" spans="1:6">
      <c r="A4482" s="20">
        <v>4478</v>
      </c>
      <c r="B4482" s="218" t="s">
        <v>6339</v>
      </c>
      <c r="C4482" s="68"/>
      <c r="D4482" s="235" t="s">
        <v>2007</v>
      </c>
      <c r="E4482" s="68" t="s">
        <v>2008</v>
      </c>
      <c r="F4482" s="239">
        <v>2</v>
      </c>
    </row>
    <row r="4483" customHeight="1" spans="1:6">
      <c r="A4483" s="20">
        <v>4479</v>
      </c>
      <c r="B4483" s="218" t="s">
        <v>6340</v>
      </c>
      <c r="C4483" s="68"/>
      <c r="D4483" s="235" t="s">
        <v>2007</v>
      </c>
      <c r="E4483" s="68" t="s">
        <v>2064</v>
      </c>
      <c r="F4483" s="239">
        <v>1</v>
      </c>
    </row>
    <row r="4484" customHeight="1" spans="1:6">
      <c r="A4484" s="20">
        <v>4480</v>
      </c>
      <c r="B4484" s="218" t="s">
        <v>6341</v>
      </c>
      <c r="C4484" s="68"/>
      <c r="D4484" s="235" t="s">
        <v>2007</v>
      </c>
      <c r="E4484" s="68" t="s">
        <v>2008</v>
      </c>
      <c r="F4484" s="239">
        <v>8</v>
      </c>
    </row>
    <row r="4485" customHeight="1" spans="1:6">
      <c r="A4485" s="20">
        <v>4481</v>
      </c>
      <c r="B4485" s="218" t="s">
        <v>5231</v>
      </c>
      <c r="C4485" s="68"/>
      <c r="D4485" s="235" t="s">
        <v>2007</v>
      </c>
      <c r="E4485" s="68" t="s">
        <v>2008</v>
      </c>
      <c r="F4485" s="239">
        <v>3</v>
      </c>
    </row>
    <row r="4486" customHeight="1" spans="1:6">
      <c r="A4486" s="20">
        <v>4482</v>
      </c>
      <c r="B4486" s="218" t="s">
        <v>6342</v>
      </c>
      <c r="C4486" s="68"/>
      <c r="D4486" s="235" t="s">
        <v>2007</v>
      </c>
      <c r="E4486" s="68" t="s">
        <v>2008</v>
      </c>
      <c r="F4486" s="239">
        <v>2</v>
      </c>
    </row>
    <row r="4487" customHeight="1" spans="1:6">
      <c r="A4487" s="20">
        <v>4483</v>
      </c>
      <c r="B4487" s="218" t="s">
        <v>6343</v>
      </c>
      <c r="C4487" s="68"/>
      <c r="D4487" s="235" t="s">
        <v>2007</v>
      </c>
      <c r="E4487" s="68" t="s">
        <v>2008</v>
      </c>
      <c r="F4487" s="239">
        <v>2</v>
      </c>
    </row>
    <row r="4488" customHeight="1" spans="1:6">
      <c r="A4488" s="20">
        <v>4484</v>
      </c>
      <c r="B4488" s="218" t="s">
        <v>6344</v>
      </c>
      <c r="C4488" s="68"/>
      <c r="D4488" s="235" t="s">
        <v>2007</v>
      </c>
      <c r="E4488" s="68" t="s">
        <v>2008</v>
      </c>
      <c r="F4488" s="239">
        <v>3</v>
      </c>
    </row>
    <row r="4489" customHeight="1" spans="1:6">
      <c r="A4489" s="20">
        <v>4485</v>
      </c>
      <c r="B4489" s="218" t="s">
        <v>6272</v>
      </c>
      <c r="C4489" s="68"/>
      <c r="D4489" s="235" t="s">
        <v>2007</v>
      </c>
      <c r="E4489" s="68" t="s">
        <v>2008</v>
      </c>
      <c r="F4489" s="239">
        <v>4</v>
      </c>
    </row>
    <row r="4490" customHeight="1" spans="1:6">
      <c r="A4490" s="20">
        <v>4486</v>
      </c>
      <c r="B4490" s="218" t="s">
        <v>6345</v>
      </c>
      <c r="C4490" s="68"/>
      <c r="D4490" s="235" t="s">
        <v>2007</v>
      </c>
      <c r="E4490" s="68" t="s">
        <v>2008</v>
      </c>
      <c r="F4490" s="239">
        <v>2</v>
      </c>
    </row>
    <row r="4491" customHeight="1" spans="1:6">
      <c r="A4491" s="20">
        <v>4487</v>
      </c>
      <c r="B4491" s="218" t="s">
        <v>6346</v>
      </c>
      <c r="C4491" s="68"/>
      <c r="D4491" s="235" t="s">
        <v>2007</v>
      </c>
      <c r="E4491" s="68" t="s">
        <v>2008</v>
      </c>
      <c r="F4491" s="239">
        <v>4</v>
      </c>
    </row>
    <row r="4492" customHeight="1" spans="1:6">
      <c r="A4492" s="20">
        <v>4488</v>
      </c>
      <c r="B4492" s="218" t="s">
        <v>6347</v>
      </c>
      <c r="C4492" s="68"/>
      <c r="D4492" s="235" t="s">
        <v>2007</v>
      </c>
      <c r="E4492" s="68" t="s">
        <v>2008</v>
      </c>
      <c r="F4492" s="239">
        <v>4</v>
      </c>
    </row>
    <row r="4493" customHeight="1" spans="1:6">
      <c r="A4493" s="20">
        <v>4489</v>
      </c>
      <c r="B4493" s="218" t="s">
        <v>6348</v>
      </c>
      <c r="C4493" s="68"/>
      <c r="D4493" s="235" t="s">
        <v>2007</v>
      </c>
      <c r="E4493" s="68" t="s">
        <v>2008</v>
      </c>
      <c r="F4493" s="239">
        <v>2</v>
      </c>
    </row>
    <row r="4494" customHeight="1" spans="1:6">
      <c r="A4494" s="20">
        <v>4490</v>
      </c>
      <c r="B4494" s="218" t="s">
        <v>6349</v>
      </c>
      <c r="C4494" s="68"/>
      <c r="D4494" s="235" t="s">
        <v>2007</v>
      </c>
      <c r="E4494" s="68" t="s">
        <v>2008</v>
      </c>
      <c r="F4494" s="239">
        <v>1</v>
      </c>
    </row>
    <row r="4495" customHeight="1" spans="1:6">
      <c r="A4495" s="20">
        <v>4491</v>
      </c>
      <c r="B4495" s="218" t="s">
        <v>6350</v>
      </c>
      <c r="C4495" s="68"/>
      <c r="D4495" s="235" t="s">
        <v>2007</v>
      </c>
      <c r="E4495" s="68" t="s">
        <v>2008</v>
      </c>
      <c r="F4495" s="239">
        <v>2</v>
      </c>
    </row>
    <row r="4496" customHeight="1" spans="1:6">
      <c r="A4496" s="20">
        <v>4492</v>
      </c>
      <c r="B4496" s="218" t="s">
        <v>6351</v>
      </c>
      <c r="C4496" s="68"/>
      <c r="D4496" s="235" t="s">
        <v>2007</v>
      </c>
      <c r="E4496" s="68" t="s">
        <v>2008</v>
      </c>
      <c r="F4496" s="239">
        <v>4</v>
      </c>
    </row>
    <row r="4497" customHeight="1" spans="1:6">
      <c r="A4497" s="20">
        <v>4493</v>
      </c>
      <c r="B4497" s="218" t="s">
        <v>6352</v>
      </c>
      <c r="C4497" s="68"/>
      <c r="D4497" s="235" t="s">
        <v>2007</v>
      </c>
      <c r="E4497" s="68" t="s">
        <v>2038</v>
      </c>
      <c r="F4497" s="239">
        <v>2</v>
      </c>
    </row>
    <row r="4498" customHeight="1" spans="1:6">
      <c r="A4498" s="20">
        <v>4494</v>
      </c>
      <c r="B4498" s="218" t="s">
        <v>6353</v>
      </c>
      <c r="C4498" s="68"/>
      <c r="D4498" s="235" t="s">
        <v>2007</v>
      </c>
      <c r="E4498" s="68" t="s">
        <v>2008</v>
      </c>
      <c r="F4498" s="239">
        <v>8</v>
      </c>
    </row>
    <row r="4499" customHeight="1" spans="1:6">
      <c r="A4499" s="20">
        <v>4495</v>
      </c>
      <c r="B4499" s="218" t="s">
        <v>6354</v>
      </c>
      <c r="C4499" s="68"/>
      <c r="D4499" s="235" t="s">
        <v>2007</v>
      </c>
      <c r="E4499" s="68" t="s">
        <v>2008</v>
      </c>
      <c r="F4499" s="239">
        <v>6</v>
      </c>
    </row>
    <row r="4500" customHeight="1" spans="1:6">
      <c r="A4500" s="20">
        <v>4496</v>
      </c>
      <c r="B4500" s="218" t="s">
        <v>6319</v>
      </c>
      <c r="C4500" s="222"/>
      <c r="D4500" s="235" t="s">
        <v>2007</v>
      </c>
      <c r="E4500" s="68" t="s">
        <v>2008</v>
      </c>
      <c r="F4500" s="239">
        <v>8</v>
      </c>
    </row>
    <row r="4501" customHeight="1" spans="1:6">
      <c r="A4501" s="20">
        <v>4497</v>
      </c>
      <c r="B4501" s="218" t="s">
        <v>6355</v>
      </c>
      <c r="C4501" s="68"/>
      <c r="D4501" s="235" t="s">
        <v>2007</v>
      </c>
      <c r="E4501" s="68" t="s">
        <v>2008</v>
      </c>
      <c r="F4501" s="239">
        <v>12</v>
      </c>
    </row>
    <row r="4502" customHeight="1" spans="1:6">
      <c r="A4502" s="20">
        <v>4498</v>
      </c>
      <c r="B4502" s="218" t="s">
        <v>6356</v>
      </c>
      <c r="C4502" s="68"/>
      <c r="D4502" s="235" t="s">
        <v>2007</v>
      </c>
      <c r="E4502" s="68" t="s">
        <v>2008</v>
      </c>
      <c r="F4502" s="239">
        <v>10</v>
      </c>
    </row>
    <row r="4503" customHeight="1" spans="1:6">
      <c r="A4503" s="20">
        <v>4499</v>
      </c>
      <c r="B4503" s="218" t="s">
        <v>6357</v>
      </c>
      <c r="C4503" s="68"/>
      <c r="D4503" s="235" t="s">
        <v>2007</v>
      </c>
      <c r="E4503" s="68" t="s">
        <v>2008</v>
      </c>
      <c r="F4503" s="239">
        <v>2</v>
      </c>
    </row>
    <row r="4504" customHeight="1" spans="1:6">
      <c r="A4504" s="20">
        <v>4500</v>
      </c>
      <c r="B4504" s="218" t="s">
        <v>6358</v>
      </c>
      <c r="C4504" s="68"/>
      <c r="D4504" s="235" t="s">
        <v>2007</v>
      </c>
      <c r="E4504" s="68" t="s">
        <v>2008</v>
      </c>
      <c r="F4504" s="239">
        <v>5</v>
      </c>
    </row>
    <row r="4505" customHeight="1" spans="1:6">
      <c r="A4505" s="20">
        <v>4501</v>
      </c>
      <c r="B4505" s="218" t="s">
        <v>6359</v>
      </c>
      <c r="C4505" s="68"/>
      <c r="D4505" s="235" t="s">
        <v>2007</v>
      </c>
      <c r="E4505" s="68" t="s">
        <v>2008</v>
      </c>
      <c r="F4505" s="239">
        <v>20</v>
      </c>
    </row>
    <row r="4506" customHeight="1" spans="1:6">
      <c r="A4506" s="20">
        <v>4502</v>
      </c>
      <c r="B4506" s="218" t="s">
        <v>6360</v>
      </c>
      <c r="C4506" s="68"/>
      <c r="D4506" s="235" t="s">
        <v>2007</v>
      </c>
      <c r="E4506" s="68" t="s">
        <v>2008</v>
      </c>
      <c r="F4506" s="239">
        <v>30</v>
      </c>
    </row>
    <row r="4507" customHeight="1" spans="1:6">
      <c r="A4507" s="20">
        <v>4503</v>
      </c>
      <c r="B4507" s="218" t="s">
        <v>6361</v>
      </c>
      <c r="C4507" s="68"/>
      <c r="D4507" s="235" t="s">
        <v>2007</v>
      </c>
      <c r="E4507" s="68" t="s">
        <v>2008</v>
      </c>
      <c r="F4507" s="239">
        <v>17</v>
      </c>
    </row>
    <row r="4508" customHeight="1" spans="1:6">
      <c r="A4508" s="20">
        <v>4504</v>
      </c>
      <c r="B4508" s="218" t="s">
        <v>6362</v>
      </c>
      <c r="C4508" s="68"/>
      <c r="D4508" s="235" t="s">
        <v>2007</v>
      </c>
      <c r="E4508" s="68" t="s">
        <v>2008</v>
      </c>
      <c r="F4508" s="239">
        <v>5</v>
      </c>
    </row>
    <row r="4509" customHeight="1" spans="1:6">
      <c r="A4509" s="20">
        <v>4505</v>
      </c>
      <c r="B4509" s="218" t="s">
        <v>6363</v>
      </c>
      <c r="C4509" s="68"/>
      <c r="D4509" s="235" t="s">
        <v>2007</v>
      </c>
      <c r="E4509" s="68" t="s">
        <v>2008</v>
      </c>
      <c r="F4509" s="239">
        <v>4</v>
      </c>
    </row>
    <row r="4510" customHeight="1" spans="1:6">
      <c r="A4510" s="20">
        <v>4506</v>
      </c>
      <c r="B4510" s="218" t="s">
        <v>6364</v>
      </c>
      <c r="C4510" s="68"/>
      <c r="D4510" s="235" t="s">
        <v>2007</v>
      </c>
      <c r="E4510" s="68" t="s">
        <v>2008</v>
      </c>
      <c r="F4510" s="239">
        <v>10</v>
      </c>
    </row>
    <row r="4511" customHeight="1" spans="1:6">
      <c r="A4511" s="20">
        <v>4507</v>
      </c>
      <c r="B4511" s="218" t="s">
        <v>6365</v>
      </c>
      <c r="C4511" s="68"/>
      <c r="D4511" s="235" t="s">
        <v>2007</v>
      </c>
      <c r="E4511" s="68" t="s">
        <v>2008</v>
      </c>
      <c r="F4511" s="239">
        <v>9</v>
      </c>
    </row>
    <row r="4512" customHeight="1" spans="1:6">
      <c r="A4512" s="20">
        <v>4508</v>
      </c>
      <c r="B4512" s="218" t="s">
        <v>6366</v>
      </c>
      <c r="C4512" s="68"/>
      <c r="D4512" s="235" t="s">
        <v>2007</v>
      </c>
      <c r="E4512" s="68" t="s">
        <v>2008</v>
      </c>
      <c r="F4512" s="239">
        <v>1</v>
      </c>
    </row>
    <row r="4513" customHeight="1" spans="1:6">
      <c r="A4513" s="20">
        <v>4509</v>
      </c>
      <c r="B4513" s="218" t="s">
        <v>6367</v>
      </c>
      <c r="C4513" s="68"/>
      <c r="D4513" s="235" t="s">
        <v>2007</v>
      </c>
      <c r="E4513" s="68" t="s">
        <v>2008</v>
      </c>
      <c r="F4513" s="239">
        <v>2</v>
      </c>
    </row>
    <row r="4514" customHeight="1" spans="1:6">
      <c r="A4514" s="20">
        <v>4510</v>
      </c>
      <c r="B4514" s="218" t="s">
        <v>6368</v>
      </c>
      <c r="C4514" s="68" t="s">
        <v>2568</v>
      </c>
      <c r="D4514" s="235" t="s">
        <v>2007</v>
      </c>
      <c r="E4514" s="68" t="s">
        <v>2008</v>
      </c>
      <c r="F4514" s="239">
        <v>2</v>
      </c>
    </row>
    <row r="4515" customHeight="1" spans="1:6">
      <c r="A4515" s="20">
        <v>4511</v>
      </c>
      <c r="B4515" s="218" t="s">
        <v>6369</v>
      </c>
      <c r="C4515" s="68"/>
      <c r="D4515" s="235" t="s">
        <v>2007</v>
      </c>
      <c r="E4515" s="68" t="s">
        <v>2008</v>
      </c>
      <c r="F4515" s="239">
        <v>1</v>
      </c>
    </row>
    <row r="4516" customHeight="1" spans="1:6">
      <c r="A4516" s="20">
        <v>4512</v>
      </c>
      <c r="B4516" s="218" t="s">
        <v>6370</v>
      </c>
      <c r="C4516" s="68"/>
      <c r="D4516" s="235" t="s">
        <v>2007</v>
      </c>
      <c r="E4516" s="68" t="s">
        <v>2008</v>
      </c>
      <c r="F4516" s="239">
        <v>1</v>
      </c>
    </row>
    <row r="4517" customHeight="1" spans="1:6">
      <c r="A4517" s="20">
        <v>4513</v>
      </c>
      <c r="B4517" s="218" t="s">
        <v>6371</v>
      </c>
      <c r="C4517" s="68"/>
      <c r="D4517" s="235" t="s">
        <v>2007</v>
      </c>
      <c r="E4517" s="68" t="s">
        <v>2008</v>
      </c>
      <c r="F4517" s="239">
        <v>1</v>
      </c>
    </row>
    <row r="4518" customHeight="1" spans="1:6">
      <c r="A4518" s="20">
        <v>4514</v>
      </c>
      <c r="B4518" s="218" t="s">
        <v>6372</v>
      </c>
      <c r="C4518" s="68"/>
      <c r="D4518" s="235" t="s">
        <v>2007</v>
      </c>
      <c r="E4518" s="68" t="s">
        <v>2008</v>
      </c>
      <c r="F4518" s="239">
        <v>1</v>
      </c>
    </row>
    <row r="4519" customHeight="1" spans="1:6">
      <c r="A4519" s="20">
        <v>4515</v>
      </c>
      <c r="B4519" s="218" t="s">
        <v>6362</v>
      </c>
      <c r="C4519" s="68"/>
      <c r="D4519" s="235" t="s">
        <v>2007</v>
      </c>
      <c r="E4519" s="68" t="s">
        <v>2008</v>
      </c>
      <c r="F4519" s="239">
        <v>10</v>
      </c>
    </row>
    <row r="4520" customHeight="1" spans="1:6">
      <c r="A4520" s="20">
        <v>4516</v>
      </c>
      <c r="B4520" s="218" t="s">
        <v>6373</v>
      </c>
      <c r="C4520" s="68"/>
      <c r="D4520" s="235" t="s">
        <v>2007</v>
      </c>
      <c r="E4520" s="68" t="s">
        <v>2008</v>
      </c>
      <c r="F4520" s="239">
        <v>10</v>
      </c>
    </row>
    <row r="4521" customHeight="1" spans="1:6">
      <c r="A4521" s="20">
        <v>4517</v>
      </c>
      <c r="B4521" s="218" t="s">
        <v>6374</v>
      </c>
      <c r="C4521" s="68"/>
      <c r="D4521" s="235" t="s">
        <v>2007</v>
      </c>
      <c r="E4521" s="68" t="s">
        <v>2008</v>
      </c>
      <c r="F4521" s="239">
        <v>10</v>
      </c>
    </row>
    <row r="4522" customHeight="1" spans="1:6">
      <c r="A4522" s="20">
        <v>4518</v>
      </c>
      <c r="B4522" s="218" t="s">
        <v>6375</v>
      </c>
      <c r="C4522" s="68"/>
      <c r="D4522" s="235" t="s">
        <v>2007</v>
      </c>
      <c r="E4522" s="68" t="s">
        <v>2008</v>
      </c>
      <c r="F4522" s="239">
        <v>10</v>
      </c>
    </row>
    <row r="4523" customHeight="1" spans="1:6">
      <c r="A4523" s="20">
        <v>4519</v>
      </c>
      <c r="B4523" s="218" t="s">
        <v>6376</v>
      </c>
      <c r="C4523" s="68"/>
      <c r="D4523" s="235" t="s">
        <v>2007</v>
      </c>
      <c r="E4523" s="68" t="s">
        <v>2008</v>
      </c>
      <c r="F4523" s="239">
        <v>10</v>
      </c>
    </row>
    <row r="4524" customHeight="1" spans="1:6">
      <c r="A4524" s="20">
        <v>4520</v>
      </c>
      <c r="B4524" s="218" t="s">
        <v>6377</v>
      </c>
      <c r="C4524" s="222" t="s">
        <v>2017</v>
      </c>
      <c r="D4524" s="235" t="s">
        <v>2007</v>
      </c>
      <c r="E4524" s="68" t="s">
        <v>2008</v>
      </c>
      <c r="F4524" s="239">
        <v>1</v>
      </c>
    </row>
    <row r="4525" customHeight="1" spans="1:6">
      <c r="A4525" s="20">
        <v>4521</v>
      </c>
      <c r="B4525" s="218" t="s">
        <v>6378</v>
      </c>
      <c r="C4525" s="68"/>
      <c r="D4525" s="235" t="s">
        <v>2007</v>
      </c>
      <c r="E4525" s="68" t="s">
        <v>2008</v>
      </c>
      <c r="F4525" s="239">
        <v>3</v>
      </c>
    </row>
    <row r="4526" customHeight="1" spans="1:6">
      <c r="A4526" s="20">
        <v>4522</v>
      </c>
      <c r="B4526" s="218" t="s">
        <v>6379</v>
      </c>
      <c r="C4526" s="68"/>
      <c r="D4526" s="235" t="s">
        <v>2007</v>
      </c>
      <c r="E4526" s="68" t="s">
        <v>2008</v>
      </c>
      <c r="F4526" s="239">
        <v>1</v>
      </c>
    </row>
    <row r="4527" customHeight="1" spans="1:6">
      <c r="A4527" s="20">
        <v>4523</v>
      </c>
      <c r="B4527" s="218" t="s">
        <v>6380</v>
      </c>
      <c r="C4527" s="222" t="s">
        <v>2017</v>
      </c>
      <c r="D4527" s="235" t="s">
        <v>2007</v>
      </c>
      <c r="E4527" s="68" t="s">
        <v>2008</v>
      </c>
      <c r="F4527" s="239">
        <v>1</v>
      </c>
    </row>
    <row r="4528" customHeight="1" spans="1:6">
      <c r="A4528" s="20">
        <v>4524</v>
      </c>
      <c r="B4528" s="218" t="s">
        <v>6381</v>
      </c>
      <c r="C4528" s="222" t="s">
        <v>2017</v>
      </c>
      <c r="D4528" s="235" t="s">
        <v>2007</v>
      </c>
      <c r="E4528" s="68" t="s">
        <v>2008</v>
      </c>
      <c r="F4528" s="239">
        <v>1</v>
      </c>
    </row>
    <row r="4529" customHeight="1" spans="1:6">
      <c r="A4529" s="20">
        <v>4525</v>
      </c>
      <c r="B4529" s="218" t="s">
        <v>6382</v>
      </c>
      <c r="C4529" s="222" t="s">
        <v>2017</v>
      </c>
      <c r="D4529" s="235" t="s">
        <v>2007</v>
      </c>
      <c r="E4529" s="68" t="s">
        <v>2008</v>
      </c>
      <c r="F4529" s="239">
        <v>1</v>
      </c>
    </row>
    <row r="4530" customHeight="1" spans="1:6">
      <c r="A4530" s="20">
        <v>4526</v>
      </c>
      <c r="B4530" s="218" t="s">
        <v>6383</v>
      </c>
      <c r="C4530" s="222" t="s">
        <v>2017</v>
      </c>
      <c r="D4530" s="235" t="s">
        <v>2007</v>
      </c>
      <c r="E4530" s="68" t="s">
        <v>2008</v>
      </c>
      <c r="F4530" s="239">
        <v>1</v>
      </c>
    </row>
    <row r="4531" customHeight="1" spans="1:6">
      <c r="A4531" s="20">
        <v>4527</v>
      </c>
      <c r="B4531" s="218" t="s">
        <v>6384</v>
      </c>
      <c r="C4531" s="68"/>
      <c r="D4531" s="235" t="s">
        <v>2007</v>
      </c>
      <c r="E4531" s="68" t="s">
        <v>2008</v>
      </c>
      <c r="F4531" s="239">
        <v>1</v>
      </c>
    </row>
    <row r="4532" customHeight="1" spans="1:6">
      <c r="A4532" s="20">
        <v>4528</v>
      </c>
      <c r="B4532" s="218" t="s">
        <v>6385</v>
      </c>
      <c r="C4532" s="222" t="s">
        <v>2017</v>
      </c>
      <c r="D4532" s="235" t="s">
        <v>2007</v>
      </c>
      <c r="E4532" s="68" t="s">
        <v>2008</v>
      </c>
      <c r="F4532" s="239">
        <v>1</v>
      </c>
    </row>
    <row r="4533" customHeight="1" spans="1:6">
      <c r="A4533" s="20">
        <v>4529</v>
      </c>
      <c r="B4533" s="218" t="s">
        <v>6386</v>
      </c>
      <c r="C4533" s="222" t="s">
        <v>2017</v>
      </c>
      <c r="D4533" s="235" t="s">
        <v>2007</v>
      </c>
      <c r="E4533" s="68" t="s">
        <v>2008</v>
      </c>
      <c r="F4533" s="239">
        <v>3</v>
      </c>
    </row>
    <row r="4534" customHeight="1" spans="1:6">
      <c r="A4534" s="20">
        <v>4530</v>
      </c>
      <c r="B4534" s="218" t="s">
        <v>6387</v>
      </c>
      <c r="C4534" s="222" t="s">
        <v>2017</v>
      </c>
      <c r="D4534" s="235" t="s">
        <v>2007</v>
      </c>
      <c r="E4534" s="68" t="s">
        <v>2008</v>
      </c>
      <c r="F4534" s="239">
        <v>1</v>
      </c>
    </row>
    <row r="4535" customHeight="1" spans="1:6">
      <c r="A4535" s="20">
        <v>4531</v>
      </c>
      <c r="B4535" s="218" t="s">
        <v>6388</v>
      </c>
      <c r="C4535" s="68"/>
      <c r="D4535" s="235" t="s">
        <v>2007</v>
      </c>
      <c r="E4535" s="68" t="s">
        <v>2008</v>
      </c>
      <c r="F4535" s="239">
        <v>5</v>
      </c>
    </row>
    <row r="4536" customHeight="1" spans="1:6">
      <c r="A4536" s="20">
        <v>4532</v>
      </c>
      <c r="B4536" s="218" t="s">
        <v>6389</v>
      </c>
      <c r="C4536" s="68"/>
      <c r="D4536" s="235" t="s">
        <v>2007</v>
      </c>
      <c r="E4536" s="68" t="s">
        <v>2008</v>
      </c>
      <c r="F4536" s="239">
        <v>1</v>
      </c>
    </row>
    <row r="4537" customHeight="1" spans="1:6">
      <c r="A4537" s="20">
        <v>4533</v>
      </c>
      <c r="B4537" s="218" t="s">
        <v>6390</v>
      </c>
      <c r="C4537" s="68"/>
      <c r="D4537" s="235" t="s">
        <v>2007</v>
      </c>
      <c r="E4537" s="68" t="s">
        <v>2008</v>
      </c>
      <c r="F4537" s="239">
        <v>1</v>
      </c>
    </row>
    <row r="4538" customHeight="1" spans="1:6">
      <c r="A4538" s="20">
        <v>4534</v>
      </c>
      <c r="B4538" s="218" t="s">
        <v>6391</v>
      </c>
      <c r="C4538" s="222" t="s">
        <v>2017</v>
      </c>
      <c r="D4538" s="235" t="s">
        <v>2007</v>
      </c>
      <c r="E4538" s="68" t="s">
        <v>2008</v>
      </c>
      <c r="F4538" s="239">
        <v>14</v>
      </c>
    </row>
    <row r="4539" customHeight="1" spans="1:6">
      <c r="A4539" s="20">
        <v>4535</v>
      </c>
      <c r="B4539" s="218" t="s">
        <v>6392</v>
      </c>
      <c r="C4539" s="222" t="s">
        <v>2017</v>
      </c>
      <c r="D4539" s="235" t="s">
        <v>2007</v>
      </c>
      <c r="E4539" s="68" t="s">
        <v>2008</v>
      </c>
      <c r="F4539" s="239">
        <v>2</v>
      </c>
    </row>
    <row r="4540" customHeight="1" spans="1:6">
      <c r="A4540" s="20">
        <v>4536</v>
      </c>
      <c r="B4540" s="218" t="s">
        <v>6393</v>
      </c>
      <c r="C4540" s="222" t="s">
        <v>2017</v>
      </c>
      <c r="D4540" s="235" t="s">
        <v>2007</v>
      </c>
      <c r="E4540" s="68" t="s">
        <v>2008</v>
      </c>
      <c r="F4540" s="239">
        <v>12</v>
      </c>
    </row>
    <row r="4541" customHeight="1" spans="1:6">
      <c r="A4541" s="20">
        <v>4537</v>
      </c>
      <c r="B4541" s="218" t="s">
        <v>6394</v>
      </c>
      <c r="C4541" s="222" t="s">
        <v>2017</v>
      </c>
      <c r="D4541" s="235" t="s">
        <v>2007</v>
      </c>
      <c r="E4541" s="68" t="s">
        <v>2008</v>
      </c>
      <c r="F4541" s="239">
        <v>4</v>
      </c>
    </row>
    <row r="4542" customHeight="1" spans="1:6">
      <c r="A4542" s="20">
        <v>4538</v>
      </c>
      <c r="B4542" s="218" t="s">
        <v>6395</v>
      </c>
      <c r="C4542" s="222" t="s">
        <v>2017</v>
      </c>
      <c r="D4542" s="235" t="s">
        <v>2007</v>
      </c>
      <c r="E4542" s="68" t="s">
        <v>2008</v>
      </c>
      <c r="F4542" s="239">
        <v>2</v>
      </c>
    </row>
    <row r="4543" customHeight="1" spans="1:6">
      <c r="A4543" s="20">
        <v>4539</v>
      </c>
      <c r="B4543" s="218" t="s">
        <v>6396</v>
      </c>
      <c r="C4543" s="222" t="s">
        <v>2017</v>
      </c>
      <c r="D4543" s="235" t="s">
        <v>2007</v>
      </c>
      <c r="E4543" s="68" t="s">
        <v>2008</v>
      </c>
      <c r="F4543" s="239">
        <v>4</v>
      </c>
    </row>
    <row r="4544" customHeight="1" spans="1:6">
      <c r="A4544" s="20">
        <v>4540</v>
      </c>
      <c r="B4544" s="218" t="s">
        <v>6397</v>
      </c>
      <c r="C4544" s="222" t="s">
        <v>2017</v>
      </c>
      <c r="D4544" s="235" t="s">
        <v>2007</v>
      </c>
      <c r="E4544" s="68" t="s">
        <v>2008</v>
      </c>
      <c r="F4544" s="239">
        <v>2</v>
      </c>
    </row>
    <row r="4545" customHeight="1" spans="1:6">
      <c r="A4545" s="20">
        <v>4541</v>
      </c>
      <c r="B4545" s="218" t="s">
        <v>6398</v>
      </c>
      <c r="C4545" s="222" t="s">
        <v>2017</v>
      </c>
      <c r="D4545" s="235" t="s">
        <v>2007</v>
      </c>
      <c r="E4545" s="68" t="s">
        <v>2064</v>
      </c>
      <c r="F4545" s="239">
        <v>3</v>
      </c>
    </row>
    <row r="4546" customHeight="1" spans="1:6">
      <c r="A4546" s="20">
        <v>4542</v>
      </c>
      <c r="B4546" s="218" t="s">
        <v>6399</v>
      </c>
      <c r="C4546" s="222" t="s">
        <v>2017</v>
      </c>
      <c r="D4546" s="235" t="s">
        <v>2007</v>
      </c>
      <c r="E4546" s="68" t="s">
        <v>2008</v>
      </c>
      <c r="F4546" s="239">
        <v>1</v>
      </c>
    </row>
    <row r="4547" customHeight="1" spans="1:6">
      <c r="A4547" s="20">
        <v>4543</v>
      </c>
      <c r="B4547" s="218" t="s">
        <v>6400</v>
      </c>
      <c r="C4547" s="222" t="s">
        <v>2017</v>
      </c>
      <c r="D4547" s="235" t="s">
        <v>2007</v>
      </c>
      <c r="E4547" s="68" t="s">
        <v>2032</v>
      </c>
      <c r="F4547" s="239">
        <v>1</v>
      </c>
    </row>
    <row r="4548" customHeight="1" spans="1:6">
      <c r="A4548" s="20">
        <v>4544</v>
      </c>
      <c r="B4548" s="218" t="s">
        <v>6401</v>
      </c>
      <c r="C4548" s="68"/>
      <c r="D4548" s="235" t="s">
        <v>2007</v>
      </c>
      <c r="E4548" s="68" t="s">
        <v>2008</v>
      </c>
      <c r="F4548" s="239">
        <v>3</v>
      </c>
    </row>
    <row r="4549" customHeight="1" spans="1:6">
      <c r="A4549" s="20">
        <v>4545</v>
      </c>
      <c r="B4549" s="218" t="s">
        <v>6402</v>
      </c>
      <c r="C4549" s="68"/>
      <c r="D4549" s="235" t="s">
        <v>2007</v>
      </c>
      <c r="E4549" s="68" t="s">
        <v>2008</v>
      </c>
      <c r="F4549" s="239">
        <v>1</v>
      </c>
    </row>
    <row r="4550" customHeight="1" spans="1:6">
      <c r="A4550" s="20">
        <v>4546</v>
      </c>
      <c r="B4550" s="218" t="s">
        <v>6403</v>
      </c>
      <c r="C4550" s="68"/>
      <c r="D4550" s="235" t="s">
        <v>2007</v>
      </c>
      <c r="E4550" s="68" t="s">
        <v>2008</v>
      </c>
      <c r="F4550" s="239">
        <v>1</v>
      </c>
    </row>
    <row r="4551" customHeight="1" spans="1:6">
      <c r="A4551" s="20">
        <v>4547</v>
      </c>
      <c r="B4551" s="218" t="s">
        <v>6404</v>
      </c>
      <c r="C4551" s="222" t="s">
        <v>2017</v>
      </c>
      <c r="D4551" s="235" t="s">
        <v>2007</v>
      </c>
      <c r="E4551" s="68" t="s">
        <v>2008</v>
      </c>
      <c r="F4551" s="239">
        <v>1</v>
      </c>
    </row>
    <row r="4552" customHeight="1" spans="1:6">
      <c r="A4552" s="20">
        <v>4548</v>
      </c>
      <c r="B4552" s="218" t="s">
        <v>6405</v>
      </c>
      <c r="C4552" s="222" t="s">
        <v>2017</v>
      </c>
      <c r="D4552" s="235" t="s">
        <v>2007</v>
      </c>
      <c r="E4552" s="68" t="s">
        <v>2008</v>
      </c>
      <c r="F4552" s="239">
        <v>1</v>
      </c>
    </row>
    <row r="4553" customHeight="1" spans="1:6">
      <c r="A4553" s="20">
        <v>4549</v>
      </c>
      <c r="B4553" s="218" t="s">
        <v>6406</v>
      </c>
      <c r="C4553" s="222" t="s">
        <v>2017</v>
      </c>
      <c r="D4553" s="235" t="s">
        <v>2007</v>
      </c>
      <c r="E4553" s="68" t="s">
        <v>2008</v>
      </c>
      <c r="F4553" s="239">
        <v>1</v>
      </c>
    </row>
    <row r="4554" customHeight="1" spans="1:6">
      <c r="A4554" s="20">
        <v>4550</v>
      </c>
      <c r="B4554" s="218" t="s">
        <v>6407</v>
      </c>
      <c r="C4554" s="222" t="s">
        <v>2017</v>
      </c>
      <c r="D4554" s="235" t="s">
        <v>2007</v>
      </c>
      <c r="E4554" s="68" t="s">
        <v>2008</v>
      </c>
      <c r="F4554" s="239">
        <v>1</v>
      </c>
    </row>
    <row r="4555" customHeight="1" spans="1:6">
      <c r="A4555" s="20">
        <v>4551</v>
      </c>
      <c r="B4555" s="218" t="s">
        <v>6408</v>
      </c>
      <c r="C4555" s="222" t="s">
        <v>2017</v>
      </c>
      <c r="D4555" s="235" t="s">
        <v>2007</v>
      </c>
      <c r="E4555" s="68" t="s">
        <v>2008</v>
      </c>
      <c r="F4555" s="239">
        <v>1</v>
      </c>
    </row>
    <row r="4556" customHeight="1" spans="1:6">
      <c r="A4556" s="20">
        <v>4552</v>
      </c>
      <c r="B4556" s="218" t="s">
        <v>6409</v>
      </c>
      <c r="C4556" s="222" t="s">
        <v>2017</v>
      </c>
      <c r="D4556" s="235" t="s">
        <v>2007</v>
      </c>
      <c r="E4556" s="68" t="s">
        <v>2008</v>
      </c>
      <c r="F4556" s="239">
        <v>2</v>
      </c>
    </row>
    <row r="4557" customHeight="1" spans="1:6">
      <c r="A4557" s="20">
        <v>4553</v>
      </c>
      <c r="B4557" s="218" t="s">
        <v>6410</v>
      </c>
      <c r="C4557" s="222" t="s">
        <v>2017</v>
      </c>
      <c r="D4557" s="235" t="s">
        <v>2007</v>
      </c>
      <c r="E4557" s="68" t="s">
        <v>2008</v>
      </c>
      <c r="F4557" s="239">
        <v>1</v>
      </c>
    </row>
    <row r="4558" customHeight="1" spans="1:6">
      <c r="A4558" s="20">
        <v>4554</v>
      </c>
      <c r="B4558" s="218" t="s">
        <v>6411</v>
      </c>
      <c r="C4558" s="222" t="s">
        <v>2017</v>
      </c>
      <c r="D4558" s="235" t="s">
        <v>2007</v>
      </c>
      <c r="E4558" s="68" t="s">
        <v>2008</v>
      </c>
      <c r="F4558" s="239">
        <v>2</v>
      </c>
    </row>
    <row r="4559" customHeight="1" spans="1:6">
      <c r="A4559" s="20">
        <v>4555</v>
      </c>
      <c r="B4559" s="218" t="s">
        <v>6412</v>
      </c>
      <c r="C4559" s="222" t="s">
        <v>2017</v>
      </c>
      <c r="D4559" s="235" t="s">
        <v>2007</v>
      </c>
      <c r="E4559" s="68" t="s">
        <v>2008</v>
      </c>
      <c r="F4559" s="239">
        <v>1</v>
      </c>
    </row>
    <row r="4560" customHeight="1" spans="1:6">
      <c r="A4560" s="20">
        <v>4556</v>
      </c>
      <c r="B4560" s="218" t="s">
        <v>6413</v>
      </c>
      <c r="C4560" s="222" t="s">
        <v>2017</v>
      </c>
      <c r="D4560" s="235" t="s">
        <v>2007</v>
      </c>
      <c r="E4560" s="68" t="s">
        <v>2008</v>
      </c>
      <c r="F4560" s="239">
        <v>1</v>
      </c>
    </row>
    <row r="4561" customHeight="1" spans="1:6">
      <c r="A4561" s="20">
        <v>4557</v>
      </c>
      <c r="B4561" s="218" t="s">
        <v>6414</v>
      </c>
      <c r="C4561" s="68"/>
      <c r="D4561" s="235" t="s">
        <v>2007</v>
      </c>
      <c r="E4561" s="68" t="s">
        <v>2008</v>
      </c>
      <c r="F4561" s="239">
        <v>17</v>
      </c>
    </row>
    <row r="4562" customHeight="1" spans="1:6">
      <c r="A4562" s="20">
        <v>4558</v>
      </c>
      <c r="B4562" s="218" t="s">
        <v>6415</v>
      </c>
      <c r="C4562" s="68"/>
      <c r="D4562" s="235" t="s">
        <v>2007</v>
      </c>
      <c r="E4562" s="68" t="s">
        <v>2008</v>
      </c>
      <c r="F4562" s="239">
        <v>6</v>
      </c>
    </row>
    <row r="4563" customHeight="1" spans="1:6">
      <c r="A4563" s="20">
        <v>4559</v>
      </c>
      <c r="B4563" s="218" t="s">
        <v>6415</v>
      </c>
      <c r="C4563" s="68"/>
      <c r="D4563" s="235" t="s">
        <v>2007</v>
      </c>
      <c r="E4563" s="68" t="s">
        <v>2008</v>
      </c>
      <c r="F4563" s="239">
        <v>28</v>
      </c>
    </row>
    <row r="4564" customHeight="1" spans="1:6">
      <c r="A4564" s="20">
        <v>4560</v>
      </c>
      <c r="B4564" s="218" t="s">
        <v>6416</v>
      </c>
      <c r="C4564" s="68"/>
      <c r="D4564" s="235" t="s">
        <v>2007</v>
      </c>
      <c r="E4564" s="68" t="s">
        <v>2008</v>
      </c>
      <c r="F4564" s="239">
        <v>15</v>
      </c>
    </row>
    <row r="4565" customHeight="1" spans="1:6">
      <c r="A4565" s="20">
        <v>4561</v>
      </c>
      <c r="B4565" s="218" t="s">
        <v>6417</v>
      </c>
      <c r="C4565" s="68"/>
      <c r="D4565" s="235" t="s">
        <v>2007</v>
      </c>
      <c r="E4565" s="68" t="s">
        <v>2008</v>
      </c>
      <c r="F4565" s="239">
        <v>14</v>
      </c>
    </row>
    <row r="4566" customHeight="1" spans="1:6">
      <c r="A4566" s="20">
        <v>4562</v>
      </c>
      <c r="B4566" s="218" t="s">
        <v>6418</v>
      </c>
      <c r="C4566" s="68"/>
      <c r="D4566" s="235" t="s">
        <v>2007</v>
      </c>
      <c r="E4566" s="68" t="s">
        <v>2008</v>
      </c>
      <c r="F4566" s="239">
        <v>1</v>
      </c>
    </row>
    <row r="4567" customHeight="1" spans="1:6">
      <c r="A4567" s="20">
        <v>4563</v>
      </c>
      <c r="B4567" s="218" t="s">
        <v>6419</v>
      </c>
      <c r="C4567" s="68"/>
      <c r="D4567" s="235" t="s">
        <v>2007</v>
      </c>
      <c r="E4567" s="68" t="s">
        <v>2008</v>
      </c>
      <c r="F4567" s="239">
        <v>9</v>
      </c>
    </row>
    <row r="4568" customHeight="1" spans="1:6">
      <c r="A4568" s="20">
        <v>4564</v>
      </c>
      <c r="B4568" s="218" t="s">
        <v>6420</v>
      </c>
      <c r="C4568" s="68"/>
      <c r="D4568" s="235" t="s">
        <v>2007</v>
      </c>
      <c r="E4568" s="68" t="s">
        <v>2008</v>
      </c>
      <c r="F4568" s="239">
        <v>8</v>
      </c>
    </row>
    <row r="4569" customHeight="1" spans="1:6">
      <c r="A4569" s="20">
        <v>4565</v>
      </c>
      <c r="B4569" s="218" t="s">
        <v>6421</v>
      </c>
      <c r="C4569" s="68"/>
      <c r="D4569" s="235" t="s">
        <v>2007</v>
      </c>
      <c r="E4569" s="68" t="s">
        <v>2008</v>
      </c>
      <c r="F4569" s="239">
        <v>2</v>
      </c>
    </row>
    <row r="4570" customHeight="1" spans="1:6">
      <c r="A4570" s="20">
        <v>4566</v>
      </c>
      <c r="B4570" s="218" t="s">
        <v>6422</v>
      </c>
      <c r="C4570" s="68"/>
      <c r="D4570" s="235" t="s">
        <v>2007</v>
      </c>
      <c r="E4570" s="68" t="s">
        <v>2038</v>
      </c>
      <c r="F4570" s="239">
        <v>30</v>
      </c>
    </row>
    <row r="4571" customHeight="1" spans="1:6">
      <c r="A4571" s="20">
        <v>4567</v>
      </c>
      <c r="B4571" s="218" t="s">
        <v>5789</v>
      </c>
      <c r="C4571" s="68"/>
      <c r="D4571" s="235" t="s">
        <v>2007</v>
      </c>
      <c r="E4571" s="68" t="s">
        <v>2008</v>
      </c>
      <c r="F4571" s="239">
        <v>5</v>
      </c>
    </row>
    <row r="4572" customHeight="1" spans="1:6">
      <c r="A4572" s="20">
        <v>4568</v>
      </c>
      <c r="B4572" s="218" t="s">
        <v>6423</v>
      </c>
      <c r="C4572" s="222" t="s">
        <v>2017</v>
      </c>
      <c r="D4572" s="235" t="s">
        <v>2007</v>
      </c>
      <c r="E4572" s="68" t="s">
        <v>2064</v>
      </c>
      <c r="F4572" s="239">
        <v>36</v>
      </c>
    </row>
    <row r="4573" customHeight="1" spans="1:6">
      <c r="A4573" s="20">
        <v>4569</v>
      </c>
      <c r="B4573" s="218" t="s">
        <v>6424</v>
      </c>
      <c r="C4573" s="222" t="s">
        <v>2017</v>
      </c>
      <c r="D4573" s="235" t="s">
        <v>2007</v>
      </c>
      <c r="E4573" s="68" t="s">
        <v>2008</v>
      </c>
      <c r="F4573" s="239">
        <v>1</v>
      </c>
    </row>
    <row r="4574" customHeight="1" spans="1:6">
      <c r="A4574" s="20">
        <v>4570</v>
      </c>
      <c r="B4574" s="218" t="s">
        <v>6425</v>
      </c>
      <c r="C4574" s="222" t="s">
        <v>2017</v>
      </c>
      <c r="D4574" s="235" t="s">
        <v>2007</v>
      </c>
      <c r="E4574" s="68" t="s">
        <v>2008</v>
      </c>
      <c r="F4574" s="239">
        <v>2</v>
      </c>
    </row>
    <row r="4575" customHeight="1" spans="1:6">
      <c r="A4575" s="20">
        <v>4571</v>
      </c>
      <c r="B4575" s="218" t="s">
        <v>6426</v>
      </c>
      <c r="C4575" s="222" t="s">
        <v>2017</v>
      </c>
      <c r="D4575" s="235" t="s">
        <v>2007</v>
      </c>
      <c r="E4575" s="68" t="s">
        <v>2008</v>
      </c>
      <c r="F4575" s="239">
        <v>1</v>
      </c>
    </row>
    <row r="4576" customHeight="1" spans="1:6">
      <c r="A4576" s="20">
        <v>4572</v>
      </c>
      <c r="B4576" s="218" t="s">
        <v>6427</v>
      </c>
      <c r="C4576" s="222" t="s">
        <v>2017</v>
      </c>
      <c r="D4576" s="235" t="s">
        <v>2007</v>
      </c>
      <c r="E4576" s="68" t="s">
        <v>2064</v>
      </c>
      <c r="F4576" s="239">
        <v>15</v>
      </c>
    </row>
    <row r="4577" customHeight="1" spans="1:6">
      <c r="A4577" s="20">
        <v>4573</v>
      </c>
      <c r="B4577" s="218" t="s">
        <v>6428</v>
      </c>
      <c r="C4577" s="68"/>
      <c r="D4577" s="235" t="s">
        <v>2007</v>
      </c>
      <c r="E4577" s="68" t="s">
        <v>2193</v>
      </c>
      <c r="F4577" s="239">
        <v>8</v>
      </c>
    </row>
    <row r="4578" customHeight="1" spans="1:6">
      <c r="A4578" s="20">
        <v>4574</v>
      </c>
      <c r="B4578" s="218" t="s">
        <v>6429</v>
      </c>
      <c r="C4578" s="222" t="s">
        <v>2017</v>
      </c>
      <c r="D4578" s="235" t="s">
        <v>2007</v>
      </c>
      <c r="E4578" s="68" t="s">
        <v>2008</v>
      </c>
      <c r="F4578" s="239">
        <v>2</v>
      </c>
    </row>
    <row r="4579" customHeight="1" spans="1:6">
      <c r="A4579" s="20">
        <v>4575</v>
      </c>
      <c r="B4579" s="218" t="s">
        <v>5525</v>
      </c>
      <c r="C4579" s="68"/>
      <c r="D4579" s="235" t="s">
        <v>2007</v>
      </c>
      <c r="E4579" s="68" t="s">
        <v>2038</v>
      </c>
      <c r="F4579" s="239">
        <v>6</v>
      </c>
    </row>
    <row r="4580" customHeight="1" spans="1:6">
      <c r="A4580" s="20">
        <v>4576</v>
      </c>
      <c r="B4580" s="218" t="s">
        <v>6430</v>
      </c>
      <c r="C4580" s="222" t="s">
        <v>2017</v>
      </c>
      <c r="D4580" s="235" t="s">
        <v>2007</v>
      </c>
      <c r="E4580" s="68" t="s">
        <v>2008</v>
      </c>
      <c r="F4580" s="239">
        <v>1</v>
      </c>
    </row>
    <row r="4581" customHeight="1" spans="1:6">
      <c r="A4581" s="20">
        <v>4577</v>
      </c>
      <c r="B4581" s="218" t="s">
        <v>6431</v>
      </c>
      <c r="C4581" s="222" t="s">
        <v>2017</v>
      </c>
      <c r="D4581" s="235" t="s">
        <v>2007</v>
      </c>
      <c r="E4581" s="68" t="s">
        <v>2008</v>
      </c>
      <c r="F4581" s="239">
        <v>1</v>
      </c>
    </row>
    <row r="4582" customHeight="1" spans="1:6">
      <c r="A4582" s="20">
        <v>4578</v>
      </c>
      <c r="B4582" s="218" t="s">
        <v>6432</v>
      </c>
      <c r="C4582" s="222" t="s">
        <v>2017</v>
      </c>
      <c r="D4582" s="235" t="s">
        <v>2007</v>
      </c>
      <c r="E4582" s="68" t="s">
        <v>2008</v>
      </c>
      <c r="F4582" s="239">
        <v>1</v>
      </c>
    </row>
    <row r="4583" customHeight="1" spans="1:6">
      <c r="A4583" s="20">
        <v>4579</v>
      </c>
      <c r="B4583" s="218" t="s">
        <v>6433</v>
      </c>
      <c r="C4583" s="222" t="s">
        <v>2017</v>
      </c>
      <c r="D4583" s="235" t="s">
        <v>2007</v>
      </c>
      <c r="E4583" s="68" t="s">
        <v>2008</v>
      </c>
      <c r="F4583" s="239">
        <v>1</v>
      </c>
    </row>
    <row r="4584" customHeight="1" spans="1:6">
      <c r="A4584" s="20">
        <v>4580</v>
      </c>
      <c r="B4584" s="218" t="s">
        <v>6434</v>
      </c>
      <c r="C4584" s="222" t="s">
        <v>2017</v>
      </c>
      <c r="D4584" s="235" t="s">
        <v>2007</v>
      </c>
      <c r="E4584" s="68" t="s">
        <v>2008</v>
      </c>
      <c r="F4584" s="239">
        <v>2</v>
      </c>
    </row>
    <row r="4585" customHeight="1" spans="1:6">
      <c r="A4585" s="20">
        <v>4581</v>
      </c>
      <c r="B4585" s="218" t="s">
        <v>6435</v>
      </c>
      <c r="C4585" s="222" t="s">
        <v>2017</v>
      </c>
      <c r="D4585" s="235" t="s">
        <v>2007</v>
      </c>
      <c r="E4585" s="68" t="s">
        <v>2008</v>
      </c>
      <c r="F4585" s="239">
        <v>1</v>
      </c>
    </row>
    <row r="4586" customHeight="1" spans="1:6">
      <c r="A4586" s="20">
        <v>4582</v>
      </c>
      <c r="B4586" s="218" t="s">
        <v>6436</v>
      </c>
      <c r="C4586" s="222" t="s">
        <v>2017</v>
      </c>
      <c r="D4586" s="235" t="s">
        <v>2007</v>
      </c>
      <c r="E4586" s="68" t="s">
        <v>2008</v>
      </c>
      <c r="F4586" s="239">
        <v>1</v>
      </c>
    </row>
    <row r="4587" customHeight="1" spans="1:6">
      <c r="A4587" s="20">
        <v>4583</v>
      </c>
      <c r="B4587" s="218" t="s">
        <v>6437</v>
      </c>
      <c r="C4587" s="222" t="s">
        <v>2017</v>
      </c>
      <c r="D4587" s="235" t="s">
        <v>2007</v>
      </c>
      <c r="E4587" s="68" t="s">
        <v>2008</v>
      </c>
      <c r="F4587" s="239">
        <v>1</v>
      </c>
    </row>
    <row r="4588" customHeight="1" spans="1:6">
      <c r="A4588" s="20">
        <v>4584</v>
      </c>
      <c r="B4588" s="218" t="s">
        <v>6438</v>
      </c>
      <c r="C4588" s="68"/>
      <c r="D4588" s="235" t="s">
        <v>2007</v>
      </c>
      <c r="E4588" s="68" t="s">
        <v>2008</v>
      </c>
      <c r="F4588" s="239">
        <v>10</v>
      </c>
    </row>
    <row r="4589" customHeight="1" spans="1:6">
      <c r="A4589" s="20">
        <v>4585</v>
      </c>
      <c r="B4589" s="218" t="s">
        <v>6439</v>
      </c>
      <c r="C4589" s="68"/>
      <c r="D4589" s="235" t="s">
        <v>2007</v>
      </c>
      <c r="E4589" s="68" t="s">
        <v>2008</v>
      </c>
      <c r="F4589" s="239">
        <v>6</v>
      </c>
    </row>
    <row r="4590" customHeight="1" spans="1:6">
      <c r="A4590" s="20">
        <v>4586</v>
      </c>
      <c r="B4590" s="218" t="s">
        <v>6440</v>
      </c>
      <c r="C4590" s="68"/>
      <c r="D4590" s="235" t="s">
        <v>2007</v>
      </c>
      <c r="E4590" s="68" t="s">
        <v>2008</v>
      </c>
      <c r="F4590" s="239">
        <v>18</v>
      </c>
    </row>
    <row r="4591" customHeight="1" spans="1:6">
      <c r="A4591" s="20">
        <v>4587</v>
      </c>
      <c r="B4591" s="218" t="s">
        <v>6441</v>
      </c>
      <c r="C4591" s="222" t="s">
        <v>2017</v>
      </c>
      <c r="D4591" s="235" t="s">
        <v>2007</v>
      </c>
      <c r="E4591" s="68" t="s">
        <v>2008</v>
      </c>
      <c r="F4591" s="239">
        <v>8</v>
      </c>
    </row>
    <row r="4592" customHeight="1" spans="1:6">
      <c r="A4592" s="20">
        <v>4588</v>
      </c>
      <c r="B4592" s="218" t="s">
        <v>6442</v>
      </c>
      <c r="C4592" s="222" t="s">
        <v>2017</v>
      </c>
      <c r="D4592" s="235" t="s">
        <v>2007</v>
      </c>
      <c r="E4592" s="68" t="s">
        <v>2064</v>
      </c>
      <c r="F4592" s="239">
        <v>10</v>
      </c>
    </row>
    <row r="4593" customHeight="1" spans="1:6">
      <c r="A4593" s="20">
        <v>4589</v>
      </c>
      <c r="B4593" s="218" t="s">
        <v>6443</v>
      </c>
      <c r="C4593" s="222" t="s">
        <v>2017</v>
      </c>
      <c r="D4593" s="235" t="s">
        <v>2007</v>
      </c>
      <c r="E4593" s="68" t="s">
        <v>2064</v>
      </c>
      <c r="F4593" s="239">
        <v>13</v>
      </c>
    </row>
    <row r="4594" customHeight="1" spans="1:6">
      <c r="A4594" s="20">
        <v>4590</v>
      </c>
      <c r="B4594" s="218" t="s">
        <v>6444</v>
      </c>
      <c r="C4594" s="222" t="s">
        <v>2017</v>
      </c>
      <c r="D4594" s="235" t="s">
        <v>2007</v>
      </c>
      <c r="E4594" s="68" t="s">
        <v>2008</v>
      </c>
      <c r="F4594" s="239">
        <v>2</v>
      </c>
    </row>
    <row r="4595" customHeight="1" spans="1:6">
      <c r="A4595" s="20">
        <v>4591</v>
      </c>
      <c r="B4595" s="218" t="s">
        <v>6445</v>
      </c>
      <c r="C4595" s="222" t="s">
        <v>2017</v>
      </c>
      <c r="D4595" s="235" t="s">
        <v>2007</v>
      </c>
      <c r="E4595" s="68" t="s">
        <v>2008</v>
      </c>
      <c r="F4595" s="239">
        <v>3</v>
      </c>
    </row>
    <row r="4596" customHeight="1" spans="1:6">
      <c r="A4596" s="20">
        <v>4592</v>
      </c>
      <c r="B4596" s="218" t="s">
        <v>6446</v>
      </c>
      <c r="C4596" s="68"/>
      <c r="D4596" s="235" t="s">
        <v>2007</v>
      </c>
      <c r="E4596" s="68" t="s">
        <v>2008</v>
      </c>
      <c r="F4596" s="239">
        <v>2</v>
      </c>
    </row>
    <row r="4597" customHeight="1" spans="1:6">
      <c r="A4597" s="20">
        <v>4593</v>
      </c>
      <c r="B4597" s="218" t="s">
        <v>6447</v>
      </c>
      <c r="C4597" s="68"/>
      <c r="D4597" s="235" t="s">
        <v>2007</v>
      </c>
      <c r="E4597" s="68" t="s">
        <v>2008</v>
      </c>
      <c r="F4597" s="239">
        <v>10</v>
      </c>
    </row>
    <row r="4598" customHeight="1" spans="1:6">
      <c r="A4598" s="20">
        <v>4594</v>
      </c>
      <c r="B4598" s="218" t="s">
        <v>6448</v>
      </c>
      <c r="C4598" s="68"/>
      <c r="D4598" s="235" t="s">
        <v>2007</v>
      </c>
      <c r="E4598" s="68" t="s">
        <v>2008</v>
      </c>
      <c r="F4598" s="239">
        <v>1</v>
      </c>
    </row>
    <row r="4599" customHeight="1" spans="1:6">
      <c r="A4599" s="20">
        <v>4595</v>
      </c>
      <c r="B4599" s="218" t="s">
        <v>6449</v>
      </c>
      <c r="C4599" s="222" t="s">
        <v>2017</v>
      </c>
      <c r="D4599" s="235" t="s">
        <v>2007</v>
      </c>
      <c r="E4599" s="68" t="s">
        <v>2008</v>
      </c>
      <c r="F4599" s="239">
        <v>1</v>
      </c>
    </row>
    <row r="4600" customHeight="1" spans="1:6">
      <c r="A4600" s="20">
        <v>4596</v>
      </c>
      <c r="B4600" s="218" t="s">
        <v>6450</v>
      </c>
      <c r="C4600" s="222" t="s">
        <v>2017</v>
      </c>
      <c r="D4600" s="235" t="s">
        <v>2007</v>
      </c>
      <c r="E4600" s="68" t="s">
        <v>2008</v>
      </c>
      <c r="F4600" s="239">
        <v>2</v>
      </c>
    </row>
    <row r="4601" customHeight="1" spans="1:6">
      <c r="A4601" s="20">
        <v>4597</v>
      </c>
      <c r="B4601" s="218" t="s">
        <v>6451</v>
      </c>
      <c r="C4601" s="68"/>
      <c r="D4601" s="235" t="s">
        <v>2007</v>
      </c>
      <c r="E4601" s="68" t="s">
        <v>2032</v>
      </c>
      <c r="F4601" s="239">
        <v>6</v>
      </c>
    </row>
    <row r="4602" customHeight="1" spans="1:6">
      <c r="A4602" s="20">
        <v>4598</v>
      </c>
      <c r="B4602" s="218" t="s">
        <v>6452</v>
      </c>
      <c r="C4602" s="68"/>
      <c r="D4602" s="235" t="s">
        <v>2007</v>
      </c>
      <c r="E4602" s="68" t="s">
        <v>2032</v>
      </c>
      <c r="F4602" s="239">
        <v>4</v>
      </c>
    </row>
    <row r="4603" customHeight="1" spans="1:6">
      <c r="A4603" s="20">
        <v>4599</v>
      </c>
      <c r="B4603" s="218" t="s">
        <v>6453</v>
      </c>
      <c r="C4603" s="222" t="s">
        <v>2017</v>
      </c>
      <c r="D4603" s="235" t="s">
        <v>2007</v>
      </c>
      <c r="E4603" s="68" t="s">
        <v>2008</v>
      </c>
      <c r="F4603" s="239">
        <v>1</v>
      </c>
    </row>
    <row r="4604" customHeight="1" spans="1:6">
      <c r="A4604" s="20">
        <v>4600</v>
      </c>
      <c r="B4604" s="218" t="s">
        <v>6454</v>
      </c>
      <c r="C4604" s="222" t="s">
        <v>2017</v>
      </c>
      <c r="D4604" s="235" t="s">
        <v>2007</v>
      </c>
      <c r="E4604" s="68" t="s">
        <v>2008</v>
      </c>
      <c r="F4604" s="239">
        <v>1</v>
      </c>
    </row>
    <row r="4605" customHeight="1" spans="1:6">
      <c r="A4605" s="20">
        <v>4601</v>
      </c>
      <c r="B4605" s="218" t="s">
        <v>6455</v>
      </c>
      <c r="C4605" s="222" t="s">
        <v>2017</v>
      </c>
      <c r="D4605" s="235" t="s">
        <v>2007</v>
      </c>
      <c r="E4605" s="68" t="s">
        <v>2099</v>
      </c>
      <c r="F4605" s="239">
        <v>2</v>
      </c>
    </row>
    <row r="4606" customHeight="1" spans="1:6">
      <c r="A4606" s="20">
        <v>4602</v>
      </c>
      <c r="B4606" s="218" t="s">
        <v>6456</v>
      </c>
      <c r="C4606" s="68"/>
      <c r="D4606" s="235" t="s">
        <v>2007</v>
      </c>
      <c r="E4606" s="68" t="s">
        <v>2008</v>
      </c>
      <c r="F4606" s="239">
        <v>2</v>
      </c>
    </row>
    <row r="4607" customHeight="1" spans="1:6">
      <c r="A4607" s="20">
        <v>4603</v>
      </c>
      <c r="B4607" s="218" t="s">
        <v>6457</v>
      </c>
      <c r="C4607" s="68"/>
      <c r="D4607" s="235" t="s">
        <v>2007</v>
      </c>
      <c r="E4607" s="68" t="s">
        <v>2032</v>
      </c>
      <c r="F4607" s="239">
        <v>2</v>
      </c>
    </row>
    <row r="4608" customHeight="1" spans="1:6">
      <c r="A4608" s="20">
        <v>4604</v>
      </c>
      <c r="B4608" s="218" t="s">
        <v>5816</v>
      </c>
      <c r="C4608" s="68"/>
      <c r="D4608" s="235" t="s">
        <v>2007</v>
      </c>
      <c r="E4608" s="68" t="s">
        <v>2032</v>
      </c>
      <c r="F4608" s="239">
        <v>2</v>
      </c>
    </row>
    <row r="4609" customHeight="1" spans="1:6">
      <c r="A4609" s="20">
        <v>4605</v>
      </c>
      <c r="B4609" s="218" t="s">
        <v>6458</v>
      </c>
      <c r="C4609" s="68"/>
      <c r="D4609" s="235" t="s">
        <v>2007</v>
      </c>
      <c r="E4609" s="68" t="s">
        <v>2008</v>
      </c>
      <c r="F4609" s="239">
        <v>4</v>
      </c>
    </row>
    <row r="4610" customHeight="1" spans="1:6">
      <c r="A4610" s="20">
        <v>4606</v>
      </c>
      <c r="B4610" s="218" t="s">
        <v>6459</v>
      </c>
      <c r="C4610" s="222" t="s">
        <v>2017</v>
      </c>
      <c r="D4610" s="235" t="s">
        <v>2007</v>
      </c>
      <c r="E4610" s="68" t="s">
        <v>2008</v>
      </c>
      <c r="F4610" s="239">
        <v>1</v>
      </c>
    </row>
    <row r="4611" customHeight="1" spans="1:6">
      <c r="A4611" s="20">
        <v>4607</v>
      </c>
      <c r="B4611" s="218" t="s">
        <v>6460</v>
      </c>
      <c r="C4611" s="222" t="s">
        <v>2017</v>
      </c>
      <c r="D4611" s="235" t="s">
        <v>2007</v>
      </c>
      <c r="E4611" s="68" t="s">
        <v>2008</v>
      </c>
      <c r="F4611" s="239">
        <v>1</v>
      </c>
    </row>
    <row r="4612" customHeight="1" spans="1:6">
      <c r="A4612" s="20">
        <v>4608</v>
      </c>
      <c r="B4612" s="218" t="s">
        <v>6461</v>
      </c>
      <c r="C4612" s="222" t="s">
        <v>2017</v>
      </c>
      <c r="D4612" s="235" t="s">
        <v>2007</v>
      </c>
      <c r="E4612" s="68" t="s">
        <v>2008</v>
      </c>
      <c r="F4612" s="239">
        <v>3</v>
      </c>
    </row>
    <row r="4613" customHeight="1" spans="1:6">
      <c r="A4613" s="20">
        <v>4609</v>
      </c>
      <c r="B4613" s="218" t="s">
        <v>6462</v>
      </c>
      <c r="C4613" s="222" t="s">
        <v>2017</v>
      </c>
      <c r="D4613" s="235" t="s">
        <v>2007</v>
      </c>
      <c r="E4613" s="68" t="s">
        <v>2008</v>
      </c>
      <c r="F4613" s="239">
        <v>3</v>
      </c>
    </row>
    <row r="4614" customHeight="1" spans="1:6">
      <c r="A4614" s="20">
        <v>4610</v>
      </c>
      <c r="B4614" s="218" t="s">
        <v>6463</v>
      </c>
      <c r="C4614" s="222" t="s">
        <v>2017</v>
      </c>
      <c r="D4614" s="235" t="s">
        <v>2007</v>
      </c>
      <c r="E4614" s="68" t="s">
        <v>2008</v>
      </c>
      <c r="F4614" s="239">
        <v>1</v>
      </c>
    </row>
    <row r="4615" customHeight="1" spans="1:6">
      <c r="A4615" s="20">
        <v>4611</v>
      </c>
      <c r="B4615" s="218" t="s">
        <v>6464</v>
      </c>
      <c r="C4615" s="222" t="s">
        <v>2017</v>
      </c>
      <c r="D4615" s="235" t="s">
        <v>2007</v>
      </c>
      <c r="E4615" s="68" t="s">
        <v>2008</v>
      </c>
      <c r="F4615" s="239">
        <v>1</v>
      </c>
    </row>
    <row r="4616" customHeight="1" spans="1:6">
      <c r="A4616" s="20">
        <v>4612</v>
      </c>
      <c r="B4616" s="218" t="s">
        <v>6465</v>
      </c>
      <c r="C4616" s="222" t="s">
        <v>2017</v>
      </c>
      <c r="D4616" s="235" t="s">
        <v>2007</v>
      </c>
      <c r="E4616" s="68" t="s">
        <v>2008</v>
      </c>
      <c r="F4616" s="239">
        <v>1</v>
      </c>
    </row>
    <row r="4617" customHeight="1" spans="1:6">
      <c r="A4617" s="20">
        <v>4613</v>
      </c>
      <c r="B4617" s="218" t="s">
        <v>6466</v>
      </c>
      <c r="C4617" s="222" t="s">
        <v>2017</v>
      </c>
      <c r="D4617" s="235" t="s">
        <v>2007</v>
      </c>
      <c r="E4617" s="68" t="s">
        <v>2008</v>
      </c>
      <c r="F4617" s="239">
        <v>2</v>
      </c>
    </row>
    <row r="4618" customHeight="1" spans="1:6">
      <c r="A4618" s="20">
        <v>4614</v>
      </c>
      <c r="B4618" s="218" t="s">
        <v>6158</v>
      </c>
      <c r="C4618" s="222" t="s">
        <v>2017</v>
      </c>
      <c r="D4618" s="235" t="s">
        <v>2007</v>
      </c>
      <c r="E4618" s="68" t="s">
        <v>2008</v>
      </c>
      <c r="F4618" s="239">
        <v>1</v>
      </c>
    </row>
    <row r="4619" customHeight="1" spans="1:6">
      <c r="A4619" s="20">
        <v>4615</v>
      </c>
      <c r="B4619" s="218" t="s">
        <v>6467</v>
      </c>
      <c r="C4619" s="222" t="s">
        <v>2017</v>
      </c>
      <c r="D4619" s="235" t="s">
        <v>2007</v>
      </c>
      <c r="E4619" s="68" t="s">
        <v>2008</v>
      </c>
      <c r="F4619" s="239">
        <v>2</v>
      </c>
    </row>
    <row r="4620" customHeight="1" spans="1:6">
      <c r="A4620" s="20">
        <v>4616</v>
      </c>
      <c r="B4620" s="218" t="s">
        <v>6468</v>
      </c>
      <c r="C4620" s="222" t="s">
        <v>2017</v>
      </c>
      <c r="D4620" s="235" t="s">
        <v>2007</v>
      </c>
      <c r="E4620" s="68" t="s">
        <v>2008</v>
      </c>
      <c r="F4620" s="239">
        <v>1</v>
      </c>
    </row>
    <row r="4621" customHeight="1" spans="1:6">
      <c r="A4621" s="20">
        <v>4617</v>
      </c>
      <c r="B4621" s="218" t="s">
        <v>6469</v>
      </c>
      <c r="C4621" s="222" t="s">
        <v>2017</v>
      </c>
      <c r="D4621" s="235" t="s">
        <v>2007</v>
      </c>
      <c r="E4621" s="68" t="s">
        <v>2008</v>
      </c>
      <c r="F4621" s="239">
        <v>1</v>
      </c>
    </row>
    <row r="4622" customHeight="1" spans="1:6">
      <c r="A4622" s="20">
        <v>4618</v>
      </c>
      <c r="B4622" s="218" t="s">
        <v>6470</v>
      </c>
      <c r="C4622" s="222" t="s">
        <v>2017</v>
      </c>
      <c r="D4622" s="235" t="s">
        <v>2007</v>
      </c>
      <c r="E4622" s="68" t="s">
        <v>2008</v>
      </c>
      <c r="F4622" s="239">
        <v>3</v>
      </c>
    </row>
    <row r="4623" customHeight="1" spans="1:6">
      <c r="A4623" s="20">
        <v>4619</v>
      </c>
      <c r="B4623" s="218" t="s">
        <v>5213</v>
      </c>
      <c r="C4623" s="68"/>
      <c r="D4623" s="235" t="s">
        <v>2007</v>
      </c>
      <c r="E4623" s="68" t="s">
        <v>2008</v>
      </c>
      <c r="F4623" s="239">
        <v>2</v>
      </c>
    </row>
    <row r="4624" customHeight="1" spans="1:6">
      <c r="A4624" s="20">
        <v>4620</v>
      </c>
      <c r="B4624" s="218" t="s">
        <v>6471</v>
      </c>
      <c r="C4624" s="222" t="s">
        <v>2017</v>
      </c>
      <c r="D4624" s="235" t="s">
        <v>2007</v>
      </c>
      <c r="E4624" s="68" t="s">
        <v>2008</v>
      </c>
      <c r="F4624" s="239">
        <v>1</v>
      </c>
    </row>
    <row r="4625" customHeight="1" spans="1:6">
      <c r="A4625" s="20">
        <v>4621</v>
      </c>
      <c r="B4625" s="218" t="s">
        <v>6472</v>
      </c>
      <c r="C4625" s="222" t="s">
        <v>2017</v>
      </c>
      <c r="D4625" s="235" t="s">
        <v>2007</v>
      </c>
      <c r="E4625" s="68" t="s">
        <v>2008</v>
      </c>
      <c r="F4625" s="239">
        <v>4</v>
      </c>
    </row>
    <row r="4626" customHeight="1" spans="1:6">
      <c r="A4626" s="20">
        <v>4622</v>
      </c>
      <c r="B4626" s="218" t="s">
        <v>6473</v>
      </c>
      <c r="C4626" s="224" t="s">
        <v>2377</v>
      </c>
      <c r="D4626" s="235" t="s">
        <v>2007</v>
      </c>
      <c r="E4626" s="68" t="s">
        <v>2008</v>
      </c>
      <c r="F4626" s="239">
        <v>1</v>
      </c>
    </row>
    <row r="4627" customHeight="1" spans="1:6">
      <c r="A4627" s="20">
        <v>4623</v>
      </c>
      <c r="B4627" s="218" t="s">
        <v>5224</v>
      </c>
      <c r="C4627" s="68"/>
      <c r="D4627" s="235" t="s">
        <v>2007</v>
      </c>
      <c r="E4627" s="68" t="s">
        <v>2008</v>
      </c>
      <c r="F4627" s="239">
        <v>1</v>
      </c>
    </row>
    <row r="4628" customHeight="1" spans="1:6">
      <c r="A4628" s="20">
        <v>4624</v>
      </c>
      <c r="B4628" s="218" t="s">
        <v>6474</v>
      </c>
      <c r="C4628" s="222" t="s">
        <v>2017</v>
      </c>
      <c r="D4628" s="235" t="s">
        <v>2007</v>
      </c>
      <c r="E4628" s="68" t="s">
        <v>2008</v>
      </c>
      <c r="F4628" s="239">
        <v>5</v>
      </c>
    </row>
    <row r="4629" customHeight="1" spans="1:6">
      <c r="A4629" s="20">
        <v>4625</v>
      </c>
      <c r="B4629" s="218" t="s">
        <v>6475</v>
      </c>
      <c r="C4629" s="222" t="s">
        <v>2017</v>
      </c>
      <c r="D4629" s="235" t="s">
        <v>2007</v>
      </c>
      <c r="E4629" s="68" t="s">
        <v>2008</v>
      </c>
      <c r="F4629" s="239">
        <v>1</v>
      </c>
    </row>
    <row r="4630" customHeight="1" spans="1:6">
      <c r="A4630" s="20">
        <v>4626</v>
      </c>
      <c r="B4630" s="218" t="s">
        <v>6476</v>
      </c>
      <c r="C4630" s="222" t="s">
        <v>2017</v>
      </c>
      <c r="D4630" s="235" t="s">
        <v>2007</v>
      </c>
      <c r="E4630" s="68" t="s">
        <v>2008</v>
      </c>
      <c r="F4630" s="239">
        <v>1</v>
      </c>
    </row>
    <row r="4631" customHeight="1" spans="1:6">
      <c r="A4631" s="20">
        <v>4627</v>
      </c>
      <c r="B4631" s="218" t="s">
        <v>6477</v>
      </c>
      <c r="C4631" s="222" t="s">
        <v>2017</v>
      </c>
      <c r="D4631" s="235" t="s">
        <v>2007</v>
      </c>
      <c r="E4631" s="68" t="s">
        <v>2008</v>
      </c>
      <c r="F4631" s="239">
        <v>1</v>
      </c>
    </row>
    <row r="4632" customHeight="1" spans="1:6">
      <c r="A4632" s="20">
        <v>4628</v>
      </c>
      <c r="B4632" s="218" t="s">
        <v>6478</v>
      </c>
      <c r="C4632" s="222" t="s">
        <v>2017</v>
      </c>
      <c r="D4632" s="235" t="s">
        <v>2007</v>
      </c>
      <c r="E4632" s="68" t="s">
        <v>2008</v>
      </c>
      <c r="F4632" s="239">
        <v>2</v>
      </c>
    </row>
    <row r="4633" customHeight="1" spans="1:6">
      <c r="A4633" s="20">
        <v>4629</v>
      </c>
      <c r="B4633" s="218" t="s">
        <v>6479</v>
      </c>
      <c r="C4633" s="222" t="s">
        <v>2017</v>
      </c>
      <c r="D4633" s="235" t="s">
        <v>2007</v>
      </c>
      <c r="E4633" s="68" t="s">
        <v>2008</v>
      </c>
      <c r="F4633" s="239">
        <v>7</v>
      </c>
    </row>
    <row r="4634" customHeight="1" spans="1:6">
      <c r="A4634" s="20">
        <v>4630</v>
      </c>
      <c r="B4634" s="218" t="s">
        <v>6480</v>
      </c>
      <c r="C4634" s="222" t="s">
        <v>2017</v>
      </c>
      <c r="D4634" s="235" t="s">
        <v>2007</v>
      </c>
      <c r="E4634" s="68" t="s">
        <v>2008</v>
      </c>
      <c r="F4634" s="239">
        <v>12</v>
      </c>
    </row>
    <row r="4635" customHeight="1" spans="1:6">
      <c r="A4635" s="20">
        <v>4631</v>
      </c>
      <c r="B4635" s="218" t="s">
        <v>6481</v>
      </c>
      <c r="C4635" s="222" t="s">
        <v>2017</v>
      </c>
      <c r="D4635" s="235" t="s">
        <v>2007</v>
      </c>
      <c r="E4635" s="68" t="s">
        <v>2008</v>
      </c>
      <c r="F4635" s="239">
        <v>1</v>
      </c>
    </row>
    <row r="4636" customHeight="1" spans="1:6">
      <c r="A4636" s="20">
        <v>4632</v>
      </c>
      <c r="B4636" s="218" t="s">
        <v>5660</v>
      </c>
      <c r="C4636" s="68"/>
      <c r="D4636" s="235" t="s">
        <v>2007</v>
      </c>
      <c r="E4636" s="68" t="s">
        <v>2008</v>
      </c>
      <c r="F4636" s="239">
        <v>2</v>
      </c>
    </row>
    <row r="4637" customHeight="1" spans="1:6">
      <c r="A4637" s="20">
        <v>4633</v>
      </c>
      <c r="B4637" s="218" t="s">
        <v>6482</v>
      </c>
      <c r="C4637" s="68"/>
      <c r="D4637" s="235" t="s">
        <v>2007</v>
      </c>
      <c r="E4637" s="68" t="s">
        <v>2008</v>
      </c>
      <c r="F4637" s="239">
        <v>7</v>
      </c>
    </row>
    <row r="4638" customHeight="1" spans="1:6">
      <c r="A4638" s="20">
        <v>4634</v>
      </c>
      <c r="B4638" s="218" t="s">
        <v>6483</v>
      </c>
      <c r="C4638" s="68"/>
      <c r="D4638" s="235" t="s">
        <v>2007</v>
      </c>
      <c r="E4638" s="68" t="s">
        <v>2032</v>
      </c>
      <c r="F4638" s="239">
        <v>8</v>
      </c>
    </row>
    <row r="4639" customHeight="1" spans="1:6">
      <c r="A4639" s="20">
        <v>4635</v>
      </c>
      <c r="B4639" s="218" t="s">
        <v>6484</v>
      </c>
      <c r="C4639" s="68"/>
      <c r="D4639" s="235" t="s">
        <v>2007</v>
      </c>
      <c r="E4639" s="68" t="s">
        <v>2008</v>
      </c>
      <c r="F4639" s="239">
        <v>3</v>
      </c>
    </row>
    <row r="4640" customHeight="1" spans="1:6">
      <c r="A4640" s="20">
        <v>4636</v>
      </c>
      <c r="B4640" s="218" t="s">
        <v>6485</v>
      </c>
      <c r="C4640" s="222" t="s">
        <v>2017</v>
      </c>
      <c r="D4640" s="235" t="s">
        <v>2007</v>
      </c>
      <c r="E4640" s="68" t="s">
        <v>2008</v>
      </c>
      <c r="F4640" s="239">
        <v>3</v>
      </c>
    </row>
    <row r="4641" customHeight="1" spans="1:6">
      <c r="A4641" s="20">
        <v>4637</v>
      </c>
      <c r="B4641" s="218" t="s">
        <v>6486</v>
      </c>
      <c r="C4641" s="222" t="s">
        <v>2017</v>
      </c>
      <c r="D4641" s="235" t="s">
        <v>2007</v>
      </c>
      <c r="E4641" s="68" t="s">
        <v>2008</v>
      </c>
      <c r="F4641" s="239">
        <v>3</v>
      </c>
    </row>
    <row r="4642" customHeight="1" spans="1:6">
      <c r="A4642" s="20">
        <v>4638</v>
      </c>
      <c r="B4642" s="218" t="s">
        <v>6487</v>
      </c>
      <c r="C4642" s="222" t="s">
        <v>2017</v>
      </c>
      <c r="D4642" s="235" t="s">
        <v>2007</v>
      </c>
      <c r="E4642" s="68" t="s">
        <v>2008</v>
      </c>
      <c r="F4642" s="239">
        <v>3</v>
      </c>
    </row>
    <row r="4643" customHeight="1" spans="1:6">
      <c r="A4643" s="20">
        <v>4639</v>
      </c>
      <c r="B4643" s="218" t="s">
        <v>6488</v>
      </c>
      <c r="C4643" s="222" t="s">
        <v>2017</v>
      </c>
      <c r="D4643" s="235" t="s">
        <v>2007</v>
      </c>
      <c r="E4643" s="68" t="s">
        <v>2032</v>
      </c>
      <c r="F4643" s="239">
        <v>5</v>
      </c>
    </row>
    <row r="4644" customHeight="1" spans="1:6">
      <c r="A4644" s="20">
        <v>4640</v>
      </c>
      <c r="B4644" s="218" t="s">
        <v>6489</v>
      </c>
      <c r="C4644" s="68"/>
      <c r="D4644" s="235" t="s">
        <v>2007</v>
      </c>
      <c r="E4644" s="68" t="s">
        <v>2008</v>
      </c>
      <c r="F4644" s="239">
        <v>1</v>
      </c>
    </row>
    <row r="4645" customHeight="1" spans="1:6">
      <c r="A4645" s="20">
        <v>4641</v>
      </c>
      <c r="B4645" s="218" t="s">
        <v>6490</v>
      </c>
      <c r="C4645" s="68"/>
      <c r="D4645" s="235" t="s">
        <v>2007</v>
      </c>
      <c r="E4645" s="68" t="s">
        <v>2008</v>
      </c>
      <c r="F4645" s="239">
        <v>1</v>
      </c>
    </row>
    <row r="4646" customHeight="1" spans="1:6">
      <c r="A4646" s="20">
        <v>4642</v>
      </c>
      <c r="B4646" s="218" t="s">
        <v>6273</v>
      </c>
      <c r="C4646" s="68"/>
      <c r="D4646" s="235" t="s">
        <v>2007</v>
      </c>
      <c r="E4646" s="68" t="s">
        <v>2008</v>
      </c>
      <c r="F4646" s="239">
        <v>3</v>
      </c>
    </row>
    <row r="4647" customHeight="1" spans="1:6">
      <c r="A4647" s="20">
        <v>4643</v>
      </c>
      <c r="B4647" s="218" t="s">
        <v>6491</v>
      </c>
      <c r="C4647" s="68"/>
      <c r="D4647" s="235" t="s">
        <v>2007</v>
      </c>
      <c r="E4647" s="68" t="s">
        <v>2008</v>
      </c>
      <c r="F4647" s="239">
        <v>1</v>
      </c>
    </row>
    <row r="4648" customHeight="1" spans="1:6">
      <c r="A4648" s="20">
        <v>4644</v>
      </c>
      <c r="B4648" s="218" t="s">
        <v>6492</v>
      </c>
      <c r="C4648" s="68"/>
      <c r="D4648" s="235" t="s">
        <v>2007</v>
      </c>
      <c r="E4648" s="68" t="s">
        <v>2008</v>
      </c>
      <c r="F4648" s="239">
        <v>2</v>
      </c>
    </row>
    <row r="4649" customHeight="1" spans="1:6">
      <c r="A4649" s="20">
        <v>4645</v>
      </c>
      <c r="B4649" s="218" t="s">
        <v>6493</v>
      </c>
      <c r="C4649" s="222" t="s">
        <v>2017</v>
      </c>
      <c r="D4649" s="235" t="s">
        <v>2007</v>
      </c>
      <c r="E4649" s="68" t="s">
        <v>2008</v>
      </c>
      <c r="F4649" s="239">
        <v>1</v>
      </c>
    </row>
    <row r="4650" customHeight="1" spans="1:6">
      <c r="A4650" s="20">
        <v>4646</v>
      </c>
      <c r="B4650" s="218" t="s">
        <v>6494</v>
      </c>
      <c r="C4650" s="222" t="s">
        <v>2017</v>
      </c>
      <c r="D4650" s="235" t="s">
        <v>2007</v>
      </c>
      <c r="E4650" s="68" t="s">
        <v>2008</v>
      </c>
      <c r="F4650" s="239">
        <v>1</v>
      </c>
    </row>
    <row r="4651" customHeight="1" spans="1:6">
      <c r="A4651" s="20">
        <v>4647</v>
      </c>
      <c r="B4651" s="218" t="s">
        <v>6495</v>
      </c>
      <c r="C4651" s="222" t="s">
        <v>2017</v>
      </c>
      <c r="D4651" s="235" t="s">
        <v>2007</v>
      </c>
      <c r="E4651" s="68" t="s">
        <v>2008</v>
      </c>
      <c r="F4651" s="239">
        <v>4</v>
      </c>
    </row>
    <row r="4652" customHeight="1" spans="1:6">
      <c r="A4652" s="20">
        <v>4648</v>
      </c>
      <c r="B4652" s="218" t="s">
        <v>6496</v>
      </c>
      <c r="C4652" s="222" t="s">
        <v>2017</v>
      </c>
      <c r="D4652" s="235" t="s">
        <v>2007</v>
      </c>
      <c r="E4652" s="68" t="s">
        <v>2038</v>
      </c>
      <c r="F4652" s="239">
        <v>6</v>
      </c>
    </row>
    <row r="4653" customHeight="1" spans="1:6">
      <c r="A4653" s="20">
        <v>4649</v>
      </c>
      <c r="B4653" s="218" t="s">
        <v>6497</v>
      </c>
      <c r="C4653" s="68"/>
      <c r="D4653" s="235" t="s">
        <v>2007</v>
      </c>
      <c r="E4653" s="68" t="s">
        <v>2008</v>
      </c>
      <c r="F4653" s="239">
        <v>8</v>
      </c>
    </row>
    <row r="4654" customHeight="1" spans="1:6">
      <c r="A4654" s="20">
        <v>4650</v>
      </c>
      <c r="B4654" s="218" t="s">
        <v>6498</v>
      </c>
      <c r="C4654" s="222" t="s">
        <v>2017</v>
      </c>
      <c r="D4654" s="235" t="s">
        <v>2007</v>
      </c>
      <c r="E4654" s="68" t="s">
        <v>2193</v>
      </c>
      <c r="F4654" s="239">
        <v>8</v>
      </c>
    </row>
    <row r="4655" customHeight="1" spans="1:6">
      <c r="A4655" s="20">
        <v>4651</v>
      </c>
      <c r="B4655" s="218" t="s">
        <v>6499</v>
      </c>
      <c r="C4655" s="222" t="s">
        <v>2017</v>
      </c>
      <c r="D4655" s="235" t="s">
        <v>2007</v>
      </c>
      <c r="E4655" s="68" t="s">
        <v>2008</v>
      </c>
      <c r="F4655" s="239">
        <v>1</v>
      </c>
    </row>
    <row r="4656" customHeight="1" spans="1:6">
      <c r="A4656" s="20">
        <v>4652</v>
      </c>
      <c r="B4656" s="218" t="s">
        <v>6500</v>
      </c>
      <c r="C4656" s="222" t="s">
        <v>2017</v>
      </c>
      <c r="D4656" s="235" t="s">
        <v>2007</v>
      </c>
      <c r="E4656" s="68" t="s">
        <v>2008</v>
      </c>
      <c r="F4656" s="239">
        <v>2</v>
      </c>
    </row>
    <row r="4657" customHeight="1" spans="1:6">
      <c r="A4657" s="20">
        <v>4653</v>
      </c>
      <c r="B4657" s="218" t="s">
        <v>6501</v>
      </c>
      <c r="C4657" s="222" t="s">
        <v>2094</v>
      </c>
      <c r="D4657" s="235" t="s">
        <v>2007</v>
      </c>
      <c r="E4657" s="68" t="s">
        <v>2099</v>
      </c>
      <c r="F4657" s="239">
        <v>2</v>
      </c>
    </row>
    <row r="4658" customHeight="1" spans="1:6">
      <c r="A4658" s="20">
        <v>4654</v>
      </c>
      <c r="B4658" s="218" t="s">
        <v>6502</v>
      </c>
      <c r="C4658" s="222" t="s">
        <v>2017</v>
      </c>
      <c r="D4658" s="235" t="s">
        <v>2007</v>
      </c>
      <c r="E4658" s="68" t="s">
        <v>2099</v>
      </c>
      <c r="F4658" s="239">
        <v>2</v>
      </c>
    </row>
    <row r="4659" customHeight="1" spans="1:6">
      <c r="A4659" s="20">
        <v>4655</v>
      </c>
      <c r="B4659" s="218" t="s">
        <v>6503</v>
      </c>
      <c r="C4659" s="68"/>
      <c r="D4659" s="235" t="s">
        <v>2007</v>
      </c>
      <c r="E4659" s="68" t="s">
        <v>2064</v>
      </c>
      <c r="F4659" s="239">
        <v>13</v>
      </c>
    </row>
    <row r="4660" customHeight="1" spans="1:6">
      <c r="A4660" s="20">
        <v>4656</v>
      </c>
      <c r="B4660" s="218" t="s">
        <v>6504</v>
      </c>
      <c r="C4660" s="68"/>
      <c r="D4660" s="235" t="s">
        <v>2007</v>
      </c>
      <c r="E4660" s="68" t="s">
        <v>2064</v>
      </c>
      <c r="F4660" s="239">
        <v>53</v>
      </c>
    </row>
    <row r="4661" customHeight="1" spans="1:6">
      <c r="A4661" s="20">
        <v>4657</v>
      </c>
      <c r="B4661" s="218" t="s">
        <v>6505</v>
      </c>
      <c r="C4661" s="68"/>
      <c r="D4661" s="235" t="s">
        <v>2007</v>
      </c>
      <c r="E4661" s="68" t="s">
        <v>2064</v>
      </c>
      <c r="F4661" s="239">
        <v>16</v>
      </c>
    </row>
    <row r="4662" customHeight="1" spans="1:6">
      <c r="A4662" s="20">
        <v>4658</v>
      </c>
      <c r="B4662" s="218" t="s">
        <v>6506</v>
      </c>
      <c r="C4662" s="68"/>
      <c r="D4662" s="235" t="s">
        <v>2007</v>
      </c>
      <c r="E4662" s="68" t="s">
        <v>2064</v>
      </c>
      <c r="F4662" s="239">
        <v>28</v>
      </c>
    </row>
    <row r="4663" customHeight="1" spans="1:6">
      <c r="A4663" s="20">
        <v>4659</v>
      </c>
      <c r="B4663" s="218" t="s">
        <v>6507</v>
      </c>
      <c r="C4663" s="68"/>
      <c r="D4663" s="235" t="s">
        <v>2007</v>
      </c>
      <c r="E4663" s="68" t="s">
        <v>2064</v>
      </c>
      <c r="F4663" s="239">
        <v>5</v>
      </c>
    </row>
    <row r="4664" customHeight="1" spans="1:6">
      <c r="A4664" s="20">
        <v>4660</v>
      </c>
      <c r="B4664" s="218" t="s">
        <v>6508</v>
      </c>
      <c r="C4664" s="68"/>
      <c r="D4664" s="235" t="s">
        <v>2007</v>
      </c>
      <c r="E4664" s="68" t="s">
        <v>2064</v>
      </c>
      <c r="F4664" s="239">
        <v>2</v>
      </c>
    </row>
    <row r="4665" customHeight="1" spans="1:6">
      <c r="A4665" s="20">
        <v>4661</v>
      </c>
      <c r="B4665" s="218" t="s">
        <v>6509</v>
      </c>
      <c r="C4665" s="68"/>
      <c r="D4665" s="235" t="s">
        <v>2007</v>
      </c>
      <c r="E4665" s="68" t="s">
        <v>2064</v>
      </c>
      <c r="F4665" s="239">
        <v>5</v>
      </c>
    </row>
    <row r="4666" customHeight="1" spans="1:6">
      <c r="A4666" s="20">
        <v>4662</v>
      </c>
      <c r="B4666" s="218" t="s">
        <v>6510</v>
      </c>
      <c r="C4666" s="222" t="s">
        <v>2017</v>
      </c>
      <c r="D4666" s="235" t="s">
        <v>2007</v>
      </c>
      <c r="E4666" s="68" t="s">
        <v>2064</v>
      </c>
      <c r="F4666" s="239">
        <v>5</v>
      </c>
    </row>
    <row r="4667" customHeight="1" spans="1:6">
      <c r="A4667" s="20">
        <v>4663</v>
      </c>
      <c r="B4667" s="218" t="s">
        <v>6511</v>
      </c>
      <c r="C4667" s="68"/>
      <c r="D4667" s="235" t="s">
        <v>2007</v>
      </c>
      <c r="E4667" s="68" t="s">
        <v>2099</v>
      </c>
      <c r="F4667" s="239">
        <v>5</v>
      </c>
    </row>
    <row r="4668" customHeight="1" spans="1:6">
      <c r="A4668" s="20">
        <v>4664</v>
      </c>
      <c r="B4668" s="218" t="s">
        <v>6512</v>
      </c>
      <c r="C4668" s="68"/>
      <c r="D4668" s="235" t="s">
        <v>2007</v>
      </c>
      <c r="E4668" s="68" t="s">
        <v>2099</v>
      </c>
      <c r="F4668" s="239">
        <v>6</v>
      </c>
    </row>
    <row r="4669" customHeight="1" spans="1:6">
      <c r="A4669" s="20">
        <v>4665</v>
      </c>
      <c r="B4669" s="218" t="s">
        <v>6513</v>
      </c>
      <c r="C4669" s="68"/>
      <c r="D4669" s="235" t="s">
        <v>2007</v>
      </c>
      <c r="E4669" s="68" t="s">
        <v>2099</v>
      </c>
      <c r="F4669" s="239">
        <v>3</v>
      </c>
    </row>
    <row r="4670" customHeight="1" spans="1:6">
      <c r="A4670" s="20">
        <v>4666</v>
      </c>
      <c r="B4670" s="218" t="s">
        <v>6514</v>
      </c>
      <c r="C4670" s="222" t="s">
        <v>2017</v>
      </c>
      <c r="D4670" s="235" t="s">
        <v>2007</v>
      </c>
      <c r="E4670" s="68" t="s">
        <v>2064</v>
      </c>
      <c r="F4670" s="239">
        <v>4</v>
      </c>
    </row>
    <row r="4671" customHeight="1" spans="1:6">
      <c r="A4671" s="20">
        <v>4667</v>
      </c>
      <c r="B4671" s="218" t="s">
        <v>6515</v>
      </c>
      <c r="C4671" s="222" t="s">
        <v>2017</v>
      </c>
      <c r="D4671" s="235" t="s">
        <v>2007</v>
      </c>
      <c r="E4671" s="68" t="s">
        <v>2064</v>
      </c>
      <c r="F4671" s="239">
        <v>3</v>
      </c>
    </row>
    <row r="4672" customHeight="1" spans="1:6">
      <c r="A4672" s="20">
        <v>4668</v>
      </c>
      <c r="B4672" s="218" t="s">
        <v>6516</v>
      </c>
      <c r="C4672" s="222" t="s">
        <v>2017</v>
      </c>
      <c r="D4672" s="235" t="s">
        <v>2007</v>
      </c>
      <c r="E4672" s="68" t="s">
        <v>2064</v>
      </c>
      <c r="F4672" s="239">
        <v>3</v>
      </c>
    </row>
    <row r="4673" customHeight="1" spans="1:6">
      <c r="A4673" s="20">
        <v>4669</v>
      </c>
      <c r="B4673" s="218" t="s">
        <v>6517</v>
      </c>
      <c r="C4673" s="222" t="s">
        <v>2017</v>
      </c>
      <c r="D4673" s="235" t="s">
        <v>2007</v>
      </c>
      <c r="E4673" s="68" t="s">
        <v>2099</v>
      </c>
      <c r="F4673" s="239">
        <v>1</v>
      </c>
    </row>
    <row r="4674" customHeight="1" spans="1:6">
      <c r="A4674" s="20">
        <v>4670</v>
      </c>
      <c r="B4674" s="218" t="s">
        <v>6518</v>
      </c>
      <c r="C4674" s="222" t="s">
        <v>2017</v>
      </c>
      <c r="D4674" s="235" t="s">
        <v>2007</v>
      </c>
      <c r="E4674" s="68" t="s">
        <v>2099</v>
      </c>
      <c r="F4674" s="239">
        <v>1</v>
      </c>
    </row>
    <row r="4675" customHeight="1" spans="1:6">
      <c r="A4675" s="20">
        <v>4671</v>
      </c>
      <c r="B4675" s="218" t="s">
        <v>6519</v>
      </c>
      <c r="C4675" s="222" t="s">
        <v>2017</v>
      </c>
      <c r="D4675" s="235" t="s">
        <v>2007</v>
      </c>
      <c r="E4675" s="68" t="s">
        <v>2099</v>
      </c>
      <c r="F4675" s="239">
        <v>7</v>
      </c>
    </row>
    <row r="4676" customHeight="1" spans="1:6">
      <c r="A4676" s="20">
        <v>4672</v>
      </c>
      <c r="B4676" s="218" t="s">
        <v>6520</v>
      </c>
      <c r="C4676" s="68"/>
      <c r="D4676" s="235" t="s">
        <v>2007</v>
      </c>
      <c r="E4676" s="68" t="s">
        <v>2008</v>
      </c>
      <c r="F4676" s="239">
        <v>2</v>
      </c>
    </row>
    <row r="4677" customHeight="1" spans="1:6">
      <c r="A4677" s="20">
        <v>4673</v>
      </c>
      <c r="B4677" s="218" t="s">
        <v>6521</v>
      </c>
      <c r="C4677" s="68"/>
      <c r="D4677" s="235" t="s">
        <v>2007</v>
      </c>
      <c r="E4677" s="68" t="s">
        <v>2099</v>
      </c>
      <c r="F4677" s="239">
        <v>6</v>
      </c>
    </row>
    <row r="4678" customHeight="1" spans="1:6">
      <c r="A4678" s="20">
        <v>4674</v>
      </c>
      <c r="B4678" s="218" t="s">
        <v>6522</v>
      </c>
      <c r="C4678" s="68"/>
      <c r="D4678" s="235" t="s">
        <v>2007</v>
      </c>
      <c r="E4678" s="68" t="s">
        <v>2099</v>
      </c>
      <c r="F4678" s="239">
        <v>12</v>
      </c>
    </row>
    <row r="4679" customHeight="1" spans="1:6">
      <c r="A4679" s="20">
        <v>4675</v>
      </c>
      <c r="B4679" s="218" t="s">
        <v>6523</v>
      </c>
      <c r="C4679" s="68"/>
      <c r="D4679" s="235" t="s">
        <v>2007</v>
      </c>
      <c r="E4679" s="68" t="s">
        <v>2099</v>
      </c>
      <c r="F4679" s="239">
        <v>14</v>
      </c>
    </row>
    <row r="4680" customHeight="1" spans="1:6">
      <c r="A4680" s="20">
        <v>4676</v>
      </c>
      <c r="B4680" s="218" t="s">
        <v>6524</v>
      </c>
      <c r="C4680" s="68"/>
      <c r="D4680" s="235" t="s">
        <v>2007</v>
      </c>
      <c r="E4680" s="68" t="s">
        <v>2064</v>
      </c>
      <c r="F4680" s="239">
        <v>22</v>
      </c>
    </row>
    <row r="4681" customHeight="1" spans="1:6">
      <c r="A4681" s="20">
        <v>4677</v>
      </c>
      <c r="B4681" s="218" t="s">
        <v>6525</v>
      </c>
      <c r="C4681" s="68"/>
      <c r="D4681" s="235" t="s">
        <v>2007</v>
      </c>
      <c r="E4681" s="68" t="s">
        <v>2064</v>
      </c>
      <c r="F4681" s="239">
        <v>23</v>
      </c>
    </row>
    <row r="4682" customHeight="1" spans="1:6">
      <c r="A4682" s="20">
        <v>4678</v>
      </c>
      <c r="B4682" s="218" t="s">
        <v>6526</v>
      </c>
      <c r="C4682" s="68"/>
      <c r="D4682" s="235" t="s">
        <v>2007</v>
      </c>
      <c r="E4682" s="68" t="s">
        <v>2064</v>
      </c>
      <c r="F4682" s="239">
        <v>80</v>
      </c>
    </row>
    <row r="4683" customHeight="1" spans="1:6">
      <c r="A4683" s="20">
        <v>4679</v>
      </c>
      <c r="B4683" s="218" t="s">
        <v>6527</v>
      </c>
      <c r="C4683" s="68"/>
      <c r="D4683" s="235" t="s">
        <v>2007</v>
      </c>
      <c r="E4683" s="68" t="s">
        <v>2064</v>
      </c>
      <c r="F4683" s="239">
        <v>21</v>
      </c>
    </row>
    <row r="4684" customHeight="1" spans="1:6">
      <c r="A4684" s="20">
        <v>4680</v>
      </c>
      <c r="B4684" s="218" t="s">
        <v>6528</v>
      </c>
      <c r="C4684" s="68"/>
      <c r="D4684" s="235" t="s">
        <v>2007</v>
      </c>
      <c r="E4684" s="68" t="s">
        <v>2064</v>
      </c>
      <c r="F4684" s="239">
        <v>9</v>
      </c>
    </row>
    <row r="4685" customHeight="1" spans="1:6">
      <c r="A4685" s="20">
        <v>4681</v>
      </c>
      <c r="B4685" s="218" t="s">
        <v>6529</v>
      </c>
      <c r="C4685" s="68"/>
      <c r="D4685" s="235" t="s">
        <v>2007</v>
      </c>
      <c r="E4685" s="68" t="s">
        <v>2064</v>
      </c>
      <c r="F4685" s="239">
        <v>3</v>
      </c>
    </row>
    <row r="4686" customHeight="1" spans="1:6">
      <c r="A4686" s="20">
        <v>4682</v>
      </c>
      <c r="B4686" s="218" t="s">
        <v>6530</v>
      </c>
      <c r="C4686" s="222" t="s">
        <v>2017</v>
      </c>
      <c r="D4686" s="235" t="s">
        <v>2007</v>
      </c>
      <c r="E4686" s="68" t="s">
        <v>2008</v>
      </c>
      <c r="F4686" s="239">
        <v>1</v>
      </c>
    </row>
    <row r="4687" customHeight="1" spans="1:6">
      <c r="A4687" s="20">
        <v>4683</v>
      </c>
      <c r="B4687" s="218" t="s">
        <v>6531</v>
      </c>
      <c r="C4687" s="224"/>
      <c r="D4687" s="235" t="s">
        <v>2007</v>
      </c>
      <c r="E4687" s="68" t="s">
        <v>2008</v>
      </c>
      <c r="F4687" s="239">
        <v>2</v>
      </c>
    </row>
    <row r="4688" customHeight="1" spans="1:6">
      <c r="A4688" s="20">
        <v>4684</v>
      </c>
      <c r="B4688" s="218" t="s">
        <v>6532</v>
      </c>
      <c r="C4688" s="68"/>
      <c r="D4688" s="235" t="s">
        <v>2007</v>
      </c>
      <c r="E4688" s="68" t="s">
        <v>2008</v>
      </c>
      <c r="F4688" s="239">
        <v>10</v>
      </c>
    </row>
    <row r="4689" customHeight="1" spans="1:6">
      <c r="A4689" s="20">
        <v>4685</v>
      </c>
      <c r="B4689" s="218" t="s">
        <v>6533</v>
      </c>
      <c r="C4689" s="222" t="s">
        <v>2017</v>
      </c>
      <c r="D4689" s="235" t="s">
        <v>2007</v>
      </c>
      <c r="E4689" s="68" t="s">
        <v>2008</v>
      </c>
      <c r="F4689" s="239">
        <v>103</v>
      </c>
    </row>
    <row r="4690" customHeight="1" spans="1:6">
      <c r="A4690" s="20">
        <v>4686</v>
      </c>
      <c r="B4690" s="218" t="s">
        <v>6534</v>
      </c>
      <c r="C4690" s="68"/>
      <c r="D4690" s="235" t="s">
        <v>2007</v>
      </c>
      <c r="E4690" s="68" t="s">
        <v>2064</v>
      </c>
      <c r="F4690" s="239">
        <v>23</v>
      </c>
    </row>
    <row r="4691" customHeight="1" spans="1:6">
      <c r="A4691" s="20">
        <v>4687</v>
      </c>
      <c r="B4691" s="218" t="s">
        <v>6535</v>
      </c>
      <c r="C4691" s="222"/>
      <c r="D4691" s="235" t="s">
        <v>2007</v>
      </c>
      <c r="E4691" s="68" t="s">
        <v>2038</v>
      </c>
      <c r="F4691" s="239">
        <v>2</v>
      </c>
    </row>
    <row r="4692" customHeight="1" spans="1:6">
      <c r="A4692" s="20">
        <v>4688</v>
      </c>
      <c r="B4692" s="218" t="s">
        <v>6536</v>
      </c>
      <c r="C4692" s="222" t="s">
        <v>2017</v>
      </c>
      <c r="D4692" s="235" t="s">
        <v>2007</v>
      </c>
      <c r="E4692" s="68" t="s">
        <v>2008</v>
      </c>
      <c r="F4692" s="239">
        <v>3</v>
      </c>
    </row>
    <row r="4693" customHeight="1" spans="1:6">
      <c r="A4693" s="20">
        <v>4689</v>
      </c>
      <c r="B4693" s="218" t="s">
        <v>6537</v>
      </c>
      <c r="C4693" s="222" t="s">
        <v>2017</v>
      </c>
      <c r="D4693" s="235" t="s">
        <v>2007</v>
      </c>
      <c r="E4693" s="68" t="s">
        <v>2008</v>
      </c>
      <c r="F4693" s="239">
        <v>1</v>
      </c>
    </row>
    <row r="4694" customHeight="1" spans="1:6">
      <c r="A4694" s="20">
        <v>4690</v>
      </c>
      <c r="B4694" s="218" t="s">
        <v>6538</v>
      </c>
      <c r="C4694" s="68"/>
      <c r="D4694" s="235" t="s">
        <v>2007</v>
      </c>
      <c r="E4694" s="68" t="s">
        <v>2008</v>
      </c>
      <c r="F4694" s="239">
        <v>7</v>
      </c>
    </row>
    <row r="4695" customHeight="1" spans="1:6">
      <c r="A4695" s="20">
        <v>4691</v>
      </c>
      <c r="B4695" s="218" t="s">
        <v>6539</v>
      </c>
      <c r="C4695" s="68"/>
      <c r="D4695" s="235" t="s">
        <v>2007</v>
      </c>
      <c r="E4695" s="68" t="s">
        <v>2008</v>
      </c>
      <c r="F4695" s="239">
        <v>1</v>
      </c>
    </row>
    <row r="4696" customHeight="1" spans="1:6">
      <c r="A4696" s="20">
        <v>4692</v>
      </c>
      <c r="B4696" s="218" t="s">
        <v>6540</v>
      </c>
      <c r="C4696" s="68"/>
      <c r="D4696" s="235" t="s">
        <v>2007</v>
      </c>
      <c r="E4696" s="68" t="s">
        <v>2008</v>
      </c>
      <c r="F4696" s="239">
        <v>1</v>
      </c>
    </row>
    <row r="4697" customHeight="1" spans="1:6">
      <c r="A4697" s="20">
        <v>4693</v>
      </c>
      <c r="B4697" s="218" t="s">
        <v>6541</v>
      </c>
      <c r="C4697" s="68"/>
      <c r="D4697" s="235" t="s">
        <v>2007</v>
      </c>
      <c r="E4697" s="68" t="s">
        <v>2008</v>
      </c>
      <c r="F4697" s="239">
        <v>11</v>
      </c>
    </row>
    <row r="4698" customHeight="1" spans="1:6">
      <c r="A4698" s="20">
        <v>4694</v>
      </c>
      <c r="B4698" s="218" t="s">
        <v>6542</v>
      </c>
      <c r="C4698" s="68"/>
      <c r="D4698" s="235" t="s">
        <v>2007</v>
      </c>
      <c r="E4698" s="68" t="s">
        <v>2008</v>
      </c>
      <c r="F4698" s="239">
        <v>1</v>
      </c>
    </row>
    <row r="4699" customHeight="1" spans="1:6">
      <c r="A4699" s="20">
        <v>4695</v>
      </c>
      <c r="B4699" s="218" t="s">
        <v>6543</v>
      </c>
      <c r="C4699" s="68"/>
      <c r="D4699" s="235" t="s">
        <v>2007</v>
      </c>
      <c r="E4699" s="68" t="s">
        <v>2008</v>
      </c>
      <c r="F4699" s="239">
        <v>9</v>
      </c>
    </row>
    <row r="4700" customHeight="1" spans="1:6">
      <c r="A4700" s="20">
        <v>4696</v>
      </c>
      <c r="B4700" s="218" t="s">
        <v>6544</v>
      </c>
      <c r="C4700" s="68"/>
      <c r="D4700" s="235" t="s">
        <v>2007</v>
      </c>
      <c r="E4700" s="68" t="s">
        <v>2008</v>
      </c>
      <c r="F4700" s="239">
        <v>1</v>
      </c>
    </row>
    <row r="4701" customHeight="1" spans="1:6">
      <c r="A4701" s="20">
        <v>4697</v>
      </c>
      <c r="B4701" s="218" t="s">
        <v>6545</v>
      </c>
      <c r="C4701" s="68"/>
      <c r="D4701" s="235" t="s">
        <v>2007</v>
      </c>
      <c r="E4701" s="68" t="s">
        <v>2008</v>
      </c>
      <c r="F4701" s="239">
        <v>30</v>
      </c>
    </row>
    <row r="4702" customHeight="1" spans="1:6">
      <c r="A4702" s="20">
        <v>4698</v>
      </c>
      <c r="B4702" s="218" t="s">
        <v>6546</v>
      </c>
      <c r="C4702" s="68"/>
      <c r="D4702" s="235" t="s">
        <v>2007</v>
      </c>
      <c r="E4702" s="68" t="s">
        <v>2008</v>
      </c>
      <c r="F4702" s="239">
        <v>2</v>
      </c>
    </row>
    <row r="4703" customHeight="1" spans="1:6">
      <c r="A4703" s="20">
        <v>4699</v>
      </c>
      <c r="B4703" s="218" t="s">
        <v>6547</v>
      </c>
      <c r="C4703" s="222" t="s">
        <v>2017</v>
      </c>
      <c r="D4703" s="235" t="s">
        <v>2007</v>
      </c>
      <c r="E4703" s="68" t="s">
        <v>2032</v>
      </c>
      <c r="F4703" s="239">
        <v>4</v>
      </c>
    </row>
    <row r="4704" customHeight="1" spans="1:6">
      <c r="A4704" s="20">
        <v>4700</v>
      </c>
      <c r="B4704" s="218" t="s">
        <v>6548</v>
      </c>
      <c r="C4704" s="222" t="s">
        <v>2017</v>
      </c>
      <c r="D4704" s="235" t="s">
        <v>2007</v>
      </c>
      <c r="E4704" s="68" t="s">
        <v>2032</v>
      </c>
      <c r="F4704" s="239">
        <v>4</v>
      </c>
    </row>
    <row r="4705" customHeight="1" spans="1:6">
      <c r="A4705" s="20">
        <v>4701</v>
      </c>
      <c r="B4705" s="218" t="s">
        <v>6549</v>
      </c>
      <c r="C4705" s="222" t="s">
        <v>2017</v>
      </c>
      <c r="D4705" s="235" t="s">
        <v>2007</v>
      </c>
      <c r="E4705" s="68" t="s">
        <v>2099</v>
      </c>
      <c r="F4705" s="239">
        <v>3</v>
      </c>
    </row>
    <row r="4706" customHeight="1" spans="1:6">
      <c r="A4706" s="20">
        <v>4702</v>
      </c>
      <c r="B4706" s="218" t="s">
        <v>6550</v>
      </c>
      <c r="C4706" s="222" t="s">
        <v>2017</v>
      </c>
      <c r="D4706" s="235" t="s">
        <v>2007</v>
      </c>
      <c r="E4706" s="68" t="s">
        <v>2099</v>
      </c>
      <c r="F4706" s="239">
        <v>2</v>
      </c>
    </row>
    <row r="4707" customHeight="1" spans="1:6">
      <c r="A4707" s="20">
        <v>4703</v>
      </c>
      <c r="B4707" s="218" t="s">
        <v>6550</v>
      </c>
      <c r="C4707" s="222" t="s">
        <v>2017</v>
      </c>
      <c r="D4707" s="235" t="s">
        <v>2007</v>
      </c>
      <c r="E4707" s="68" t="s">
        <v>2099</v>
      </c>
      <c r="F4707" s="239">
        <v>4</v>
      </c>
    </row>
    <row r="4708" customHeight="1" spans="1:6">
      <c r="A4708" s="20">
        <v>4704</v>
      </c>
      <c r="B4708" s="218" t="s">
        <v>6551</v>
      </c>
      <c r="C4708" s="68"/>
      <c r="D4708" s="235" t="s">
        <v>2007</v>
      </c>
      <c r="E4708" s="68" t="s">
        <v>2064</v>
      </c>
      <c r="F4708" s="239">
        <v>71</v>
      </c>
    </row>
    <row r="4709" customHeight="1" spans="1:6">
      <c r="A4709" s="20">
        <v>4705</v>
      </c>
      <c r="B4709" s="218" t="s">
        <v>6552</v>
      </c>
      <c r="C4709" s="222" t="s">
        <v>2017</v>
      </c>
      <c r="D4709" s="235" t="s">
        <v>2007</v>
      </c>
      <c r="E4709" s="68" t="s">
        <v>2008</v>
      </c>
      <c r="F4709" s="239">
        <v>1</v>
      </c>
    </row>
    <row r="4710" customHeight="1" spans="1:6">
      <c r="A4710" s="20">
        <v>4706</v>
      </c>
      <c r="B4710" s="218" t="s">
        <v>6553</v>
      </c>
      <c r="C4710" s="222" t="s">
        <v>2017</v>
      </c>
      <c r="D4710" s="235" t="s">
        <v>2007</v>
      </c>
      <c r="E4710" s="68" t="s">
        <v>2008</v>
      </c>
      <c r="F4710" s="239">
        <v>1</v>
      </c>
    </row>
    <row r="4711" customHeight="1" spans="1:6">
      <c r="A4711" s="20">
        <v>4707</v>
      </c>
      <c r="B4711" s="218" t="s">
        <v>6554</v>
      </c>
      <c r="C4711" s="222" t="s">
        <v>2017</v>
      </c>
      <c r="D4711" s="235" t="s">
        <v>2007</v>
      </c>
      <c r="E4711" s="68" t="s">
        <v>2099</v>
      </c>
      <c r="F4711" s="239">
        <v>1</v>
      </c>
    </row>
    <row r="4712" customHeight="1" spans="1:6">
      <c r="A4712" s="20">
        <v>4708</v>
      </c>
      <c r="B4712" s="218" t="s">
        <v>6555</v>
      </c>
      <c r="C4712" s="222" t="s">
        <v>2094</v>
      </c>
      <c r="D4712" s="235" t="s">
        <v>2007</v>
      </c>
      <c r="E4712" s="68" t="s">
        <v>2099</v>
      </c>
      <c r="F4712" s="239">
        <v>1</v>
      </c>
    </row>
    <row r="4713" customHeight="1" spans="1:6">
      <c r="A4713" s="20">
        <v>4709</v>
      </c>
      <c r="B4713" s="218" t="s">
        <v>6556</v>
      </c>
      <c r="C4713" s="222" t="s">
        <v>2017</v>
      </c>
      <c r="D4713" s="235" t="s">
        <v>2007</v>
      </c>
      <c r="E4713" s="68" t="s">
        <v>2099</v>
      </c>
      <c r="F4713" s="239">
        <v>1</v>
      </c>
    </row>
    <row r="4714" customHeight="1" spans="1:6">
      <c r="A4714" s="20">
        <v>4710</v>
      </c>
      <c r="B4714" s="218" t="s">
        <v>6557</v>
      </c>
      <c r="C4714" s="222" t="s">
        <v>2017</v>
      </c>
      <c r="D4714" s="235" t="s">
        <v>2007</v>
      </c>
      <c r="E4714" s="68" t="s">
        <v>2099</v>
      </c>
      <c r="F4714" s="239">
        <v>1</v>
      </c>
    </row>
    <row r="4715" customHeight="1" spans="1:6">
      <c r="A4715" s="20">
        <v>4711</v>
      </c>
      <c r="B4715" s="218" t="s">
        <v>6558</v>
      </c>
      <c r="C4715" s="222" t="s">
        <v>2017</v>
      </c>
      <c r="D4715" s="235" t="s">
        <v>2007</v>
      </c>
      <c r="E4715" s="68" t="s">
        <v>2008</v>
      </c>
      <c r="F4715" s="239">
        <v>1</v>
      </c>
    </row>
    <row r="4716" customHeight="1" spans="1:6">
      <c r="A4716" s="20">
        <v>4712</v>
      </c>
      <c r="B4716" s="218" t="s">
        <v>6559</v>
      </c>
      <c r="C4716" s="222" t="s">
        <v>2017</v>
      </c>
      <c r="D4716" s="235" t="s">
        <v>2007</v>
      </c>
      <c r="E4716" s="68" t="s">
        <v>2099</v>
      </c>
      <c r="F4716" s="239">
        <v>8</v>
      </c>
    </row>
    <row r="4717" customHeight="1" spans="1:6">
      <c r="A4717" s="20">
        <v>4713</v>
      </c>
      <c r="B4717" s="218" t="s">
        <v>6560</v>
      </c>
      <c r="C4717" s="222" t="s">
        <v>2017</v>
      </c>
      <c r="D4717" s="235" t="s">
        <v>2007</v>
      </c>
      <c r="E4717" s="68" t="s">
        <v>2032</v>
      </c>
      <c r="F4717" s="239">
        <v>1</v>
      </c>
    </row>
    <row r="4718" customHeight="1" spans="1:6">
      <c r="A4718" s="20">
        <v>4714</v>
      </c>
      <c r="B4718" s="218" t="s">
        <v>6561</v>
      </c>
      <c r="C4718" s="222" t="s">
        <v>2017</v>
      </c>
      <c r="D4718" s="235" t="s">
        <v>2007</v>
      </c>
      <c r="E4718" s="68" t="s">
        <v>2032</v>
      </c>
      <c r="F4718" s="239">
        <v>2</v>
      </c>
    </row>
    <row r="4719" customHeight="1" spans="1:6">
      <c r="A4719" s="20">
        <v>4715</v>
      </c>
      <c r="B4719" s="218" t="s">
        <v>6562</v>
      </c>
      <c r="C4719" s="222" t="s">
        <v>2017</v>
      </c>
      <c r="D4719" s="235" t="s">
        <v>2007</v>
      </c>
      <c r="E4719" s="68" t="s">
        <v>2008</v>
      </c>
      <c r="F4719" s="239">
        <v>4</v>
      </c>
    </row>
    <row r="4720" customHeight="1" spans="1:6">
      <c r="A4720" s="20">
        <v>4716</v>
      </c>
      <c r="B4720" s="218" t="s">
        <v>6563</v>
      </c>
      <c r="C4720" s="222" t="s">
        <v>2017</v>
      </c>
      <c r="D4720" s="235" t="s">
        <v>2007</v>
      </c>
      <c r="E4720" s="68" t="s">
        <v>2032</v>
      </c>
      <c r="F4720" s="239">
        <v>3</v>
      </c>
    </row>
    <row r="4721" customHeight="1" spans="1:6">
      <c r="A4721" s="20">
        <v>4717</v>
      </c>
      <c r="B4721" s="218" t="s">
        <v>6564</v>
      </c>
      <c r="C4721" s="222" t="s">
        <v>2017</v>
      </c>
      <c r="D4721" s="235" t="s">
        <v>2007</v>
      </c>
      <c r="E4721" s="68" t="s">
        <v>2032</v>
      </c>
      <c r="F4721" s="239">
        <v>14</v>
      </c>
    </row>
    <row r="4722" customHeight="1" spans="1:6">
      <c r="A4722" s="20">
        <v>4718</v>
      </c>
      <c r="B4722" s="218" t="s">
        <v>6565</v>
      </c>
      <c r="C4722" s="222" t="s">
        <v>2017</v>
      </c>
      <c r="D4722" s="235" t="s">
        <v>2007</v>
      </c>
      <c r="E4722" s="68" t="s">
        <v>2032</v>
      </c>
      <c r="F4722" s="239">
        <v>7</v>
      </c>
    </row>
    <row r="4723" customHeight="1" spans="1:6">
      <c r="A4723" s="20">
        <v>4719</v>
      </c>
      <c r="B4723" s="218" t="s">
        <v>6566</v>
      </c>
      <c r="C4723" s="222" t="s">
        <v>2094</v>
      </c>
      <c r="D4723" s="235" t="s">
        <v>2007</v>
      </c>
      <c r="E4723" s="68" t="s">
        <v>2099</v>
      </c>
      <c r="F4723" s="239">
        <v>1</v>
      </c>
    </row>
    <row r="4724" customHeight="1" spans="1:6">
      <c r="A4724" s="20">
        <v>4720</v>
      </c>
      <c r="B4724" s="218" t="s">
        <v>6567</v>
      </c>
      <c r="C4724" s="222" t="s">
        <v>2094</v>
      </c>
      <c r="D4724" s="235" t="s">
        <v>2007</v>
      </c>
      <c r="E4724" s="68" t="s">
        <v>2099</v>
      </c>
      <c r="F4724" s="239">
        <v>1</v>
      </c>
    </row>
    <row r="4725" customHeight="1" spans="1:6">
      <c r="A4725" s="20">
        <v>4721</v>
      </c>
      <c r="B4725" s="218" t="s">
        <v>6568</v>
      </c>
      <c r="C4725" s="222" t="s">
        <v>2017</v>
      </c>
      <c r="D4725" s="235" t="s">
        <v>2007</v>
      </c>
      <c r="E4725" s="68" t="s">
        <v>2099</v>
      </c>
      <c r="F4725" s="239">
        <v>1</v>
      </c>
    </row>
    <row r="4726" customHeight="1" spans="1:6">
      <c r="A4726" s="20">
        <v>4722</v>
      </c>
      <c r="B4726" s="218" t="s">
        <v>6569</v>
      </c>
      <c r="C4726" s="222" t="s">
        <v>2017</v>
      </c>
      <c r="D4726" s="235" t="s">
        <v>2007</v>
      </c>
      <c r="E4726" s="68" t="s">
        <v>2099</v>
      </c>
      <c r="F4726" s="239">
        <v>20</v>
      </c>
    </row>
    <row r="4727" customHeight="1" spans="1:6">
      <c r="A4727" s="20">
        <v>4723</v>
      </c>
      <c r="B4727" s="218" t="s">
        <v>5596</v>
      </c>
      <c r="C4727" s="222" t="s">
        <v>2017</v>
      </c>
      <c r="D4727" s="235" t="s">
        <v>2007</v>
      </c>
      <c r="E4727" s="68" t="s">
        <v>2099</v>
      </c>
      <c r="F4727" s="239">
        <v>1</v>
      </c>
    </row>
    <row r="4728" customHeight="1" spans="1:6">
      <c r="A4728" s="20">
        <v>4724</v>
      </c>
      <c r="B4728" s="218" t="s">
        <v>6570</v>
      </c>
      <c r="C4728" s="222" t="s">
        <v>2017</v>
      </c>
      <c r="D4728" s="235" t="s">
        <v>2007</v>
      </c>
      <c r="E4728" s="68" t="s">
        <v>2099</v>
      </c>
      <c r="F4728" s="239">
        <v>1</v>
      </c>
    </row>
    <row r="4729" customHeight="1" spans="1:6">
      <c r="A4729" s="20">
        <v>4725</v>
      </c>
      <c r="B4729" s="218" t="s">
        <v>6571</v>
      </c>
      <c r="C4729" s="68"/>
      <c r="D4729" s="235" t="s">
        <v>2007</v>
      </c>
      <c r="E4729" s="68" t="s">
        <v>2032</v>
      </c>
      <c r="F4729" s="239">
        <v>9</v>
      </c>
    </row>
    <row r="4730" customHeight="1" spans="1:6">
      <c r="A4730" s="20">
        <v>4726</v>
      </c>
      <c r="B4730" s="218" t="s">
        <v>6572</v>
      </c>
      <c r="C4730" s="222" t="s">
        <v>2017</v>
      </c>
      <c r="D4730" s="235" t="s">
        <v>2007</v>
      </c>
      <c r="E4730" s="68" t="s">
        <v>2099</v>
      </c>
      <c r="F4730" s="239">
        <v>1</v>
      </c>
    </row>
    <row r="4731" customHeight="1" spans="1:6">
      <c r="A4731" s="20">
        <v>4727</v>
      </c>
      <c r="B4731" s="218" t="s">
        <v>6573</v>
      </c>
      <c r="C4731" s="222" t="s">
        <v>2017</v>
      </c>
      <c r="D4731" s="235" t="s">
        <v>2007</v>
      </c>
      <c r="E4731" s="68" t="s">
        <v>2008</v>
      </c>
      <c r="F4731" s="239">
        <v>3</v>
      </c>
    </row>
    <row r="4732" customHeight="1" spans="1:6">
      <c r="A4732" s="20">
        <v>4728</v>
      </c>
      <c r="B4732" s="218" t="s">
        <v>6574</v>
      </c>
      <c r="C4732" s="68" t="s">
        <v>2568</v>
      </c>
      <c r="D4732" s="235" t="s">
        <v>2007</v>
      </c>
      <c r="E4732" s="68" t="s">
        <v>2008</v>
      </c>
      <c r="F4732" s="239">
        <v>6</v>
      </c>
    </row>
    <row r="4733" customHeight="1" spans="1:6">
      <c r="A4733" s="20">
        <v>4729</v>
      </c>
      <c r="B4733" s="218" t="s">
        <v>6575</v>
      </c>
      <c r="C4733" s="222" t="s">
        <v>2017</v>
      </c>
      <c r="D4733" s="235" t="s">
        <v>2007</v>
      </c>
      <c r="E4733" s="68" t="s">
        <v>2099</v>
      </c>
      <c r="F4733" s="239">
        <v>3</v>
      </c>
    </row>
    <row r="4734" customHeight="1" spans="1:6">
      <c r="A4734" s="20">
        <v>4730</v>
      </c>
      <c r="B4734" s="218" t="s">
        <v>6576</v>
      </c>
      <c r="C4734" s="222" t="s">
        <v>2017</v>
      </c>
      <c r="D4734" s="235" t="s">
        <v>2007</v>
      </c>
      <c r="E4734" s="68" t="s">
        <v>2099</v>
      </c>
      <c r="F4734" s="239">
        <v>2</v>
      </c>
    </row>
    <row r="4735" customHeight="1" spans="1:6">
      <c r="A4735" s="20">
        <v>4731</v>
      </c>
      <c r="B4735" s="218" t="s">
        <v>6147</v>
      </c>
      <c r="C4735" s="222" t="s">
        <v>2017</v>
      </c>
      <c r="D4735" s="235" t="s">
        <v>2007</v>
      </c>
      <c r="E4735" s="68" t="s">
        <v>2099</v>
      </c>
      <c r="F4735" s="239">
        <v>3</v>
      </c>
    </row>
    <row r="4736" customHeight="1" spans="1:6">
      <c r="A4736" s="20">
        <v>4732</v>
      </c>
      <c r="B4736" s="218" t="s">
        <v>5927</v>
      </c>
      <c r="C4736" s="222" t="s">
        <v>2017</v>
      </c>
      <c r="D4736" s="235" t="s">
        <v>2007</v>
      </c>
      <c r="E4736" s="68" t="s">
        <v>2099</v>
      </c>
      <c r="F4736" s="239">
        <v>3</v>
      </c>
    </row>
    <row r="4737" customHeight="1" spans="1:6">
      <c r="A4737" s="20">
        <v>4733</v>
      </c>
      <c r="B4737" s="238" t="s">
        <v>6569</v>
      </c>
      <c r="C4737" s="243" t="s">
        <v>2017</v>
      </c>
      <c r="D4737" s="245" t="s">
        <v>2007</v>
      </c>
      <c r="E4737" s="244" t="s">
        <v>2099</v>
      </c>
      <c r="F4737" s="240">
        <v>4</v>
      </c>
    </row>
    <row r="4738" customHeight="1" spans="1:6">
      <c r="A4738" s="20">
        <v>4734</v>
      </c>
      <c r="B4738" s="238" t="s">
        <v>6577</v>
      </c>
      <c r="C4738" s="243" t="s">
        <v>2017</v>
      </c>
      <c r="D4738" s="245" t="s">
        <v>2007</v>
      </c>
      <c r="E4738" s="244" t="s">
        <v>2008</v>
      </c>
      <c r="F4738" s="240">
        <v>2</v>
      </c>
    </row>
    <row r="4739" customHeight="1" spans="1:6">
      <c r="A4739" s="20">
        <v>4735</v>
      </c>
      <c r="B4739" s="238" t="s">
        <v>6578</v>
      </c>
      <c r="C4739" s="243" t="s">
        <v>2094</v>
      </c>
      <c r="D4739" s="245" t="s">
        <v>2007</v>
      </c>
      <c r="E4739" s="244" t="s">
        <v>2099</v>
      </c>
      <c r="F4739" s="240">
        <v>1</v>
      </c>
    </row>
    <row r="4740" customHeight="1" spans="1:6">
      <c r="A4740" s="20">
        <v>4736</v>
      </c>
      <c r="B4740" s="238" t="s">
        <v>5260</v>
      </c>
      <c r="C4740" s="243" t="s">
        <v>2017</v>
      </c>
      <c r="D4740" s="245" t="s">
        <v>2007</v>
      </c>
      <c r="E4740" s="244" t="s">
        <v>4021</v>
      </c>
      <c r="F4740" s="240">
        <v>800</v>
      </c>
    </row>
    <row r="4741" customHeight="1" spans="1:6">
      <c r="A4741" s="20">
        <v>4737</v>
      </c>
      <c r="B4741" s="238" t="s">
        <v>6579</v>
      </c>
      <c r="C4741" s="243" t="s">
        <v>2017</v>
      </c>
      <c r="D4741" s="245" t="s">
        <v>2007</v>
      </c>
      <c r="E4741" s="244" t="s">
        <v>2099</v>
      </c>
      <c r="F4741" s="240">
        <v>7</v>
      </c>
    </row>
    <row r="4742" customHeight="1" spans="1:6">
      <c r="A4742" s="20">
        <v>4738</v>
      </c>
      <c r="B4742" s="238" t="s">
        <v>6580</v>
      </c>
      <c r="C4742" s="243" t="s">
        <v>2017</v>
      </c>
      <c r="D4742" s="245" t="s">
        <v>2007</v>
      </c>
      <c r="E4742" s="244" t="s">
        <v>2099</v>
      </c>
      <c r="F4742" s="240">
        <v>54</v>
      </c>
    </row>
    <row r="4743" customHeight="1" spans="1:6">
      <c r="A4743" s="20">
        <v>4739</v>
      </c>
      <c r="B4743" s="238" t="s">
        <v>6581</v>
      </c>
      <c r="C4743" s="243" t="s">
        <v>2017</v>
      </c>
      <c r="D4743" s="245" t="s">
        <v>2007</v>
      </c>
      <c r="E4743" s="244" t="s">
        <v>2008</v>
      </c>
      <c r="F4743" s="240">
        <v>3</v>
      </c>
    </row>
    <row r="4744" customHeight="1" spans="1:6">
      <c r="A4744" s="20">
        <v>4740</v>
      </c>
      <c r="B4744" s="238" t="s">
        <v>6582</v>
      </c>
      <c r="C4744" s="243" t="s">
        <v>2017</v>
      </c>
      <c r="D4744" s="245" t="s">
        <v>2007</v>
      </c>
      <c r="E4744" s="244" t="s">
        <v>2099</v>
      </c>
      <c r="F4744" s="240">
        <v>3</v>
      </c>
    </row>
    <row r="4745" customHeight="1" spans="1:6">
      <c r="A4745" s="20">
        <v>4741</v>
      </c>
      <c r="B4745" s="238" t="s">
        <v>6583</v>
      </c>
      <c r="C4745" s="243" t="s">
        <v>2094</v>
      </c>
      <c r="D4745" s="245" t="s">
        <v>2007</v>
      </c>
      <c r="E4745" s="244" t="s">
        <v>2099</v>
      </c>
      <c r="F4745" s="240">
        <v>2</v>
      </c>
    </row>
    <row r="4746" customHeight="1" spans="1:6">
      <c r="A4746" s="20">
        <v>4742</v>
      </c>
      <c r="B4746" s="238" t="s">
        <v>6584</v>
      </c>
      <c r="C4746" s="243" t="s">
        <v>2017</v>
      </c>
      <c r="D4746" s="245" t="s">
        <v>2007</v>
      </c>
      <c r="E4746" s="244" t="s">
        <v>2099</v>
      </c>
      <c r="F4746" s="240">
        <v>2</v>
      </c>
    </row>
    <row r="4747" customHeight="1" spans="1:6">
      <c r="A4747" s="20">
        <v>4743</v>
      </c>
      <c r="B4747" s="238" t="s">
        <v>6585</v>
      </c>
      <c r="C4747" s="243" t="s">
        <v>2017</v>
      </c>
      <c r="D4747" s="245" t="s">
        <v>2007</v>
      </c>
      <c r="E4747" s="244" t="s">
        <v>4021</v>
      </c>
      <c r="F4747" s="240">
        <v>115</v>
      </c>
    </row>
    <row r="4748" customHeight="1" spans="1:6">
      <c r="A4748" s="20">
        <v>4744</v>
      </c>
      <c r="B4748" s="238" t="s">
        <v>6586</v>
      </c>
      <c r="C4748" s="244"/>
      <c r="D4748" s="245" t="s">
        <v>2007</v>
      </c>
      <c r="E4748" s="244" t="s">
        <v>2008</v>
      </c>
      <c r="F4748" s="240">
        <v>39</v>
      </c>
    </row>
    <row r="4749" customHeight="1" spans="1:6">
      <c r="A4749" s="20">
        <v>4745</v>
      </c>
      <c r="B4749" s="238" t="s">
        <v>6587</v>
      </c>
      <c r="C4749" s="243" t="s">
        <v>2017</v>
      </c>
      <c r="D4749" s="245" t="s">
        <v>2007</v>
      </c>
      <c r="E4749" s="244" t="s">
        <v>2064</v>
      </c>
      <c r="F4749" s="240">
        <v>2</v>
      </c>
    </row>
    <row r="4750" customHeight="1" spans="1:6">
      <c r="A4750" s="20">
        <v>4746</v>
      </c>
      <c r="B4750" s="218" t="s">
        <v>6588</v>
      </c>
      <c r="C4750" s="222" t="s">
        <v>2017</v>
      </c>
      <c r="D4750" s="235" t="s">
        <v>2007</v>
      </c>
      <c r="E4750" s="68" t="s">
        <v>2064</v>
      </c>
      <c r="F4750" s="239">
        <v>4</v>
      </c>
    </row>
    <row r="4751" customHeight="1" spans="1:6">
      <c r="A4751" s="20">
        <v>4747</v>
      </c>
      <c r="B4751" s="218" t="s">
        <v>6589</v>
      </c>
      <c r="C4751" s="68"/>
      <c r="D4751" s="235" t="s">
        <v>2007</v>
      </c>
      <c r="E4751" s="68" t="s">
        <v>2064</v>
      </c>
      <c r="F4751" s="239">
        <v>576</v>
      </c>
    </row>
    <row r="4752" customHeight="1" spans="1:6">
      <c r="A4752" s="20">
        <v>4748</v>
      </c>
      <c r="B4752" s="218" t="s">
        <v>6590</v>
      </c>
      <c r="C4752" s="222" t="s">
        <v>2017</v>
      </c>
      <c r="D4752" s="235" t="s">
        <v>2007</v>
      </c>
      <c r="E4752" s="68" t="s">
        <v>2064</v>
      </c>
      <c r="F4752" s="239">
        <v>9</v>
      </c>
    </row>
    <row r="4753" customHeight="1" spans="1:6">
      <c r="A4753" s="20">
        <v>4749</v>
      </c>
      <c r="B4753" s="218" t="s">
        <v>6591</v>
      </c>
      <c r="C4753" s="222" t="s">
        <v>2017</v>
      </c>
      <c r="D4753" s="235" t="s">
        <v>2007</v>
      </c>
      <c r="E4753" s="68" t="s">
        <v>2064</v>
      </c>
      <c r="F4753" s="239">
        <v>5</v>
      </c>
    </row>
    <row r="4754" customHeight="1" spans="1:6">
      <c r="A4754" s="20">
        <v>4750</v>
      </c>
      <c r="B4754" s="218" t="s">
        <v>6592</v>
      </c>
      <c r="C4754" s="222" t="s">
        <v>2017</v>
      </c>
      <c r="D4754" s="235" t="s">
        <v>2007</v>
      </c>
      <c r="E4754" s="68" t="s">
        <v>2064</v>
      </c>
      <c r="F4754" s="239">
        <v>5</v>
      </c>
    </row>
    <row r="4755" customHeight="1" spans="1:6">
      <c r="A4755" s="20">
        <v>4751</v>
      </c>
      <c r="B4755" s="218" t="s">
        <v>6593</v>
      </c>
      <c r="C4755" s="222" t="s">
        <v>2017</v>
      </c>
      <c r="D4755" s="235" t="s">
        <v>2007</v>
      </c>
      <c r="E4755" s="68" t="s">
        <v>2008</v>
      </c>
      <c r="F4755" s="239">
        <v>4</v>
      </c>
    </row>
    <row r="4756" customHeight="1" spans="1:6">
      <c r="A4756" s="20">
        <v>4752</v>
      </c>
      <c r="B4756" s="218" t="s">
        <v>6594</v>
      </c>
      <c r="C4756" s="68"/>
      <c r="D4756" s="235" t="s">
        <v>2007</v>
      </c>
      <c r="E4756" s="68" t="s">
        <v>2008</v>
      </c>
      <c r="F4756" s="239">
        <v>50</v>
      </c>
    </row>
    <row r="4757" customHeight="1" spans="1:6">
      <c r="A4757" s="20">
        <v>4753</v>
      </c>
      <c r="B4757" s="218" t="s">
        <v>6595</v>
      </c>
      <c r="C4757" s="222" t="s">
        <v>2017</v>
      </c>
      <c r="D4757" s="235" t="s">
        <v>2007</v>
      </c>
      <c r="E4757" s="68" t="s">
        <v>2064</v>
      </c>
      <c r="F4757" s="239">
        <v>20</v>
      </c>
    </row>
    <row r="4758" customHeight="1" spans="1:6">
      <c r="A4758" s="20">
        <v>4754</v>
      </c>
      <c r="B4758" s="218" t="s">
        <v>6596</v>
      </c>
      <c r="C4758" s="222" t="s">
        <v>2017</v>
      </c>
      <c r="D4758" s="235" t="s">
        <v>2007</v>
      </c>
      <c r="E4758" s="68" t="s">
        <v>2099</v>
      </c>
      <c r="F4758" s="239">
        <v>85</v>
      </c>
    </row>
    <row r="4759" customHeight="1" spans="1:6">
      <c r="A4759" s="20">
        <v>4755</v>
      </c>
      <c r="B4759" s="218" t="s">
        <v>6597</v>
      </c>
      <c r="C4759" s="222" t="s">
        <v>2017</v>
      </c>
      <c r="D4759" s="235" t="s">
        <v>2007</v>
      </c>
      <c r="E4759" s="68" t="s">
        <v>2099</v>
      </c>
      <c r="F4759" s="239">
        <v>1</v>
      </c>
    </row>
    <row r="4760" customHeight="1" spans="1:6">
      <c r="A4760" s="20">
        <v>4756</v>
      </c>
      <c r="B4760" s="218" t="s">
        <v>6598</v>
      </c>
      <c r="C4760" s="222" t="s">
        <v>2017</v>
      </c>
      <c r="D4760" s="235" t="s">
        <v>2007</v>
      </c>
      <c r="E4760" s="68" t="s">
        <v>2099</v>
      </c>
      <c r="F4760" s="239">
        <v>4</v>
      </c>
    </row>
    <row r="4761" customHeight="1" spans="1:6">
      <c r="A4761" s="20">
        <v>4757</v>
      </c>
      <c r="B4761" s="218" t="s">
        <v>6599</v>
      </c>
      <c r="C4761" s="222" t="s">
        <v>2017</v>
      </c>
      <c r="D4761" s="235" t="s">
        <v>2007</v>
      </c>
      <c r="E4761" s="68" t="s">
        <v>2008</v>
      </c>
      <c r="F4761" s="239">
        <v>1</v>
      </c>
    </row>
    <row r="4762" customHeight="1" spans="1:6">
      <c r="A4762" s="20">
        <v>4758</v>
      </c>
      <c r="B4762" s="218" t="s">
        <v>6600</v>
      </c>
      <c r="C4762" s="222" t="s">
        <v>2017</v>
      </c>
      <c r="D4762" s="235" t="s">
        <v>2007</v>
      </c>
      <c r="E4762" s="68" t="s">
        <v>2008</v>
      </c>
      <c r="F4762" s="239">
        <v>10</v>
      </c>
    </row>
    <row r="4763" customHeight="1" spans="1:6">
      <c r="A4763" s="20">
        <v>4759</v>
      </c>
      <c r="B4763" s="218" t="s">
        <v>6601</v>
      </c>
      <c r="C4763" s="222" t="s">
        <v>2017</v>
      </c>
      <c r="D4763" s="235" t="s">
        <v>2007</v>
      </c>
      <c r="E4763" s="68" t="s">
        <v>2008</v>
      </c>
      <c r="F4763" s="239">
        <v>2</v>
      </c>
    </row>
    <row r="4764" customHeight="1" spans="1:6">
      <c r="A4764" s="20">
        <v>4760</v>
      </c>
      <c r="B4764" s="218" t="s">
        <v>6602</v>
      </c>
      <c r="C4764" s="68"/>
      <c r="D4764" s="235" t="s">
        <v>2007</v>
      </c>
      <c r="E4764" s="68" t="s">
        <v>2013</v>
      </c>
      <c r="F4764" s="239">
        <v>1</v>
      </c>
    </row>
    <row r="4765" customHeight="1" spans="1:6">
      <c r="A4765" s="20">
        <v>4761</v>
      </c>
      <c r="B4765" s="218" t="s">
        <v>6603</v>
      </c>
      <c r="C4765" s="68"/>
      <c r="D4765" s="235" t="s">
        <v>2007</v>
      </c>
      <c r="E4765" s="68" t="s">
        <v>2038</v>
      </c>
      <c r="F4765" s="239">
        <v>1</v>
      </c>
    </row>
    <row r="4766" customHeight="1" spans="1:6">
      <c r="A4766" s="20">
        <v>4762</v>
      </c>
      <c r="B4766" s="218" t="s">
        <v>6604</v>
      </c>
      <c r="C4766" s="68"/>
      <c r="D4766" s="235" t="s">
        <v>2007</v>
      </c>
      <c r="E4766" s="68" t="s">
        <v>2013</v>
      </c>
      <c r="F4766" s="239">
        <v>3</v>
      </c>
    </row>
    <row r="4767" customHeight="1" spans="1:6">
      <c r="A4767" s="20">
        <v>4763</v>
      </c>
      <c r="B4767" s="218" t="s">
        <v>6605</v>
      </c>
      <c r="C4767" s="222" t="s">
        <v>2017</v>
      </c>
      <c r="D4767" s="235" t="s">
        <v>2007</v>
      </c>
      <c r="E4767" s="68" t="s">
        <v>2013</v>
      </c>
      <c r="F4767" s="239">
        <v>1</v>
      </c>
    </row>
    <row r="4768" customHeight="1" spans="1:6">
      <c r="A4768" s="20">
        <v>4764</v>
      </c>
      <c r="B4768" s="218" t="s">
        <v>6606</v>
      </c>
      <c r="C4768" s="222" t="s">
        <v>2017</v>
      </c>
      <c r="D4768" s="235" t="s">
        <v>2007</v>
      </c>
      <c r="E4768" s="68" t="s">
        <v>2013</v>
      </c>
      <c r="F4768" s="239">
        <v>2</v>
      </c>
    </row>
    <row r="4769" customHeight="1" spans="1:6">
      <c r="A4769" s="20">
        <v>4765</v>
      </c>
      <c r="B4769" s="218" t="s">
        <v>6607</v>
      </c>
      <c r="C4769" s="68"/>
      <c r="D4769" s="235" t="s">
        <v>2007</v>
      </c>
      <c r="E4769" s="68" t="s">
        <v>2008</v>
      </c>
      <c r="F4769" s="239">
        <v>165</v>
      </c>
    </row>
    <row r="4770" customHeight="1" spans="1:6">
      <c r="A4770" s="20">
        <v>4766</v>
      </c>
      <c r="B4770" s="218" t="s">
        <v>6608</v>
      </c>
      <c r="C4770" s="68"/>
      <c r="D4770" s="235" t="s">
        <v>2007</v>
      </c>
      <c r="E4770" s="68" t="s">
        <v>2038</v>
      </c>
      <c r="F4770" s="239">
        <v>30</v>
      </c>
    </row>
    <row r="4771" customHeight="1" spans="1:6">
      <c r="A4771" s="20">
        <v>4767</v>
      </c>
      <c r="B4771" s="218" t="s">
        <v>6609</v>
      </c>
      <c r="C4771" s="222" t="s">
        <v>2017</v>
      </c>
      <c r="D4771" s="235" t="s">
        <v>2007</v>
      </c>
      <c r="E4771" s="68" t="s">
        <v>2008</v>
      </c>
      <c r="F4771" s="239">
        <v>1</v>
      </c>
    </row>
    <row r="4772" customHeight="1" spans="1:6">
      <c r="A4772" s="20">
        <v>4768</v>
      </c>
      <c r="B4772" s="218" t="s">
        <v>6610</v>
      </c>
      <c r="C4772" s="68"/>
      <c r="D4772" s="235" t="s">
        <v>2007</v>
      </c>
      <c r="E4772" s="68" t="s">
        <v>2013</v>
      </c>
      <c r="F4772" s="239">
        <v>7</v>
      </c>
    </row>
    <row r="4773" customHeight="1" spans="1:6">
      <c r="A4773" s="20">
        <v>4769</v>
      </c>
      <c r="B4773" s="218" t="s">
        <v>6611</v>
      </c>
      <c r="C4773" s="68"/>
      <c r="D4773" s="235" t="s">
        <v>2007</v>
      </c>
      <c r="E4773" s="68" t="s">
        <v>2008</v>
      </c>
      <c r="F4773" s="239">
        <v>1</v>
      </c>
    </row>
    <row r="4774" customHeight="1" spans="1:6">
      <c r="A4774" s="20">
        <v>4770</v>
      </c>
      <c r="B4774" s="218" t="s">
        <v>6612</v>
      </c>
      <c r="C4774" s="68"/>
      <c r="D4774" s="235" t="s">
        <v>2007</v>
      </c>
      <c r="E4774" s="68" t="s">
        <v>2008</v>
      </c>
      <c r="F4774" s="239">
        <v>3</v>
      </c>
    </row>
    <row r="4775" customHeight="1" spans="1:6">
      <c r="A4775" s="20">
        <v>4771</v>
      </c>
      <c r="B4775" s="218" t="s">
        <v>6613</v>
      </c>
      <c r="C4775" s="68"/>
      <c r="D4775" s="235" t="s">
        <v>2007</v>
      </c>
      <c r="E4775" s="68" t="s">
        <v>2013</v>
      </c>
      <c r="F4775" s="239">
        <v>12</v>
      </c>
    </row>
    <row r="4776" customHeight="1" spans="1:6">
      <c r="A4776" s="20">
        <v>4772</v>
      </c>
      <c r="B4776" s="218" t="s">
        <v>6614</v>
      </c>
      <c r="C4776" s="68"/>
      <c r="D4776" s="235" t="s">
        <v>2007</v>
      </c>
      <c r="E4776" s="68" t="s">
        <v>2013</v>
      </c>
      <c r="F4776" s="239">
        <v>25</v>
      </c>
    </row>
    <row r="4777" customHeight="1" spans="1:6">
      <c r="A4777" s="20">
        <v>4773</v>
      </c>
      <c r="B4777" s="218" t="s">
        <v>6615</v>
      </c>
      <c r="C4777" s="68"/>
      <c r="D4777" s="235" t="s">
        <v>2007</v>
      </c>
      <c r="E4777" s="68" t="s">
        <v>2013</v>
      </c>
      <c r="F4777" s="239">
        <v>23</v>
      </c>
    </row>
    <row r="4778" customHeight="1" spans="1:6">
      <c r="A4778" s="20">
        <v>4774</v>
      </c>
      <c r="B4778" s="218" t="s">
        <v>6616</v>
      </c>
      <c r="C4778" s="68"/>
      <c r="D4778" s="235" t="s">
        <v>2007</v>
      </c>
      <c r="E4778" s="68" t="s">
        <v>2038</v>
      </c>
      <c r="F4778" s="239">
        <v>20</v>
      </c>
    </row>
    <row r="4779" customHeight="1" spans="1:6">
      <c r="A4779" s="20">
        <v>4775</v>
      </c>
      <c r="B4779" s="218" t="s">
        <v>6617</v>
      </c>
      <c r="C4779" s="222" t="s">
        <v>2017</v>
      </c>
      <c r="D4779" s="235" t="s">
        <v>2007</v>
      </c>
      <c r="E4779" s="68" t="s">
        <v>2008</v>
      </c>
      <c r="F4779" s="239">
        <v>1</v>
      </c>
    </row>
    <row r="4780" customHeight="1" spans="1:6">
      <c r="A4780" s="20">
        <v>4776</v>
      </c>
      <c r="B4780" s="218" t="s">
        <v>6618</v>
      </c>
      <c r="C4780" s="222" t="s">
        <v>2017</v>
      </c>
      <c r="D4780" s="235" t="s">
        <v>2007</v>
      </c>
      <c r="E4780" s="68" t="s">
        <v>2008</v>
      </c>
      <c r="F4780" s="239">
        <v>1</v>
      </c>
    </row>
    <row r="4781" customHeight="1" spans="1:6">
      <c r="A4781" s="20">
        <v>4777</v>
      </c>
      <c r="B4781" s="218" t="s">
        <v>6619</v>
      </c>
      <c r="C4781" s="222" t="s">
        <v>2017</v>
      </c>
      <c r="D4781" s="235" t="s">
        <v>2007</v>
      </c>
      <c r="E4781" s="68" t="s">
        <v>2011</v>
      </c>
      <c r="F4781" s="239">
        <v>1</v>
      </c>
    </row>
    <row r="4782" customHeight="1" spans="1:6">
      <c r="A4782" s="20">
        <v>4778</v>
      </c>
      <c r="B4782" s="218" t="s">
        <v>6620</v>
      </c>
      <c r="C4782" s="222" t="s">
        <v>2017</v>
      </c>
      <c r="D4782" s="235" t="s">
        <v>2007</v>
      </c>
      <c r="E4782" s="68" t="s">
        <v>2064</v>
      </c>
      <c r="F4782" s="239">
        <v>2</v>
      </c>
    </row>
    <row r="4783" customHeight="1" spans="1:6">
      <c r="A4783" s="20">
        <v>4779</v>
      </c>
      <c r="B4783" s="218" t="s">
        <v>6621</v>
      </c>
      <c r="C4783" s="68"/>
      <c r="D4783" s="235" t="s">
        <v>2007</v>
      </c>
      <c r="E4783" s="68" t="s">
        <v>2008</v>
      </c>
      <c r="F4783" s="239">
        <v>1</v>
      </c>
    </row>
    <row r="4784" customHeight="1" spans="1:6">
      <c r="A4784" s="20">
        <v>4780</v>
      </c>
      <c r="B4784" s="218" t="s">
        <v>6622</v>
      </c>
      <c r="C4784" s="222" t="s">
        <v>2017</v>
      </c>
      <c r="D4784" s="235" t="s">
        <v>2007</v>
      </c>
      <c r="E4784" s="68" t="s">
        <v>2008</v>
      </c>
      <c r="F4784" s="239">
        <v>1</v>
      </c>
    </row>
    <row r="4785" customHeight="1" spans="1:6">
      <c r="A4785" s="20">
        <v>4781</v>
      </c>
      <c r="B4785" s="218" t="s">
        <v>6623</v>
      </c>
      <c r="C4785" s="222" t="s">
        <v>2072</v>
      </c>
      <c r="D4785" s="235" t="s">
        <v>2007</v>
      </c>
      <c r="E4785" s="68" t="s">
        <v>2013</v>
      </c>
      <c r="F4785" s="239">
        <v>1</v>
      </c>
    </row>
    <row r="4786" customHeight="1" spans="1:6">
      <c r="A4786" s="20">
        <v>4782</v>
      </c>
      <c r="B4786" s="218" t="s">
        <v>6624</v>
      </c>
      <c r="C4786" s="68"/>
      <c r="D4786" s="235" t="s">
        <v>2007</v>
      </c>
      <c r="E4786" s="68" t="s">
        <v>2013</v>
      </c>
      <c r="F4786" s="239">
        <v>2</v>
      </c>
    </row>
    <row r="4787" customHeight="1" spans="1:6">
      <c r="A4787" s="20">
        <v>4783</v>
      </c>
      <c r="B4787" s="218" t="s">
        <v>6625</v>
      </c>
      <c r="C4787" s="68"/>
      <c r="D4787" s="235" t="s">
        <v>2007</v>
      </c>
      <c r="E4787" s="68" t="s">
        <v>2038</v>
      </c>
      <c r="F4787" s="239">
        <v>24</v>
      </c>
    </row>
    <row r="4788" customHeight="1" spans="1:6">
      <c r="A4788" s="20">
        <v>4784</v>
      </c>
      <c r="B4788" s="218" t="s">
        <v>6626</v>
      </c>
      <c r="C4788" s="68"/>
      <c r="D4788" s="235" t="s">
        <v>2007</v>
      </c>
      <c r="E4788" s="68" t="s">
        <v>2011</v>
      </c>
      <c r="F4788" s="239">
        <v>6</v>
      </c>
    </row>
    <row r="4789" customHeight="1" spans="1:6">
      <c r="A4789" s="20">
        <v>4785</v>
      </c>
      <c r="B4789" s="218" t="s">
        <v>6627</v>
      </c>
      <c r="C4789" s="68"/>
      <c r="D4789" s="235" t="s">
        <v>2007</v>
      </c>
      <c r="E4789" s="68" t="s">
        <v>2011</v>
      </c>
      <c r="F4789" s="239">
        <v>1</v>
      </c>
    </row>
    <row r="4790" customHeight="1" spans="1:6">
      <c r="A4790" s="20">
        <v>4786</v>
      </c>
      <c r="B4790" s="218" t="s">
        <v>6628</v>
      </c>
      <c r="C4790" s="68"/>
      <c r="D4790" s="235" t="s">
        <v>2007</v>
      </c>
      <c r="E4790" s="68" t="s">
        <v>2011</v>
      </c>
      <c r="F4790" s="239">
        <v>2</v>
      </c>
    </row>
    <row r="4791" customHeight="1" spans="1:6">
      <c r="A4791" s="20">
        <v>4787</v>
      </c>
      <c r="B4791" s="218" t="s">
        <v>6629</v>
      </c>
      <c r="C4791" s="222" t="s">
        <v>2017</v>
      </c>
      <c r="D4791" s="235" t="s">
        <v>2007</v>
      </c>
      <c r="E4791" s="68" t="s">
        <v>2013</v>
      </c>
      <c r="F4791" s="239">
        <v>13</v>
      </c>
    </row>
    <row r="4792" customHeight="1" spans="1:6">
      <c r="A4792" s="20">
        <v>4788</v>
      </c>
      <c r="B4792" s="218" t="s">
        <v>6630</v>
      </c>
      <c r="C4792" s="68"/>
      <c r="D4792" s="235" t="s">
        <v>2007</v>
      </c>
      <c r="E4792" s="68" t="s">
        <v>2011</v>
      </c>
      <c r="F4792" s="239">
        <v>4</v>
      </c>
    </row>
    <row r="4793" customHeight="1" spans="1:6">
      <c r="A4793" s="20">
        <v>4789</v>
      </c>
      <c r="B4793" s="218" t="s">
        <v>6631</v>
      </c>
      <c r="C4793" s="222" t="s">
        <v>2017</v>
      </c>
      <c r="D4793" s="235" t="s">
        <v>2007</v>
      </c>
      <c r="E4793" s="68" t="s">
        <v>2013</v>
      </c>
      <c r="F4793" s="239">
        <v>1</v>
      </c>
    </row>
    <row r="4794" customHeight="1" spans="1:6">
      <c r="A4794" s="20">
        <v>4790</v>
      </c>
      <c r="B4794" s="218" t="s">
        <v>6632</v>
      </c>
      <c r="C4794" s="68"/>
      <c r="D4794" s="235" t="s">
        <v>2007</v>
      </c>
      <c r="E4794" s="68" t="s">
        <v>2013</v>
      </c>
      <c r="F4794" s="239">
        <v>1</v>
      </c>
    </row>
    <row r="4795" customHeight="1" spans="1:6">
      <c r="A4795" s="20">
        <v>4791</v>
      </c>
      <c r="B4795" s="218" t="s">
        <v>6633</v>
      </c>
      <c r="C4795" s="222" t="s">
        <v>2017</v>
      </c>
      <c r="D4795" s="235" t="s">
        <v>2007</v>
      </c>
      <c r="E4795" s="68" t="s">
        <v>2013</v>
      </c>
      <c r="F4795" s="239">
        <v>1</v>
      </c>
    </row>
    <row r="4796" customHeight="1" spans="1:6">
      <c r="A4796" s="20">
        <v>4792</v>
      </c>
      <c r="B4796" s="218" t="s">
        <v>6634</v>
      </c>
      <c r="C4796" s="222" t="s">
        <v>2017</v>
      </c>
      <c r="D4796" s="235" t="s">
        <v>2007</v>
      </c>
      <c r="E4796" s="68" t="s">
        <v>2013</v>
      </c>
      <c r="F4796" s="239">
        <v>1</v>
      </c>
    </row>
    <row r="4797" customHeight="1" spans="1:6">
      <c r="A4797" s="20">
        <v>4793</v>
      </c>
      <c r="B4797" s="218" t="s">
        <v>6635</v>
      </c>
      <c r="C4797" s="68"/>
      <c r="D4797" s="235" t="s">
        <v>2007</v>
      </c>
      <c r="E4797" s="68" t="s">
        <v>2038</v>
      </c>
      <c r="F4797" s="239">
        <v>2</v>
      </c>
    </row>
    <row r="4798" customHeight="1" spans="1:6">
      <c r="A4798" s="20">
        <v>4794</v>
      </c>
      <c r="B4798" s="218" t="s">
        <v>6636</v>
      </c>
      <c r="C4798" s="68"/>
      <c r="D4798" s="235" t="s">
        <v>2007</v>
      </c>
      <c r="E4798" s="68" t="s">
        <v>2011</v>
      </c>
      <c r="F4798" s="239">
        <v>1</v>
      </c>
    </row>
    <row r="4799" customHeight="1" spans="1:6">
      <c r="A4799" s="20">
        <v>4795</v>
      </c>
      <c r="B4799" s="218" t="s">
        <v>6637</v>
      </c>
      <c r="C4799" s="68"/>
      <c r="D4799" s="235" t="s">
        <v>2007</v>
      </c>
      <c r="E4799" s="68" t="s">
        <v>2011</v>
      </c>
      <c r="F4799" s="239">
        <v>1</v>
      </c>
    </row>
    <row r="4800" customHeight="1" spans="1:6">
      <c r="A4800" s="20">
        <v>4796</v>
      </c>
      <c r="B4800" s="218" t="s">
        <v>6638</v>
      </c>
      <c r="C4800" s="68"/>
      <c r="D4800" s="235" t="s">
        <v>2007</v>
      </c>
      <c r="E4800" s="68" t="s">
        <v>2011</v>
      </c>
      <c r="F4800" s="239">
        <v>2</v>
      </c>
    </row>
    <row r="4801" customHeight="1" spans="1:6">
      <c r="A4801" s="20">
        <v>4797</v>
      </c>
      <c r="B4801" s="218" t="s">
        <v>6639</v>
      </c>
      <c r="C4801" s="68"/>
      <c r="D4801" s="235" t="s">
        <v>2007</v>
      </c>
      <c r="E4801" s="68" t="s">
        <v>2011</v>
      </c>
      <c r="F4801" s="239">
        <v>1</v>
      </c>
    </row>
    <row r="4802" customHeight="1" spans="1:6">
      <c r="A4802" s="20">
        <v>4798</v>
      </c>
      <c r="B4802" s="218" t="s">
        <v>6640</v>
      </c>
      <c r="C4802" s="68"/>
      <c r="D4802" s="235" t="s">
        <v>2007</v>
      </c>
      <c r="E4802" s="68" t="s">
        <v>2038</v>
      </c>
      <c r="F4802" s="239">
        <v>5</v>
      </c>
    </row>
    <row r="4803" customHeight="1" spans="1:6">
      <c r="A4803" s="20">
        <v>4799</v>
      </c>
      <c r="B4803" s="218" t="s">
        <v>6641</v>
      </c>
      <c r="C4803" s="68"/>
      <c r="D4803" s="235" t="s">
        <v>2007</v>
      </c>
      <c r="E4803" s="68" t="s">
        <v>2038</v>
      </c>
      <c r="F4803" s="239">
        <v>11</v>
      </c>
    </row>
    <row r="4804" customHeight="1" spans="1:6">
      <c r="A4804" s="20">
        <v>4800</v>
      </c>
      <c r="B4804" s="218" t="s">
        <v>6642</v>
      </c>
      <c r="C4804" s="68"/>
      <c r="D4804" s="235" t="s">
        <v>2007</v>
      </c>
      <c r="E4804" s="68" t="s">
        <v>2038</v>
      </c>
      <c r="F4804" s="239">
        <v>2</v>
      </c>
    </row>
    <row r="4805" customHeight="1" spans="1:6">
      <c r="A4805" s="20">
        <v>4801</v>
      </c>
      <c r="B4805" s="218" t="s">
        <v>6643</v>
      </c>
      <c r="C4805" s="222" t="s">
        <v>2017</v>
      </c>
      <c r="D4805" s="235" t="s">
        <v>2007</v>
      </c>
      <c r="E4805" s="68" t="s">
        <v>4002</v>
      </c>
      <c r="F4805" s="239">
        <v>49</v>
      </c>
    </row>
    <row r="4806" customHeight="1" spans="1:6">
      <c r="A4806" s="20">
        <v>4802</v>
      </c>
      <c r="B4806" s="218" t="s">
        <v>6644</v>
      </c>
      <c r="C4806" s="222" t="s">
        <v>2017</v>
      </c>
      <c r="D4806" s="235" t="s">
        <v>2007</v>
      </c>
      <c r="E4806" s="68" t="s">
        <v>4002</v>
      </c>
      <c r="F4806" s="239">
        <v>56</v>
      </c>
    </row>
    <row r="4807" customHeight="1" spans="1:6">
      <c r="A4807" s="20">
        <v>4803</v>
      </c>
      <c r="B4807" s="218" t="s">
        <v>6645</v>
      </c>
      <c r="C4807" s="222" t="s">
        <v>2017</v>
      </c>
      <c r="D4807" s="235" t="s">
        <v>2007</v>
      </c>
      <c r="E4807" s="68" t="s">
        <v>2038</v>
      </c>
      <c r="F4807" s="239">
        <v>5</v>
      </c>
    </row>
    <row r="4808" customHeight="1" spans="1:6">
      <c r="A4808" s="20">
        <v>4804</v>
      </c>
      <c r="B4808" s="218" t="s">
        <v>6646</v>
      </c>
      <c r="C4808" s="68"/>
      <c r="D4808" s="235" t="s">
        <v>2007</v>
      </c>
      <c r="E4808" s="68" t="s">
        <v>2013</v>
      </c>
      <c r="F4808" s="239">
        <v>2</v>
      </c>
    </row>
    <row r="4809" customHeight="1" spans="1:6">
      <c r="A4809" s="20">
        <v>4805</v>
      </c>
      <c r="B4809" s="218" t="s">
        <v>6647</v>
      </c>
      <c r="C4809" s="222" t="s">
        <v>2017</v>
      </c>
      <c r="D4809" s="235" t="s">
        <v>2007</v>
      </c>
      <c r="E4809" s="68" t="s">
        <v>2573</v>
      </c>
      <c r="F4809" s="239">
        <v>9</v>
      </c>
    </row>
    <row r="4810" customHeight="1" spans="1:6">
      <c r="A4810" s="20">
        <v>4806</v>
      </c>
      <c r="B4810" s="218" t="s">
        <v>6648</v>
      </c>
      <c r="C4810" s="68"/>
      <c r="D4810" s="235" t="s">
        <v>2007</v>
      </c>
      <c r="E4810" s="68" t="s">
        <v>2008</v>
      </c>
      <c r="F4810" s="239">
        <v>6</v>
      </c>
    </row>
    <row r="4811" customHeight="1" spans="1:6">
      <c r="A4811" s="20">
        <v>4807</v>
      </c>
      <c r="B4811" s="218" t="s">
        <v>6649</v>
      </c>
      <c r="C4811" s="68"/>
      <c r="D4811" s="235" t="s">
        <v>2007</v>
      </c>
      <c r="E4811" s="68" t="s">
        <v>2008</v>
      </c>
      <c r="F4811" s="239">
        <v>7</v>
      </c>
    </row>
    <row r="4812" customHeight="1" spans="1:6">
      <c r="A4812" s="20">
        <v>4808</v>
      </c>
      <c r="B4812" s="218" t="s">
        <v>6650</v>
      </c>
      <c r="C4812" s="68"/>
      <c r="D4812" s="235" t="s">
        <v>2007</v>
      </c>
      <c r="E4812" s="68" t="s">
        <v>2008</v>
      </c>
      <c r="F4812" s="239">
        <v>2</v>
      </c>
    </row>
    <row r="4813" customHeight="1" spans="1:6">
      <c r="A4813" s="20">
        <v>4809</v>
      </c>
      <c r="B4813" s="218" t="s">
        <v>6651</v>
      </c>
      <c r="C4813" s="68"/>
      <c r="D4813" s="235" t="s">
        <v>2007</v>
      </c>
      <c r="E4813" s="68" t="s">
        <v>2008</v>
      </c>
      <c r="F4813" s="239">
        <v>1</v>
      </c>
    </row>
    <row r="4814" customHeight="1" spans="1:6">
      <c r="A4814" s="20">
        <v>4810</v>
      </c>
      <c r="B4814" s="218" t="s">
        <v>6652</v>
      </c>
      <c r="C4814" s="68"/>
      <c r="D4814" s="235" t="s">
        <v>2007</v>
      </c>
      <c r="E4814" s="68" t="s">
        <v>2008</v>
      </c>
      <c r="F4814" s="239">
        <v>1</v>
      </c>
    </row>
    <row r="4815" customHeight="1" spans="1:6">
      <c r="A4815" s="20">
        <v>4811</v>
      </c>
      <c r="B4815" s="218" t="s">
        <v>6653</v>
      </c>
      <c r="C4815" s="68"/>
      <c r="D4815" s="235" t="s">
        <v>2007</v>
      </c>
      <c r="E4815" s="68" t="s">
        <v>2008</v>
      </c>
      <c r="F4815" s="239">
        <v>7</v>
      </c>
    </row>
    <row r="4816" customHeight="1" spans="1:6">
      <c r="A4816" s="20">
        <v>4812</v>
      </c>
      <c r="B4816" s="218" t="s">
        <v>6654</v>
      </c>
      <c r="C4816" s="68"/>
      <c r="D4816" s="235" t="s">
        <v>2007</v>
      </c>
      <c r="E4816" s="68" t="s">
        <v>2038</v>
      </c>
      <c r="F4816" s="239">
        <v>3</v>
      </c>
    </row>
    <row r="4817" customHeight="1" spans="1:6">
      <c r="A4817" s="20">
        <v>4813</v>
      </c>
      <c r="B4817" s="218" t="s">
        <v>6655</v>
      </c>
      <c r="C4817" s="68"/>
      <c r="D4817" s="235" t="s">
        <v>2007</v>
      </c>
      <c r="E4817" s="68" t="s">
        <v>2008</v>
      </c>
      <c r="F4817" s="239">
        <v>2</v>
      </c>
    </row>
    <row r="4818" customHeight="1" spans="1:6">
      <c r="A4818" s="20">
        <v>4814</v>
      </c>
      <c r="B4818" s="218" t="s">
        <v>6656</v>
      </c>
      <c r="C4818" s="68"/>
      <c r="D4818" s="235" t="s">
        <v>2007</v>
      </c>
      <c r="E4818" s="68" t="s">
        <v>2013</v>
      </c>
      <c r="F4818" s="239">
        <v>2</v>
      </c>
    </row>
    <row r="4819" customHeight="1" spans="1:6">
      <c r="A4819" s="20">
        <v>4815</v>
      </c>
      <c r="B4819" s="218" t="s">
        <v>6657</v>
      </c>
      <c r="C4819" s="68"/>
      <c r="D4819" s="235" t="s">
        <v>2007</v>
      </c>
      <c r="E4819" s="68" t="s">
        <v>2008</v>
      </c>
      <c r="F4819" s="239">
        <v>1</v>
      </c>
    </row>
    <row r="4820" customHeight="1" spans="1:6">
      <c r="A4820" s="20">
        <v>4816</v>
      </c>
      <c r="B4820" s="218" t="s">
        <v>6658</v>
      </c>
      <c r="C4820" s="222" t="s">
        <v>2017</v>
      </c>
      <c r="D4820" s="235" t="s">
        <v>2007</v>
      </c>
      <c r="E4820" s="68" t="s">
        <v>2008</v>
      </c>
      <c r="F4820" s="239">
        <v>1</v>
      </c>
    </row>
    <row r="4821" customHeight="1" spans="1:6">
      <c r="A4821" s="20">
        <v>4817</v>
      </c>
      <c r="B4821" s="218" t="s">
        <v>6659</v>
      </c>
      <c r="C4821" s="68"/>
      <c r="D4821" s="235" t="s">
        <v>2007</v>
      </c>
      <c r="E4821" s="68" t="s">
        <v>2008</v>
      </c>
      <c r="F4821" s="239">
        <v>3</v>
      </c>
    </row>
    <row r="4822" customHeight="1" spans="1:6">
      <c r="A4822" s="20">
        <v>4818</v>
      </c>
      <c r="B4822" s="218" t="s">
        <v>6660</v>
      </c>
      <c r="C4822" s="68"/>
      <c r="D4822" s="235" t="s">
        <v>2007</v>
      </c>
      <c r="E4822" s="68" t="s">
        <v>2038</v>
      </c>
      <c r="F4822" s="239">
        <v>19</v>
      </c>
    </row>
    <row r="4823" customHeight="1" spans="1:6">
      <c r="A4823" s="20">
        <v>4819</v>
      </c>
      <c r="B4823" s="218" t="s">
        <v>6661</v>
      </c>
      <c r="C4823" s="222" t="s">
        <v>2094</v>
      </c>
      <c r="D4823" s="235" t="s">
        <v>2007</v>
      </c>
      <c r="E4823" s="68" t="s">
        <v>2573</v>
      </c>
      <c r="F4823" s="239">
        <v>2</v>
      </c>
    </row>
    <row r="4824" customHeight="1" spans="1:6">
      <c r="A4824" s="20">
        <v>4820</v>
      </c>
      <c r="B4824" s="218" t="s">
        <v>6662</v>
      </c>
      <c r="C4824" s="68"/>
      <c r="D4824" s="235" t="s">
        <v>2007</v>
      </c>
      <c r="E4824" s="68" t="s">
        <v>2008</v>
      </c>
      <c r="F4824" s="239">
        <v>9</v>
      </c>
    </row>
    <row r="4825" customHeight="1" spans="1:6">
      <c r="A4825" s="20">
        <v>4821</v>
      </c>
      <c r="B4825" s="218" t="s">
        <v>6663</v>
      </c>
      <c r="C4825" s="68"/>
      <c r="D4825" s="235" t="s">
        <v>2007</v>
      </c>
      <c r="E4825" s="68" t="s">
        <v>2008</v>
      </c>
      <c r="F4825" s="239">
        <v>29</v>
      </c>
    </row>
    <row r="4826" customHeight="1" spans="1:6">
      <c r="A4826" s="20">
        <v>4822</v>
      </c>
      <c r="B4826" s="218" t="s">
        <v>6664</v>
      </c>
      <c r="C4826" s="68"/>
      <c r="D4826" s="235" t="s">
        <v>2007</v>
      </c>
      <c r="E4826" s="68" t="s">
        <v>2008</v>
      </c>
      <c r="F4826" s="239">
        <v>1</v>
      </c>
    </row>
    <row r="4827" customHeight="1" spans="1:6">
      <c r="A4827" s="20">
        <v>4823</v>
      </c>
      <c r="B4827" s="218" t="s">
        <v>6665</v>
      </c>
      <c r="C4827" s="68"/>
      <c r="D4827" s="235" t="s">
        <v>2007</v>
      </c>
      <c r="E4827" s="68" t="s">
        <v>2008</v>
      </c>
      <c r="F4827" s="239">
        <v>1</v>
      </c>
    </row>
    <row r="4828" customHeight="1" spans="1:6">
      <c r="A4828" s="20">
        <v>4824</v>
      </c>
      <c r="B4828" s="218" t="s">
        <v>6666</v>
      </c>
      <c r="C4828" s="68"/>
      <c r="D4828" s="235" t="s">
        <v>2007</v>
      </c>
      <c r="E4828" s="68" t="s">
        <v>2008</v>
      </c>
      <c r="F4828" s="239">
        <v>1</v>
      </c>
    </row>
    <row r="4829" customHeight="1" spans="1:6">
      <c r="A4829" s="20">
        <v>4825</v>
      </c>
      <c r="B4829" s="218" t="s">
        <v>6667</v>
      </c>
      <c r="C4829" s="68"/>
      <c r="D4829" s="235" t="s">
        <v>2007</v>
      </c>
      <c r="E4829" s="68" t="s">
        <v>2038</v>
      </c>
      <c r="F4829" s="239">
        <v>25</v>
      </c>
    </row>
    <row r="4830" customHeight="1" spans="1:6">
      <c r="A4830" s="20">
        <v>4826</v>
      </c>
      <c r="B4830" s="218" t="s">
        <v>6668</v>
      </c>
      <c r="C4830" s="68"/>
      <c r="D4830" s="235" t="s">
        <v>2007</v>
      </c>
      <c r="E4830" s="68" t="s">
        <v>2008</v>
      </c>
      <c r="F4830" s="239">
        <v>1</v>
      </c>
    </row>
    <row r="4831" customHeight="1" spans="1:6">
      <c r="A4831" s="20">
        <v>4827</v>
      </c>
      <c r="B4831" s="218" t="s">
        <v>6669</v>
      </c>
      <c r="C4831" s="68"/>
      <c r="D4831" s="235" t="s">
        <v>2007</v>
      </c>
      <c r="E4831" s="68" t="s">
        <v>2008</v>
      </c>
      <c r="F4831" s="239">
        <v>16</v>
      </c>
    </row>
    <row r="4832" customHeight="1" spans="1:6">
      <c r="A4832" s="20">
        <v>4828</v>
      </c>
      <c r="B4832" s="218" t="s">
        <v>6670</v>
      </c>
      <c r="C4832" s="222" t="s">
        <v>2017</v>
      </c>
      <c r="D4832" s="235" t="s">
        <v>2007</v>
      </c>
      <c r="E4832" s="68" t="s">
        <v>2099</v>
      </c>
      <c r="F4832" s="239">
        <v>50</v>
      </c>
    </row>
    <row r="4833" customHeight="1" spans="1:6">
      <c r="A4833" s="20">
        <v>4829</v>
      </c>
      <c r="B4833" s="218" t="s">
        <v>6671</v>
      </c>
      <c r="C4833" s="222" t="s">
        <v>2017</v>
      </c>
      <c r="D4833" s="235" t="s">
        <v>2007</v>
      </c>
      <c r="E4833" s="68" t="s">
        <v>2032</v>
      </c>
      <c r="F4833" s="239">
        <v>1</v>
      </c>
    </row>
    <row r="4834" customHeight="1" spans="1:6">
      <c r="A4834" s="20">
        <v>4830</v>
      </c>
      <c r="B4834" s="218" t="s">
        <v>6672</v>
      </c>
      <c r="C4834" s="68"/>
      <c r="D4834" s="235" t="s">
        <v>2007</v>
      </c>
      <c r="E4834" s="68" t="s">
        <v>2038</v>
      </c>
      <c r="F4834" s="239">
        <v>1</v>
      </c>
    </row>
    <row r="4835" customHeight="1" spans="1:6">
      <c r="A4835" s="20">
        <v>4831</v>
      </c>
      <c r="B4835" s="218" t="s">
        <v>6673</v>
      </c>
      <c r="C4835" s="222" t="s">
        <v>2017</v>
      </c>
      <c r="D4835" s="235" t="s">
        <v>2007</v>
      </c>
      <c r="E4835" s="68" t="s">
        <v>2038</v>
      </c>
      <c r="F4835" s="239">
        <v>17</v>
      </c>
    </row>
    <row r="4836" customHeight="1" spans="1:6">
      <c r="A4836" s="20">
        <v>4832</v>
      </c>
      <c r="B4836" s="218" t="s">
        <v>6674</v>
      </c>
      <c r="C4836" s="68"/>
      <c r="D4836" s="235" t="s">
        <v>2007</v>
      </c>
      <c r="E4836" s="68" t="s">
        <v>2038</v>
      </c>
      <c r="F4836" s="239">
        <v>42</v>
      </c>
    </row>
    <row r="4837" customHeight="1" spans="1:6">
      <c r="A4837" s="20">
        <v>4833</v>
      </c>
      <c r="B4837" s="218" t="s">
        <v>6675</v>
      </c>
      <c r="C4837" s="68"/>
      <c r="D4837" s="235" t="s">
        <v>2007</v>
      </c>
      <c r="E4837" s="68" t="s">
        <v>2038</v>
      </c>
      <c r="F4837" s="239">
        <v>3</v>
      </c>
    </row>
    <row r="4838" customHeight="1" spans="1:6">
      <c r="A4838" s="20">
        <v>4834</v>
      </c>
      <c r="B4838" s="218" t="s">
        <v>6676</v>
      </c>
      <c r="C4838" s="68"/>
      <c r="D4838" s="235" t="s">
        <v>2007</v>
      </c>
      <c r="E4838" s="68" t="s">
        <v>2008</v>
      </c>
      <c r="F4838" s="239">
        <v>3</v>
      </c>
    </row>
    <row r="4839" customHeight="1" spans="1:6">
      <c r="A4839" s="20">
        <v>4835</v>
      </c>
      <c r="B4839" s="218" t="s">
        <v>6677</v>
      </c>
      <c r="C4839" s="222" t="s">
        <v>2017</v>
      </c>
      <c r="D4839" s="235" t="s">
        <v>2007</v>
      </c>
      <c r="E4839" s="68" t="s">
        <v>2013</v>
      </c>
      <c r="F4839" s="239">
        <v>1</v>
      </c>
    </row>
    <row r="4840" customHeight="1" spans="1:6">
      <c r="A4840" s="20">
        <v>4836</v>
      </c>
      <c r="B4840" s="218" t="s">
        <v>6678</v>
      </c>
      <c r="C4840" s="222" t="s">
        <v>2072</v>
      </c>
      <c r="D4840" s="235" t="s">
        <v>2007</v>
      </c>
      <c r="E4840" s="68" t="s">
        <v>2032</v>
      </c>
      <c r="F4840" s="239">
        <v>1</v>
      </c>
    </row>
    <row r="4841" customHeight="1" spans="1:6">
      <c r="A4841" s="20">
        <v>4837</v>
      </c>
      <c r="B4841" s="238" t="s">
        <v>6679</v>
      </c>
      <c r="C4841" s="222" t="s">
        <v>2017</v>
      </c>
      <c r="D4841" s="235" t="s">
        <v>2007</v>
      </c>
      <c r="E4841" s="68" t="s">
        <v>2038</v>
      </c>
      <c r="F4841" s="239">
        <v>1</v>
      </c>
    </row>
    <row r="4842" customHeight="1" spans="1:6">
      <c r="A4842" s="20">
        <v>4838</v>
      </c>
      <c r="B4842" s="238" t="s">
        <v>6680</v>
      </c>
      <c r="C4842" s="222" t="s">
        <v>6681</v>
      </c>
      <c r="D4842" s="235" t="s">
        <v>2007</v>
      </c>
      <c r="E4842" s="68" t="s">
        <v>2038</v>
      </c>
      <c r="F4842" s="239">
        <v>2</v>
      </c>
    </row>
    <row r="4843" customHeight="1" spans="1:6">
      <c r="A4843" s="20">
        <v>4839</v>
      </c>
      <c r="B4843" s="238" t="s">
        <v>6682</v>
      </c>
      <c r="C4843" s="222" t="s">
        <v>2017</v>
      </c>
      <c r="D4843" s="235" t="s">
        <v>2007</v>
      </c>
      <c r="E4843" s="68" t="s">
        <v>2013</v>
      </c>
      <c r="F4843" s="239">
        <v>1</v>
      </c>
    </row>
    <row r="4844" customHeight="1" spans="1:6">
      <c r="A4844" s="20">
        <v>4840</v>
      </c>
      <c r="B4844" s="248" t="s">
        <v>6683</v>
      </c>
      <c r="C4844" s="222" t="s">
        <v>2017</v>
      </c>
      <c r="D4844" s="235" t="s">
        <v>2007</v>
      </c>
      <c r="E4844" s="68" t="s">
        <v>2013</v>
      </c>
      <c r="F4844" s="239">
        <v>1</v>
      </c>
    </row>
    <row r="4845" customHeight="1" spans="1:6">
      <c r="A4845" s="20">
        <v>4841</v>
      </c>
      <c r="B4845" s="218" t="s">
        <v>6684</v>
      </c>
      <c r="C4845" s="68"/>
      <c r="D4845" s="235" t="s">
        <v>2007</v>
      </c>
      <c r="E4845" s="68" t="s">
        <v>2038</v>
      </c>
      <c r="F4845" s="239">
        <v>22</v>
      </c>
    </row>
    <row r="4846" customHeight="1" spans="1:6">
      <c r="A4846" s="20">
        <v>4842</v>
      </c>
      <c r="B4846" s="218" t="s">
        <v>6685</v>
      </c>
      <c r="C4846" s="222" t="s">
        <v>2017</v>
      </c>
      <c r="D4846" s="235" t="s">
        <v>2007</v>
      </c>
      <c r="E4846" s="68" t="s">
        <v>2064</v>
      </c>
      <c r="F4846" s="239">
        <v>1</v>
      </c>
    </row>
    <row r="4847" customHeight="1" spans="1:6">
      <c r="A4847" s="20">
        <v>4843</v>
      </c>
      <c r="B4847" s="218" t="s">
        <v>6686</v>
      </c>
      <c r="C4847" s="222" t="s">
        <v>2017</v>
      </c>
      <c r="D4847" s="235" t="s">
        <v>2007</v>
      </c>
      <c r="E4847" s="68" t="s">
        <v>2032</v>
      </c>
      <c r="F4847" s="239">
        <v>1</v>
      </c>
    </row>
    <row r="4848" customHeight="1" spans="1:6">
      <c r="A4848" s="20">
        <v>4844</v>
      </c>
      <c r="B4848" s="249" t="s">
        <v>6687</v>
      </c>
      <c r="C4848" s="222" t="s">
        <v>2017</v>
      </c>
      <c r="D4848" s="235" t="s">
        <v>2007</v>
      </c>
      <c r="E4848" s="68" t="s">
        <v>2013</v>
      </c>
      <c r="F4848" s="239">
        <v>1</v>
      </c>
    </row>
    <row r="4849" customHeight="1" spans="1:6">
      <c r="A4849" s="20">
        <v>4845</v>
      </c>
      <c r="B4849" s="218" t="s">
        <v>6688</v>
      </c>
      <c r="C4849" s="222" t="s">
        <v>2072</v>
      </c>
      <c r="D4849" s="235" t="s">
        <v>2007</v>
      </c>
      <c r="E4849" s="68" t="s">
        <v>2013</v>
      </c>
      <c r="F4849" s="239">
        <v>1</v>
      </c>
    </row>
    <row r="4850" customHeight="1" spans="1:6">
      <c r="A4850" s="20">
        <v>4846</v>
      </c>
      <c r="B4850" s="218" t="s">
        <v>6689</v>
      </c>
      <c r="C4850" s="222" t="s">
        <v>2072</v>
      </c>
      <c r="D4850" s="235" t="s">
        <v>2007</v>
      </c>
      <c r="E4850" s="68" t="s">
        <v>2013</v>
      </c>
      <c r="F4850" s="239">
        <v>1</v>
      </c>
    </row>
    <row r="4851" customHeight="1" spans="1:6">
      <c r="A4851" s="20">
        <v>4847</v>
      </c>
      <c r="B4851" s="218" t="s">
        <v>6690</v>
      </c>
      <c r="C4851" s="222" t="s">
        <v>2017</v>
      </c>
      <c r="D4851" s="235" t="s">
        <v>2007</v>
      </c>
      <c r="E4851" s="68" t="s">
        <v>2032</v>
      </c>
      <c r="F4851" s="239">
        <v>2</v>
      </c>
    </row>
    <row r="4852" customHeight="1" spans="1:6">
      <c r="A4852" s="20">
        <v>4848</v>
      </c>
      <c r="B4852" s="218" t="s">
        <v>6691</v>
      </c>
      <c r="C4852" s="222" t="s">
        <v>2017</v>
      </c>
      <c r="D4852" s="235" t="s">
        <v>2007</v>
      </c>
      <c r="E4852" s="68" t="s">
        <v>2008</v>
      </c>
      <c r="F4852" s="239">
        <v>1</v>
      </c>
    </row>
    <row r="4853" customHeight="1" spans="1:6">
      <c r="A4853" s="20">
        <v>4849</v>
      </c>
      <c r="B4853" s="218" t="s">
        <v>6692</v>
      </c>
      <c r="C4853" s="68"/>
      <c r="D4853" s="235" t="s">
        <v>2007</v>
      </c>
      <c r="E4853" s="68" t="s">
        <v>2193</v>
      </c>
      <c r="F4853" s="239">
        <v>2</v>
      </c>
    </row>
    <row r="4854" customHeight="1" spans="1:6">
      <c r="A4854" s="20">
        <v>4850</v>
      </c>
      <c r="B4854" s="218" t="s">
        <v>6693</v>
      </c>
      <c r="C4854" s="68"/>
      <c r="D4854" s="235" t="s">
        <v>2007</v>
      </c>
      <c r="E4854" s="68" t="s">
        <v>2008</v>
      </c>
      <c r="F4854" s="239">
        <v>2</v>
      </c>
    </row>
    <row r="4855" customHeight="1" spans="1:6">
      <c r="A4855" s="20">
        <v>4851</v>
      </c>
      <c r="B4855" s="218" t="s">
        <v>6694</v>
      </c>
      <c r="C4855" s="222" t="s">
        <v>2017</v>
      </c>
      <c r="D4855" s="235" t="s">
        <v>2007</v>
      </c>
      <c r="E4855" s="68" t="s">
        <v>2008</v>
      </c>
      <c r="F4855" s="239">
        <v>1</v>
      </c>
    </row>
    <row r="4856" customHeight="1" spans="1:6">
      <c r="A4856" s="20">
        <v>4852</v>
      </c>
      <c r="B4856" s="218" t="s">
        <v>6695</v>
      </c>
      <c r="C4856" s="222" t="s">
        <v>2017</v>
      </c>
      <c r="D4856" s="235" t="s">
        <v>2007</v>
      </c>
      <c r="E4856" s="68" t="s">
        <v>2008</v>
      </c>
      <c r="F4856" s="239">
        <v>4</v>
      </c>
    </row>
    <row r="4857" customHeight="1" spans="1:6">
      <c r="A4857" s="20">
        <v>4853</v>
      </c>
      <c r="B4857" s="218" t="s">
        <v>6696</v>
      </c>
      <c r="C4857" s="222" t="s">
        <v>2017</v>
      </c>
      <c r="D4857" s="235" t="s">
        <v>2007</v>
      </c>
      <c r="E4857" s="68" t="s">
        <v>2008</v>
      </c>
      <c r="F4857" s="239">
        <v>13</v>
      </c>
    </row>
    <row r="4858" customHeight="1" spans="1:6">
      <c r="A4858" s="20">
        <v>4854</v>
      </c>
      <c r="B4858" s="218" t="s">
        <v>6697</v>
      </c>
      <c r="C4858" s="222" t="s">
        <v>2017</v>
      </c>
      <c r="D4858" s="235" t="s">
        <v>2007</v>
      </c>
      <c r="E4858" s="68" t="s">
        <v>2008</v>
      </c>
      <c r="F4858" s="239">
        <v>7</v>
      </c>
    </row>
    <row r="4859" customHeight="1" spans="1:6">
      <c r="A4859" s="20">
        <v>4855</v>
      </c>
      <c r="B4859" s="218" t="s">
        <v>6698</v>
      </c>
      <c r="C4859" s="222" t="s">
        <v>2017</v>
      </c>
      <c r="D4859" s="235" t="s">
        <v>2007</v>
      </c>
      <c r="E4859" s="68" t="s">
        <v>2008</v>
      </c>
      <c r="F4859" s="239">
        <v>2</v>
      </c>
    </row>
    <row r="4860" customHeight="1" spans="1:6">
      <c r="A4860" s="20">
        <v>4856</v>
      </c>
      <c r="B4860" s="218" t="s">
        <v>6699</v>
      </c>
      <c r="C4860" s="222" t="s">
        <v>2017</v>
      </c>
      <c r="D4860" s="235" t="s">
        <v>2007</v>
      </c>
      <c r="E4860" s="68" t="s">
        <v>2008</v>
      </c>
      <c r="F4860" s="239">
        <v>1</v>
      </c>
    </row>
    <row r="4861" customHeight="1" spans="1:6">
      <c r="A4861" s="20">
        <v>4857</v>
      </c>
      <c r="B4861" s="218" t="s">
        <v>6700</v>
      </c>
      <c r="C4861" s="222" t="s">
        <v>2017</v>
      </c>
      <c r="D4861" s="235" t="s">
        <v>2007</v>
      </c>
      <c r="E4861" s="68" t="s">
        <v>2008</v>
      </c>
      <c r="F4861" s="239">
        <v>1</v>
      </c>
    </row>
    <row r="4862" customHeight="1" spans="1:6">
      <c r="A4862" s="20">
        <v>4858</v>
      </c>
      <c r="B4862" s="218" t="s">
        <v>6701</v>
      </c>
      <c r="C4862" s="222" t="s">
        <v>2017</v>
      </c>
      <c r="D4862" s="235" t="s">
        <v>2007</v>
      </c>
      <c r="E4862" s="68" t="s">
        <v>2008</v>
      </c>
      <c r="F4862" s="239">
        <v>1</v>
      </c>
    </row>
    <row r="4863" customHeight="1" spans="1:6">
      <c r="A4863" s="20">
        <v>4859</v>
      </c>
      <c r="B4863" s="218" t="s">
        <v>6702</v>
      </c>
      <c r="C4863" s="222" t="s">
        <v>2017</v>
      </c>
      <c r="D4863" s="235" t="s">
        <v>2007</v>
      </c>
      <c r="E4863" s="68" t="s">
        <v>2008</v>
      </c>
      <c r="F4863" s="239">
        <v>2</v>
      </c>
    </row>
    <row r="4864" customHeight="1" spans="1:6">
      <c r="A4864" s="20">
        <v>4860</v>
      </c>
      <c r="B4864" s="218" t="s">
        <v>6703</v>
      </c>
      <c r="C4864" s="222" t="s">
        <v>2094</v>
      </c>
      <c r="D4864" s="235" t="s">
        <v>2007</v>
      </c>
      <c r="E4864" s="68" t="s">
        <v>2008</v>
      </c>
      <c r="F4864" s="239">
        <v>4</v>
      </c>
    </row>
    <row r="4865" customHeight="1" spans="1:6">
      <c r="A4865" s="20">
        <v>4861</v>
      </c>
      <c r="B4865" s="218" t="s">
        <v>6704</v>
      </c>
      <c r="C4865" s="222" t="s">
        <v>2017</v>
      </c>
      <c r="D4865" s="235" t="s">
        <v>2007</v>
      </c>
      <c r="E4865" s="68" t="s">
        <v>2008</v>
      </c>
      <c r="F4865" s="239">
        <v>1</v>
      </c>
    </row>
    <row r="4866" customHeight="1" spans="1:6">
      <c r="A4866" s="20">
        <v>4862</v>
      </c>
      <c r="B4866" s="218" t="s">
        <v>6705</v>
      </c>
      <c r="C4866" s="222" t="s">
        <v>2017</v>
      </c>
      <c r="D4866" s="235" t="s">
        <v>2007</v>
      </c>
      <c r="E4866" s="68" t="s">
        <v>2032</v>
      </c>
      <c r="F4866" s="239">
        <v>3</v>
      </c>
    </row>
    <row r="4867" customHeight="1" spans="1:6">
      <c r="A4867" s="20">
        <v>4863</v>
      </c>
      <c r="B4867" s="218" t="s">
        <v>6706</v>
      </c>
      <c r="C4867" s="222" t="s">
        <v>2017</v>
      </c>
      <c r="D4867" s="235" t="s">
        <v>2007</v>
      </c>
      <c r="E4867" s="68" t="s">
        <v>2032</v>
      </c>
      <c r="F4867" s="239">
        <v>3</v>
      </c>
    </row>
    <row r="4868" customHeight="1" spans="1:6">
      <c r="A4868" s="20">
        <v>4864</v>
      </c>
      <c r="B4868" s="218" t="s">
        <v>6707</v>
      </c>
      <c r="C4868" s="222" t="s">
        <v>2017</v>
      </c>
      <c r="D4868" s="235" t="s">
        <v>2007</v>
      </c>
      <c r="E4868" s="68" t="s">
        <v>2008</v>
      </c>
      <c r="F4868" s="239">
        <v>1</v>
      </c>
    </row>
    <row r="4869" customHeight="1" spans="1:6">
      <c r="A4869" s="20">
        <v>4865</v>
      </c>
      <c r="B4869" s="218" t="s">
        <v>6708</v>
      </c>
      <c r="C4869" s="222" t="s">
        <v>2017</v>
      </c>
      <c r="D4869" s="235" t="s">
        <v>2007</v>
      </c>
      <c r="E4869" s="68" t="s">
        <v>2032</v>
      </c>
      <c r="F4869" s="239">
        <v>6</v>
      </c>
    </row>
    <row r="4870" customHeight="1" spans="1:6">
      <c r="A4870" s="20">
        <v>4866</v>
      </c>
      <c r="B4870" s="218" t="s">
        <v>6709</v>
      </c>
      <c r="C4870" s="222" t="s">
        <v>2017</v>
      </c>
      <c r="D4870" s="235" t="s">
        <v>2007</v>
      </c>
      <c r="E4870" s="68" t="s">
        <v>2008</v>
      </c>
      <c r="F4870" s="239">
        <v>1</v>
      </c>
    </row>
    <row r="4871" customHeight="1" spans="1:6">
      <c r="A4871" s="20">
        <v>4867</v>
      </c>
      <c r="B4871" s="218" t="s">
        <v>6710</v>
      </c>
      <c r="C4871" s="222" t="s">
        <v>2017</v>
      </c>
      <c r="D4871" s="235" t="s">
        <v>2007</v>
      </c>
      <c r="E4871" s="68" t="s">
        <v>2008</v>
      </c>
      <c r="F4871" s="239">
        <v>2</v>
      </c>
    </row>
    <row r="4872" customHeight="1" spans="1:6">
      <c r="A4872" s="20">
        <v>4868</v>
      </c>
      <c r="B4872" s="218" t="s">
        <v>6711</v>
      </c>
      <c r="C4872" s="222" t="s">
        <v>2017</v>
      </c>
      <c r="D4872" s="235" t="s">
        <v>2007</v>
      </c>
      <c r="E4872" s="68" t="s">
        <v>2008</v>
      </c>
      <c r="F4872" s="239">
        <v>1</v>
      </c>
    </row>
    <row r="4873" customHeight="1" spans="1:6">
      <c r="A4873" s="20">
        <v>4869</v>
      </c>
      <c r="B4873" s="218" t="s">
        <v>6712</v>
      </c>
      <c r="C4873" s="222" t="s">
        <v>2017</v>
      </c>
      <c r="D4873" s="235" t="s">
        <v>2007</v>
      </c>
      <c r="E4873" s="68" t="s">
        <v>2032</v>
      </c>
      <c r="F4873" s="239">
        <v>1</v>
      </c>
    </row>
    <row r="4874" customHeight="1" spans="1:6">
      <c r="A4874" s="20">
        <v>4870</v>
      </c>
      <c r="B4874" s="218" t="s">
        <v>6713</v>
      </c>
      <c r="C4874" s="222" t="s">
        <v>2017</v>
      </c>
      <c r="D4874" s="235" t="s">
        <v>2007</v>
      </c>
      <c r="E4874" s="68" t="s">
        <v>2032</v>
      </c>
      <c r="F4874" s="239">
        <v>1</v>
      </c>
    </row>
    <row r="4875" customHeight="1" spans="1:6">
      <c r="A4875" s="20">
        <v>4871</v>
      </c>
      <c r="B4875" s="218" t="s">
        <v>6714</v>
      </c>
      <c r="C4875" s="222" t="s">
        <v>2017</v>
      </c>
      <c r="D4875" s="235" t="s">
        <v>2007</v>
      </c>
      <c r="E4875" s="68" t="s">
        <v>2008</v>
      </c>
      <c r="F4875" s="239">
        <v>8</v>
      </c>
    </row>
    <row r="4876" customHeight="1" spans="1:6">
      <c r="A4876" s="20">
        <v>4872</v>
      </c>
      <c r="B4876" s="218" t="s">
        <v>6715</v>
      </c>
      <c r="C4876" s="222" t="s">
        <v>2017</v>
      </c>
      <c r="D4876" s="235" t="s">
        <v>2007</v>
      </c>
      <c r="E4876" s="68" t="s">
        <v>2008</v>
      </c>
      <c r="F4876" s="239">
        <v>40</v>
      </c>
    </row>
    <row r="4877" customHeight="1" spans="1:6">
      <c r="A4877" s="20">
        <v>4873</v>
      </c>
      <c r="B4877" s="218" t="s">
        <v>6716</v>
      </c>
      <c r="C4877" s="222" t="s">
        <v>2017</v>
      </c>
      <c r="D4877" s="235" t="s">
        <v>2007</v>
      </c>
      <c r="E4877" s="68" t="s">
        <v>2008</v>
      </c>
      <c r="F4877" s="239">
        <v>2</v>
      </c>
    </row>
    <row r="4878" customHeight="1" spans="1:6">
      <c r="A4878" s="20">
        <v>4874</v>
      </c>
      <c r="B4878" s="218" t="s">
        <v>6717</v>
      </c>
      <c r="C4878" s="222" t="s">
        <v>2017</v>
      </c>
      <c r="D4878" s="235" t="s">
        <v>2007</v>
      </c>
      <c r="E4878" s="68" t="s">
        <v>2008</v>
      </c>
      <c r="F4878" s="239">
        <v>1</v>
      </c>
    </row>
    <row r="4879" customHeight="1" spans="1:6">
      <c r="A4879" s="20">
        <v>4875</v>
      </c>
      <c r="B4879" s="238" t="s">
        <v>6718</v>
      </c>
      <c r="C4879" s="243" t="s">
        <v>2017</v>
      </c>
      <c r="D4879" s="245" t="s">
        <v>2007</v>
      </c>
      <c r="E4879" s="244" t="s">
        <v>2008</v>
      </c>
      <c r="F4879" s="240">
        <v>1</v>
      </c>
    </row>
    <row r="4880" customHeight="1" spans="1:6">
      <c r="A4880" s="20">
        <v>4876</v>
      </c>
      <c r="B4880" s="238" t="s">
        <v>6719</v>
      </c>
      <c r="C4880" s="243" t="s">
        <v>2017</v>
      </c>
      <c r="D4880" s="245" t="s">
        <v>2007</v>
      </c>
      <c r="E4880" s="244" t="s">
        <v>2008</v>
      </c>
      <c r="F4880" s="240">
        <v>4</v>
      </c>
    </row>
    <row r="4881" customHeight="1" spans="1:6">
      <c r="A4881" s="20">
        <v>4877</v>
      </c>
      <c r="B4881" s="238" t="s">
        <v>6720</v>
      </c>
      <c r="C4881" s="243" t="s">
        <v>2017</v>
      </c>
      <c r="D4881" s="245" t="s">
        <v>2007</v>
      </c>
      <c r="E4881" s="244" t="s">
        <v>2008</v>
      </c>
      <c r="F4881" s="240">
        <v>2</v>
      </c>
    </row>
    <row r="4882" customHeight="1" spans="1:6">
      <c r="A4882" s="20">
        <v>4878</v>
      </c>
      <c r="B4882" s="238" t="s">
        <v>6721</v>
      </c>
      <c r="C4882" s="243" t="s">
        <v>2017</v>
      </c>
      <c r="D4882" s="245" t="s">
        <v>2007</v>
      </c>
      <c r="E4882" s="244" t="s">
        <v>2008</v>
      </c>
      <c r="F4882" s="240">
        <v>2</v>
      </c>
    </row>
    <row r="4883" customHeight="1" spans="1:6">
      <c r="A4883" s="20">
        <v>4879</v>
      </c>
      <c r="B4883" s="238" t="s">
        <v>6722</v>
      </c>
      <c r="C4883" s="243" t="s">
        <v>2017</v>
      </c>
      <c r="D4883" s="245" t="s">
        <v>2007</v>
      </c>
      <c r="E4883" s="244" t="s">
        <v>2008</v>
      </c>
      <c r="F4883" s="240">
        <v>8</v>
      </c>
    </row>
    <row r="4884" customHeight="1" spans="1:6">
      <c r="A4884" s="20">
        <v>4880</v>
      </c>
      <c r="B4884" s="238" t="s">
        <v>6723</v>
      </c>
      <c r="C4884" s="243" t="s">
        <v>2017</v>
      </c>
      <c r="D4884" s="245" t="s">
        <v>2007</v>
      </c>
      <c r="E4884" s="244" t="s">
        <v>4021</v>
      </c>
      <c r="F4884" s="240">
        <v>50</v>
      </c>
    </row>
    <row r="4885" customHeight="1" spans="1:6">
      <c r="A4885" s="20">
        <v>4881</v>
      </c>
      <c r="B4885" s="238" t="s">
        <v>6724</v>
      </c>
      <c r="C4885" s="243" t="s">
        <v>2017</v>
      </c>
      <c r="D4885" s="245" t="s">
        <v>2007</v>
      </c>
      <c r="E4885" s="244" t="s">
        <v>2038</v>
      </c>
      <c r="F4885" s="240">
        <v>2</v>
      </c>
    </row>
    <row r="4886" customHeight="1" spans="1:6">
      <c r="A4886" s="20">
        <v>4882</v>
      </c>
      <c r="B4886" s="238" t="s">
        <v>6725</v>
      </c>
      <c r="C4886" s="243" t="s">
        <v>2017</v>
      </c>
      <c r="D4886" s="245" t="s">
        <v>2007</v>
      </c>
      <c r="E4886" s="244" t="s">
        <v>2099</v>
      </c>
      <c r="F4886" s="240">
        <v>24</v>
      </c>
    </row>
    <row r="4887" customHeight="1" spans="1:6">
      <c r="A4887" s="20">
        <v>4883</v>
      </c>
      <c r="B4887" s="238" t="s">
        <v>6726</v>
      </c>
      <c r="C4887" s="243" t="s">
        <v>2017</v>
      </c>
      <c r="D4887" s="245" t="s">
        <v>2007</v>
      </c>
      <c r="E4887" s="244" t="s">
        <v>2099</v>
      </c>
      <c r="F4887" s="240">
        <v>8</v>
      </c>
    </row>
    <row r="4888" customHeight="1" spans="1:6">
      <c r="A4888" s="20">
        <v>4884</v>
      </c>
      <c r="B4888" s="238" t="s">
        <v>6727</v>
      </c>
      <c r="C4888" s="243" t="s">
        <v>2017</v>
      </c>
      <c r="D4888" s="245" t="s">
        <v>2007</v>
      </c>
      <c r="E4888" s="244" t="s">
        <v>2099</v>
      </c>
      <c r="F4888" s="240">
        <v>1</v>
      </c>
    </row>
    <row r="4889" customHeight="1" spans="1:6">
      <c r="A4889" s="20">
        <v>4885</v>
      </c>
      <c r="B4889" s="238" t="s">
        <v>6728</v>
      </c>
      <c r="C4889" s="243" t="s">
        <v>2017</v>
      </c>
      <c r="D4889" s="245" t="s">
        <v>2007</v>
      </c>
      <c r="E4889" s="244" t="s">
        <v>2099</v>
      </c>
      <c r="F4889" s="240">
        <v>1</v>
      </c>
    </row>
    <row r="4890" customHeight="1" spans="1:6">
      <c r="A4890" s="20">
        <v>4886</v>
      </c>
      <c r="B4890" s="238" t="s">
        <v>6729</v>
      </c>
      <c r="C4890" s="243" t="s">
        <v>2017</v>
      </c>
      <c r="D4890" s="245" t="s">
        <v>2007</v>
      </c>
      <c r="E4890" s="244" t="s">
        <v>2008</v>
      </c>
      <c r="F4890" s="240">
        <v>4</v>
      </c>
    </row>
    <row r="4891" customHeight="1" spans="1:6">
      <c r="A4891" s="20">
        <v>4887</v>
      </c>
      <c r="B4891" s="238" t="s">
        <v>6730</v>
      </c>
      <c r="C4891" s="243" t="s">
        <v>2017</v>
      </c>
      <c r="D4891" s="245" t="s">
        <v>2007</v>
      </c>
      <c r="E4891" s="244" t="s">
        <v>2038</v>
      </c>
      <c r="F4891" s="240">
        <v>2</v>
      </c>
    </row>
    <row r="4892" customHeight="1" spans="1:6">
      <c r="A4892" s="20">
        <v>4888</v>
      </c>
      <c r="B4892" s="238" t="s">
        <v>6731</v>
      </c>
      <c r="C4892" s="243" t="s">
        <v>2072</v>
      </c>
      <c r="D4892" s="245" t="s">
        <v>2007</v>
      </c>
      <c r="E4892" s="244" t="s">
        <v>2013</v>
      </c>
      <c r="F4892" s="240">
        <v>7</v>
      </c>
    </row>
    <row r="4893" customHeight="1" spans="1:6">
      <c r="A4893" s="20">
        <v>4889</v>
      </c>
      <c r="B4893" s="218" t="s">
        <v>6732</v>
      </c>
      <c r="C4893" s="222" t="s">
        <v>2017</v>
      </c>
      <c r="D4893" s="235" t="s">
        <v>2007</v>
      </c>
      <c r="E4893" s="68" t="s">
        <v>2064</v>
      </c>
      <c r="F4893" s="239">
        <v>3</v>
      </c>
    </row>
    <row r="4894" customHeight="1" spans="1:6">
      <c r="A4894" s="20">
        <v>4890</v>
      </c>
      <c r="B4894" s="218" t="s">
        <v>6733</v>
      </c>
      <c r="C4894" s="222" t="s">
        <v>6734</v>
      </c>
      <c r="D4894" s="235" t="s">
        <v>2007</v>
      </c>
      <c r="E4894" s="68" t="s">
        <v>2317</v>
      </c>
      <c r="F4894" s="239">
        <v>7</v>
      </c>
    </row>
    <row r="4895" customHeight="1" spans="1:6">
      <c r="A4895" s="20">
        <v>4891</v>
      </c>
      <c r="B4895" s="218" t="s">
        <v>6735</v>
      </c>
      <c r="C4895" s="222" t="s">
        <v>2017</v>
      </c>
      <c r="D4895" s="235" t="s">
        <v>2007</v>
      </c>
      <c r="E4895" s="68" t="s">
        <v>2008</v>
      </c>
      <c r="F4895" s="239">
        <v>1</v>
      </c>
    </row>
    <row r="4896" customHeight="1" spans="1:6">
      <c r="A4896" s="20">
        <v>4892</v>
      </c>
      <c r="B4896" s="218" t="s">
        <v>6736</v>
      </c>
      <c r="C4896" s="222" t="s">
        <v>2017</v>
      </c>
      <c r="D4896" s="235" t="s">
        <v>2007</v>
      </c>
      <c r="E4896" s="68" t="s">
        <v>2099</v>
      </c>
      <c r="F4896" s="239">
        <v>1</v>
      </c>
    </row>
    <row r="4897" customHeight="1" spans="1:6">
      <c r="A4897" s="20">
        <v>4893</v>
      </c>
      <c r="B4897" s="238" t="s">
        <v>6737</v>
      </c>
      <c r="C4897" s="243" t="s">
        <v>2017</v>
      </c>
      <c r="D4897" s="245" t="s">
        <v>2007</v>
      </c>
      <c r="E4897" s="244" t="s">
        <v>2099</v>
      </c>
      <c r="F4897" s="240">
        <v>1</v>
      </c>
    </row>
    <row r="4898" customHeight="1" spans="1:6">
      <c r="A4898" s="20">
        <v>4894</v>
      </c>
      <c r="B4898" s="238" t="s">
        <v>6738</v>
      </c>
      <c r="C4898" s="244"/>
      <c r="D4898" s="245" t="s">
        <v>2007</v>
      </c>
      <c r="E4898" s="244" t="s">
        <v>2032</v>
      </c>
      <c r="F4898" s="240">
        <v>10</v>
      </c>
    </row>
    <row r="4899" customHeight="1" spans="1:6">
      <c r="A4899" s="20">
        <v>4895</v>
      </c>
      <c r="B4899" s="238" t="s">
        <v>6739</v>
      </c>
      <c r="C4899" s="244"/>
      <c r="D4899" s="245" t="s">
        <v>2007</v>
      </c>
      <c r="E4899" s="244" t="s">
        <v>2008</v>
      </c>
      <c r="F4899" s="240">
        <v>14</v>
      </c>
    </row>
    <row r="4900" customHeight="1" spans="1:6">
      <c r="A4900" s="20">
        <v>4896</v>
      </c>
      <c r="B4900" s="238" t="s">
        <v>4796</v>
      </c>
      <c r="C4900" s="244"/>
      <c r="D4900" s="245" t="s">
        <v>2007</v>
      </c>
      <c r="E4900" s="244" t="s">
        <v>2038</v>
      </c>
      <c r="F4900" s="240">
        <v>1</v>
      </c>
    </row>
    <row r="4901" customHeight="1" spans="1:6">
      <c r="A4901" s="20">
        <v>4897</v>
      </c>
      <c r="B4901" s="238" t="s">
        <v>4796</v>
      </c>
      <c r="C4901" s="244"/>
      <c r="D4901" s="245" t="s">
        <v>2007</v>
      </c>
      <c r="E4901" s="244" t="s">
        <v>2038</v>
      </c>
      <c r="F4901" s="240">
        <v>1</v>
      </c>
    </row>
    <row r="4902" customHeight="1" spans="1:6">
      <c r="A4902" s="20">
        <v>4898</v>
      </c>
      <c r="B4902" s="238" t="s">
        <v>6740</v>
      </c>
      <c r="C4902" s="243" t="s">
        <v>6741</v>
      </c>
      <c r="D4902" s="245" t="s">
        <v>2007</v>
      </c>
      <c r="E4902" s="244" t="s">
        <v>4021</v>
      </c>
      <c r="F4902" s="240">
        <v>1600</v>
      </c>
    </row>
    <row r="4903" customHeight="1" spans="1:6">
      <c r="A4903" s="20">
        <v>4899</v>
      </c>
      <c r="B4903" s="238" t="s">
        <v>6742</v>
      </c>
      <c r="C4903" s="244"/>
      <c r="D4903" s="245" t="s">
        <v>2007</v>
      </c>
      <c r="E4903" s="244" t="s">
        <v>2038</v>
      </c>
      <c r="F4903" s="240">
        <v>1</v>
      </c>
    </row>
    <row r="4904" customHeight="1" spans="1:6">
      <c r="A4904" s="20">
        <v>4900</v>
      </c>
      <c r="B4904" s="238" t="s">
        <v>6743</v>
      </c>
      <c r="C4904" s="243" t="s">
        <v>6741</v>
      </c>
      <c r="D4904" s="245" t="s">
        <v>2007</v>
      </c>
      <c r="E4904" s="244" t="s">
        <v>4021</v>
      </c>
      <c r="F4904" s="240">
        <v>150</v>
      </c>
    </row>
    <row r="4905" customHeight="1" spans="1:6">
      <c r="A4905" s="20">
        <v>4901</v>
      </c>
      <c r="B4905" s="238" t="s">
        <v>6740</v>
      </c>
      <c r="C4905" s="243" t="s">
        <v>6741</v>
      </c>
      <c r="D4905" s="245" t="s">
        <v>2007</v>
      </c>
      <c r="E4905" s="244" t="s">
        <v>4021</v>
      </c>
      <c r="F4905" s="240">
        <v>300</v>
      </c>
    </row>
    <row r="4906" customHeight="1" spans="1:6">
      <c r="A4906" s="20">
        <v>4902</v>
      </c>
      <c r="B4906" s="238" t="s">
        <v>6744</v>
      </c>
      <c r="C4906" s="243" t="s">
        <v>6741</v>
      </c>
      <c r="D4906" s="245" t="s">
        <v>2007</v>
      </c>
      <c r="E4906" s="244" t="s">
        <v>4002</v>
      </c>
      <c r="F4906" s="240">
        <v>10</v>
      </c>
    </row>
    <row r="4907" customHeight="1" spans="1:6">
      <c r="A4907" s="20">
        <v>4903</v>
      </c>
      <c r="B4907" s="238" t="s">
        <v>6742</v>
      </c>
      <c r="C4907" s="243" t="s">
        <v>3606</v>
      </c>
      <c r="D4907" s="245" t="s">
        <v>2007</v>
      </c>
      <c r="E4907" s="244" t="s">
        <v>2038</v>
      </c>
      <c r="F4907" s="240">
        <v>1</v>
      </c>
    </row>
    <row r="4908" customHeight="1" spans="1:6">
      <c r="A4908" s="20">
        <v>4904</v>
      </c>
      <c r="B4908" s="238" t="s">
        <v>6745</v>
      </c>
      <c r="C4908" s="243" t="s">
        <v>6741</v>
      </c>
      <c r="D4908" s="245" t="s">
        <v>2007</v>
      </c>
      <c r="E4908" s="244" t="s">
        <v>4002</v>
      </c>
      <c r="F4908" s="240">
        <v>40</v>
      </c>
    </row>
    <row r="4909" customHeight="1" spans="1:6">
      <c r="A4909" s="20">
        <v>4905</v>
      </c>
      <c r="B4909" s="238" t="s">
        <v>6745</v>
      </c>
      <c r="C4909" s="243" t="s">
        <v>6741</v>
      </c>
      <c r="D4909" s="245" t="s">
        <v>2007</v>
      </c>
      <c r="E4909" s="244" t="s">
        <v>4002</v>
      </c>
      <c r="F4909" s="240">
        <v>11</v>
      </c>
    </row>
    <row r="4910" customHeight="1" spans="1:6">
      <c r="A4910" s="20">
        <v>4906</v>
      </c>
      <c r="B4910" s="238" t="s">
        <v>6746</v>
      </c>
      <c r="C4910" s="243" t="s">
        <v>2017</v>
      </c>
      <c r="D4910" s="245" t="s">
        <v>2007</v>
      </c>
      <c r="E4910" s="244" t="s">
        <v>2013</v>
      </c>
      <c r="F4910" s="240">
        <v>1</v>
      </c>
    </row>
    <row r="4911" customHeight="1" spans="1:6">
      <c r="A4911" s="20">
        <v>4907</v>
      </c>
      <c r="B4911" s="238" t="s">
        <v>6747</v>
      </c>
      <c r="C4911" s="243" t="s">
        <v>2017</v>
      </c>
      <c r="D4911" s="245" t="s">
        <v>2007</v>
      </c>
      <c r="E4911" s="244" t="s">
        <v>2064</v>
      </c>
      <c r="F4911" s="240">
        <v>2</v>
      </c>
    </row>
    <row r="4912" customHeight="1" spans="1:6">
      <c r="A4912" s="20">
        <v>4908</v>
      </c>
      <c r="B4912" s="238" t="s">
        <v>6748</v>
      </c>
      <c r="C4912" s="243" t="s">
        <v>2017</v>
      </c>
      <c r="D4912" s="245" t="s">
        <v>2007</v>
      </c>
      <c r="E4912" s="244" t="s">
        <v>2064</v>
      </c>
      <c r="F4912" s="240">
        <v>20</v>
      </c>
    </row>
    <row r="4913" customHeight="1" spans="1:6">
      <c r="A4913" s="20">
        <v>4909</v>
      </c>
      <c r="B4913" s="238" t="s">
        <v>6749</v>
      </c>
      <c r="C4913" s="243" t="s">
        <v>2017</v>
      </c>
      <c r="D4913" s="245" t="s">
        <v>2007</v>
      </c>
      <c r="E4913" s="244" t="s">
        <v>2064</v>
      </c>
      <c r="F4913" s="240">
        <v>4</v>
      </c>
    </row>
    <row r="4914" customHeight="1" spans="1:6">
      <c r="A4914" s="20">
        <v>4910</v>
      </c>
      <c r="B4914" s="238" t="s">
        <v>6750</v>
      </c>
      <c r="C4914" s="243" t="s">
        <v>2017</v>
      </c>
      <c r="D4914" s="245" t="s">
        <v>2007</v>
      </c>
      <c r="E4914" s="244" t="s">
        <v>2064</v>
      </c>
      <c r="F4914" s="240">
        <v>2</v>
      </c>
    </row>
    <row r="4915" customHeight="1" spans="1:6">
      <c r="A4915" s="20">
        <v>4911</v>
      </c>
      <c r="B4915" s="238" t="s">
        <v>6751</v>
      </c>
      <c r="C4915" s="243" t="s">
        <v>2017</v>
      </c>
      <c r="D4915" s="245" t="s">
        <v>2007</v>
      </c>
      <c r="E4915" s="244" t="s">
        <v>2064</v>
      </c>
      <c r="F4915" s="240">
        <v>4</v>
      </c>
    </row>
    <row r="4916" customHeight="1" spans="1:6">
      <c r="A4916" s="20">
        <v>4912</v>
      </c>
      <c r="B4916" s="238" t="s">
        <v>6752</v>
      </c>
      <c r="C4916" s="243" t="s">
        <v>2017</v>
      </c>
      <c r="D4916" s="245" t="s">
        <v>2007</v>
      </c>
      <c r="E4916" s="244" t="s">
        <v>2064</v>
      </c>
      <c r="F4916" s="240">
        <v>1</v>
      </c>
    </row>
    <row r="4917" customHeight="1" spans="1:6">
      <c r="A4917" s="20">
        <v>4913</v>
      </c>
      <c r="B4917" s="238" t="s">
        <v>6753</v>
      </c>
      <c r="C4917" s="243" t="s">
        <v>2017</v>
      </c>
      <c r="D4917" s="245" t="s">
        <v>2007</v>
      </c>
      <c r="E4917" s="244" t="s">
        <v>2064</v>
      </c>
      <c r="F4917" s="240">
        <v>4</v>
      </c>
    </row>
    <row r="4918" customHeight="1" spans="1:6">
      <c r="A4918" s="20">
        <v>4914</v>
      </c>
      <c r="B4918" s="238" t="s">
        <v>6752</v>
      </c>
      <c r="C4918" s="243" t="s">
        <v>2017</v>
      </c>
      <c r="D4918" s="245" t="s">
        <v>2007</v>
      </c>
      <c r="E4918" s="244" t="s">
        <v>2064</v>
      </c>
      <c r="F4918" s="240">
        <v>4</v>
      </c>
    </row>
    <row r="4919" customHeight="1" spans="1:6">
      <c r="A4919" s="20">
        <v>4915</v>
      </c>
      <c r="B4919" s="218" t="s">
        <v>6752</v>
      </c>
      <c r="C4919" s="222" t="s">
        <v>2017</v>
      </c>
      <c r="D4919" s="235" t="s">
        <v>2007</v>
      </c>
      <c r="E4919" s="68" t="s">
        <v>2064</v>
      </c>
      <c r="F4919" s="239">
        <v>1</v>
      </c>
    </row>
    <row r="4920" customHeight="1" spans="1:6">
      <c r="A4920" s="20">
        <v>4916</v>
      </c>
      <c r="B4920" s="218" t="s">
        <v>6754</v>
      </c>
      <c r="C4920" s="224" t="s">
        <v>6755</v>
      </c>
      <c r="D4920" s="235" t="s">
        <v>2007</v>
      </c>
      <c r="E4920" s="68" t="s">
        <v>2032</v>
      </c>
      <c r="F4920" s="239">
        <v>1</v>
      </c>
    </row>
    <row r="4921" customHeight="1" spans="1:6">
      <c r="A4921" s="20">
        <v>4917</v>
      </c>
      <c r="B4921" s="218" t="s">
        <v>6756</v>
      </c>
      <c r="C4921" s="224" t="s">
        <v>2377</v>
      </c>
      <c r="D4921" s="235" t="s">
        <v>2007</v>
      </c>
      <c r="E4921" s="68" t="s">
        <v>2032</v>
      </c>
      <c r="F4921" s="239">
        <v>4</v>
      </c>
    </row>
    <row r="4922" customHeight="1" spans="1:6">
      <c r="A4922" s="20">
        <v>4918</v>
      </c>
      <c r="B4922" s="218" t="s">
        <v>6757</v>
      </c>
      <c r="C4922" s="224" t="s">
        <v>2377</v>
      </c>
      <c r="D4922" s="235" t="s">
        <v>2007</v>
      </c>
      <c r="E4922" s="68" t="s">
        <v>2008</v>
      </c>
      <c r="F4922" s="239">
        <v>5</v>
      </c>
    </row>
    <row r="4923" customHeight="1" spans="1:6">
      <c r="A4923" s="20">
        <v>4919</v>
      </c>
      <c r="B4923" s="218" t="s">
        <v>6758</v>
      </c>
      <c r="C4923" s="68"/>
      <c r="D4923" s="235" t="s">
        <v>2007</v>
      </c>
      <c r="E4923" s="68" t="s">
        <v>2032</v>
      </c>
      <c r="F4923" s="239">
        <v>4</v>
      </c>
    </row>
    <row r="4924" customHeight="1" spans="1:6">
      <c r="A4924" s="20">
        <v>4920</v>
      </c>
      <c r="B4924" s="218" t="s">
        <v>6759</v>
      </c>
      <c r="C4924" s="68"/>
      <c r="D4924" s="235" t="s">
        <v>2007</v>
      </c>
      <c r="E4924" s="68" t="s">
        <v>2032</v>
      </c>
      <c r="F4924" s="239">
        <v>1</v>
      </c>
    </row>
    <row r="4925" customHeight="1" spans="1:6">
      <c r="A4925" s="20">
        <v>4921</v>
      </c>
      <c r="B4925" s="218" t="s">
        <v>6760</v>
      </c>
      <c r="C4925" s="68"/>
      <c r="D4925" s="235" t="s">
        <v>2007</v>
      </c>
      <c r="E4925" s="68" t="s">
        <v>2032</v>
      </c>
      <c r="F4925" s="239">
        <v>1</v>
      </c>
    </row>
    <row r="4926" customHeight="1" spans="1:6">
      <c r="A4926" s="20">
        <v>4922</v>
      </c>
      <c r="B4926" s="238" t="s">
        <v>6761</v>
      </c>
      <c r="C4926" s="244"/>
      <c r="D4926" s="245" t="s">
        <v>2007</v>
      </c>
      <c r="E4926" s="244" t="s">
        <v>2032</v>
      </c>
      <c r="F4926" s="240">
        <v>3</v>
      </c>
    </row>
    <row r="4927" customHeight="1" spans="1:6">
      <c r="A4927" s="20">
        <v>4923</v>
      </c>
      <c r="B4927" s="238" t="s">
        <v>6762</v>
      </c>
      <c r="C4927" s="244"/>
      <c r="D4927" s="245" t="s">
        <v>2007</v>
      </c>
      <c r="E4927" s="244" t="s">
        <v>2032</v>
      </c>
      <c r="F4927" s="240">
        <v>1</v>
      </c>
    </row>
    <row r="4928" customHeight="1" spans="1:6">
      <c r="A4928" s="20">
        <v>4924</v>
      </c>
      <c r="B4928" s="238" t="s">
        <v>6763</v>
      </c>
      <c r="C4928" s="244"/>
      <c r="D4928" s="245" t="s">
        <v>2007</v>
      </c>
      <c r="E4928" s="244" t="s">
        <v>2032</v>
      </c>
      <c r="F4928" s="240">
        <v>90</v>
      </c>
    </row>
    <row r="4929" customHeight="1" spans="1:6">
      <c r="A4929" s="20">
        <v>4925</v>
      </c>
      <c r="B4929" s="238" t="s">
        <v>6764</v>
      </c>
      <c r="C4929" s="244"/>
      <c r="D4929" s="245" t="s">
        <v>2007</v>
      </c>
      <c r="E4929" s="244" t="s">
        <v>2008</v>
      </c>
      <c r="F4929" s="240">
        <v>60</v>
      </c>
    </row>
    <row r="4930" customHeight="1" spans="1:6">
      <c r="A4930" s="20">
        <v>4926</v>
      </c>
      <c r="B4930" s="238" t="s">
        <v>4085</v>
      </c>
      <c r="C4930" s="244"/>
      <c r="D4930" s="245" t="s">
        <v>2007</v>
      </c>
      <c r="E4930" s="244" t="s">
        <v>2008</v>
      </c>
      <c r="F4930" s="240">
        <v>20</v>
      </c>
    </row>
    <row r="4931" customHeight="1" spans="1:6">
      <c r="A4931" s="20">
        <v>4927</v>
      </c>
      <c r="B4931" s="238" t="s">
        <v>6765</v>
      </c>
      <c r="C4931" s="244"/>
      <c r="D4931" s="245" t="s">
        <v>2007</v>
      </c>
      <c r="E4931" s="243" t="s">
        <v>4021</v>
      </c>
      <c r="F4931" s="240">
        <v>0.5</v>
      </c>
    </row>
    <row r="4932" customHeight="1" spans="1:6">
      <c r="A4932" s="20">
        <v>4928</v>
      </c>
      <c r="B4932" s="238" t="s">
        <v>6766</v>
      </c>
      <c r="C4932" s="244"/>
      <c r="D4932" s="245" t="s">
        <v>2007</v>
      </c>
      <c r="E4932" s="244" t="s">
        <v>2008</v>
      </c>
      <c r="F4932" s="240">
        <v>29</v>
      </c>
    </row>
    <row r="4933" customHeight="1" spans="1:6">
      <c r="A4933" s="20">
        <v>4929</v>
      </c>
      <c r="B4933" s="238" t="s">
        <v>6767</v>
      </c>
      <c r="C4933" s="243" t="s">
        <v>2017</v>
      </c>
      <c r="D4933" s="245" t="s">
        <v>2007</v>
      </c>
      <c r="E4933" s="244" t="s">
        <v>2032</v>
      </c>
      <c r="F4933" s="240">
        <v>1</v>
      </c>
    </row>
    <row r="4934" customHeight="1" spans="1:6">
      <c r="A4934" s="20">
        <v>4930</v>
      </c>
      <c r="B4934" s="238" t="s">
        <v>6768</v>
      </c>
      <c r="C4934" s="243" t="s">
        <v>2017</v>
      </c>
      <c r="D4934" s="245" t="s">
        <v>2007</v>
      </c>
      <c r="E4934" s="244" t="s">
        <v>2032</v>
      </c>
      <c r="F4934" s="240">
        <v>2</v>
      </c>
    </row>
    <row r="4935" customHeight="1" spans="1:6">
      <c r="A4935" s="20">
        <v>4931</v>
      </c>
      <c r="B4935" s="238" t="s">
        <v>6769</v>
      </c>
      <c r="C4935" s="244"/>
      <c r="D4935" s="245" t="s">
        <v>2007</v>
      </c>
      <c r="E4935" s="244" t="s">
        <v>2064</v>
      </c>
      <c r="F4935" s="240">
        <v>2</v>
      </c>
    </row>
    <row r="4936" customHeight="1" spans="1:6">
      <c r="A4936" s="20">
        <v>4932</v>
      </c>
      <c r="B4936" s="238" t="s">
        <v>6770</v>
      </c>
      <c r="C4936" s="244"/>
      <c r="D4936" s="245" t="s">
        <v>2007</v>
      </c>
      <c r="E4936" s="244" t="s">
        <v>2038</v>
      </c>
      <c r="F4936" s="240">
        <v>1</v>
      </c>
    </row>
    <row r="4937" customHeight="1" spans="1:6">
      <c r="A4937" s="20">
        <v>4933</v>
      </c>
      <c r="B4937" s="238" t="s">
        <v>6771</v>
      </c>
      <c r="C4937" s="243" t="s">
        <v>2017</v>
      </c>
      <c r="D4937" s="245" t="s">
        <v>2007</v>
      </c>
      <c r="E4937" s="244" t="s">
        <v>2032</v>
      </c>
      <c r="F4937" s="240">
        <v>1</v>
      </c>
    </row>
    <row r="4938" customHeight="1" spans="1:6">
      <c r="A4938" s="20">
        <v>4934</v>
      </c>
      <c r="B4938" s="238" t="s">
        <v>6772</v>
      </c>
      <c r="C4938" s="243" t="s">
        <v>3606</v>
      </c>
      <c r="D4938" s="245" t="s">
        <v>2007</v>
      </c>
      <c r="E4938" s="244" t="s">
        <v>2008</v>
      </c>
      <c r="F4938" s="240">
        <v>6</v>
      </c>
    </row>
    <row r="4939" customHeight="1" spans="1:6">
      <c r="A4939" s="20">
        <v>4935</v>
      </c>
      <c r="B4939" s="238" t="s">
        <v>5737</v>
      </c>
      <c r="C4939" s="243" t="s">
        <v>3606</v>
      </c>
      <c r="D4939" s="245" t="s">
        <v>2007</v>
      </c>
      <c r="E4939" s="244" t="s">
        <v>2032</v>
      </c>
      <c r="F4939" s="240">
        <v>10</v>
      </c>
    </row>
    <row r="4940" customHeight="1" spans="1:6">
      <c r="A4940" s="20">
        <v>4936</v>
      </c>
      <c r="B4940" s="238" t="s">
        <v>6773</v>
      </c>
      <c r="C4940" s="243" t="s">
        <v>2017</v>
      </c>
      <c r="D4940" s="245" t="s">
        <v>2007</v>
      </c>
      <c r="E4940" s="244" t="s">
        <v>2008</v>
      </c>
      <c r="F4940" s="240">
        <v>7</v>
      </c>
    </row>
    <row r="4941" customHeight="1" spans="1:6">
      <c r="A4941" s="20">
        <v>4937</v>
      </c>
      <c r="B4941" s="238" t="s">
        <v>6774</v>
      </c>
      <c r="C4941" s="243" t="s">
        <v>2017</v>
      </c>
      <c r="D4941" s="245" t="s">
        <v>2007</v>
      </c>
      <c r="E4941" s="244" t="s">
        <v>2099</v>
      </c>
      <c r="F4941" s="240">
        <v>1</v>
      </c>
    </row>
    <row r="4942" customHeight="1" spans="1:6">
      <c r="A4942" s="20">
        <v>4938</v>
      </c>
      <c r="B4942" s="238" t="s">
        <v>6775</v>
      </c>
      <c r="C4942" s="243" t="s">
        <v>2017</v>
      </c>
      <c r="D4942" s="245" t="s">
        <v>2007</v>
      </c>
      <c r="E4942" s="244" t="s">
        <v>2008</v>
      </c>
      <c r="F4942" s="240">
        <v>1</v>
      </c>
    </row>
    <row r="4943" customHeight="1" spans="1:6">
      <c r="A4943" s="20">
        <v>4939</v>
      </c>
      <c r="B4943" s="238" t="s">
        <v>6776</v>
      </c>
      <c r="C4943" s="243" t="s">
        <v>2017</v>
      </c>
      <c r="D4943" s="245" t="s">
        <v>2007</v>
      </c>
      <c r="E4943" s="244" t="s">
        <v>2008</v>
      </c>
      <c r="F4943" s="240">
        <v>1</v>
      </c>
    </row>
    <row r="4944" customHeight="1" spans="1:6">
      <c r="A4944" s="20">
        <v>4940</v>
      </c>
      <c r="B4944" s="238" t="s">
        <v>6777</v>
      </c>
      <c r="C4944" s="243" t="s">
        <v>2017</v>
      </c>
      <c r="D4944" s="245" t="s">
        <v>2007</v>
      </c>
      <c r="E4944" s="244" t="s">
        <v>2064</v>
      </c>
      <c r="F4944" s="240">
        <v>1</v>
      </c>
    </row>
    <row r="4945" customHeight="1" spans="1:6">
      <c r="A4945" s="20">
        <v>4941</v>
      </c>
      <c r="B4945" s="238" t="s">
        <v>6778</v>
      </c>
      <c r="C4945" s="243" t="s">
        <v>4020</v>
      </c>
      <c r="D4945" s="245" t="s">
        <v>2007</v>
      </c>
      <c r="E4945" s="243" t="s">
        <v>4021</v>
      </c>
      <c r="F4945" s="240">
        <v>60</v>
      </c>
    </row>
    <row r="4946" customHeight="1" spans="1:6">
      <c r="A4946" s="20">
        <v>4942</v>
      </c>
      <c r="B4946" s="238" t="s">
        <v>6779</v>
      </c>
      <c r="C4946" s="244"/>
      <c r="D4946" s="245" t="s">
        <v>2007</v>
      </c>
      <c r="E4946" s="244" t="s">
        <v>2038</v>
      </c>
      <c r="F4946" s="240">
        <v>24</v>
      </c>
    </row>
    <row r="4947" customHeight="1" spans="1:6">
      <c r="A4947" s="20">
        <v>4943</v>
      </c>
      <c r="B4947" s="238" t="s">
        <v>6777</v>
      </c>
      <c r="C4947" s="243" t="s">
        <v>2017</v>
      </c>
      <c r="D4947" s="245" t="s">
        <v>2007</v>
      </c>
      <c r="E4947" s="244" t="s">
        <v>2064</v>
      </c>
      <c r="F4947" s="240">
        <v>1</v>
      </c>
    </row>
    <row r="4948" customHeight="1" spans="1:6">
      <c r="A4948" s="20">
        <v>4944</v>
      </c>
      <c r="B4948" s="238" t="s">
        <v>6780</v>
      </c>
      <c r="C4948" s="243" t="s">
        <v>2017</v>
      </c>
      <c r="D4948" s="245" t="s">
        <v>2007</v>
      </c>
      <c r="E4948" s="244" t="s">
        <v>2008</v>
      </c>
      <c r="F4948" s="240">
        <v>2</v>
      </c>
    </row>
    <row r="4949" customHeight="1" spans="1:6">
      <c r="A4949" s="20">
        <v>4945</v>
      </c>
      <c r="B4949" s="238" t="s">
        <v>6781</v>
      </c>
      <c r="C4949" s="244"/>
      <c r="D4949" s="245" t="s">
        <v>2007</v>
      </c>
      <c r="E4949" s="244" t="s">
        <v>2008</v>
      </c>
      <c r="F4949" s="240">
        <v>2</v>
      </c>
    </row>
    <row r="4950" customHeight="1" spans="1:6">
      <c r="A4950" s="20">
        <v>4946</v>
      </c>
      <c r="B4950" s="238" t="s">
        <v>6782</v>
      </c>
      <c r="C4950" s="244"/>
      <c r="D4950" s="245" t="s">
        <v>2007</v>
      </c>
      <c r="E4950" s="244" t="s">
        <v>2038</v>
      </c>
      <c r="F4950" s="240">
        <v>5</v>
      </c>
    </row>
    <row r="4951" customHeight="1" spans="1:6">
      <c r="A4951" s="20">
        <v>4947</v>
      </c>
      <c r="B4951" s="238" t="s">
        <v>6783</v>
      </c>
      <c r="C4951" s="244"/>
      <c r="D4951" s="245" t="s">
        <v>2007</v>
      </c>
      <c r="E4951" s="244" t="s">
        <v>2008</v>
      </c>
      <c r="F4951" s="240">
        <v>4</v>
      </c>
    </row>
    <row r="4952" customHeight="1" spans="1:6">
      <c r="A4952" s="20">
        <v>4948</v>
      </c>
      <c r="B4952" s="238" t="s">
        <v>6784</v>
      </c>
      <c r="C4952" s="243" t="s">
        <v>2017</v>
      </c>
      <c r="D4952" s="245" t="s">
        <v>2007</v>
      </c>
      <c r="E4952" s="244" t="s">
        <v>2099</v>
      </c>
      <c r="F4952" s="240">
        <v>7</v>
      </c>
    </row>
    <row r="4953" customHeight="1" spans="1:6">
      <c r="A4953" s="20">
        <v>4949</v>
      </c>
      <c r="B4953" s="238" t="s">
        <v>6785</v>
      </c>
      <c r="C4953" s="243" t="s">
        <v>4020</v>
      </c>
      <c r="D4953" s="245" t="s">
        <v>2007</v>
      </c>
      <c r="E4953" s="243" t="s">
        <v>4021</v>
      </c>
      <c r="F4953" s="240">
        <v>41</v>
      </c>
    </row>
    <row r="4954" customHeight="1" spans="1:6">
      <c r="A4954" s="20">
        <v>4950</v>
      </c>
      <c r="B4954" s="238" t="s">
        <v>6786</v>
      </c>
      <c r="C4954" s="244"/>
      <c r="D4954" s="245" t="s">
        <v>2007</v>
      </c>
      <c r="E4954" s="244" t="s">
        <v>2013</v>
      </c>
      <c r="F4954" s="240">
        <v>19</v>
      </c>
    </row>
    <row r="4955" customHeight="1" spans="1:6">
      <c r="A4955" s="20">
        <v>4951</v>
      </c>
      <c r="B4955" s="238" t="s">
        <v>6787</v>
      </c>
      <c r="C4955" s="243" t="s">
        <v>2017</v>
      </c>
      <c r="D4955" s="245" t="s">
        <v>2007</v>
      </c>
      <c r="E4955" s="244" t="s">
        <v>2038</v>
      </c>
      <c r="F4955" s="240">
        <v>6</v>
      </c>
    </row>
    <row r="4956" customHeight="1" spans="1:6">
      <c r="A4956" s="20">
        <v>4952</v>
      </c>
      <c r="B4956" s="238" t="s">
        <v>6788</v>
      </c>
      <c r="C4956" s="243" t="s">
        <v>2017</v>
      </c>
      <c r="D4956" s="245" t="s">
        <v>2007</v>
      </c>
      <c r="E4956" s="244" t="s">
        <v>2008</v>
      </c>
      <c r="F4956" s="240">
        <v>1</v>
      </c>
    </row>
    <row r="4957" customHeight="1" spans="1:6">
      <c r="A4957" s="20">
        <v>4953</v>
      </c>
      <c r="B4957" s="238" t="s">
        <v>6789</v>
      </c>
      <c r="C4957" s="243" t="s">
        <v>2017</v>
      </c>
      <c r="D4957" s="245" t="s">
        <v>2007</v>
      </c>
      <c r="E4957" s="244" t="s">
        <v>2008</v>
      </c>
      <c r="F4957" s="240">
        <v>1</v>
      </c>
    </row>
    <row r="4958" customHeight="1" spans="1:6">
      <c r="A4958" s="20">
        <v>4954</v>
      </c>
      <c r="B4958" s="238" t="s">
        <v>6790</v>
      </c>
      <c r="C4958" s="243" t="s">
        <v>2017</v>
      </c>
      <c r="D4958" s="245" t="s">
        <v>2007</v>
      </c>
      <c r="E4958" s="244" t="s">
        <v>2064</v>
      </c>
      <c r="F4958" s="240">
        <v>1</v>
      </c>
    </row>
    <row r="4959" customHeight="1" spans="1:6">
      <c r="A4959" s="20">
        <v>4955</v>
      </c>
      <c r="B4959" s="238" t="s">
        <v>6791</v>
      </c>
      <c r="C4959" s="244"/>
      <c r="D4959" s="245" t="s">
        <v>2007</v>
      </c>
      <c r="E4959" s="244" t="s">
        <v>2038</v>
      </c>
      <c r="F4959" s="240">
        <v>27</v>
      </c>
    </row>
    <row r="4960" customHeight="1" spans="1:6">
      <c r="A4960" s="20">
        <v>4956</v>
      </c>
      <c r="B4960" s="238" t="s">
        <v>6792</v>
      </c>
      <c r="C4960" s="243" t="s">
        <v>2017</v>
      </c>
      <c r="D4960" s="245" t="s">
        <v>2007</v>
      </c>
      <c r="E4960" s="244" t="s">
        <v>2008</v>
      </c>
      <c r="F4960" s="240">
        <v>1</v>
      </c>
    </row>
    <row r="4961" customHeight="1" spans="1:6">
      <c r="A4961" s="20">
        <v>4957</v>
      </c>
      <c r="B4961" s="238" t="s">
        <v>6793</v>
      </c>
      <c r="C4961" s="243" t="s">
        <v>2017</v>
      </c>
      <c r="D4961" s="245" t="s">
        <v>2007</v>
      </c>
      <c r="E4961" s="244" t="s">
        <v>2008</v>
      </c>
      <c r="F4961" s="240">
        <v>1</v>
      </c>
    </row>
    <row r="4962" customHeight="1" spans="1:6">
      <c r="A4962" s="20">
        <v>4958</v>
      </c>
      <c r="B4962" s="238" t="s">
        <v>6794</v>
      </c>
      <c r="C4962" s="243" t="s">
        <v>2017</v>
      </c>
      <c r="D4962" s="245" t="s">
        <v>2007</v>
      </c>
      <c r="E4962" s="244" t="s">
        <v>2008</v>
      </c>
      <c r="F4962" s="240">
        <v>6</v>
      </c>
    </row>
    <row r="4963" customHeight="1" spans="1:6">
      <c r="A4963" s="20">
        <v>4959</v>
      </c>
      <c r="B4963" s="238" t="s">
        <v>6795</v>
      </c>
      <c r="C4963" s="244"/>
      <c r="D4963" s="245" t="s">
        <v>2007</v>
      </c>
      <c r="E4963" s="244" t="s">
        <v>2038</v>
      </c>
      <c r="F4963" s="240">
        <v>38</v>
      </c>
    </row>
    <row r="4964" customHeight="1" spans="1:6">
      <c r="A4964" s="20">
        <v>4960</v>
      </c>
      <c r="B4964" s="238" t="s">
        <v>6796</v>
      </c>
      <c r="C4964" s="243" t="s">
        <v>2017</v>
      </c>
      <c r="D4964" s="245" t="s">
        <v>2007</v>
      </c>
      <c r="E4964" s="244" t="s">
        <v>2038</v>
      </c>
      <c r="F4964" s="240">
        <v>8</v>
      </c>
    </row>
    <row r="4965" customHeight="1" spans="1:6">
      <c r="A4965" s="20">
        <v>4961</v>
      </c>
      <c r="B4965" s="238" t="s">
        <v>6797</v>
      </c>
      <c r="C4965" s="243" t="s">
        <v>4020</v>
      </c>
      <c r="D4965" s="245" t="s">
        <v>2007</v>
      </c>
      <c r="E4965" s="243" t="s">
        <v>4021</v>
      </c>
      <c r="F4965" s="240">
        <v>16</v>
      </c>
    </row>
    <row r="4966" customHeight="1" spans="1:6">
      <c r="A4966" s="20">
        <v>4962</v>
      </c>
      <c r="B4966" s="238" t="s">
        <v>6798</v>
      </c>
      <c r="C4966" s="244"/>
      <c r="D4966" s="245" t="s">
        <v>2007</v>
      </c>
      <c r="E4966" s="244" t="s">
        <v>2038</v>
      </c>
      <c r="F4966" s="240">
        <v>1</v>
      </c>
    </row>
    <row r="4967" customHeight="1" spans="1:6">
      <c r="A4967" s="20">
        <v>4963</v>
      </c>
      <c r="B4967" s="238" t="s">
        <v>6777</v>
      </c>
      <c r="C4967" s="243" t="s">
        <v>2017</v>
      </c>
      <c r="D4967" s="245" t="s">
        <v>2007</v>
      </c>
      <c r="E4967" s="244" t="s">
        <v>2064</v>
      </c>
      <c r="F4967" s="240">
        <v>1</v>
      </c>
    </row>
    <row r="4968" customHeight="1" spans="1:6">
      <c r="A4968" s="20">
        <v>4964</v>
      </c>
      <c r="B4968" s="238" t="s">
        <v>6799</v>
      </c>
      <c r="C4968" s="246" t="s">
        <v>2377</v>
      </c>
      <c r="D4968" s="245" t="s">
        <v>2007</v>
      </c>
      <c r="E4968" s="244" t="s">
        <v>2317</v>
      </c>
      <c r="F4968" s="240">
        <v>1</v>
      </c>
    </row>
    <row r="4969" customHeight="1" spans="1:6">
      <c r="A4969" s="20">
        <v>4965</v>
      </c>
      <c r="B4969" s="238" t="s">
        <v>6800</v>
      </c>
      <c r="C4969" s="244"/>
      <c r="D4969" s="245" t="s">
        <v>2007</v>
      </c>
      <c r="E4969" s="244" t="s">
        <v>2038</v>
      </c>
      <c r="F4969" s="240">
        <v>10</v>
      </c>
    </row>
    <row r="4970" customHeight="1" spans="1:6">
      <c r="A4970" s="20">
        <v>4966</v>
      </c>
      <c r="B4970" s="238" t="s">
        <v>6801</v>
      </c>
      <c r="C4970" s="244"/>
      <c r="D4970" s="245" t="s">
        <v>2007</v>
      </c>
      <c r="E4970" s="244" t="s">
        <v>2032</v>
      </c>
      <c r="F4970" s="240">
        <v>7</v>
      </c>
    </row>
    <row r="4971" customHeight="1" spans="1:6">
      <c r="A4971" s="20">
        <v>4967</v>
      </c>
      <c r="B4971" s="238" t="s">
        <v>6802</v>
      </c>
      <c r="C4971" s="243" t="s">
        <v>2017</v>
      </c>
      <c r="D4971" s="245" t="s">
        <v>2007</v>
      </c>
      <c r="E4971" s="244" t="s">
        <v>2008</v>
      </c>
      <c r="F4971" s="240">
        <v>1</v>
      </c>
    </row>
    <row r="4972" customHeight="1" spans="1:6">
      <c r="A4972" s="20">
        <v>4968</v>
      </c>
      <c r="B4972" s="238" t="s">
        <v>6803</v>
      </c>
      <c r="C4972" s="244"/>
      <c r="D4972" s="245" t="s">
        <v>2007</v>
      </c>
      <c r="E4972" s="244" t="s">
        <v>2008</v>
      </c>
      <c r="F4972" s="240">
        <v>3</v>
      </c>
    </row>
    <row r="4973" customHeight="1" spans="1:6">
      <c r="A4973" s="20">
        <v>4969</v>
      </c>
      <c r="B4973" s="238" t="s">
        <v>6804</v>
      </c>
      <c r="C4973" s="243"/>
      <c r="D4973" s="245" t="s">
        <v>2007</v>
      </c>
      <c r="E4973" s="244" t="s">
        <v>2573</v>
      </c>
      <c r="F4973" s="240">
        <v>1</v>
      </c>
    </row>
    <row r="4974" customHeight="1" spans="1:6">
      <c r="A4974" s="20">
        <v>4970</v>
      </c>
      <c r="B4974" s="238" t="s">
        <v>6805</v>
      </c>
      <c r="C4974" s="243" t="s">
        <v>2017</v>
      </c>
      <c r="D4974" s="245" t="s">
        <v>2007</v>
      </c>
      <c r="E4974" s="244" t="s">
        <v>2099</v>
      </c>
      <c r="F4974" s="240">
        <v>8</v>
      </c>
    </row>
    <row r="4975" customHeight="1" spans="1:6">
      <c r="A4975" s="20">
        <v>4971</v>
      </c>
      <c r="B4975" s="238" t="s">
        <v>6806</v>
      </c>
      <c r="C4975" s="244"/>
      <c r="D4975" s="245" t="s">
        <v>2007</v>
      </c>
      <c r="E4975" s="244" t="s">
        <v>2038</v>
      </c>
      <c r="F4975" s="240">
        <v>26</v>
      </c>
    </row>
    <row r="4976" customHeight="1" spans="1:6">
      <c r="A4976" s="20">
        <v>4972</v>
      </c>
      <c r="B4976" s="238" t="s">
        <v>6807</v>
      </c>
      <c r="C4976" s="244"/>
      <c r="D4976" s="245" t="s">
        <v>2007</v>
      </c>
      <c r="E4976" s="244" t="s">
        <v>2038</v>
      </c>
      <c r="F4976" s="240">
        <v>3</v>
      </c>
    </row>
    <row r="4977" customHeight="1" spans="1:6">
      <c r="A4977" s="20">
        <v>4973</v>
      </c>
      <c r="B4977" s="238" t="s">
        <v>6808</v>
      </c>
      <c r="C4977" s="244"/>
      <c r="D4977" s="245" t="s">
        <v>2007</v>
      </c>
      <c r="E4977" s="244" t="s">
        <v>2038</v>
      </c>
      <c r="F4977" s="240">
        <v>8</v>
      </c>
    </row>
    <row r="4978" customHeight="1" spans="1:6">
      <c r="A4978" s="20">
        <v>4974</v>
      </c>
      <c r="B4978" s="238" t="s">
        <v>6809</v>
      </c>
      <c r="C4978" s="244"/>
      <c r="D4978" s="245" t="s">
        <v>2007</v>
      </c>
      <c r="E4978" s="244" t="s">
        <v>2633</v>
      </c>
      <c r="F4978" s="240">
        <v>14</v>
      </c>
    </row>
    <row r="4979" customHeight="1" spans="1:6">
      <c r="A4979" s="20">
        <v>4975</v>
      </c>
      <c r="B4979" s="238" t="s">
        <v>6810</v>
      </c>
      <c r="C4979" s="243" t="s">
        <v>2017</v>
      </c>
      <c r="D4979" s="245" t="s">
        <v>2007</v>
      </c>
      <c r="E4979" s="244" t="s">
        <v>2099</v>
      </c>
      <c r="F4979" s="240">
        <v>5</v>
      </c>
    </row>
    <row r="4980" customHeight="1" spans="1:6">
      <c r="A4980" s="20">
        <v>4976</v>
      </c>
      <c r="B4980" s="238" t="s">
        <v>6811</v>
      </c>
      <c r="C4980" s="243" t="s">
        <v>2017</v>
      </c>
      <c r="D4980" s="245" t="s">
        <v>2007</v>
      </c>
      <c r="E4980" s="244" t="s">
        <v>5798</v>
      </c>
      <c r="F4980" s="240">
        <v>10</v>
      </c>
    </row>
    <row r="4981" customHeight="1" spans="1:6">
      <c r="A4981" s="20">
        <v>4977</v>
      </c>
      <c r="B4981" s="238" t="s">
        <v>6812</v>
      </c>
      <c r="C4981" s="244"/>
      <c r="D4981" s="245" t="s">
        <v>2007</v>
      </c>
      <c r="E4981" s="244" t="s">
        <v>2099</v>
      </c>
      <c r="F4981" s="240">
        <v>83</v>
      </c>
    </row>
    <row r="4982" customHeight="1" spans="1:6">
      <c r="A4982" s="20">
        <v>4978</v>
      </c>
      <c r="B4982" s="238" t="s">
        <v>6813</v>
      </c>
      <c r="C4982" s="243" t="s">
        <v>2017</v>
      </c>
      <c r="D4982" s="245" t="s">
        <v>2007</v>
      </c>
      <c r="E4982" s="244" t="s">
        <v>2008</v>
      </c>
      <c r="F4982" s="240">
        <v>2</v>
      </c>
    </row>
    <row r="4983" customHeight="1" spans="1:6">
      <c r="A4983" s="20">
        <v>4979</v>
      </c>
      <c r="B4983" s="238" t="s">
        <v>6814</v>
      </c>
      <c r="C4983" s="243" t="s">
        <v>2017</v>
      </c>
      <c r="D4983" s="245" t="s">
        <v>2007</v>
      </c>
      <c r="E4983" s="244" t="s">
        <v>2038</v>
      </c>
      <c r="F4983" s="240">
        <v>3</v>
      </c>
    </row>
    <row r="4984" customHeight="1" spans="1:6">
      <c r="A4984" s="20">
        <v>4980</v>
      </c>
      <c r="B4984" s="238" t="s">
        <v>6815</v>
      </c>
      <c r="C4984" s="243" t="s">
        <v>2017</v>
      </c>
      <c r="D4984" s="245" t="s">
        <v>2007</v>
      </c>
      <c r="E4984" s="244" t="s">
        <v>2008</v>
      </c>
      <c r="F4984" s="240">
        <v>1</v>
      </c>
    </row>
    <row r="4985" customHeight="1" spans="1:6">
      <c r="A4985" s="20">
        <v>4981</v>
      </c>
      <c r="B4985" s="238" t="s">
        <v>6816</v>
      </c>
      <c r="C4985" s="243" t="s">
        <v>2017</v>
      </c>
      <c r="D4985" s="245" t="s">
        <v>2007</v>
      </c>
      <c r="E4985" s="244" t="s">
        <v>2008</v>
      </c>
      <c r="F4985" s="240">
        <v>1</v>
      </c>
    </row>
    <row r="4986" customHeight="1" spans="1:6">
      <c r="A4986" s="20">
        <v>4982</v>
      </c>
      <c r="B4986" s="238" t="s">
        <v>6817</v>
      </c>
      <c r="C4986" s="243" t="s">
        <v>4020</v>
      </c>
      <c r="D4986" s="245" t="s">
        <v>2007</v>
      </c>
      <c r="E4986" s="243" t="s">
        <v>4021</v>
      </c>
      <c r="F4986" s="240">
        <v>148</v>
      </c>
    </row>
    <row r="4987" customHeight="1" spans="1:6">
      <c r="A4987" s="20">
        <v>4983</v>
      </c>
      <c r="B4987" s="238" t="s">
        <v>6818</v>
      </c>
      <c r="C4987" s="243" t="s">
        <v>2072</v>
      </c>
      <c r="D4987" s="245" t="s">
        <v>2007</v>
      </c>
      <c r="E4987" s="244" t="s">
        <v>2013</v>
      </c>
      <c r="F4987" s="240">
        <v>1</v>
      </c>
    </row>
    <row r="4988" customHeight="1" spans="1:6">
      <c r="A4988" s="20">
        <v>4984</v>
      </c>
      <c r="B4988" s="238" t="s">
        <v>6777</v>
      </c>
      <c r="C4988" s="243" t="s">
        <v>2017</v>
      </c>
      <c r="D4988" s="245" t="s">
        <v>2007</v>
      </c>
      <c r="E4988" s="244" t="s">
        <v>2064</v>
      </c>
      <c r="F4988" s="240">
        <v>1</v>
      </c>
    </row>
    <row r="4989" customHeight="1" spans="1:6">
      <c r="A4989" s="20">
        <v>4985</v>
      </c>
      <c r="B4989" s="238" t="s">
        <v>6819</v>
      </c>
      <c r="C4989" s="243" t="s">
        <v>2017</v>
      </c>
      <c r="D4989" s="245" t="s">
        <v>2007</v>
      </c>
      <c r="E4989" s="244" t="s">
        <v>2008</v>
      </c>
      <c r="F4989" s="240">
        <v>1</v>
      </c>
    </row>
    <row r="4990" customHeight="1" spans="1:6">
      <c r="A4990" s="20">
        <v>4986</v>
      </c>
      <c r="B4990" s="238" t="s">
        <v>6820</v>
      </c>
      <c r="C4990" s="243" t="s">
        <v>2017</v>
      </c>
      <c r="D4990" s="245" t="s">
        <v>2007</v>
      </c>
      <c r="E4990" s="244" t="s">
        <v>2038</v>
      </c>
      <c r="F4990" s="240">
        <v>3</v>
      </c>
    </row>
    <row r="4991" customHeight="1" spans="1:6">
      <c r="A4991" s="20">
        <v>4987</v>
      </c>
      <c r="B4991" s="238" t="s">
        <v>6821</v>
      </c>
      <c r="C4991" s="244"/>
      <c r="D4991" s="245" t="s">
        <v>2007</v>
      </c>
      <c r="E4991" s="244" t="s">
        <v>2008</v>
      </c>
      <c r="F4991" s="240">
        <v>1</v>
      </c>
    </row>
    <row r="4992" customHeight="1" spans="1:6">
      <c r="A4992" s="20">
        <v>4988</v>
      </c>
      <c r="B4992" s="238" t="s">
        <v>6822</v>
      </c>
      <c r="C4992" s="243" t="s">
        <v>4020</v>
      </c>
      <c r="D4992" s="245" t="s">
        <v>2007</v>
      </c>
      <c r="E4992" s="243" t="s">
        <v>4021</v>
      </c>
      <c r="F4992" s="240">
        <v>90</v>
      </c>
    </row>
    <row r="4993" customHeight="1" spans="1:6">
      <c r="A4993" s="20">
        <v>4989</v>
      </c>
      <c r="B4993" s="238" t="s">
        <v>6823</v>
      </c>
      <c r="C4993" s="244"/>
      <c r="D4993" s="245" t="s">
        <v>2007</v>
      </c>
      <c r="E4993" s="244" t="s">
        <v>2008</v>
      </c>
      <c r="F4993" s="240">
        <v>2</v>
      </c>
    </row>
    <row r="4994" customHeight="1" spans="1:6">
      <c r="A4994" s="20">
        <v>4990</v>
      </c>
      <c r="B4994" s="238" t="s">
        <v>6777</v>
      </c>
      <c r="C4994" s="243" t="s">
        <v>2017</v>
      </c>
      <c r="D4994" s="245" t="s">
        <v>2007</v>
      </c>
      <c r="E4994" s="244" t="s">
        <v>2064</v>
      </c>
      <c r="F4994" s="240">
        <v>1</v>
      </c>
    </row>
    <row r="4995" customHeight="1" spans="1:6">
      <c r="A4995" s="20">
        <v>4991</v>
      </c>
      <c r="B4995" s="238" t="s">
        <v>6824</v>
      </c>
      <c r="C4995" s="243" t="s">
        <v>2017</v>
      </c>
      <c r="D4995" s="245" t="s">
        <v>2007</v>
      </c>
      <c r="E4995" s="244" t="s">
        <v>2008</v>
      </c>
      <c r="F4995" s="240">
        <v>1</v>
      </c>
    </row>
    <row r="4996" customHeight="1" spans="1:6">
      <c r="A4996" s="20">
        <v>4992</v>
      </c>
      <c r="B4996" s="238" t="s">
        <v>6247</v>
      </c>
      <c r="C4996" s="244"/>
      <c r="D4996" s="245" t="s">
        <v>2007</v>
      </c>
      <c r="E4996" s="244" t="s">
        <v>2008</v>
      </c>
      <c r="F4996" s="240">
        <v>7</v>
      </c>
    </row>
    <row r="4997" customHeight="1" spans="1:6">
      <c r="A4997" s="20">
        <v>4993</v>
      </c>
      <c r="B4997" s="238" t="s">
        <v>6825</v>
      </c>
      <c r="C4997" s="243" t="s">
        <v>2017</v>
      </c>
      <c r="D4997" s="245" t="s">
        <v>2007</v>
      </c>
      <c r="E4997" s="244" t="s">
        <v>2008</v>
      </c>
      <c r="F4997" s="240">
        <v>1</v>
      </c>
    </row>
    <row r="4998" customHeight="1" spans="1:6">
      <c r="A4998" s="20">
        <v>4994</v>
      </c>
      <c r="B4998" s="238" t="s">
        <v>6826</v>
      </c>
      <c r="C4998" s="244"/>
      <c r="D4998" s="245" t="s">
        <v>2007</v>
      </c>
      <c r="E4998" s="244" t="s">
        <v>2032</v>
      </c>
      <c r="F4998" s="240">
        <v>1</v>
      </c>
    </row>
    <row r="4999" customHeight="1" spans="1:6">
      <c r="A4999" s="20">
        <v>4995</v>
      </c>
      <c r="B4999" s="238" t="s">
        <v>6827</v>
      </c>
      <c r="C4999" s="243" t="s">
        <v>2017</v>
      </c>
      <c r="D4999" s="245" t="s">
        <v>2007</v>
      </c>
      <c r="E4999" s="244" t="s">
        <v>2008</v>
      </c>
      <c r="F4999" s="240">
        <v>1</v>
      </c>
    </row>
    <row r="5000" customHeight="1" spans="1:6">
      <c r="A5000" s="20">
        <v>4996</v>
      </c>
      <c r="B5000" s="238" t="s">
        <v>6828</v>
      </c>
      <c r="C5000" s="243" t="s">
        <v>2017</v>
      </c>
      <c r="D5000" s="245" t="s">
        <v>2007</v>
      </c>
      <c r="E5000" s="244" t="s">
        <v>2099</v>
      </c>
      <c r="F5000" s="240">
        <v>208</v>
      </c>
    </row>
    <row r="5001" customHeight="1" spans="1:6">
      <c r="A5001" s="20">
        <v>4997</v>
      </c>
      <c r="B5001" s="238" t="s">
        <v>6829</v>
      </c>
      <c r="C5001" s="243" t="s">
        <v>2017</v>
      </c>
      <c r="D5001" s="245" t="s">
        <v>2007</v>
      </c>
      <c r="E5001" s="244" t="s">
        <v>2064</v>
      </c>
      <c r="F5001" s="240">
        <v>1</v>
      </c>
    </row>
    <row r="5002" customHeight="1" spans="1:6">
      <c r="A5002" s="20">
        <v>4998</v>
      </c>
      <c r="B5002" s="238" t="s">
        <v>6830</v>
      </c>
      <c r="C5002" s="243" t="s">
        <v>2017</v>
      </c>
      <c r="D5002" s="245" t="s">
        <v>2007</v>
      </c>
      <c r="E5002" s="244" t="s">
        <v>2008</v>
      </c>
      <c r="F5002" s="240">
        <v>5</v>
      </c>
    </row>
    <row r="5003" customHeight="1" spans="1:6">
      <c r="A5003" s="20">
        <v>4999</v>
      </c>
      <c r="B5003" s="238" t="s">
        <v>6831</v>
      </c>
      <c r="C5003" s="243" t="s">
        <v>2017</v>
      </c>
      <c r="D5003" s="245" t="s">
        <v>2007</v>
      </c>
      <c r="E5003" s="244" t="s">
        <v>2008</v>
      </c>
      <c r="F5003" s="240">
        <v>1</v>
      </c>
    </row>
    <row r="5004" customHeight="1" spans="1:6">
      <c r="A5004" s="20">
        <v>5000</v>
      </c>
      <c r="B5004" s="238" t="s">
        <v>6798</v>
      </c>
      <c r="C5004" s="243" t="s">
        <v>2017</v>
      </c>
      <c r="D5004" s="245" t="s">
        <v>2007</v>
      </c>
      <c r="E5004" s="244" t="s">
        <v>2038</v>
      </c>
      <c r="F5004" s="240">
        <v>1</v>
      </c>
    </row>
    <row r="5005" customHeight="1" spans="1:6">
      <c r="A5005" s="20">
        <v>5001</v>
      </c>
      <c r="B5005" s="238" t="s">
        <v>6832</v>
      </c>
      <c r="C5005" s="243" t="s">
        <v>2017</v>
      </c>
      <c r="D5005" s="245" t="s">
        <v>2007</v>
      </c>
      <c r="E5005" s="244" t="s">
        <v>2038</v>
      </c>
      <c r="F5005" s="240">
        <v>1</v>
      </c>
    </row>
    <row r="5006" customHeight="1" spans="1:6">
      <c r="A5006" s="20">
        <v>5002</v>
      </c>
      <c r="B5006" s="238" t="s">
        <v>6833</v>
      </c>
      <c r="C5006" s="243" t="s">
        <v>2017</v>
      </c>
      <c r="D5006" s="245" t="s">
        <v>2007</v>
      </c>
      <c r="E5006" s="244" t="s">
        <v>2099</v>
      </c>
      <c r="F5006" s="240">
        <v>6</v>
      </c>
    </row>
    <row r="5007" customHeight="1" spans="1:6">
      <c r="A5007" s="20">
        <v>5003</v>
      </c>
      <c r="B5007" s="238" t="s">
        <v>6834</v>
      </c>
      <c r="C5007" s="246" t="s">
        <v>2377</v>
      </c>
      <c r="D5007" s="245" t="s">
        <v>2007</v>
      </c>
      <c r="E5007" s="244" t="s">
        <v>2317</v>
      </c>
      <c r="F5007" s="240">
        <v>1</v>
      </c>
    </row>
    <row r="5008" customHeight="1" spans="1:6">
      <c r="A5008" s="20">
        <v>5004</v>
      </c>
      <c r="B5008" s="238" t="s">
        <v>6835</v>
      </c>
      <c r="C5008" s="244"/>
      <c r="D5008" s="245" t="s">
        <v>2007</v>
      </c>
      <c r="E5008" s="244" t="s">
        <v>2032</v>
      </c>
      <c r="F5008" s="240">
        <v>6</v>
      </c>
    </row>
    <row r="5009" customHeight="1" spans="1:6">
      <c r="A5009" s="20">
        <v>5005</v>
      </c>
      <c r="B5009" s="238" t="s">
        <v>6836</v>
      </c>
      <c r="C5009" s="243" t="s">
        <v>2017</v>
      </c>
      <c r="D5009" s="245" t="s">
        <v>2007</v>
      </c>
      <c r="E5009" s="244" t="s">
        <v>2008</v>
      </c>
      <c r="F5009" s="240">
        <v>5</v>
      </c>
    </row>
    <row r="5010" customHeight="1" spans="1:6">
      <c r="A5010" s="20">
        <v>5006</v>
      </c>
      <c r="B5010" s="238" t="s">
        <v>6837</v>
      </c>
      <c r="C5010" s="243" t="s">
        <v>2017</v>
      </c>
      <c r="D5010" s="245" t="s">
        <v>2007</v>
      </c>
      <c r="E5010" s="244" t="s">
        <v>2008</v>
      </c>
      <c r="F5010" s="240">
        <v>8</v>
      </c>
    </row>
    <row r="5011" customHeight="1" spans="1:6">
      <c r="A5011" s="20">
        <v>5007</v>
      </c>
      <c r="B5011" s="238" t="s">
        <v>6838</v>
      </c>
      <c r="C5011" s="243" t="s">
        <v>2017</v>
      </c>
      <c r="D5011" s="245" t="s">
        <v>2007</v>
      </c>
      <c r="E5011" s="244" t="s">
        <v>2008</v>
      </c>
      <c r="F5011" s="240">
        <v>1</v>
      </c>
    </row>
    <row r="5012" customHeight="1" spans="1:6">
      <c r="A5012" s="20">
        <v>5008</v>
      </c>
      <c r="B5012" s="238" t="s">
        <v>6839</v>
      </c>
      <c r="C5012" s="244"/>
      <c r="D5012" s="245" t="s">
        <v>2007</v>
      </c>
      <c r="E5012" s="244" t="s">
        <v>2038</v>
      </c>
      <c r="F5012" s="240">
        <v>32</v>
      </c>
    </row>
    <row r="5013" customHeight="1" spans="1:6">
      <c r="A5013" s="20">
        <v>5009</v>
      </c>
      <c r="B5013" s="238" t="s">
        <v>6840</v>
      </c>
      <c r="C5013" s="244"/>
      <c r="D5013" s="245" t="s">
        <v>2007</v>
      </c>
      <c r="E5013" s="244" t="s">
        <v>2011</v>
      </c>
      <c r="F5013" s="240">
        <v>3</v>
      </c>
    </row>
    <row r="5014" customHeight="1" spans="1:6">
      <c r="A5014" s="20">
        <v>5010</v>
      </c>
      <c r="B5014" s="238" t="s">
        <v>6841</v>
      </c>
      <c r="C5014" s="243" t="s">
        <v>2017</v>
      </c>
      <c r="D5014" s="245" t="s">
        <v>2007</v>
      </c>
      <c r="E5014" s="244" t="s">
        <v>2038</v>
      </c>
      <c r="F5014" s="240">
        <v>4</v>
      </c>
    </row>
    <row r="5015" customHeight="1" spans="1:6">
      <c r="A5015" s="20">
        <v>5011</v>
      </c>
      <c r="B5015" s="238" t="s">
        <v>6842</v>
      </c>
      <c r="C5015" s="243" t="s">
        <v>2017</v>
      </c>
      <c r="D5015" s="245" t="s">
        <v>2007</v>
      </c>
      <c r="E5015" s="244" t="s">
        <v>2099</v>
      </c>
      <c r="F5015" s="240">
        <v>10</v>
      </c>
    </row>
    <row r="5016" customHeight="1" spans="1:6">
      <c r="A5016" s="20">
        <v>5012</v>
      </c>
      <c r="B5016" s="238" t="s">
        <v>6843</v>
      </c>
      <c r="C5016" s="243" t="s">
        <v>2017</v>
      </c>
      <c r="D5016" s="245" t="s">
        <v>2007</v>
      </c>
      <c r="E5016" s="244" t="s">
        <v>2032</v>
      </c>
      <c r="F5016" s="240">
        <v>2</v>
      </c>
    </row>
    <row r="5017" customHeight="1" spans="1:6">
      <c r="A5017" s="20">
        <v>5013</v>
      </c>
      <c r="B5017" s="238" t="s">
        <v>6844</v>
      </c>
      <c r="C5017" s="244"/>
      <c r="D5017" s="245" t="s">
        <v>2007</v>
      </c>
      <c r="E5017" s="244" t="s">
        <v>2038</v>
      </c>
      <c r="F5017" s="240">
        <v>25</v>
      </c>
    </row>
    <row r="5018" customHeight="1" spans="1:6">
      <c r="A5018" s="20">
        <v>5014</v>
      </c>
      <c r="B5018" s="238" t="s">
        <v>6845</v>
      </c>
      <c r="C5018" s="244"/>
      <c r="D5018" s="245" t="s">
        <v>2007</v>
      </c>
      <c r="E5018" s="244" t="s">
        <v>2032</v>
      </c>
      <c r="F5018" s="240">
        <v>1</v>
      </c>
    </row>
    <row r="5019" customHeight="1" spans="1:6">
      <c r="A5019" s="20">
        <v>5015</v>
      </c>
      <c r="B5019" s="238" t="s">
        <v>6846</v>
      </c>
      <c r="C5019" s="243" t="s">
        <v>2017</v>
      </c>
      <c r="D5019" s="245" t="s">
        <v>2007</v>
      </c>
      <c r="E5019" s="244" t="s">
        <v>2008</v>
      </c>
      <c r="F5019" s="240">
        <v>1</v>
      </c>
    </row>
    <row r="5020" customHeight="1" spans="1:6">
      <c r="A5020" s="20">
        <v>5016</v>
      </c>
      <c r="B5020" s="238" t="s">
        <v>6846</v>
      </c>
      <c r="C5020" s="243" t="s">
        <v>2017</v>
      </c>
      <c r="D5020" s="245" t="s">
        <v>2007</v>
      </c>
      <c r="E5020" s="244" t="s">
        <v>2008</v>
      </c>
      <c r="F5020" s="240">
        <v>1</v>
      </c>
    </row>
    <row r="5021" customHeight="1" spans="1:6">
      <c r="A5021" s="20">
        <v>5017</v>
      </c>
      <c r="B5021" s="238" t="s">
        <v>6847</v>
      </c>
      <c r="C5021" s="243" t="s">
        <v>2017</v>
      </c>
      <c r="D5021" s="245" t="s">
        <v>2007</v>
      </c>
      <c r="E5021" s="244" t="s">
        <v>2008</v>
      </c>
      <c r="F5021" s="240">
        <v>4</v>
      </c>
    </row>
    <row r="5022" customHeight="1" spans="1:6">
      <c r="A5022" s="20">
        <v>5018</v>
      </c>
      <c r="B5022" s="238" t="s">
        <v>6848</v>
      </c>
      <c r="C5022" s="243" t="s">
        <v>2017</v>
      </c>
      <c r="D5022" s="245" t="s">
        <v>2007</v>
      </c>
      <c r="E5022" s="244" t="s">
        <v>2008</v>
      </c>
      <c r="F5022" s="240">
        <v>2</v>
      </c>
    </row>
    <row r="5023" customHeight="1" spans="1:6">
      <c r="A5023" s="20">
        <v>5019</v>
      </c>
      <c r="B5023" s="238" t="s">
        <v>6849</v>
      </c>
      <c r="C5023" s="243" t="s">
        <v>2017</v>
      </c>
      <c r="D5023" s="245" t="s">
        <v>2007</v>
      </c>
      <c r="E5023" s="244" t="s">
        <v>2008</v>
      </c>
      <c r="F5023" s="240">
        <v>1</v>
      </c>
    </row>
    <row r="5024" customHeight="1" spans="1:6">
      <c r="A5024" s="20">
        <v>5020</v>
      </c>
      <c r="B5024" s="238" t="s">
        <v>6850</v>
      </c>
      <c r="C5024" s="243" t="s">
        <v>2017</v>
      </c>
      <c r="D5024" s="245" t="s">
        <v>2007</v>
      </c>
      <c r="E5024" s="244" t="s">
        <v>2038</v>
      </c>
      <c r="F5024" s="240">
        <v>11</v>
      </c>
    </row>
    <row r="5025" customHeight="1" spans="1:6">
      <c r="A5025" s="20">
        <v>5021</v>
      </c>
      <c r="B5025" s="238" t="s">
        <v>6851</v>
      </c>
      <c r="C5025" s="243" t="s">
        <v>2017</v>
      </c>
      <c r="D5025" s="245" t="s">
        <v>2007</v>
      </c>
      <c r="E5025" s="244" t="s">
        <v>2038</v>
      </c>
      <c r="F5025" s="240">
        <v>28</v>
      </c>
    </row>
    <row r="5026" customHeight="1" spans="1:6">
      <c r="A5026" s="20">
        <v>5022</v>
      </c>
      <c r="B5026" s="238" t="s">
        <v>6852</v>
      </c>
      <c r="C5026" s="243" t="s">
        <v>2017</v>
      </c>
      <c r="D5026" s="245" t="s">
        <v>2007</v>
      </c>
      <c r="E5026" s="244" t="s">
        <v>2008</v>
      </c>
      <c r="F5026" s="240">
        <v>2</v>
      </c>
    </row>
    <row r="5027" customHeight="1" spans="1:6">
      <c r="A5027" s="20">
        <v>5023</v>
      </c>
      <c r="B5027" s="238" t="s">
        <v>6853</v>
      </c>
      <c r="C5027" s="243" t="s">
        <v>2017</v>
      </c>
      <c r="D5027" s="245" t="s">
        <v>2007</v>
      </c>
      <c r="E5027" s="244" t="s">
        <v>2008</v>
      </c>
      <c r="F5027" s="240">
        <v>3</v>
      </c>
    </row>
    <row r="5028" customHeight="1" spans="1:6">
      <c r="A5028" s="20">
        <v>5024</v>
      </c>
      <c r="B5028" s="238" t="s">
        <v>6854</v>
      </c>
      <c r="C5028" s="243" t="s">
        <v>2017</v>
      </c>
      <c r="D5028" s="245" t="s">
        <v>2007</v>
      </c>
      <c r="E5028" s="244" t="s">
        <v>2008</v>
      </c>
      <c r="F5028" s="240">
        <v>2</v>
      </c>
    </row>
    <row r="5029" customHeight="1" spans="1:6">
      <c r="A5029" s="20">
        <v>5025</v>
      </c>
      <c r="B5029" s="238" t="s">
        <v>6855</v>
      </c>
      <c r="C5029" s="243" t="s">
        <v>4020</v>
      </c>
      <c r="D5029" s="245" t="s">
        <v>2007</v>
      </c>
      <c r="E5029" s="244" t="s">
        <v>2573</v>
      </c>
      <c r="F5029" s="240">
        <v>1</v>
      </c>
    </row>
    <row r="5030" customHeight="1" spans="1:6">
      <c r="A5030" s="20">
        <v>5026</v>
      </c>
      <c r="B5030" s="238" t="s">
        <v>6856</v>
      </c>
      <c r="C5030" s="243" t="s">
        <v>2017</v>
      </c>
      <c r="D5030" s="245" t="s">
        <v>2007</v>
      </c>
      <c r="E5030" s="244" t="s">
        <v>2008</v>
      </c>
      <c r="F5030" s="240">
        <v>10</v>
      </c>
    </row>
    <row r="5031" customHeight="1" spans="1:6">
      <c r="A5031" s="20">
        <v>5027</v>
      </c>
      <c r="B5031" s="238" t="s">
        <v>6857</v>
      </c>
      <c r="C5031" s="243" t="s">
        <v>2017</v>
      </c>
      <c r="D5031" s="245" t="s">
        <v>2007</v>
      </c>
      <c r="E5031" s="244" t="s">
        <v>2038</v>
      </c>
      <c r="F5031" s="240">
        <v>9</v>
      </c>
    </row>
    <row r="5032" customHeight="1" spans="1:6">
      <c r="A5032" s="20">
        <v>5028</v>
      </c>
      <c r="B5032" s="238" t="s">
        <v>6858</v>
      </c>
      <c r="C5032" s="244"/>
      <c r="D5032" s="245" t="s">
        <v>2007</v>
      </c>
      <c r="E5032" s="244" t="s">
        <v>2573</v>
      </c>
      <c r="F5032" s="240">
        <v>1</v>
      </c>
    </row>
    <row r="5033" customHeight="1" spans="1:6">
      <c r="A5033" s="20">
        <v>5029</v>
      </c>
      <c r="B5033" s="238" t="s">
        <v>6859</v>
      </c>
      <c r="C5033" s="243" t="s">
        <v>6860</v>
      </c>
      <c r="D5033" s="245" t="s">
        <v>2007</v>
      </c>
      <c r="E5033" s="244" t="s">
        <v>2987</v>
      </c>
      <c r="F5033" s="240">
        <v>80</v>
      </c>
    </row>
    <row r="5034" customHeight="1" spans="1:6">
      <c r="A5034" s="20">
        <v>5030</v>
      </c>
      <c r="B5034" s="250" t="s">
        <v>6861</v>
      </c>
      <c r="C5034" s="243" t="s">
        <v>6860</v>
      </c>
      <c r="D5034" s="245" t="s">
        <v>2007</v>
      </c>
      <c r="E5034" s="244" t="s">
        <v>2987</v>
      </c>
      <c r="F5034" s="240">
        <v>40</v>
      </c>
    </row>
  </sheetData>
  <mergeCells count="7">
    <mergeCell ref="A1:F1"/>
    <mergeCell ref="A3:A4"/>
    <mergeCell ref="B3:B4"/>
    <mergeCell ref="C3:C4"/>
    <mergeCell ref="D3:D4"/>
    <mergeCell ref="E3:E4"/>
    <mergeCell ref="F3:F4"/>
  </mergeCells>
  <printOptions horizontalCentered="1"/>
  <pageMargins left="0.590551181102362" right="0.590551181102362" top="0.984251968503937" bottom="0.984251968503937" header="0.47244094488189" footer="0.354330708661417"/>
  <pageSetup paperSize="9" orientation="landscape"/>
  <headerFooter scaleWithDoc="0">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68"/>
  <sheetViews>
    <sheetView showGridLines="0" topLeftCell="A10" workbookViewId="0">
      <selection activeCell="D20" sqref="D20"/>
    </sheetView>
  </sheetViews>
  <sheetFormatPr defaultColWidth="9" defaultRowHeight="12.75"/>
  <cols>
    <col min="1" max="1" width="1.5" style="696" customWidth="1"/>
    <col min="2" max="2" width="13.5" style="696" customWidth="1"/>
    <col min="3" max="3" width="15.7" style="696" customWidth="1"/>
    <col min="4" max="4" width="18.2" style="696" customWidth="1"/>
    <col min="5" max="5" width="17.2" style="696" customWidth="1"/>
    <col min="6" max="6" width="8.2" style="696" customWidth="1"/>
    <col min="7" max="7" width="4.7" style="696" customWidth="1"/>
    <col min="8" max="9" width="12.7" style="696" customWidth="1"/>
    <col min="10" max="11" width="9" style="696" customWidth="1"/>
    <col min="12" max="16384" width="9" style="696"/>
  </cols>
  <sheetData>
    <row r="1" ht="37.95" customHeight="1" spans="1:10">
      <c r="A1" s="697" t="s">
        <v>322</v>
      </c>
      <c r="B1" s="698"/>
      <c r="C1" s="698"/>
      <c r="D1" s="698"/>
      <c r="E1" s="698"/>
      <c r="F1" s="698"/>
      <c r="G1" s="698"/>
      <c r="H1" s="698"/>
      <c r="I1" s="698"/>
      <c r="J1" s="698"/>
    </row>
    <row r="2" s="695" customFormat="1" ht="12" spans="1:10">
      <c r="A2" s="699"/>
      <c r="B2" s="700" t="s">
        <v>323</v>
      </c>
      <c r="C2" s="701"/>
      <c r="D2" s="701"/>
      <c r="E2" s="701"/>
      <c r="F2" s="701"/>
      <c r="G2" s="702"/>
      <c r="H2" s="701"/>
      <c r="I2" s="701"/>
      <c r="J2" s="703"/>
    </row>
    <row r="3" s="695" customFormat="1" ht="12" spans="1:10">
      <c r="A3" s="704"/>
      <c r="B3" s="705" t="s">
        <v>324</v>
      </c>
      <c r="C3" s="705"/>
      <c r="D3" s="706"/>
      <c r="E3" s="707"/>
      <c r="F3" s="707"/>
      <c r="G3" s="708"/>
      <c r="H3" s="707"/>
      <c r="I3" s="707"/>
      <c r="J3" s="709"/>
    </row>
    <row r="4" s="695" customFormat="1" ht="12" spans="1:10">
      <c r="A4" s="710"/>
      <c r="B4" s="711" t="s">
        <v>325</v>
      </c>
      <c r="C4" s="712" t="s">
        <v>326</v>
      </c>
      <c r="D4" s="713" t="s">
        <v>327</v>
      </c>
      <c r="E4" s="714" t="s">
        <v>328</v>
      </c>
      <c r="F4" s="715"/>
      <c r="G4" s="715"/>
      <c r="H4" s="716"/>
      <c r="I4" s="716"/>
      <c r="J4" s="717"/>
    </row>
    <row r="5" s="695" customFormat="1" ht="12" spans="1:10">
      <c r="A5" s="718"/>
      <c r="B5" s="719"/>
      <c r="C5" s="719"/>
      <c r="D5" s="719"/>
      <c r="E5" s="719"/>
      <c r="F5" s="719"/>
      <c r="G5" s="719"/>
      <c r="H5" s="719"/>
      <c r="I5" s="719"/>
      <c r="J5" s="720"/>
    </row>
    <row r="6" s="695" customFormat="1" ht="12" spans="1:10">
      <c r="A6" s="718"/>
      <c r="B6" s="716"/>
      <c r="C6" s="716"/>
      <c r="D6" s="716"/>
      <c r="E6" s="712" t="s">
        <v>329</v>
      </c>
      <c r="F6" s="716"/>
      <c r="G6" s="716"/>
      <c r="H6" s="716"/>
      <c r="I6" s="716"/>
      <c r="J6" s="717"/>
    </row>
    <row r="7" s="695" customFormat="1" ht="12" spans="1:10">
      <c r="A7" s="718"/>
      <c r="B7" s="719"/>
      <c r="C7" s="714" t="s">
        <v>330</v>
      </c>
      <c r="D7" s="714" t="s">
        <v>331</v>
      </c>
      <c r="E7" s="714" t="s">
        <v>332</v>
      </c>
      <c r="F7" s="714"/>
      <c r="G7" s="714" t="s">
        <v>333</v>
      </c>
      <c r="H7" s="714"/>
      <c r="I7" s="714" t="s">
        <v>334</v>
      </c>
      <c r="J7" s="717"/>
    </row>
    <row r="8" s="695" customFormat="1" ht="12" spans="1:10">
      <c r="A8" s="718"/>
      <c r="B8" s="716"/>
      <c r="C8" s="716"/>
      <c r="D8" s="716"/>
      <c r="E8" s="714" t="s">
        <v>335</v>
      </c>
      <c r="F8" s="714"/>
      <c r="G8" s="714"/>
      <c r="H8" s="714"/>
      <c r="I8" s="714" t="s">
        <v>336</v>
      </c>
      <c r="J8" s="721"/>
    </row>
    <row r="9" s="695" customFormat="1" ht="12" spans="1:10">
      <c r="A9" s="718"/>
      <c r="B9" s="716"/>
      <c r="C9" s="716"/>
      <c r="D9" s="716"/>
      <c r="E9" s="714" t="s">
        <v>337</v>
      </c>
      <c r="F9" s="714"/>
      <c r="G9" s="719"/>
      <c r="H9" s="719"/>
      <c r="I9" s="712" t="s">
        <v>338</v>
      </c>
      <c r="J9" s="720"/>
    </row>
    <row r="10" s="695" customFormat="1" ht="12" spans="1:10">
      <c r="A10" s="718"/>
      <c r="B10" s="716"/>
      <c r="C10" s="716"/>
      <c r="D10" s="714" t="s">
        <v>339</v>
      </c>
      <c r="E10" s="714" t="s">
        <v>340</v>
      </c>
      <c r="F10" s="714"/>
      <c r="G10" s="714"/>
      <c r="H10" s="714"/>
      <c r="I10" s="712" t="s">
        <v>341</v>
      </c>
      <c r="J10" s="721"/>
    </row>
    <row r="11" s="695" customFormat="1" ht="12" spans="1:10">
      <c r="A11" s="718"/>
      <c r="B11" s="716"/>
      <c r="C11" s="716"/>
      <c r="D11" s="719"/>
      <c r="E11" s="714" t="s">
        <v>342</v>
      </c>
      <c r="F11" s="714"/>
      <c r="G11" s="714"/>
      <c r="H11" s="714"/>
      <c r="I11" s="712" t="s">
        <v>343</v>
      </c>
      <c r="J11" s="721"/>
    </row>
    <row r="12" s="695" customFormat="1" ht="12" spans="1:10">
      <c r="A12" s="718"/>
      <c r="B12" s="716"/>
      <c r="C12" s="716"/>
      <c r="D12" s="719"/>
      <c r="E12" s="714" t="s">
        <v>344</v>
      </c>
      <c r="F12" s="716"/>
      <c r="G12" s="714"/>
      <c r="H12" s="714"/>
      <c r="I12" s="712" t="s">
        <v>345</v>
      </c>
      <c r="J12" s="721"/>
    </row>
    <row r="13" s="695" customFormat="1" ht="12" spans="1:10">
      <c r="A13" s="718"/>
      <c r="B13" s="716"/>
      <c r="C13" s="719"/>
      <c r="D13" s="719"/>
      <c r="E13" s="712" t="s">
        <v>346</v>
      </c>
      <c r="F13" s="719"/>
      <c r="G13" s="719"/>
      <c r="H13" s="719"/>
      <c r="I13" s="712" t="s">
        <v>347</v>
      </c>
      <c r="J13" s="720"/>
    </row>
    <row r="14" s="695" customFormat="1" ht="12" spans="1:10">
      <c r="A14" s="718"/>
      <c r="B14" s="719"/>
      <c r="C14" s="719"/>
      <c r="D14" s="712" t="s">
        <v>348</v>
      </c>
      <c r="E14" s="719"/>
      <c r="F14" s="719"/>
      <c r="G14" s="714"/>
      <c r="H14" s="714"/>
      <c r="I14" s="712" t="s">
        <v>349</v>
      </c>
      <c r="J14" s="717"/>
    </row>
    <row r="15" s="695" customFormat="1" ht="12" spans="1:10">
      <c r="A15" s="718"/>
      <c r="B15" s="716"/>
      <c r="C15" s="716"/>
      <c r="D15" s="712" t="s">
        <v>350</v>
      </c>
      <c r="E15" s="719"/>
      <c r="F15" s="716"/>
      <c r="G15" s="714"/>
      <c r="H15" s="714"/>
      <c r="I15" s="712" t="s">
        <v>351</v>
      </c>
      <c r="J15" s="717"/>
    </row>
    <row r="16" s="695" customFormat="1" ht="12" spans="1:10">
      <c r="A16" s="718"/>
      <c r="B16" s="716"/>
      <c r="C16" s="716"/>
      <c r="D16" s="712" t="s">
        <v>352</v>
      </c>
      <c r="E16" s="719"/>
      <c r="F16" s="716"/>
      <c r="G16" s="714"/>
      <c r="H16" s="719"/>
      <c r="I16" s="712" t="s">
        <v>353</v>
      </c>
      <c r="J16" s="717"/>
    </row>
    <row r="17" s="695" customFormat="1" ht="12" spans="1:10">
      <c r="A17" s="718"/>
      <c r="B17" s="716"/>
      <c r="C17" s="719"/>
      <c r="D17" s="712" t="s">
        <v>354</v>
      </c>
      <c r="E17" s="719"/>
      <c r="F17" s="716"/>
      <c r="G17" s="714"/>
      <c r="H17" s="714"/>
      <c r="I17" s="712" t="s">
        <v>355</v>
      </c>
      <c r="J17" s="717"/>
    </row>
    <row r="18" s="695" customFormat="1" ht="12" spans="1:10">
      <c r="A18" s="718"/>
      <c r="B18" s="716"/>
      <c r="C18" s="716"/>
      <c r="D18" s="712" t="s">
        <v>356</v>
      </c>
      <c r="E18" s="719"/>
      <c r="F18" s="716"/>
      <c r="G18" s="714"/>
      <c r="H18" s="714"/>
      <c r="I18" s="712" t="s">
        <v>357</v>
      </c>
      <c r="J18" s="722"/>
    </row>
    <row r="19" s="695" customFormat="1" ht="12" spans="1:10">
      <c r="A19" s="718"/>
      <c r="B19" s="716"/>
      <c r="C19" s="716"/>
      <c r="D19" s="712" t="s">
        <v>358</v>
      </c>
      <c r="E19" s="719"/>
      <c r="F19" s="716"/>
      <c r="G19" s="714"/>
      <c r="H19" s="719"/>
      <c r="I19" s="712" t="s">
        <v>359</v>
      </c>
      <c r="J19" s="720"/>
    </row>
    <row r="20" s="695" customFormat="1" ht="12" spans="1:10">
      <c r="A20" s="718"/>
      <c r="B20" s="716"/>
      <c r="C20" s="716"/>
      <c r="D20" s="712" t="s">
        <v>360</v>
      </c>
      <c r="E20" s="714" t="s">
        <v>361</v>
      </c>
      <c r="F20" s="716"/>
      <c r="G20" s="714"/>
      <c r="H20" s="714"/>
      <c r="I20" s="719"/>
      <c r="J20" s="717"/>
    </row>
    <row r="21" s="695" customFormat="1" ht="12" spans="1:10">
      <c r="A21" s="718"/>
      <c r="B21" s="716"/>
      <c r="C21" s="716"/>
      <c r="D21" s="714"/>
      <c r="E21" s="714" t="s">
        <v>362</v>
      </c>
      <c r="F21" s="714"/>
      <c r="G21" s="714"/>
      <c r="H21" s="714"/>
      <c r="I21" s="714"/>
      <c r="J21" s="717"/>
    </row>
    <row r="22" s="695" customFormat="1" ht="12" spans="1:10">
      <c r="A22" s="718"/>
      <c r="B22" s="716"/>
      <c r="C22" s="716"/>
      <c r="D22" s="714"/>
      <c r="E22" s="714" t="s">
        <v>363</v>
      </c>
      <c r="F22" s="714"/>
      <c r="G22" s="714" t="s">
        <v>364</v>
      </c>
      <c r="H22" s="714"/>
      <c r="I22" s="714" t="s">
        <v>365</v>
      </c>
      <c r="J22" s="717"/>
    </row>
    <row r="23" s="695" customFormat="1" ht="12" spans="1:10">
      <c r="A23" s="718"/>
      <c r="B23" s="716"/>
      <c r="C23" s="716"/>
      <c r="D23" s="719"/>
      <c r="E23" s="714" t="s">
        <v>366</v>
      </c>
      <c r="F23" s="714"/>
      <c r="G23" s="714"/>
      <c r="H23" s="714"/>
      <c r="I23" s="714" t="s">
        <v>367</v>
      </c>
      <c r="J23" s="717"/>
    </row>
    <row r="24" s="695" customFormat="1" ht="12" spans="1:10">
      <c r="A24" s="718"/>
      <c r="B24" s="716"/>
      <c r="C24" s="716"/>
      <c r="D24" s="719"/>
      <c r="E24" s="714" t="s">
        <v>368</v>
      </c>
      <c r="F24" s="714"/>
      <c r="G24" s="714"/>
      <c r="H24" s="714"/>
      <c r="I24" s="712" t="s">
        <v>369</v>
      </c>
      <c r="J24" s="720"/>
    </row>
    <row r="25" s="695" customFormat="1" ht="12" spans="1:10">
      <c r="A25" s="718"/>
      <c r="B25" s="719"/>
      <c r="C25" s="716"/>
      <c r="D25" s="719"/>
      <c r="E25" s="714" t="s">
        <v>370</v>
      </c>
      <c r="F25" s="714"/>
      <c r="G25" s="714"/>
      <c r="H25" s="714"/>
      <c r="I25" s="712" t="s">
        <v>371</v>
      </c>
      <c r="J25" s="717"/>
    </row>
    <row r="26" s="695" customFormat="1" ht="12" spans="1:10">
      <c r="A26" s="718"/>
      <c r="B26" s="719"/>
      <c r="C26" s="719"/>
      <c r="D26" s="712" t="s">
        <v>372</v>
      </c>
      <c r="E26" s="714" t="s">
        <v>373</v>
      </c>
      <c r="F26" s="714"/>
      <c r="G26" s="714"/>
      <c r="H26" s="714"/>
      <c r="I26" s="714" t="s">
        <v>374</v>
      </c>
      <c r="J26" s="717"/>
    </row>
    <row r="27" s="695" customFormat="1" ht="12" spans="1:10">
      <c r="A27" s="718"/>
      <c r="B27" s="719"/>
      <c r="C27" s="719"/>
      <c r="D27" s="712" t="s">
        <v>375</v>
      </c>
      <c r="E27" s="714" t="s">
        <v>376</v>
      </c>
      <c r="F27" s="719"/>
      <c r="G27" s="714"/>
      <c r="H27" s="714"/>
      <c r="I27" s="712" t="s">
        <v>377</v>
      </c>
      <c r="J27" s="720"/>
    </row>
    <row r="28" s="695" customFormat="1" ht="12" spans="1:10">
      <c r="A28" s="718"/>
      <c r="B28" s="719"/>
      <c r="C28" s="719"/>
      <c r="D28" s="712" t="s">
        <v>378</v>
      </c>
      <c r="E28" s="723" t="s">
        <v>379</v>
      </c>
      <c r="F28" s="719"/>
      <c r="G28" s="714"/>
      <c r="H28" s="714"/>
      <c r="I28" s="712" t="s">
        <v>380</v>
      </c>
      <c r="J28" s="717"/>
    </row>
    <row r="29" s="695" customFormat="1" ht="12" spans="1:10">
      <c r="A29" s="718"/>
      <c r="B29" s="719"/>
      <c r="C29" s="719"/>
      <c r="D29" s="712" t="s">
        <v>381</v>
      </c>
      <c r="E29" s="723" t="s">
        <v>382</v>
      </c>
      <c r="F29" s="719"/>
      <c r="G29" s="716"/>
      <c r="H29" s="716"/>
      <c r="I29" s="712" t="s">
        <v>383</v>
      </c>
      <c r="J29" s="717"/>
    </row>
    <row r="30" s="695" customFormat="1" ht="12" spans="1:10">
      <c r="A30" s="718"/>
      <c r="B30" s="719"/>
      <c r="C30" s="719"/>
      <c r="D30" s="714"/>
      <c r="E30" s="723" t="s">
        <v>384</v>
      </c>
      <c r="F30" s="719"/>
      <c r="G30" s="719"/>
      <c r="H30" s="719"/>
      <c r="I30" s="719"/>
      <c r="J30" s="717"/>
    </row>
    <row r="31" s="695" customFormat="1" ht="12" spans="1:10">
      <c r="A31" s="718"/>
      <c r="B31" s="716"/>
      <c r="C31" s="719"/>
      <c r="D31" s="714"/>
      <c r="E31" s="724" t="s">
        <v>385</v>
      </c>
      <c r="F31" s="719"/>
      <c r="G31" s="716"/>
      <c r="H31" s="716"/>
      <c r="I31" s="716"/>
      <c r="J31" s="717"/>
    </row>
    <row r="32" s="695" customFormat="1" ht="12" spans="1:10">
      <c r="A32" s="718"/>
      <c r="B32" s="719"/>
      <c r="C32" s="725"/>
      <c r="D32" s="714"/>
      <c r="E32" s="714"/>
      <c r="F32" s="714"/>
      <c r="G32" s="716"/>
      <c r="H32" s="716"/>
      <c r="I32" s="716"/>
      <c r="J32" s="717"/>
    </row>
    <row r="33" s="695" customFormat="1" ht="12" spans="1:10">
      <c r="A33" s="718"/>
      <c r="B33" s="716"/>
      <c r="C33" s="719"/>
      <c r="D33" s="714"/>
      <c r="E33" s="714"/>
      <c r="F33" s="714"/>
      <c r="G33" s="716"/>
      <c r="H33" s="716"/>
      <c r="I33" s="716"/>
      <c r="J33" s="717"/>
    </row>
    <row r="34" s="695" customFormat="1" ht="14.25" customHeight="1" spans="1:10">
      <c r="A34" s="718"/>
      <c r="B34" s="716"/>
      <c r="C34" s="716"/>
      <c r="D34" s="712" t="s">
        <v>386</v>
      </c>
      <c r="E34" s="714"/>
      <c r="F34" s="714"/>
      <c r="G34" s="716"/>
      <c r="H34" s="716"/>
      <c r="I34" s="716"/>
      <c r="J34" s="717"/>
    </row>
    <row r="35" s="695" customFormat="1" ht="14.25" customHeight="1" spans="1:10">
      <c r="A35" s="718"/>
      <c r="B35" s="716"/>
      <c r="C35" s="719"/>
      <c r="D35" s="712" t="s">
        <v>387</v>
      </c>
      <c r="E35" s="719"/>
      <c r="F35" s="719"/>
      <c r="G35" s="716"/>
      <c r="H35" s="716"/>
      <c r="I35" s="716"/>
      <c r="J35" s="717"/>
    </row>
    <row r="36" s="695" customFormat="1" ht="14.25" customHeight="1" spans="1:10">
      <c r="A36" s="718"/>
      <c r="B36" s="716"/>
      <c r="C36" s="716"/>
      <c r="D36" s="714" t="s">
        <v>388</v>
      </c>
      <c r="E36" s="714"/>
      <c r="F36" s="714"/>
      <c r="G36" s="716"/>
      <c r="H36" s="716"/>
      <c r="I36" s="716"/>
      <c r="J36" s="717"/>
    </row>
    <row r="37" s="695" customFormat="1" ht="14.25" customHeight="1" spans="1:10">
      <c r="A37" s="718"/>
      <c r="B37" s="716"/>
      <c r="C37" s="716"/>
      <c r="D37" s="712" t="s">
        <v>389</v>
      </c>
      <c r="E37" s="714"/>
      <c r="F37" s="714"/>
      <c r="G37" s="716"/>
      <c r="H37" s="716"/>
      <c r="I37" s="716"/>
      <c r="J37" s="717"/>
    </row>
    <row r="38" s="695" customFormat="1" ht="14.25" customHeight="1" spans="1:10">
      <c r="A38" s="718"/>
      <c r="B38" s="719"/>
      <c r="C38" s="719"/>
      <c r="D38" s="712" t="s">
        <v>390</v>
      </c>
      <c r="E38" s="719"/>
      <c r="F38" s="719"/>
      <c r="G38" s="716"/>
      <c r="H38" s="716"/>
      <c r="I38" s="716"/>
      <c r="J38" s="717"/>
    </row>
    <row r="39" s="695" customFormat="1" ht="14.25" customHeight="1" spans="1:10">
      <c r="A39" s="718"/>
      <c r="B39" s="719"/>
      <c r="C39" s="719"/>
      <c r="D39" s="712" t="s">
        <v>391</v>
      </c>
      <c r="E39" s="719"/>
      <c r="F39" s="719"/>
      <c r="G39" s="716"/>
      <c r="H39" s="716"/>
      <c r="I39" s="716"/>
      <c r="J39" s="717"/>
    </row>
    <row r="40" s="695" customFormat="1" ht="14.25" customHeight="1" spans="1:10">
      <c r="A40" s="718"/>
      <c r="B40" s="716"/>
      <c r="C40" s="716"/>
      <c r="D40" s="712" t="s">
        <v>392</v>
      </c>
      <c r="E40" s="878" t="s">
        <v>393</v>
      </c>
      <c r="F40" s="712"/>
      <c r="G40" s="716"/>
      <c r="H40" s="716"/>
      <c r="I40" s="716"/>
      <c r="J40" s="717"/>
    </row>
    <row r="41" s="695" customFormat="1" ht="14.25" customHeight="1" spans="1:10">
      <c r="A41" s="718"/>
      <c r="B41" s="716"/>
      <c r="C41" s="716"/>
      <c r="D41" s="714"/>
      <c r="E41" s="878" t="s">
        <v>394</v>
      </c>
      <c r="F41" s="712"/>
      <c r="G41" s="716"/>
      <c r="H41" s="716"/>
      <c r="I41" s="716"/>
      <c r="J41" s="717"/>
    </row>
    <row r="42" s="695" customFormat="1" ht="12" spans="1:10">
      <c r="A42" s="718"/>
      <c r="B42" s="716"/>
      <c r="C42" s="716"/>
      <c r="D42" s="714"/>
      <c r="E42" s="878" t="s">
        <v>395</v>
      </c>
      <c r="F42" s="712"/>
      <c r="G42" s="716"/>
      <c r="H42" s="716"/>
      <c r="I42" s="716"/>
      <c r="J42" s="717"/>
    </row>
    <row r="43" s="695" customFormat="1" ht="12" spans="1:10">
      <c r="A43" s="718"/>
      <c r="B43" s="716"/>
      <c r="C43" s="716"/>
      <c r="D43" s="714"/>
      <c r="E43" s="878" t="s">
        <v>396</v>
      </c>
      <c r="F43" s="712"/>
      <c r="G43" s="716"/>
      <c r="H43" s="716"/>
      <c r="I43" s="716"/>
      <c r="J43" s="717"/>
    </row>
    <row r="44" s="695" customFormat="1" ht="12" spans="1:10">
      <c r="A44" s="718"/>
      <c r="B44" s="716"/>
      <c r="C44" s="716"/>
      <c r="D44" s="714"/>
      <c r="E44" s="714"/>
      <c r="F44" s="714"/>
      <c r="G44" s="716"/>
      <c r="H44" s="716"/>
      <c r="I44" s="716"/>
      <c r="J44" s="717"/>
    </row>
    <row r="45" s="695" customFormat="1" ht="12" spans="1:10">
      <c r="A45" s="718"/>
      <c r="B45" s="716"/>
      <c r="C45" s="712"/>
      <c r="D45" s="712" t="s">
        <v>397</v>
      </c>
      <c r="E45" s="712" t="s">
        <v>398</v>
      </c>
      <c r="F45" s="716"/>
      <c r="G45" s="716"/>
      <c r="H45" s="716"/>
      <c r="I45" s="716"/>
      <c r="J45" s="717"/>
    </row>
    <row r="46" s="695" customFormat="1" ht="12" spans="1:10">
      <c r="A46" s="718"/>
      <c r="B46" s="716"/>
      <c r="C46" s="719"/>
      <c r="D46" s="714"/>
      <c r="E46" s="712" t="s">
        <v>399</v>
      </c>
      <c r="F46" s="716"/>
      <c r="G46" s="716"/>
      <c r="H46" s="716"/>
      <c r="I46" s="716"/>
      <c r="J46" s="717"/>
    </row>
    <row r="47" s="695" customFormat="1" ht="12" spans="1:10">
      <c r="A47" s="718"/>
      <c r="B47" s="716"/>
      <c r="C47" s="719"/>
      <c r="D47" s="714"/>
      <c r="E47" s="712" t="s">
        <v>400</v>
      </c>
      <c r="F47" s="716"/>
      <c r="G47" s="716"/>
      <c r="H47" s="716"/>
      <c r="I47" s="716"/>
      <c r="J47" s="717"/>
    </row>
    <row r="48" s="695" customFormat="1" ht="12" spans="1:10">
      <c r="A48" s="718"/>
      <c r="B48" s="716"/>
      <c r="C48" s="719"/>
      <c r="D48" s="714"/>
      <c r="E48" s="712" t="s">
        <v>401</v>
      </c>
      <c r="F48" s="716"/>
      <c r="G48" s="716"/>
      <c r="H48" s="716"/>
      <c r="I48" s="716"/>
      <c r="J48" s="717"/>
    </row>
    <row r="49" s="695" customFormat="1" ht="12" spans="1:10">
      <c r="A49" s="718"/>
      <c r="B49" s="716"/>
      <c r="C49" s="719"/>
      <c r="D49" s="714"/>
      <c r="E49" s="712" t="s">
        <v>402</v>
      </c>
      <c r="F49" s="716"/>
      <c r="G49" s="716"/>
      <c r="H49" s="716"/>
      <c r="I49" s="716"/>
      <c r="J49" s="717"/>
    </row>
    <row r="50" s="695" customFormat="1" ht="12" spans="1:10">
      <c r="A50" s="718"/>
      <c r="B50" s="716"/>
      <c r="C50" s="719"/>
      <c r="D50" s="714"/>
      <c r="E50" s="712" t="s">
        <v>403</v>
      </c>
      <c r="F50" s="716"/>
      <c r="G50" s="716"/>
      <c r="H50" s="716"/>
      <c r="I50" s="716"/>
      <c r="J50" s="717"/>
    </row>
    <row r="51" s="695" customFormat="1" ht="12" spans="1:10">
      <c r="A51" s="718"/>
      <c r="B51" s="716"/>
      <c r="C51" s="719"/>
      <c r="D51" s="714"/>
      <c r="E51" s="712" t="s">
        <v>404</v>
      </c>
      <c r="F51" s="716"/>
      <c r="G51" s="716"/>
      <c r="H51" s="716"/>
      <c r="I51" s="716"/>
      <c r="J51" s="717"/>
    </row>
    <row r="52" s="695" customFormat="1" ht="12" spans="1:10">
      <c r="A52" s="718"/>
      <c r="B52" s="716"/>
      <c r="C52" s="719"/>
      <c r="D52" s="714"/>
      <c r="E52" s="712" t="s">
        <v>405</v>
      </c>
      <c r="F52" s="716"/>
      <c r="G52" s="716"/>
      <c r="H52" s="716"/>
      <c r="I52" s="716"/>
      <c r="J52" s="720"/>
    </row>
    <row r="53" s="695" customFormat="1" ht="12" spans="1:10">
      <c r="A53" s="726"/>
      <c r="B53" s="716"/>
      <c r="C53" s="719"/>
      <c r="D53" s="714"/>
      <c r="E53" s="712" t="s">
        <v>406</v>
      </c>
      <c r="F53" s="716"/>
      <c r="G53" s="716"/>
      <c r="H53" s="719"/>
      <c r="I53" s="719"/>
      <c r="J53" s="720"/>
    </row>
    <row r="54" s="695" customFormat="1" ht="12" spans="1:10">
      <c r="A54" s="726"/>
      <c r="B54" s="716"/>
      <c r="C54" s="716"/>
      <c r="D54" s="712" t="s">
        <v>407</v>
      </c>
      <c r="E54" s="712" t="s">
        <v>408</v>
      </c>
      <c r="F54" s="719"/>
      <c r="G54" s="716"/>
      <c r="H54" s="719"/>
      <c r="I54" s="719"/>
      <c r="J54" s="720"/>
    </row>
    <row r="55" s="695" customFormat="1" ht="12" spans="1:10">
      <c r="A55" s="726"/>
      <c r="B55" s="716"/>
      <c r="C55" s="716"/>
      <c r="D55" s="714"/>
      <c r="E55" s="712" t="s">
        <v>409</v>
      </c>
      <c r="F55" s="719"/>
      <c r="G55" s="716"/>
      <c r="H55" s="719"/>
      <c r="I55" s="719"/>
      <c r="J55" s="720"/>
    </row>
    <row r="56" s="695" customFormat="1" ht="12" spans="1:10">
      <c r="A56" s="726"/>
      <c r="B56" s="716"/>
      <c r="C56" s="719"/>
      <c r="D56" s="719"/>
      <c r="E56" s="712" t="s">
        <v>410</v>
      </c>
      <c r="F56" s="719"/>
      <c r="G56" s="716"/>
      <c r="H56" s="719"/>
      <c r="I56" s="719"/>
      <c r="J56" s="717"/>
    </row>
    <row r="57" s="695" customFormat="1" ht="12" spans="1:10">
      <c r="A57" s="718"/>
      <c r="B57" s="716"/>
      <c r="C57" s="714"/>
      <c r="D57" s="712" t="s">
        <v>411</v>
      </c>
      <c r="E57" s="714"/>
      <c r="F57" s="719"/>
      <c r="G57" s="716"/>
      <c r="H57" s="716"/>
      <c r="I57" s="716"/>
      <c r="J57" s="717"/>
    </row>
    <row r="58" s="695" customFormat="1" ht="12" spans="1:10">
      <c r="A58" s="718"/>
      <c r="B58" s="716"/>
      <c r="C58" s="714"/>
      <c r="D58" s="714" t="s">
        <v>412</v>
      </c>
      <c r="E58" s="714"/>
      <c r="F58" s="716"/>
      <c r="G58" s="716"/>
      <c r="H58" s="716"/>
      <c r="I58" s="716"/>
      <c r="J58" s="720"/>
    </row>
    <row r="59" s="695" customFormat="1" ht="12" spans="1:10">
      <c r="A59" s="718"/>
      <c r="B59" s="716"/>
      <c r="C59" s="714"/>
      <c r="D59" s="714" t="s">
        <v>413</v>
      </c>
      <c r="E59" s="714"/>
      <c r="F59" s="716"/>
      <c r="G59" s="716"/>
      <c r="H59" s="716"/>
      <c r="I59" s="716"/>
      <c r="J59" s="720"/>
    </row>
    <row r="60" s="695" customFormat="1" ht="12" spans="1:10">
      <c r="A60" s="726"/>
      <c r="B60" s="716"/>
      <c r="C60" s="714"/>
      <c r="D60" s="712" t="s">
        <v>414</v>
      </c>
      <c r="E60" s="714"/>
      <c r="F60" s="716"/>
      <c r="G60" s="716"/>
      <c r="H60" s="719"/>
      <c r="I60" s="719"/>
      <c r="J60" s="720"/>
    </row>
    <row r="61" s="695" customFormat="1" ht="12" spans="1:10">
      <c r="A61" s="726"/>
      <c r="B61" s="716"/>
      <c r="C61" s="714"/>
      <c r="D61" s="712" t="s">
        <v>415</v>
      </c>
      <c r="E61" s="712" t="s">
        <v>416</v>
      </c>
      <c r="F61" s="716"/>
      <c r="G61" s="716"/>
      <c r="H61" s="719"/>
      <c r="I61" s="719"/>
      <c r="J61" s="720"/>
    </row>
    <row r="62" s="695" customFormat="1" ht="12" spans="1:10">
      <c r="A62" s="726"/>
      <c r="B62" s="716"/>
      <c r="C62" s="714"/>
      <c r="D62" s="719"/>
      <c r="E62" s="878" t="s">
        <v>417</v>
      </c>
      <c r="F62" s="719"/>
      <c r="G62" s="716"/>
      <c r="H62" s="719"/>
      <c r="I62" s="719"/>
      <c r="J62" s="720"/>
    </row>
    <row r="63" s="695" customFormat="1" ht="12" spans="1:10">
      <c r="A63" s="726"/>
      <c r="B63" s="719"/>
      <c r="C63" s="714"/>
      <c r="D63" s="714"/>
      <c r="E63" s="712" t="s">
        <v>418</v>
      </c>
      <c r="F63" s="719"/>
      <c r="G63" s="716"/>
      <c r="H63" s="719"/>
      <c r="I63" s="719"/>
      <c r="J63" s="720"/>
    </row>
    <row r="64" s="695" customFormat="1" ht="12" spans="1:10">
      <c r="A64" s="726"/>
      <c r="B64" s="719"/>
      <c r="C64" s="712" t="s">
        <v>419</v>
      </c>
      <c r="D64" s="712" t="s">
        <v>420</v>
      </c>
      <c r="E64" s="714"/>
      <c r="F64" s="719"/>
      <c r="G64" s="719"/>
      <c r="H64" s="719"/>
      <c r="I64" s="719"/>
      <c r="J64" s="720"/>
    </row>
    <row r="65" s="695" customFormat="1" ht="12" spans="1:10">
      <c r="A65" s="726"/>
      <c r="B65" s="719"/>
      <c r="C65" s="714"/>
      <c r="D65" s="712" t="s">
        <v>421</v>
      </c>
      <c r="E65" s="714"/>
      <c r="F65" s="716"/>
      <c r="G65" s="719"/>
      <c r="H65" s="719"/>
      <c r="I65" s="719"/>
      <c r="J65" s="720"/>
    </row>
    <row r="66" s="695" customFormat="1" ht="12" spans="1:10">
      <c r="A66" s="726"/>
      <c r="B66" s="719"/>
      <c r="C66" s="719"/>
      <c r="D66" s="712" t="s">
        <v>422</v>
      </c>
      <c r="E66" s="714"/>
      <c r="F66" s="719"/>
      <c r="G66" s="719"/>
      <c r="H66" s="719"/>
      <c r="I66" s="719"/>
      <c r="J66" s="720"/>
    </row>
    <row r="67" s="695" customFormat="1" ht="12" spans="1:10">
      <c r="A67" s="726"/>
      <c r="B67" s="719"/>
      <c r="C67" s="714"/>
      <c r="D67" s="712" t="s">
        <v>423</v>
      </c>
      <c r="E67" s="719"/>
      <c r="F67" s="719"/>
      <c r="G67" s="719"/>
      <c r="H67" s="719"/>
      <c r="I67" s="719"/>
      <c r="J67" s="720"/>
    </row>
    <row r="68" s="695" customFormat="1" ht="12" spans="1:10">
      <c r="A68" s="727"/>
      <c r="B68" s="728"/>
      <c r="C68" s="729"/>
      <c r="D68" s="730" t="s">
        <v>424</v>
      </c>
      <c r="E68" s="729"/>
      <c r="F68" s="728"/>
      <c r="G68" s="728"/>
      <c r="H68" s="728"/>
      <c r="I68" s="728"/>
      <c r="J68" s="731"/>
    </row>
  </sheetData>
  <mergeCells count="2">
    <mergeCell ref="A1:J1"/>
    <mergeCell ref="B3:C3"/>
  </mergeCells>
  <hyperlinks>
    <hyperlink ref="B2" location="基本信息输入表!A1" display="基本信息输入表"/>
    <hyperlink ref="B3" location="填表说明!B2" display="填表说明（填表前请先阅读）"/>
    <hyperlink ref="B4" location="企业基本情况表!A1" display=" "/>
    <hyperlink ref="C4" location="资产负债表!A1" display="资产负债表"/>
    <hyperlink ref="D4" location="'1-汇总表'!A1" display="汇总表"/>
    <hyperlink ref="E4" location="'2-分类汇总'!A1" display="分类汇总表"/>
    <hyperlink ref="C7" location="'3-流动汇总'!A1" display="流动资产"/>
    <hyperlink ref="D7" location="'表3-1货币汇总表'!A1" display="货币资金"/>
    <hyperlink ref="E7" location="'3-1-1现金'!A1" display="现金"/>
    <hyperlink ref="G7" location="'5-流动负债汇总'!A1" display="流动负债"/>
    <hyperlink ref="I7" location="'5-1短期借款'!A1" display="短期借款"/>
    <hyperlink ref="E8" location="'3-1-2银行存款'!A1" display="银行存款"/>
    <hyperlink ref="I8" location="'5-2交易性金融负债'!A1" display="交易性金融负债"/>
    <hyperlink ref="E9" location="'3-1-3其他货币资金'!A1" display="其他货币资金"/>
    <hyperlink ref="I10" location="'5-4应付票据'!A1" display="应付票据"/>
    <hyperlink ref="D10" location="'3-2交易性金融资产汇总'!A1" display="交易性金融资产"/>
    <hyperlink ref="E10" location="'3-2-1交易性-股票'!A1" display="股票投资"/>
    <hyperlink ref="I11" location="'5-5应付账款'!A1" display="应付账款"/>
    <hyperlink ref="E11" location="'3-2-2交易性-债券'!A1" display="债券投资"/>
    <hyperlink ref="I12" location="'5-6预收款项'!A1" display="预收款项"/>
    <hyperlink ref="E12" location="'3-2-3交易性-基金'!A1" display="基金投资"/>
    <hyperlink ref="I14" location="'5-8应付职工薪酬'!A1" display="应付职工薪酬"/>
    <hyperlink ref="D15" location="'3-4应收票据'!A1" display="应收票据"/>
    <hyperlink ref="I15" location="'5-9应交税费'!A1" display="应交税费"/>
    <hyperlink ref="D16" location="'3-5应收账款'!A1" display="应收账款"/>
    <hyperlink ref="D18" location="'3-7预付款项'!A1" display="预付款项"/>
    <hyperlink ref="I17" location="'5-11持有待售负债'!A1" display="持有待售负债"/>
    <hyperlink ref="D17" location="'3-6应收账款融资'!A1" display="应收账款融资"/>
    <hyperlink ref="I16" location="'5-10其他应付款'!A1" display="其他应付款"/>
    <hyperlink ref="I18" location="'5-11一年到期非流动负债'!A1" display="一年内到期的非流动负债"/>
    <hyperlink ref="D19" location="'3-8其他应收款'!A1" display="其他应收款"/>
    <hyperlink ref="I19" location="'5-13其他流动负债'!A1" display="其他流动负债"/>
    <hyperlink ref="E20" location="'3-9-1材料采购（在途物资）'!A1" display="材料采购（在途物资）"/>
    <hyperlink ref="E21" location="'3-9-2原材料'!A1" display="原材料"/>
    <hyperlink ref="E22" location="'3-9-3在库周转材料'!A1" display="在库周转材料"/>
    <hyperlink ref="G22" location="'6-非流动负债汇总 '!A1" display="非流动负债"/>
    <hyperlink ref="I22" location="'6-1长期借款'!A1" display="长期借款"/>
    <hyperlink ref="E23" location="'3-9-4委托加工物资'!A1" display="委托加工物资"/>
    <hyperlink ref="I23" location="'6-2应付债券'!A1" display="应付债券"/>
    <hyperlink ref="E24" location="'3-9-5产成品（库存商品）'!A1" display="产成品（库存商品）"/>
    <hyperlink ref="I25" location="'6-4长期应付款'!A1" display="长期应付款"/>
    <hyperlink ref="E25" location="'3-9-6在产品（自制半成品）'!A1" display="在产品（自制半成品）"/>
    <hyperlink ref="E26" location="'3-9-7发出商品'!A1" display="发出商品"/>
    <hyperlink ref="I26" location="'6-5预计负债'!A1" display="预计负债"/>
    <hyperlink ref="E27" location="'3-9-8在用周转材料'!A1" display="在用周转材料"/>
    <hyperlink ref="I28" location="'6-7递延所得税负债'!A1" display="递延所得税负债"/>
    <hyperlink ref="D28" location="'3-12一年到期非流动资产'!A1" display="一年到期非流动资产"/>
    <hyperlink ref="E28" location="'3-9-9开发产品'!A1" display="开发产品"/>
    <hyperlink ref="I29" location="'6-8其他非流动负债'!A1" display="其他非流动负债"/>
    <hyperlink ref="D29" location="'3-13其他流动资产'!A1" display="其他流动资产"/>
    <hyperlink ref="E29" location="'3-9-10开发成本'!A1" display="开发成本"/>
    <hyperlink ref="E30" location="'3-9-11消耗性生物资产'!A1" display="消耗性生物资产"/>
    <hyperlink ref="E31" location="'3-9-12工程施工'!A1" display="工程施工"/>
    <hyperlink ref="D34" location="'4-1债权投资'!A1" display="债权投资"/>
    <hyperlink ref="D36" location="'4-3长期应收'!A1" display="长期应收"/>
    <hyperlink ref="D37" location="'4-4长期股权投资'!A1" display="长期股权投资"/>
    <hyperlink ref="D40" location="'4-7投资性房地产汇总'!A1" display="投资性房地产"/>
    <hyperlink ref="E40" location="'4-5-1投资性房地产（成本计量）'!A1" display="投资性房地产（成本计量）"/>
    <hyperlink ref="E41" location="'4-5-2投资性房地产（公允计量）'!A1" display="投资性房地产（公允计量）"/>
    <hyperlink ref="E42" location="'4-5-3投资性地产（成本计量）'!A1" display="投资性地产（成本计量）"/>
    <hyperlink ref="E43" location="'4-5-4投资性地产(公允计量）'!A1" display="投资性地产(公允计量）"/>
    <hyperlink ref="D45" location="'4-8固定资产汇总'!A1" display="固定资产"/>
    <hyperlink ref="E45" location="'4-8-1房屋建筑物'!A1" display="房屋建筑物"/>
    <hyperlink ref="E46" location="'4-8-2构筑物'!A1" display="构筑物及其他辅助设施"/>
    <hyperlink ref="E47" location="'4-8-3管道沟槽'!A1" display="管道及沟槽"/>
    <hyperlink ref="E48" location="'4-8-4井巷工程'!A1" display="井巷工程"/>
    <hyperlink ref="E49" location="'4-8-5机器设备'!A1" display="机器设备"/>
    <hyperlink ref="E50" location="'4-8-6车辆'!A1" display="车辆"/>
    <hyperlink ref="E51" location="'4-8-7电子设备'!A1" display="电子设备"/>
    <hyperlink ref="E52" location="'4-8-8土地'!A1" display="土地"/>
    <hyperlink ref="E53" location="'4-8-9船舶'!A1" display="船舶"/>
    <hyperlink ref="D54" location="'4-9在建工程汇总'!A1" display="在建工程"/>
    <hyperlink ref="E54" location="'4-9-1在建（土建）'!A1" display="在建工程-土建工程"/>
    <hyperlink ref="E55" location="'4-9-2在建（设备）'!A1" display="在建工程-设备安装工程"/>
    <hyperlink ref="D57" location="'4-9-4工程物资'!A1" display="工程物资"/>
    <hyperlink ref="D58" location="'4-10生产性生物资产'!A1" display="生产性生物资产"/>
    <hyperlink ref="D59" location="'4-11油气资产'!A1" display="油气资产"/>
    <hyperlink ref="D61" location="'4-13无形资产汇总'!A1" display="无形资产"/>
    <hyperlink ref="E61" location="'4-13-1无形-土地'!A1" display="无形－土地"/>
    <hyperlink ref="E62" location="'4-13-2无形-矿业权'!A1" display="无形-矿业权"/>
    <hyperlink ref="E63" location="'4-13-3无形-其他'!A1" display="无形－其他"/>
    <hyperlink ref="D64" location="'4-14开发支出'!A1" display="开发支出"/>
    <hyperlink ref="D65" location="'4-15商誉'!A1" display="商誉"/>
    <hyperlink ref="D66" location="'4-16长期待摊费用'!A1" display="长期待摊费用"/>
    <hyperlink ref="D67" location="'4-17递延所得税资产'!A1" display="递延所得税资产"/>
    <hyperlink ref="D68" location="'4-18其他非流动资产'!A1" display="其他非流动资产"/>
    <hyperlink ref="E6" location="'表3-1货币汇总表'!A1" display="货币汇总表"/>
    <hyperlink ref="E13" location="'3-2-4交易性-其他'!A1" display="其他投资"/>
    <hyperlink ref="D14" location="'3-3衍生金融资产'!A1" display="衍生金融资产"/>
    <hyperlink ref="D20" location="'3-9存货汇总'!A1" display="存货汇总"/>
    <hyperlink ref="D26" location="'3-10合同资产'!A1" display="合同资产"/>
    <hyperlink ref="D27" location="'3-11持有待售资产'!A1" display="持有待售资产"/>
    <hyperlink ref="D35" location="'4-2其他债权投资'!A1" display="其他债权投资"/>
    <hyperlink ref="D38" location="'4-5其他权益工具投资'!A1" display="其他权益工具投资"/>
    <hyperlink ref="D39" location="'4-6其他非流动金融资产'!A1" display="其他非流动金融资产"/>
    <hyperlink ref="E56" location="'4-9-3在建（待摊投资）'!A1" display="在建工程－待摊投资"/>
    <hyperlink ref="D60" location="'4-12使用权资产'!A1" display="使用权资产"/>
    <hyperlink ref="C64" location="'4-非流动资产汇总'!A1" display="非流动资产"/>
    <hyperlink ref="I9" location="'5-3衍生金融负债'!A1" display="衍生金融负债"/>
    <hyperlink ref="I13" location="'5-7合同负债'!A1" display="合同负债"/>
    <hyperlink ref="I18:J18" location="'5-12一年内到期非流动负债'!A1" display="一年内到期的非流动负债"/>
    <hyperlink ref="I24" location="'6-3租赁负债'!A1" display="租赁负债"/>
    <hyperlink ref="I27" location="'6-6递延收益'!A1" display="递延收益"/>
    <hyperlink ref="E40:F40" location="'4-7-1投资性房地产（成本计量）'!A1" display="投资性房地产（成本计量）"/>
    <hyperlink ref="E41:F41" location="'4-7-2投资性房地产（公允计量）'!A1" display="投资性房地产（公允计量）"/>
    <hyperlink ref="E42:F42" location="'4-7-3投资性地产（成本计量）'!A1" display="投资性地产（成本计量）"/>
    <hyperlink ref="E43:F43" location="'4-7-4投资性地产（公允计量）'!A1" display="投资性地产(公允计量）"/>
  </hyperlinks>
  <pageMargins left="0.747916666666667" right="0.747916666666667" top="0.786805555555556" bottom="0.196527777777778" header="0" footer="0"/>
  <pageSetup paperSize="9" scale="71"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X29"/>
  <sheetViews>
    <sheetView showGridLines="0" zoomScale="96" zoomScaleNormal="96" topLeftCell="C4" workbookViewId="0">
      <selection activeCell="W8" sqref="W8"/>
    </sheetView>
  </sheetViews>
  <sheetFormatPr defaultColWidth="9" defaultRowHeight="15.75" customHeight="1"/>
  <cols>
    <col min="1" max="1" width="4.2" style="10" customWidth="1"/>
    <col min="2" max="3" width="8.2" style="10" customWidth="1"/>
    <col min="4" max="4" width="13.2" style="10" customWidth="1"/>
    <col min="5" max="8" width="8.2" style="10" customWidth="1"/>
    <col min="9" max="9" width="5" style="10" customWidth="1"/>
    <col min="10" max="12" width="8.2" style="10" customWidth="1"/>
    <col min="13" max="13" width="9.5" style="10" customWidth="1"/>
    <col min="14" max="14" width="5.2" style="10" customWidth="1"/>
    <col min="15" max="15" width="8.2" style="10" customWidth="1"/>
    <col min="16" max="16" width="9.7" style="10" customWidth="1"/>
    <col min="17" max="17" width="10.5" style="10" customWidth="1"/>
    <col min="18" max="18" width="8.7" style="10" customWidth="1"/>
    <col min="19" max="19" width="10.7" style="10" customWidth="1"/>
    <col min="20" max="20" width="7.7" style="10" customWidth="1"/>
    <col min="21" max="21" width="10.7" style="10" customWidth="1"/>
    <col min="22" max="22" width="7.7" style="10" customWidth="1"/>
    <col min="23" max="23" width="18.2" style="10" customWidth="1"/>
    <col min="24" max="24" width="8.2" style="10" customWidth="1"/>
    <col min="25" max="26" width="9" style="10" customWidth="1"/>
    <col min="27" max="16384" width="9" style="10"/>
  </cols>
  <sheetData>
    <row r="1" customHeight="1" spans="1:24">
      <c r="A1" s="11" t="s">
        <v>0</v>
      </c>
    </row>
    <row r="2" s="8" customFormat="1" ht="30" customHeight="1" spans="1:24">
      <c r="A2" s="225" t="s">
        <v>6862</v>
      </c>
      <c r="B2" s="226"/>
      <c r="C2" s="226"/>
      <c r="D2" s="226"/>
      <c r="E2" s="226"/>
      <c r="F2" s="226"/>
      <c r="G2" s="226"/>
      <c r="H2" s="226"/>
      <c r="I2" s="226"/>
      <c r="J2" s="226"/>
      <c r="K2" s="226"/>
      <c r="L2" s="226"/>
      <c r="M2" s="226"/>
      <c r="N2" s="226"/>
      <c r="O2" s="226"/>
      <c r="P2" s="226"/>
      <c r="Q2" s="226"/>
      <c r="R2" s="226"/>
      <c r="S2" s="226"/>
      <c r="T2" s="226"/>
      <c r="U2" s="226"/>
      <c r="V2" s="226"/>
      <c r="W2" s="226"/>
      <c r="X2" s="226"/>
    </row>
    <row r="3" customHeight="1" spans="1:24">
      <c r="A3" s="9" t="str">
        <f>"评估基准日："&amp;TEXT(基本信息输入表!M7,"yyyy年mm月dd日")</f>
        <v>评估基准日：2025年02月20日</v>
      </c>
    </row>
    <row r="4" ht="14.25" customHeight="1" spans="1:24">
      <c r="A4" s="9"/>
      <c r="B4" s="9"/>
      <c r="C4" s="9"/>
      <c r="D4" s="9"/>
      <c r="E4" s="9"/>
      <c r="F4" s="9"/>
      <c r="G4" s="9"/>
      <c r="H4" s="9"/>
      <c r="I4" s="9"/>
      <c r="J4" s="9"/>
      <c r="K4" s="9"/>
      <c r="L4" s="9"/>
      <c r="M4" s="9"/>
      <c r="N4" s="9"/>
      <c r="O4" s="9"/>
      <c r="P4" s="9"/>
      <c r="Q4" s="9"/>
      <c r="R4" s="9"/>
      <c r="S4" s="9"/>
      <c r="T4" s="9"/>
      <c r="U4" s="9"/>
      <c r="V4" s="9"/>
      <c r="W4" s="14" t="s">
        <v>6863</v>
      </c>
    </row>
    <row r="5" customHeight="1" spans="1:24">
      <c r="A5" s="15" t="str">
        <f>基本信息输入表!K6&amp;"："&amp;基本信息输入表!M6</f>
        <v>产权持有单位：中国石油天然气股份有限公司塔里木油田分公司塔西南勘探开发公司</v>
      </c>
      <c r="B5" s="16"/>
      <c r="C5" s="16"/>
      <c r="D5" s="16"/>
      <c r="E5" s="16"/>
      <c r="F5" s="16"/>
      <c r="G5" s="16"/>
      <c r="H5" s="16"/>
      <c r="I5" s="16"/>
      <c r="J5" s="16"/>
      <c r="K5" s="16"/>
      <c r="L5" s="16"/>
      <c r="M5" s="16"/>
      <c r="N5" s="17"/>
      <c r="O5" s="17"/>
      <c r="W5" s="14" t="s">
        <v>1444</v>
      </c>
    </row>
    <row r="6" s="9" customFormat="1" ht="12.75" customHeight="1" spans="1:24">
      <c r="A6" s="36" t="s">
        <v>4</v>
      </c>
      <c r="B6" s="84" t="s">
        <v>1879</v>
      </c>
      <c r="C6" s="36" t="s">
        <v>6864</v>
      </c>
      <c r="D6" s="84" t="s">
        <v>6865</v>
      </c>
      <c r="E6" s="105" t="s">
        <v>6866</v>
      </c>
      <c r="F6" s="105" t="s">
        <v>1278</v>
      </c>
      <c r="G6" s="105" t="s">
        <v>6867</v>
      </c>
      <c r="H6" s="105" t="s">
        <v>1210</v>
      </c>
      <c r="I6" s="105" t="s">
        <v>1211</v>
      </c>
      <c r="J6" s="105" t="s">
        <v>6868</v>
      </c>
      <c r="K6" s="105" t="s">
        <v>1350</v>
      </c>
      <c r="L6" s="105" t="s">
        <v>6869</v>
      </c>
      <c r="M6" s="105" t="s">
        <v>6870</v>
      </c>
      <c r="N6" s="84" t="s">
        <v>1891</v>
      </c>
      <c r="O6" s="84" t="s">
        <v>1946</v>
      </c>
      <c r="P6" s="36" t="s">
        <v>6</v>
      </c>
      <c r="Q6" s="86"/>
      <c r="R6" s="84" t="s">
        <v>1192</v>
      </c>
      <c r="S6" s="36" t="s">
        <v>7</v>
      </c>
      <c r="T6" s="89"/>
      <c r="U6" s="86"/>
      <c r="V6" s="105" t="s">
        <v>686</v>
      </c>
      <c r="W6" s="105" t="s">
        <v>176</v>
      </c>
    </row>
    <row r="7" s="9" customFormat="1" ht="12.75" customHeight="1" spans="1:24">
      <c r="A7" s="106"/>
      <c r="B7" s="101"/>
      <c r="C7" s="106"/>
      <c r="D7" s="101"/>
      <c r="E7" s="106"/>
      <c r="F7" s="106"/>
      <c r="G7" s="106"/>
      <c r="H7" s="106"/>
      <c r="I7" s="106"/>
      <c r="J7" s="106"/>
      <c r="K7" s="106"/>
      <c r="L7" s="106"/>
      <c r="M7" s="106"/>
      <c r="N7" s="101"/>
      <c r="O7" s="101"/>
      <c r="P7" s="114" t="s">
        <v>10</v>
      </c>
      <c r="Q7" s="115" t="s">
        <v>11</v>
      </c>
      <c r="R7" s="101"/>
      <c r="S7" s="115" t="s">
        <v>10</v>
      </c>
      <c r="T7" s="116" t="s">
        <v>1354</v>
      </c>
      <c r="U7" s="115" t="s">
        <v>11</v>
      </c>
      <c r="V7" s="106"/>
      <c r="W7" s="106"/>
      <c r="X7" s="9" t="s">
        <v>1461</v>
      </c>
    </row>
    <row r="8" ht="12.75" customHeight="1" spans="1:24">
      <c r="A8" s="20" t="str">
        <f>IF(E8="","",ROW()-7)</f>
        <v/>
      </c>
      <c r="B8" s="20"/>
      <c r="C8" s="20"/>
      <c r="D8" s="21"/>
      <c r="E8" s="21"/>
      <c r="F8" s="21"/>
      <c r="G8" s="21"/>
      <c r="H8" s="21"/>
      <c r="I8" s="59"/>
      <c r="J8" s="22"/>
      <c r="K8" s="22"/>
      <c r="L8" s="21"/>
      <c r="M8" s="59"/>
      <c r="N8" s="59"/>
      <c r="O8" s="21"/>
      <c r="P8" s="23"/>
      <c r="Q8" s="23"/>
      <c r="R8" s="23"/>
      <c r="S8" s="23"/>
      <c r="T8" s="59"/>
      <c r="U8" s="23"/>
      <c r="V8" s="74" t="str">
        <f>IF(Q8-R8=0,"",(U8-Q8+R8)/(Q8-R8)*100)</f>
        <v/>
      </c>
      <c r="W8" s="21"/>
      <c r="X8" s="9" t="s">
        <v>6871</v>
      </c>
    </row>
    <row r="9" ht="12.75" customHeight="1" spans="1:24">
      <c r="A9" s="20" t="str">
        <f t="shared" ref="A9:A24" si="0">IF(E9="","",ROW()-7)</f>
        <v/>
      </c>
      <c r="B9" s="20"/>
      <c r="C9" s="20"/>
      <c r="D9" s="21"/>
      <c r="E9" s="21"/>
      <c r="F9" s="21"/>
      <c r="G9" s="21"/>
      <c r="H9" s="21"/>
      <c r="I9" s="59"/>
      <c r="J9" s="22"/>
      <c r="K9" s="22"/>
      <c r="L9" s="21"/>
      <c r="M9" s="59"/>
      <c r="N9" s="59"/>
      <c r="O9" s="21"/>
      <c r="P9" s="23"/>
      <c r="Q9" s="23"/>
      <c r="R9" s="23"/>
      <c r="S9" s="23"/>
      <c r="T9" s="59"/>
      <c r="U9" s="23"/>
      <c r="V9" s="74" t="str">
        <f t="shared" ref="V9:V27" si="1">IF(Q9-R9=0,"",(U9-Q9+R9)/(Q9-R9)*100)</f>
        <v/>
      </c>
      <c r="W9" s="21"/>
      <c r="X9" s="9" t="s">
        <v>6872</v>
      </c>
    </row>
    <row r="10" ht="12.75" customHeight="1" spans="1:24">
      <c r="A10" s="20" t="str">
        <f t="shared" si="0"/>
        <v/>
      </c>
      <c r="B10" s="20"/>
      <c r="C10" s="20"/>
      <c r="D10" s="21"/>
      <c r="E10" s="21"/>
      <c r="F10" s="21"/>
      <c r="G10" s="21"/>
      <c r="H10" s="21"/>
      <c r="I10" s="59"/>
      <c r="J10" s="22"/>
      <c r="K10" s="22"/>
      <c r="L10" s="21"/>
      <c r="M10" s="59"/>
      <c r="N10" s="59"/>
      <c r="O10" s="21"/>
      <c r="P10" s="23"/>
      <c r="Q10" s="23"/>
      <c r="R10" s="23"/>
      <c r="S10" s="23"/>
      <c r="T10" s="59"/>
      <c r="U10" s="23"/>
      <c r="V10" s="74" t="str">
        <f t="shared" si="1"/>
        <v/>
      </c>
      <c r="W10" s="21"/>
      <c r="X10" s="9" t="s">
        <v>6873</v>
      </c>
    </row>
    <row r="11" ht="12.75" customHeight="1" spans="1:24">
      <c r="A11" s="20" t="str">
        <f t="shared" si="0"/>
        <v/>
      </c>
      <c r="B11" s="20"/>
      <c r="C11" s="20"/>
      <c r="D11" s="21"/>
      <c r="E11" s="21"/>
      <c r="F11" s="21"/>
      <c r="G11" s="21"/>
      <c r="H11" s="21"/>
      <c r="I11" s="59"/>
      <c r="J11" s="22"/>
      <c r="K11" s="22"/>
      <c r="L11" s="21"/>
      <c r="M11" s="59"/>
      <c r="N11" s="59"/>
      <c r="O11" s="21"/>
      <c r="P11" s="23"/>
      <c r="Q11" s="23"/>
      <c r="R11" s="23"/>
      <c r="S11" s="23"/>
      <c r="T11" s="59"/>
      <c r="U11" s="23"/>
      <c r="V11" s="74" t="str">
        <f t="shared" si="1"/>
        <v/>
      </c>
      <c r="W11" s="21"/>
      <c r="X11" s="9" t="s">
        <v>6874</v>
      </c>
    </row>
    <row r="12" ht="12.75" customHeight="1" spans="1:24">
      <c r="A12" s="20" t="str">
        <f t="shared" si="0"/>
        <v/>
      </c>
      <c r="B12" s="20"/>
      <c r="C12" s="20"/>
      <c r="D12" s="21"/>
      <c r="E12" s="21"/>
      <c r="F12" s="21"/>
      <c r="G12" s="21"/>
      <c r="H12" s="21"/>
      <c r="I12" s="59"/>
      <c r="J12" s="22"/>
      <c r="K12" s="22"/>
      <c r="L12" s="21"/>
      <c r="M12" s="59"/>
      <c r="N12" s="59"/>
      <c r="O12" s="21"/>
      <c r="P12" s="23"/>
      <c r="Q12" s="23"/>
      <c r="R12" s="23"/>
      <c r="S12" s="23"/>
      <c r="T12" s="59"/>
      <c r="U12" s="23"/>
      <c r="V12" s="74" t="str">
        <f t="shared" si="1"/>
        <v/>
      </c>
      <c r="W12" s="21"/>
      <c r="X12" s="9" t="s">
        <v>6875</v>
      </c>
    </row>
    <row r="13" ht="12.75" customHeight="1" spans="1:24">
      <c r="A13" s="20" t="str">
        <f t="shared" si="0"/>
        <v/>
      </c>
      <c r="B13" s="20"/>
      <c r="C13" s="20"/>
      <c r="D13" s="21"/>
      <c r="E13" s="21"/>
      <c r="F13" s="21"/>
      <c r="G13" s="21"/>
      <c r="H13" s="21"/>
      <c r="I13" s="59"/>
      <c r="J13" s="22"/>
      <c r="K13" s="22"/>
      <c r="L13" s="21"/>
      <c r="M13" s="59"/>
      <c r="N13" s="59"/>
      <c r="O13" s="21"/>
      <c r="P13" s="23"/>
      <c r="Q13" s="23"/>
      <c r="R13" s="23"/>
      <c r="S13" s="23"/>
      <c r="T13" s="59"/>
      <c r="U13" s="23"/>
      <c r="V13" s="74" t="str">
        <f t="shared" si="1"/>
        <v/>
      </c>
      <c r="W13" s="21"/>
      <c r="X13" s="9" t="s">
        <v>6876</v>
      </c>
    </row>
    <row r="14" ht="12.75" customHeight="1" spans="1:24">
      <c r="A14" s="20" t="str">
        <f t="shared" si="0"/>
        <v/>
      </c>
      <c r="B14" s="20"/>
      <c r="C14" s="20"/>
      <c r="D14" s="21"/>
      <c r="E14" s="21"/>
      <c r="F14" s="21"/>
      <c r="G14" s="21"/>
      <c r="H14" s="21"/>
      <c r="I14" s="59"/>
      <c r="J14" s="22"/>
      <c r="K14" s="22"/>
      <c r="L14" s="21"/>
      <c r="M14" s="59"/>
      <c r="N14" s="59"/>
      <c r="O14" s="21"/>
      <c r="P14" s="23"/>
      <c r="Q14" s="23"/>
      <c r="R14" s="23"/>
      <c r="S14" s="23"/>
      <c r="T14" s="59"/>
      <c r="U14" s="23"/>
      <c r="V14" s="74" t="str">
        <f t="shared" si="1"/>
        <v/>
      </c>
      <c r="W14" s="21"/>
      <c r="X14" s="9" t="s">
        <v>6877</v>
      </c>
    </row>
    <row r="15" ht="12.75" customHeight="1" spans="1:24">
      <c r="A15" s="20" t="str">
        <f t="shared" si="0"/>
        <v/>
      </c>
      <c r="B15" s="20"/>
      <c r="C15" s="20"/>
      <c r="D15" s="21"/>
      <c r="E15" s="21"/>
      <c r="F15" s="21"/>
      <c r="G15" s="21"/>
      <c r="H15" s="21"/>
      <c r="I15" s="59"/>
      <c r="J15" s="22"/>
      <c r="K15" s="22"/>
      <c r="L15" s="21"/>
      <c r="M15" s="59"/>
      <c r="N15" s="59"/>
      <c r="O15" s="21"/>
      <c r="P15" s="23"/>
      <c r="Q15" s="23"/>
      <c r="R15" s="23"/>
      <c r="S15" s="23"/>
      <c r="T15" s="59"/>
      <c r="U15" s="23"/>
      <c r="V15" s="74" t="str">
        <f t="shared" si="1"/>
        <v/>
      </c>
      <c r="W15" s="21"/>
      <c r="X15" s="9" t="s">
        <v>6878</v>
      </c>
    </row>
    <row r="16" ht="12.75" customHeight="1" spans="1:24">
      <c r="A16" s="20" t="str">
        <f t="shared" si="0"/>
        <v/>
      </c>
      <c r="B16" s="20"/>
      <c r="C16" s="20"/>
      <c r="D16" s="21"/>
      <c r="E16" s="21"/>
      <c r="F16" s="21"/>
      <c r="G16" s="21"/>
      <c r="H16" s="21"/>
      <c r="I16" s="59"/>
      <c r="J16" s="22"/>
      <c r="K16" s="22"/>
      <c r="L16" s="21"/>
      <c r="M16" s="59"/>
      <c r="N16" s="59"/>
      <c r="O16" s="21"/>
      <c r="P16" s="23"/>
      <c r="Q16" s="23"/>
      <c r="R16" s="23"/>
      <c r="S16" s="23"/>
      <c r="T16" s="59"/>
      <c r="U16" s="23"/>
      <c r="V16" s="74" t="str">
        <f t="shared" si="1"/>
        <v/>
      </c>
      <c r="W16" s="21"/>
      <c r="X16" s="9" t="s">
        <v>6879</v>
      </c>
    </row>
    <row r="17" ht="12.75" customHeight="1" spans="1:24">
      <c r="A17" s="20" t="str">
        <f t="shared" si="0"/>
        <v/>
      </c>
      <c r="B17" s="20"/>
      <c r="C17" s="20"/>
      <c r="D17" s="21"/>
      <c r="E17" s="21"/>
      <c r="F17" s="21"/>
      <c r="G17" s="21"/>
      <c r="H17" s="21"/>
      <c r="I17" s="59"/>
      <c r="J17" s="22"/>
      <c r="K17" s="22"/>
      <c r="L17" s="21"/>
      <c r="M17" s="59"/>
      <c r="N17" s="59"/>
      <c r="O17" s="21"/>
      <c r="P17" s="23"/>
      <c r="Q17" s="23"/>
      <c r="R17" s="23"/>
      <c r="S17" s="23"/>
      <c r="T17" s="59"/>
      <c r="U17" s="23"/>
      <c r="V17" s="74" t="str">
        <f t="shared" si="1"/>
        <v/>
      </c>
      <c r="W17" s="21"/>
      <c r="X17" s="9" t="s">
        <v>6880</v>
      </c>
    </row>
    <row r="18" ht="12.75" customHeight="1" spans="1:24">
      <c r="A18" s="20" t="str">
        <f t="shared" si="0"/>
        <v/>
      </c>
      <c r="B18" s="20"/>
      <c r="C18" s="20"/>
      <c r="D18" s="21"/>
      <c r="E18" s="21"/>
      <c r="F18" s="21"/>
      <c r="G18" s="21"/>
      <c r="H18" s="21"/>
      <c r="I18" s="59"/>
      <c r="J18" s="22"/>
      <c r="K18" s="22"/>
      <c r="L18" s="21"/>
      <c r="M18" s="59"/>
      <c r="N18" s="59"/>
      <c r="O18" s="21"/>
      <c r="P18" s="23"/>
      <c r="Q18" s="23"/>
      <c r="R18" s="23"/>
      <c r="S18" s="23"/>
      <c r="T18" s="59"/>
      <c r="U18" s="23"/>
      <c r="V18" s="74" t="str">
        <f t="shared" si="1"/>
        <v/>
      </c>
      <c r="W18" s="21"/>
      <c r="X18" s="9" t="s">
        <v>6881</v>
      </c>
    </row>
    <row r="19" ht="12.75" customHeight="1" spans="1:24">
      <c r="A19" s="20" t="str">
        <f t="shared" si="0"/>
        <v/>
      </c>
      <c r="B19" s="20"/>
      <c r="C19" s="20"/>
      <c r="D19" s="21"/>
      <c r="E19" s="21"/>
      <c r="F19" s="21"/>
      <c r="G19" s="21"/>
      <c r="H19" s="21"/>
      <c r="I19" s="59"/>
      <c r="J19" s="22"/>
      <c r="K19" s="22"/>
      <c r="L19" s="21"/>
      <c r="M19" s="59"/>
      <c r="N19" s="59"/>
      <c r="O19" s="21"/>
      <c r="P19" s="23"/>
      <c r="Q19" s="23"/>
      <c r="R19" s="23"/>
      <c r="S19" s="23"/>
      <c r="T19" s="59"/>
      <c r="U19" s="23"/>
      <c r="V19" s="74" t="str">
        <f t="shared" si="1"/>
        <v/>
      </c>
      <c r="W19" s="21"/>
      <c r="X19" s="9" t="s">
        <v>6882</v>
      </c>
    </row>
    <row r="20" ht="12.75" customHeight="1" spans="1:24">
      <c r="A20" s="20" t="str">
        <f t="shared" si="0"/>
        <v/>
      </c>
      <c r="B20" s="20"/>
      <c r="C20" s="20"/>
      <c r="D20" s="21"/>
      <c r="E20" s="21"/>
      <c r="F20" s="21"/>
      <c r="G20" s="21"/>
      <c r="H20" s="21"/>
      <c r="I20" s="59"/>
      <c r="J20" s="22"/>
      <c r="K20" s="22"/>
      <c r="L20" s="21"/>
      <c r="M20" s="59"/>
      <c r="N20" s="59"/>
      <c r="O20" s="21"/>
      <c r="P20" s="23"/>
      <c r="Q20" s="23"/>
      <c r="R20" s="23"/>
      <c r="S20" s="23"/>
      <c r="T20" s="59"/>
      <c r="U20" s="23"/>
      <c r="V20" s="74" t="str">
        <f t="shared" si="1"/>
        <v/>
      </c>
      <c r="W20" s="21"/>
      <c r="X20" s="9" t="s">
        <v>6883</v>
      </c>
    </row>
    <row r="21" ht="12.75" customHeight="1" spans="1:24">
      <c r="A21" s="20" t="str">
        <f t="shared" si="0"/>
        <v/>
      </c>
      <c r="B21" s="20"/>
      <c r="C21" s="20"/>
      <c r="D21" s="21"/>
      <c r="E21" s="21"/>
      <c r="F21" s="21"/>
      <c r="G21" s="21"/>
      <c r="H21" s="21"/>
      <c r="I21" s="59"/>
      <c r="J21" s="22"/>
      <c r="K21" s="22"/>
      <c r="L21" s="21"/>
      <c r="M21" s="59"/>
      <c r="N21" s="59"/>
      <c r="O21" s="21"/>
      <c r="P21" s="23"/>
      <c r="Q21" s="23"/>
      <c r="R21" s="23"/>
      <c r="S21" s="23"/>
      <c r="T21" s="59"/>
      <c r="U21" s="23"/>
      <c r="V21" s="74" t="str">
        <f t="shared" si="1"/>
        <v/>
      </c>
      <c r="W21" s="21"/>
      <c r="X21" s="9" t="s">
        <v>6884</v>
      </c>
    </row>
    <row r="22" ht="12.75" customHeight="1" spans="1:24">
      <c r="A22" s="20" t="str">
        <f t="shared" si="0"/>
        <v/>
      </c>
      <c r="B22" s="20"/>
      <c r="C22" s="20"/>
      <c r="D22" s="21"/>
      <c r="E22" s="21"/>
      <c r="F22" s="21"/>
      <c r="G22" s="21"/>
      <c r="H22" s="21"/>
      <c r="I22" s="59"/>
      <c r="J22" s="22"/>
      <c r="K22" s="22"/>
      <c r="L22" s="21"/>
      <c r="M22" s="59"/>
      <c r="N22" s="59"/>
      <c r="O22" s="21"/>
      <c r="P22" s="23"/>
      <c r="Q22" s="23"/>
      <c r="R22" s="23"/>
      <c r="S22" s="23"/>
      <c r="T22" s="59"/>
      <c r="U22" s="23"/>
      <c r="V22" s="74" t="str">
        <f t="shared" si="1"/>
        <v/>
      </c>
      <c r="W22" s="21"/>
      <c r="X22" s="9" t="s">
        <v>6885</v>
      </c>
    </row>
    <row r="23" ht="12.75" customHeight="1" spans="1:24">
      <c r="A23" s="20" t="str">
        <f t="shared" si="0"/>
        <v/>
      </c>
      <c r="B23" s="20"/>
      <c r="C23" s="20"/>
      <c r="D23" s="21"/>
      <c r="E23" s="21"/>
      <c r="F23" s="21"/>
      <c r="G23" s="21"/>
      <c r="H23" s="21"/>
      <c r="I23" s="59"/>
      <c r="J23" s="22"/>
      <c r="K23" s="22"/>
      <c r="L23" s="21"/>
      <c r="M23" s="59"/>
      <c r="N23" s="59"/>
      <c r="O23" s="21"/>
      <c r="P23" s="23"/>
      <c r="Q23" s="23"/>
      <c r="R23" s="23"/>
      <c r="S23" s="23"/>
      <c r="T23" s="59"/>
      <c r="U23" s="23"/>
      <c r="V23" s="74" t="str">
        <f t="shared" si="1"/>
        <v/>
      </c>
      <c r="W23" s="21"/>
      <c r="X23" s="9" t="s">
        <v>6886</v>
      </c>
    </row>
    <row r="24" ht="12.75" customHeight="1" spans="1:24">
      <c r="A24" s="20" t="str">
        <f t="shared" si="0"/>
        <v/>
      </c>
      <c r="B24" s="20"/>
      <c r="C24" s="20"/>
      <c r="D24" s="21"/>
      <c r="E24" s="21"/>
      <c r="F24" s="21"/>
      <c r="G24" s="21"/>
      <c r="H24" s="21"/>
      <c r="I24" s="59"/>
      <c r="J24" s="22"/>
      <c r="K24" s="22"/>
      <c r="L24" s="21"/>
      <c r="M24" s="59"/>
      <c r="N24" s="59"/>
      <c r="O24" s="21"/>
      <c r="P24" s="23"/>
      <c r="Q24" s="23"/>
      <c r="R24" s="23"/>
      <c r="S24" s="23"/>
      <c r="T24" s="59"/>
      <c r="U24" s="23"/>
      <c r="V24" s="74" t="str">
        <f t="shared" si="1"/>
        <v/>
      </c>
      <c r="W24" s="21"/>
      <c r="X24" s="9" t="s">
        <v>6887</v>
      </c>
    </row>
    <row r="25" ht="12.75" customHeight="1" spans="1:24">
      <c r="A25" s="20" t="s">
        <v>6888</v>
      </c>
      <c r="B25" s="89"/>
      <c r="C25" s="89"/>
      <c r="D25" s="89"/>
      <c r="E25" s="86"/>
      <c r="F25" s="21"/>
      <c r="G25" s="21"/>
      <c r="H25" s="21"/>
      <c r="I25" s="59"/>
      <c r="J25" s="57"/>
      <c r="K25" s="57"/>
      <c r="L25" s="21"/>
      <c r="M25" s="59"/>
      <c r="N25" s="59"/>
      <c r="O25" s="21"/>
      <c r="P25" s="23">
        <f>SUM(P8:P24)</f>
        <v>0</v>
      </c>
      <c r="Q25" s="23">
        <f>SUM(Q8:Q24)</f>
        <v>0</v>
      </c>
      <c r="R25" s="23">
        <f>SUM(R8:R24)</f>
        <v>0</v>
      </c>
      <c r="S25" s="23">
        <f>SUM(S8:S24)</f>
        <v>0</v>
      </c>
      <c r="T25" s="23"/>
      <c r="U25" s="23">
        <f>SUM(U8:U24)</f>
        <v>0</v>
      </c>
      <c r="V25" s="74" t="str">
        <f t="shared" si="1"/>
        <v/>
      </c>
      <c r="W25" s="21"/>
      <c r="X25" s="9"/>
    </row>
    <row r="26" ht="12.75" customHeight="1" spans="1:24">
      <c r="A26" s="20" t="s">
        <v>6889</v>
      </c>
      <c r="B26" s="89"/>
      <c r="C26" s="89"/>
      <c r="D26" s="89"/>
      <c r="E26" s="86"/>
      <c r="F26" s="21"/>
      <c r="G26" s="21"/>
      <c r="H26" s="21"/>
      <c r="I26" s="59"/>
      <c r="J26" s="57"/>
      <c r="K26" s="57"/>
      <c r="L26" s="21"/>
      <c r="M26" s="59"/>
      <c r="N26" s="59"/>
      <c r="O26" s="21"/>
      <c r="P26" s="23"/>
      <c r="Q26" s="23">
        <f>R25</f>
        <v>0</v>
      </c>
      <c r="R26" s="23"/>
      <c r="S26" s="23"/>
      <c r="T26" s="23"/>
      <c r="U26" s="23"/>
      <c r="V26" s="74"/>
      <c r="W26" s="21"/>
      <c r="X26" s="9"/>
    </row>
    <row r="27" customHeight="1" spans="1:24">
      <c r="A27" s="24" t="s">
        <v>6890</v>
      </c>
      <c r="B27" s="16"/>
      <c r="C27" s="16"/>
      <c r="D27" s="16"/>
      <c r="E27" s="25"/>
      <c r="F27" s="24"/>
      <c r="G27" s="24"/>
      <c r="H27" s="24"/>
      <c r="I27" s="24"/>
      <c r="J27" s="27"/>
      <c r="K27" s="31"/>
      <c r="L27" s="31"/>
      <c r="M27" s="31"/>
      <c r="N27" s="31"/>
      <c r="O27" s="31"/>
      <c r="P27" s="31">
        <f>P25-P26</f>
        <v>0</v>
      </c>
      <c r="Q27" s="31">
        <f>Q25-Q26</f>
        <v>0</v>
      </c>
      <c r="R27" s="31"/>
      <c r="S27" s="102">
        <f>S25</f>
        <v>0</v>
      </c>
      <c r="T27" s="31"/>
      <c r="U27" s="102">
        <f>U25</f>
        <v>0</v>
      </c>
      <c r="V27" s="74" t="str">
        <f t="shared" si="1"/>
        <v/>
      </c>
      <c r="W27" s="216"/>
    </row>
    <row r="28" customHeight="1" spans="1:24">
      <c r="A28" s="10" t="str">
        <f>基本信息输入表!$K$6&amp;"填表人："&amp;基本信息输入表!$M$62</f>
        <v>产权持有单位填表人：宁国胜</v>
      </c>
      <c r="U28" s="10" t="str">
        <f>"评估人员："&amp;基本信息输入表!$Q$62</f>
        <v>评估人员：王庆国</v>
      </c>
      <c r="X28" s="10" t="s">
        <v>1483</v>
      </c>
    </row>
    <row r="29" customHeight="1" spans="1:24">
      <c r="A29" s="10" t="str">
        <f>"填表日期："&amp;YEAR(基本信息输入表!$O$62)&amp;"年"&amp;MONTH(基本信息输入表!$O$62)&amp;"月"&amp;DAY(基本信息输入表!$O$62)&amp;"日"</f>
        <v>填表日期：2025年2月22日</v>
      </c>
    </row>
  </sheetData>
  <mergeCells count="26">
    <mergeCell ref="A2:W2"/>
    <mergeCell ref="A3:W3"/>
    <mergeCell ref="A5:M5"/>
    <mergeCell ref="P6:Q6"/>
    <mergeCell ref="S6:U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R6:R7"/>
    <mergeCell ref="V6:V7"/>
    <mergeCell ref="W6:W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V170"/>
  <sheetViews>
    <sheetView showGridLines="0" zoomScale="96" zoomScaleNormal="96" topLeftCell="A2" workbookViewId="0">
      <selection activeCell="E13" sqref="E13"/>
    </sheetView>
  </sheetViews>
  <sheetFormatPr defaultColWidth="9" defaultRowHeight="15.75" customHeight="1"/>
  <cols>
    <col min="1" max="1" width="6.2" style="10" customWidth="1"/>
    <col min="2" max="2" width="12.6" style="10" customWidth="1"/>
    <col min="3" max="3" width="16.3" style="10" customWidth="1"/>
    <col min="4" max="4" width="20.6" style="10" customWidth="1"/>
    <col min="5" max="5" width="12.1" style="10" customWidth="1"/>
    <col min="6" max="7" width="4.2" style="10" customWidth="1"/>
    <col min="8" max="8" width="16.5" style="10" customWidth="1"/>
    <col min="9" max="10" width="8.4" style="10" customWidth="1"/>
    <col min="11" max="11" width="4.2" style="10" customWidth="1"/>
    <col min="12" max="12" width="4.7" style="9" customWidth="1"/>
    <col min="13" max="13" width="11.3" style="10" customWidth="1"/>
    <col min="14" max="14" width="10.2" style="10" customWidth="1"/>
    <col min="15" max="15" width="8.2" style="10" customWidth="1"/>
    <col min="16" max="16" width="12.6" style="10" customWidth="1"/>
    <col min="17" max="17" width="10.7" style="10" customWidth="1"/>
    <col min="18" max="18" width="7.7" style="10" customWidth="1"/>
    <col min="19" max="19" width="10.7" style="10" customWidth="1"/>
    <col min="20" max="20" width="7.7" style="10" customWidth="1"/>
    <col min="21" max="21" width="6" style="10" customWidth="1"/>
    <col min="22" max="22" width="8.7" style="10" customWidth="1"/>
    <col min="23" max="24" width="9" style="10" customWidth="1"/>
    <col min="25" max="16384" width="9" style="10"/>
  </cols>
  <sheetData>
    <row r="1" customHeight="1" spans="1:22">
      <c r="A1" s="11" t="s">
        <v>0</v>
      </c>
    </row>
    <row r="2" s="8" customFormat="1" ht="30" customHeight="1" spans="1:22">
      <c r="A2" s="12" t="s">
        <v>111</v>
      </c>
    </row>
    <row r="3" customHeight="1" spans="1:22">
      <c r="A3" s="9" t="str">
        <f>"评估基准日："&amp;TEXT(基本信息输入表!M7,"yyyy年mm月dd日")</f>
        <v>评估基准日：2025年02月20日</v>
      </c>
      <c r="L3" s="10"/>
    </row>
    <row r="4" ht="14.25" customHeight="1" spans="1:22">
      <c r="A4" s="9"/>
      <c r="B4" s="9"/>
      <c r="C4" s="9"/>
      <c r="D4" s="9"/>
      <c r="E4" s="9"/>
      <c r="F4" s="9"/>
      <c r="G4" s="9"/>
      <c r="H4" s="9"/>
      <c r="I4" s="9"/>
      <c r="J4" s="9"/>
      <c r="K4" s="9"/>
      <c r="M4" s="9"/>
      <c r="N4" s="9"/>
      <c r="O4" s="9"/>
      <c r="P4" s="9"/>
      <c r="Q4" s="9"/>
      <c r="R4" s="9"/>
      <c r="S4" s="9"/>
      <c r="T4" s="9"/>
      <c r="U4" s="9" t="s">
        <v>6891</v>
      </c>
    </row>
    <row r="5" customHeight="1" spans="1:22">
      <c r="A5" s="15" t="str">
        <f>基本信息输入表!K6&amp;"："&amp;基本信息输入表!M6</f>
        <v>产权持有单位：中国石油天然气股份有限公司塔里木油田分公司塔西南勘探开发公司</v>
      </c>
      <c r="B5" s="16"/>
      <c r="C5" s="16"/>
      <c r="D5" s="16"/>
      <c r="E5" s="16"/>
      <c r="U5" s="14" t="s">
        <v>1444</v>
      </c>
    </row>
    <row r="6" s="9" customFormat="1" ht="12.75" customHeight="1" spans="1:22">
      <c r="A6" s="36" t="s">
        <v>4</v>
      </c>
      <c r="B6" s="105" t="s">
        <v>1879</v>
      </c>
      <c r="C6" s="105" t="s">
        <v>6892</v>
      </c>
      <c r="D6" s="105" t="s">
        <v>1278</v>
      </c>
      <c r="E6" s="105" t="s">
        <v>6867</v>
      </c>
      <c r="F6" s="105" t="s">
        <v>1210</v>
      </c>
      <c r="G6" s="105" t="s">
        <v>1211</v>
      </c>
      <c r="H6" s="213" t="s">
        <v>1221</v>
      </c>
      <c r="I6" s="105" t="s">
        <v>6868</v>
      </c>
      <c r="J6" s="105" t="s">
        <v>1350</v>
      </c>
      <c r="K6" s="105" t="s">
        <v>1891</v>
      </c>
      <c r="L6" s="84" t="s">
        <v>1946</v>
      </c>
      <c r="M6" s="36" t="s">
        <v>6</v>
      </c>
      <c r="N6" s="86"/>
      <c r="O6" s="84" t="s">
        <v>1192</v>
      </c>
      <c r="P6" s="84" t="s">
        <v>6893</v>
      </c>
      <c r="Q6" s="36" t="s">
        <v>7</v>
      </c>
      <c r="R6" s="89"/>
      <c r="S6" s="86"/>
      <c r="T6" s="105" t="s">
        <v>686</v>
      </c>
      <c r="U6" s="105" t="s">
        <v>176</v>
      </c>
    </row>
    <row r="7" s="9" customFormat="1" ht="12.75" customHeight="1" spans="1:22">
      <c r="A7" s="106"/>
      <c r="B7" s="106"/>
      <c r="C7" s="106"/>
      <c r="D7" s="106"/>
      <c r="E7" s="106"/>
      <c r="F7" s="106"/>
      <c r="G7" s="106"/>
      <c r="H7" s="101"/>
      <c r="I7" s="106"/>
      <c r="J7" s="106"/>
      <c r="K7" s="106"/>
      <c r="L7" s="217"/>
      <c r="M7" s="114" t="s">
        <v>10</v>
      </c>
      <c r="N7" s="115" t="s">
        <v>11</v>
      </c>
      <c r="O7" s="101"/>
      <c r="P7" s="101"/>
      <c r="Q7" s="115" t="s">
        <v>10</v>
      </c>
      <c r="R7" s="116" t="s">
        <v>1354</v>
      </c>
      <c r="S7" s="115" t="s">
        <v>11</v>
      </c>
      <c r="T7" s="106"/>
      <c r="U7" s="106"/>
      <c r="V7" s="9" t="s">
        <v>1461</v>
      </c>
    </row>
    <row r="8" ht="15.45" customHeight="1" spans="1:22">
      <c r="A8" s="20" t="str">
        <f t="shared" ref="A8:A13" si="0">IF(C8="","",ROW()-7)</f>
        <v/>
      </c>
      <c r="B8" s="20"/>
      <c r="C8" s="218"/>
      <c r="D8" s="218"/>
      <c r="E8" s="218"/>
      <c r="F8" s="21"/>
      <c r="G8" s="219"/>
      <c r="H8" s="220"/>
      <c r="I8" s="221"/>
      <c r="J8" s="221"/>
      <c r="K8" s="59"/>
      <c r="L8" s="222"/>
      <c r="M8" s="23"/>
      <c r="N8" s="23"/>
      <c r="O8" s="23"/>
      <c r="P8" s="59"/>
      <c r="Q8" s="23">
        <f>P8*G8</f>
        <v>0</v>
      </c>
      <c r="R8" s="59"/>
      <c r="S8" s="23">
        <f>Q8</f>
        <v>0</v>
      </c>
      <c r="T8" s="31" t="str">
        <f>IF(N8-O8=0,"",(S8-N8+O8)/(N8-O8)*100)</f>
        <v/>
      </c>
      <c r="U8" s="223"/>
      <c r="V8" s="9" t="s">
        <v>6894</v>
      </c>
    </row>
    <row r="9" ht="15.45" customHeight="1" spans="1:22">
      <c r="A9" s="20" t="str">
        <f t="shared" si="0"/>
        <v/>
      </c>
      <c r="B9" s="20"/>
      <c r="C9" s="218"/>
      <c r="D9" s="218"/>
      <c r="E9" s="218"/>
      <c r="F9" s="21"/>
      <c r="G9" s="219"/>
      <c r="H9" s="220"/>
      <c r="I9" s="221"/>
      <c r="J9" s="221"/>
      <c r="K9" s="59"/>
      <c r="L9" s="222"/>
      <c r="M9" s="23"/>
      <c r="N9" s="23"/>
      <c r="O9" s="23"/>
      <c r="P9" s="59"/>
      <c r="Q9" s="23">
        <f t="shared" ref="Q9:Q72" si="1">P9*G9</f>
        <v>0</v>
      </c>
      <c r="R9" s="59"/>
      <c r="S9" s="23">
        <f t="shared" ref="S9:S72" si="2">Q9</f>
        <v>0</v>
      </c>
      <c r="T9" s="31" t="str">
        <f t="shared" ref="T9:T72" si="3">IF(N9-O9=0,"",(S9-N9+O9)/(N9-O9)*100)</f>
        <v/>
      </c>
      <c r="U9" s="223"/>
      <c r="V9" s="9" t="s">
        <v>6895</v>
      </c>
    </row>
    <row r="10" ht="15.45" customHeight="1" spans="1:22">
      <c r="A10" s="20" t="str">
        <f t="shared" si="0"/>
        <v/>
      </c>
      <c r="B10" s="20"/>
      <c r="C10" s="218"/>
      <c r="D10" s="218"/>
      <c r="E10" s="218"/>
      <c r="F10" s="21"/>
      <c r="G10" s="219"/>
      <c r="H10" s="220"/>
      <c r="I10" s="221"/>
      <c r="J10" s="221"/>
      <c r="K10" s="59"/>
      <c r="L10" s="222"/>
      <c r="M10" s="23"/>
      <c r="N10" s="23"/>
      <c r="O10" s="23"/>
      <c r="P10" s="59"/>
      <c r="Q10" s="23">
        <f t="shared" si="1"/>
        <v>0</v>
      </c>
      <c r="R10" s="59"/>
      <c r="S10" s="23">
        <f t="shared" si="2"/>
        <v>0</v>
      </c>
      <c r="T10" s="31" t="str">
        <f t="shared" si="3"/>
        <v/>
      </c>
      <c r="U10" s="223"/>
      <c r="V10" s="9" t="s">
        <v>6896</v>
      </c>
    </row>
    <row r="11" ht="15.45" customHeight="1" spans="1:22">
      <c r="A11" s="20" t="str">
        <f t="shared" si="0"/>
        <v/>
      </c>
      <c r="B11" s="20"/>
      <c r="C11" s="218"/>
      <c r="D11" s="218"/>
      <c r="E11" s="218"/>
      <c r="F11" s="21"/>
      <c r="G11" s="219"/>
      <c r="H11" s="220"/>
      <c r="I11" s="221"/>
      <c r="J11" s="221"/>
      <c r="K11" s="59"/>
      <c r="L11" s="222"/>
      <c r="M11" s="23"/>
      <c r="N11" s="23"/>
      <c r="O11" s="23"/>
      <c r="P11" s="59"/>
      <c r="Q11" s="23">
        <f t="shared" si="1"/>
        <v>0</v>
      </c>
      <c r="R11" s="59"/>
      <c r="S11" s="23">
        <f t="shared" si="2"/>
        <v>0</v>
      </c>
      <c r="T11" s="31" t="str">
        <f t="shared" si="3"/>
        <v/>
      </c>
      <c r="U11" s="223"/>
      <c r="V11" s="9" t="s">
        <v>6897</v>
      </c>
    </row>
    <row r="12" ht="15.45" customHeight="1" spans="1:22">
      <c r="A12" s="20" t="str">
        <f t="shared" si="0"/>
        <v/>
      </c>
      <c r="B12" s="20"/>
      <c r="C12" s="218"/>
      <c r="D12" s="218"/>
      <c r="E12" s="218"/>
      <c r="F12" s="21"/>
      <c r="G12" s="219"/>
      <c r="H12" s="220"/>
      <c r="I12" s="221"/>
      <c r="J12" s="221"/>
      <c r="K12" s="59"/>
      <c r="L12" s="222"/>
      <c r="M12" s="23"/>
      <c r="N12" s="23"/>
      <c r="O12" s="23"/>
      <c r="P12" s="59"/>
      <c r="Q12" s="23">
        <f t="shared" si="1"/>
        <v>0</v>
      </c>
      <c r="R12" s="59"/>
      <c r="S12" s="23">
        <f t="shared" si="2"/>
        <v>0</v>
      </c>
      <c r="T12" s="31" t="str">
        <f t="shared" si="3"/>
        <v/>
      </c>
      <c r="U12" s="223"/>
      <c r="V12" s="9" t="s">
        <v>6898</v>
      </c>
    </row>
    <row r="13" ht="15.45" customHeight="1" spans="1:22">
      <c r="A13" s="20" t="str">
        <f t="shared" si="0"/>
        <v/>
      </c>
      <c r="B13" s="20"/>
      <c r="C13" s="218"/>
      <c r="D13" s="218"/>
      <c r="E13" s="218"/>
      <c r="F13" s="21"/>
      <c r="G13" s="219"/>
      <c r="H13" s="220"/>
      <c r="I13" s="221"/>
      <c r="J13" s="221"/>
      <c r="K13" s="59"/>
      <c r="L13" s="222"/>
      <c r="M13" s="23"/>
      <c r="N13" s="23"/>
      <c r="O13" s="23"/>
      <c r="P13" s="59"/>
      <c r="Q13" s="23">
        <f t="shared" si="1"/>
        <v>0</v>
      </c>
      <c r="R13" s="59"/>
      <c r="S13" s="23">
        <f t="shared" si="2"/>
        <v>0</v>
      </c>
      <c r="T13" s="31" t="str">
        <f t="shared" si="3"/>
        <v/>
      </c>
      <c r="U13" s="223"/>
      <c r="V13" s="9" t="s">
        <v>6899</v>
      </c>
    </row>
    <row r="14" ht="15.45" customHeight="1" spans="1:22">
      <c r="A14" s="20"/>
      <c r="B14" s="20"/>
      <c r="C14" s="218"/>
      <c r="D14" s="218"/>
      <c r="E14" s="218"/>
      <c r="F14" s="21"/>
      <c r="G14" s="219"/>
      <c r="H14" s="220"/>
      <c r="I14" s="221"/>
      <c r="J14" s="221"/>
      <c r="K14" s="59"/>
      <c r="L14" s="222"/>
      <c r="M14" s="23"/>
      <c r="N14" s="23"/>
      <c r="O14" s="23"/>
      <c r="P14" s="59"/>
      <c r="Q14" s="23">
        <f t="shared" si="1"/>
        <v>0</v>
      </c>
      <c r="R14" s="59"/>
      <c r="S14" s="23">
        <f t="shared" si="2"/>
        <v>0</v>
      </c>
      <c r="T14" s="31" t="str">
        <f t="shared" si="3"/>
        <v/>
      </c>
      <c r="U14" s="223"/>
      <c r="V14" s="9" t="s">
        <v>6900</v>
      </c>
    </row>
    <row r="15" ht="15.45" customHeight="1" spans="1:22">
      <c r="A15" s="20"/>
      <c r="B15" s="20"/>
      <c r="C15" s="218"/>
      <c r="D15" s="218"/>
      <c r="E15" s="218"/>
      <c r="F15" s="21"/>
      <c r="G15" s="219"/>
      <c r="H15" s="220"/>
      <c r="I15" s="221"/>
      <c r="J15" s="221"/>
      <c r="K15" s="59"/>
      <c r="L15" s="222"/>
      <c r="M15" s="23"/>
      <c r="N15" s="23"/>
      <c r="O15" s="23"/>
      <c r="P15" s="59"/>
      <c r="Q15" s="23">
        <f t="shared" si="1"/>
        <v>0</v>
      </c>
      <c r="R15" s="59"/>
      <c r="S15" s="23">
        <f t="shared" si="2"/>
        <v>0</v>
      </c>
      <c r="T15" s="31" t="str">
        <f t="shared" si="3"/>
        <v/>
      </c>
      <c r="U15" s="223"/>
      <c r="V15" s="9" t="s">
        <v>6901</v>
      </c>
    </row>
    <row r="16" ht="15.45" customHeight="1" spans="1:22">
      <c r="A16" s="20"/>
      <c r="B16" s="20"/>
      <c r="C16" s="218"/>
      <c r="D16" s="218"/>
      <c r="E16" s="218"/>
      <c r="F16" s="21"/>
      <c r="G16" s="219"/>
      <c r="H16" s="220"/>
      <c r="I16" s="221"/>
      <c r="J16" s="221"/>
      <c r="K16" s="59"/>
      <c r="L16" s="222"/>
      <c r="M16" s="23"/>
      <c r="N16" s="23"/>
      <c r="O16" s="23"/>
      <c r="P16" s="59"/>
      <c r="Q16" s="23">
        <f t="shared" si="1"/>
        <v>0</v>
      </c>
      <c r="R16" s="59"/>
      <c r="S16" s="23">
        <f t="shared" si="2"/>
        <v>0</v>
      </c>
      <c r="T16" s="31" t="str">
        <f t="shared" si="3"/>
        <v/>
      </c>
      <c r="U16" s="223"/>
      <c r="V16" s="9" t="s">
        <v>6902</v>
      </c>
    </row>
    <row r="17" ht="15.45" customHeight="1" spans="1:22">
      <c r="A17" s="20"/>
      <c r="B17" s="20"/>
      <c r="C17" s="218"/>
      <c r="D17" s="218"/>
      <c r="E17" s="218"/>
      <c r="F17" s="21"/>
      <c r="G17" s="219"/>
      <c r="H17" s="220"/>
      <c r="I17" s="221"/>
      <c r="J17" s="221"/>
      <c r="K17" s="59"/>
      <c r="L17" s="222"/>
      <c r="M17" s="23"/>
      <c r="N17" s="23"/>
      <c r="O17" s="23"/>
      <c r="P17" s="59"/>
      <c r="Q17" s="23">
        <f t="shared" si="1"/>
        <v>0</v>
      </c>
      <c r="R17" s="59"/>
      <c r="S17" s="23">
        <f t="shared" si="2"/>
        <v>0</v>
      </c>
      <c r="T17" s="31" t="str">
        <f t="shared" si="3"/>
        <v/>
      </c>
      <c r="U17" s="223"/>
      <c r="V17" s="9" t="s">
        <v>6903</v>
      </c>
    </row>
    <row r="18" ht="15.45" customHeight="1" spans="1:22">
      <c r="A18" s="20"/>
      <c r="B18" s="20"/>
      <c r="C18" s="218"/>
      <c r="D18" s="218"/>
      <c r="E18" s="218"/>
      <c r="F18" s="21"/>
      <c r="G18" s="219"/>
      <c r="H18" s="220"/>
      <c r="I18" s="221"/>
      <c r="J18" s="221"/>
      <c r="K18" s="59"/>
      <c r="L18" s="222"/>
      <c r="M18" s="23"/>
      <c r="N18" s="23"/>
      <c r="O18" s="23"/>
      <c r="P18" s="59"/>
      <c r="Q18" s="23">
        <f t="shared" si="1"/>
        <v>0</v>
      </c>
      <c r="R18" s="59"/>
      <c r="S18" s="23">
        <f t="shared" si="2"/>
        <v>0</v>
      </c>
      <c r="T18" s="31" t="str">
        <f t="shared" si="3"/>
        <v/>
      </c>
      <c r="U18" s="223"/>
      <c r="V18" s="9" t="s">
        <v>6904</v>
      </c>
    </row>
    <row r="19" ht="15.45" customHeight="1" spans="1:22">
      <c r="A19" s="20"/>
      <c r="B19" s="20"/>
      <c r="C19" s="218"/>
      <c r="D19" s="218"/>
      <c r="E19" s="218"/>
      <c r="F19" s="21"/>
      <c r="G19" s="219"/>
      <c r="H19" s="220"/>
      <c r="I19" s="221"/>
      <c r="J19" s="221"/>
      <c r="K19" s="59"/>
      <c r="L19" s="222"/>
      <c r="M19" s="23"/>
      <c r="N19" s="23"/>
      <c r="O19" s="23"/>
      <c r="P19" s="59"/>
      <c r="Q19" s="23">
        <f t="shared" si="1"/>
        <v>0</v>
      </c>
      <c r="R19" s="59"/>
      <c r="S19" s="23">
        <f t="shared" si="2"/>
        <v>0</v>
      </c>
      <c r="T19" s="31" t="str">
        <f t="shared" si="3"/>
        <v/>
      </c>
      <c r="U19" s="223"/>
      <c r="V19" s="9" t="s">
        <v>6905</v>
      </c>
    </row>
    <row r="20" s="10" customFormat="1" ht="15.45" customHeight="1" spans="1:22">
      <c r="A20" s="20"/>
      <c r="B20" s="20"/>
      <c r="C20" s="218"/>
      <c r="D20" s="218"/>
      <c r="E20" s="218"/>
      <c r="F20" s="21"/>
      <c r="G20" s="219"/>
      <c r="H20" s="220"/>
      <c r="I20" s="221"/>
      <c r="J20" s="221"/>
      <c r="K20" s="59"/>
      <c r="L20" s="222"/>
      <c r="M20" s="23"/>
      <c r="N20" s="23"/>
      <c r="O20" s="23"/>
      <c r="P20" s="59"/>
      <c r="Q20" s="23">
        <f t="shared" si="1"/>
        <v>0</v>
      </c>
      <c r="R20" s="59"/>
      <c r="S20" s="23">
        <f t="shared" si="2"/>
        <v>0</v>
      </c>
      <c r="T20" s="31" t="str">
        <f t="shared" si="3"/>
        <v/>
      </c>
      <c r="U20" s="223"/>
      <c r="V20" s="9" t="s">
        <v>6906</v>
      </c>
    </row>
    <row r="21" s="10" customFormat="1" ht="15.45" customHeight="1" spans="1:22">
      <c r="A21" s="20"/>
      <c r="B21" s="20"/>
      <c r="C21" s="218"/>
      <c r="D21" s="218"/>
      <c r="E21" s="218"/>
      <c r="F21" s="21"/>
      <c r="G21" s="219"/>
      <c r="H21" s="220"/>
      <c r="I21" s="221"/>
      <c r="J21" s="221"/>
      <c r="K21" s="59"/>
      <c r="L21" s="222"/>
      <c r="M21" s="23"/>
      <c r="N21" s="23"/>
      <c r="O21" s="23"/>
      <c r="P21" s="59"/>
      <c r="Q21" s="23">
        <f t="shared" si="1"/>
        <v>0</v>
      </c>
      <c r="R21" s="59"/>
      <c r="S21" s="23">
        <f t="shared" si="2"/>
        <v>0</v>
      </c>
      <c r="T21" s="31" t="str">
        <f t="shared" si="3"/>
        <v/>
      </c>
      <c r="U21" s="223"/>
      <c r="V21" s="9" t="s">
        <v>6907</v>
      </c>
    </row>
    <row r="22" s="10" customFormat="1" ht="15.45" customHeight="1" spans="1:22">
      <c r="A22" s="20"/>
      <c r="B22" s="20"/>
      <c r="C22" s="218"/>
      <c r="D22" s="218"/>
      <c r="E22" s="218"/>
      <c r="F22" s="21"/>
      <c r="G22" s="219"/>
      <c r="H22" s="220"/>
      <c r="I22" s="221"/>
      <c r="J22" s="221"/>
      <c r="K22" s="59"/>
      <c r="L22" s="222"/>
      <c r="M22" s="23"/>
      <c r="N22" s="23"/>
      <c r="O22" s="23"/>
      <c r="P22" s="59"/>
      <c r="Q22" s="23">
        <f t="shared" si="1"/>
        <v>0</v>
      </c>
      <c r="R22" s="59"/>
      <c r="S22" s="23">
        <f t="shared" si="2"/>
        <v>0</v>
      </c>
      <c r="T22" s="31" t="str">
        <f t="shared" si="3"/>
        <v/>
      </c>
      <c r="U22" s="223"/>
      <c r="V22" s="9" t="s">
        <v>6908</v>
      </c>
    </row>
    <row r="23" s="10" customFormat="1" ht="15.45" customHeight="1" spans="1:22">
      <c r="A23" s="20"/>
      <c r="B23" s="20"/>
      <c r="C23" s="218"/>
      <c r="D23" s="218"/>
      <c r="E23" s="218"/>
      <c r="F23" s="21"/>
      <c r="G23" s="219"/>
      <c r="H23" s="220"/>
      <c r="I23" s="221"/>
      <c r="J23" s="221"/>
      <c r="K23" s="59"/>
      <c r="L23" s="222"/>
      <c r="M23" s="23"/>
      <c r="N23" s="23"/>
      <c r="O23" s="23"/>
      <c r="P23" s="59"/>
      <c r="Q23" s="23">
        <f t="shared" si="1"/>
        <v>0</v>
      </c>
      <c r="R23" s="59"/>
      <c r="S23" s="23">
        <f t="shared" si="2"/>
        <v>0</v>
      </c>
      <c r="T23" s="31" t="str">
        <f t="shared" si="3"/>
        <v/>
      </c>
      <c r="U23" s="223"/>
      <c r="V23" s="9" t="s">
        <v>6909</v>
      </c>
    </row>
    <row r="24" s="10" customFormat="1" ht="15.45" customHeight="1" spans="1:22">
      <c r="A24" s="20"/>
      <c r="B24" s="20"/>
      <c r="C24" s="218"/>
      <c r="D24" s="218"/>
      <c r="E24" s="218"/>
      <c r="F24" s="21"/>
      <c r="G24" s="219"/>
      <c r="H24" s="220"/>
      <c r="I24" s="221"/>
      <c r="J24" s="221"/>
      <c r="K24" s="59"/>
      <c r="L24" s="222"/>
      <c r="M24" s="23"/>
      <c r="N24" s="23"/>
      <c r="O24" s="23"/>
      <c r="P24" s="59"/>
      <c r="Q24" s="23">
        <f t="shared" si="1"/>
        <v>0</v>
      </c>
      <c r="R24" s="59"/>
      <c r="S24" s="23">
        <f t="shared" si="2"/>
        <v>0</v>
      </c>
      <c r="T24" s="31" t="str">
        <f t="shared" si="3"/>
        <v/>
      </c>
      <c r="U24" s="223"/>
      <c r="V24" s="9" t="s">
        <v>6910</v>
      </c>
    </row>
    <row r="25" s="10" customFormat="1" ht="15.45" customHeight="1" spans="1:22">
      <c r="A25" s="20"/>
      <c r="B25" s="20"/>
      <c r="C25" s="218"/>
      <c r="D25" s="218"/>
      <c r="E25" s="218"/>
      <c r="F25" s="21"/>
      <c r="G25" s="219"/>
      <c r="H25" s="220"/>
      <c r="I25" s="221"/>
      <c r="J25" s="221"/>
      <c r="K25" s="59"/>
      <c r="L25" s="222"/>
      <c r="M25" s="23"/>
      <c r="N25" s="23"/>
      <c r="O25" s="23"/>
      <c r="P25" s="59"/>
      <c r="Q25" s="23">
        <f t="shared" si="1"/>
        <v>0</v>
      </c>
      <c r="R25" s="59"/>
      <c r="S25" s="23">
        <f t="shared" si="2"/>
        <v>0</v>
      </c>
      <c r="T25" s="31" t="str">
        <f t="shared" si="3"/>
        <v/>
      </c>
      <c r="U25" s="223"/>
      <c r="V25" s="9" t="s">
        <v>6911</v>
      </c>
    </row>
    <row r="26" s="10" customFormat="1" ht="15.45" customHeight="1" spans="1:22">
      <c r="A26" s="20"/>
      <c r="B26" s="20"/>
      <c r="C26" s="218"/>
      <c r="D26" s="218"/>
      <c r="E26" s="218"/>
      <c r="F26" s="21"/>
      <c r="G26" s="219"/>
      <c r="H26" s="220"/>
      <c r="I26" s="221"/>
      <c r="J26" s="221"/>
      <c r="K26" s="59"/>
      <c r="L26" s="222"/>
      <c r="M26" s="23"/>
      <c r="N26" s="23"/>
      <c r="O26" s="23"/>
      <c r="P26" s="59"/>
      <c r="Q26" s="23">
        <f t="shared" si="1"/>
        <v>0</v>
      </c>
      <c r="R26" s="59"/>
      <c r="S26" s="23">
        <f t="shared" si="2"/>
        <v>0</v>
      </c>
      <c r="T26" s="31" t="str">
        <f t="shared" si="3"/>
        <v/>
      </c>
      <c r="U26" s="223"/>
      <c r="V26" s="9" t="s">
        <v>6912</v>
      </c>
    </row>
    <row r="27" s="10" customFormat="1" ht="15.45" customHeight="1" spans="1:22">
      <c r="A27" s="20"/>
      <c r="B27" s="20"/>
      <c r="C27" s="218"/>
      <c r="D27" s="218"/>
      <c r="E27" s="218"/>
      <c r="F27" s="21"/>
      <c r="G27" s="219"/>
      <c r="H27" s="220"/>
      <c r="I27" s="221"/>
      <c r="J27" s="221"/>
      <c r="K27" s="59"/>
      <c r="L27" s="222"/>
      <c r="M27" s="23"/>
      <c r="N27" s="23"/>
      <c r="O27" s="23"/>
      <c r="P27" s="59"/>
      <c r="Q27" s="23">
        <f t="shared" si="1"/>
        <v>0</v>
      </c>
      <c r="R27" s="59"/>
      <c r="S27" s="23">
        <f t="shared" si="2"/>
        <v>0</v>
      </c>
      <c r="T27" s="31" t="str">
        <f t="shared" si="3"/>
        <v/>
      </c>
      <c r="U27" s="223"/>
      <c r="V27" s="9" t="s">
        <v>6913</v>
      </c>
    </row>
    <row r="28" s="10" customFormat="1" ht="15.45" customHeight="1" spans="1:22">
      <c r="A28" s="20"/>
      <c r="B28" s="20"/>
      <c r="C28" s="218"/>
      <c r="D28" s="218"/>
      <c r="E28" s="218"/>
      <c r="F28" s="21"/>
      <c r="G28" s="219"/>
      <c r="H28" s="220"/>
      <c r="I28" s="221"/>
      <c r="J28" s="221"/>
      <c r="K28" s="59"/>
      <c r="L28" s="222"/>
      <c r="M28" s="23"/>
      <c r="N28" s="23"/>
      <c r="O28" s="23"/>
      <c r="P28" s="59"/>
      <c r="Q28" s="23">
        <f t="shared" si="1"/>
        <v>0</v>
      </c>
      <c r="R28" s="59"/>
      <c r="S28" s="23">
        <f t="shared" si="2"/>
        <v>0</v>
      </c>
      <c r="T28" s="31" t="str">
        <f t="shared" si="3"/>
        <v/>
      </c>
      <c r="U28" s="223"/>
      <c r="V28" s="9" t="s">
        <v>6914</v>
      </c>
    </row>
    <row r="29" s="10" customFormat="1" ht="15.45" customHeight="1" spans="1:22">
      <c r="A29" s="20"/>
      <c r="B29" s="20"/>
      <c r="C29" s="218"/>
      <c r="D29" s="218"/>
      <c r="E29" s="218"/>
      <c r="F29" s="21"/>
      <c r="G29" s="219"/>
      <c r="H29" s="220"/>
      <c r="I29" s="221"/>
      <c r="J29" s="221"/>
      <c r="K29" s="59"/>
      <c r="L29" s="222"/>
      <c r="M29" s="23"/>
      <c r="N29" s="23"/>
      <c r="O29" s="23"/>
      <c r="P29" s="59"/>
      <c r="Q29" s="23">
        <f t="shared" si="1"/>
        <v>0</v>
      </c>
      <c r="R29" s="59"/>
      <c r="S29" s="23">
        <f t="shared" si="2"/>
        <v>0</v>
      </c>
      <c r="T29" s="31" t="str">
        <f t="shared" si="3"/>
        <v/>
      </c>
      <c r="U29" s="223"/>
      <c r="V29" s="9" t="s">
        <v>6915</v>
      </c>
    </row>
    <row r="30" s="10" customFormat="1" ht="15.45" customHeight="1" spans="1:22">
      <c r="A30" s="20"/>
      <c r="B30" s="20"/>
      <c r="C30" s="218"/>
      <c r="D30" s="218"/>
      <c r="E30" s="218"/>
      <c r="F30" s="21"/>
      <c r="G30" s="219"/>
      <c r="H30" s="220"/>
      <c r="I30" s="221"/>
      <c r="J30" s="221"/>
      <c r="K30" s="59"/>
      <c r="L30" s="222"/>
      <c r="M30" s="23"/>
      <c r="N30" s="23"/>
      <c r="O30" s="23"/>
      <c r="P30" s="59"/>
      <c r="Q30" s="23">
        <f t="shared" si="1"/>
        <v>0</v>
      </c>
      <c r="R30" s="59"/>
      <c r="S30" s="23">
        <f t="shared" si="2"/>
        <v>0</v>
      </c>
      <c r="T30" s="31" t="str">
        <f t="shared" si="3"/>
        <v/>
      </c>
      <c r="U30" s="223"/>
      <c r="V30" s="9" t="s">
        <v>6916</v>
      </c>
    </row>
    <row r="31" s="10" customFormat="1" ht="15.45" customHeight="1" spans="1:22">
      <c r="A31" s="20"/>
      <c r="B31" s="20"/>
      <c r="C31" s="218"/>
      <c r="D31" s="218"/>
      <c r="E31" s="218"/>
      <c r="F31" s="21"/>
      <c r="G31" s="219"/>
      <c r="H31" s="220"/>
      <c r="I31" s="221"/>
      <c r="J31" s="221"/>
      <c r="K31" s="59"/>
      <c r="L31" s="222"/>
      <c r="M31" s="23"/>
      <c r="N31" s="23"/>
      <c r="O31" s="23"/>
      <c r="P31" s="59"/>
      <c r="Q31" s="23">
        <f t="shared" si="1"/>
        <v>0</v>
      </c>
      <c r="R31" s="59"/>
      <c r="S31" s="23">
        <f t="shared" si="2"/>
        <v>0</v>
      </c>
      <c r="T31" s="31" t="str">
        <f t="shared" si="3"/>
        <v/>
      </c>
      <c r="U31" s="223"/>
      <c r="V31" s="9" t="s">
        <v>6917</v>
      </c>
    </row>
    <row r="32" s="10" customFormat="1" ht="15.45" customHeight="1" spans="1:22">
      <c r="A32" s="20"/>
      <c r="B32" s="20"/>
      <c r="C32" s="218"/>
      <c r="D32" s="218"/>
      <c r="E32" s="218"/>
      <c r="F32" s="21"/>
      <c r="G32" s="219"/>
      <c r="H32" s="220"/>
      <c r="I32" s="221"/>
      <c r="J32" s="221"/>
      <c r="K32" s="59"/>
      <c r="L32" s="222"/>
      <c r="M32" s="23"/>
      <c r="N32" s="23"/>
      <c r="O32" s="23"/>
      <c r="P32" s="59"/>
      <c r="Q32" s="23">
        <f t="shared" si="1"/>
        <v>0</v>
      </c>
      <c r="R32" s="59"/>
      <c r="S32" s="23">
        <f t="shared" si="2"/>
        <v>0</v>
      </c>
      <c r="T32" s="31" t="str">
        <f t="shared" si="3"/>
        <v/>
      </c>
      <c r="U32" s="223"/>
      <c r="V32" s="9" t="s">
        <v>6918</v>
      </c>
    </row>
    <row r="33" s="10" customFormat="1" ht="15.45" customHeight="1" spans="1:22">
      <c r="A33" s="20"/>
      <c r="B33" s="20"/>
      <c r="C33" s="218"/>
      <c r="D33" s="218"/>
      <c r="E33" s="218"/>
      <c r="F33" s="21"/>
      <c r="G33" s="219"/>
      <c r="H33" s="220"/>
      <c r="I33" s="221"/>
      <c r="J33" s="221"/>
      <c r="K33" s="59"/>
      <c r="L33" s="222"/>
      <c r="M33" s="23"/>
      <c r="N33" s="23"/>
      <c r="O33" s="23"/>
      <c r="P33" s="59"/>
      <c r="Q33" s="23">
        <f t="shared" si="1"/>
        <v>0</v>
      </c>
      <c r="R33" s="59"/>
      <c r="S33" s="23">
        <f t="shared" si="2"/>
        <v>0</v>
      </c>
      <c r="T33" s="31" t="str">
        <f t="shared" si="3"/>
        <v/>
      </c>
      <c r="U33" s="223"/>
      <c r="V33" s="9" t="s">
        <v>6919</v>
      </c>
    </row>
    <row r="34" s="10" customFormat="1" ht="15.45" customHeight="1" spans="1:22">
      <c r="A34" s="20"/>
      <c r="B34" s="20"/>
      <c r="C34" s="218"/>
      <c r="D34" s="218"/>
      <c r="E34" s="218"/>
      <c r="F34" s="21"/>
      <c r="G34" s="219"/>
      <c r="H34" s="220"/>
      <c r="I34" s="221"/>
      <c r="J34" s="221"/>
      <c r="K34" s="59"/>
      <c r="L34" s="222"/>
      <c r="M34" s="23"/>
      <c r="N34" s="23"/>
      <c r="O34" s="23"/>
      <c r="P34" s="59"/>
      <c r="Q34" s="23">
        <f t="shared" si="1"/>
        <v>0</v>
      </c>
      <c r="R34" s="59"/>
      <c r="S34" s="23">
        <f t="shared" si="2"/>
        <v>0</v>
      </c>
      <c r="T34" s="31" t="str">
        <f t="shared" si="3"/>
        <v/>
      </c>
      <c r="U34" s="223"/>
      <c r="V34" s="9" t="s">
        <v>6920</v>
      </c>
    </row>
    <row r="35" s="10" customFormat="1" ht="15.45" customHeight="1" spans="1:22">
      <c r="A35" s="20"/>
      <c r="B35" s="20"/>
      <c r="C35" s="218"/>
      <c r="D35" s="218"/>
      <c r="E35" s="218"/>
      <c r="F35" s="21"/>
      <c r="G35" s="219"/>
      <c r="H35" s="220"/>
      <c r="I35" s="221"/>
      <c r="J35" s="221"/>
      <c r="K35" s="59"/>
      <c r="L35" s="222"/>
      <c r="M35" s="23"/>
      <c r="N35" s="23"/>
      <c r="O35" s="23"/>
      <c r="P35" s="59"/>
      <c r="Q35" s="23">
        <f t="shared" si="1"/>
        <v>0</v>
      </c>
      <c r="R35" s="59"/>
      <c r="S35" s="23">
        <f t="shared" si="2"/>
        <v>0</v>
      </c>
      <c r="T35" s="31" t="str">
        <f t="shared" si="3"/>
        <v/>
      </c>
      <c r="U35" s="223"/>
      <c r="V35" s="9" t="s">
        <v>6921</v>
      </c>
    </row>
    <row r="36" s="10" customFormat="1" ht="15.45" customHeight="1" spans="1:22">
      <c r="A36" s="20"/>
      <c r="B36" s="20"/>
      <c r="C36" s="218"/>
      <c r="D36" s="218"/>
      <c r="E36" s="218"/>
      <c r="F36" s="21"/>
      <c r="G36" s="219"/>
      <c r="H36" s="220"/>
      <c r="I36" s="221"/>
      <c r="J36" s="221"/>
      <c r="K36" s="59"/>
      <c r="L36" s="222"/>
      <c r="M36" s="23"/>
      <c r="N36" s="23"/>
      <c r="O36" s="23"/>
      <c r="P36" s="59"/>
      <c r="Q36" s="23">
        <f t="shared" si="1"/>
        <v>0</v>
      </c>
      <c r="R36" s="59"/>
      <c r="S36" s="23">
        <f t="shared" si="2"/>
        <v>0</v>
      </c>
      <c r="T36" s="31" t="str">
        <f t="shared" si="3"/>
        <v/>
      </c>
      <c r="U36" s="223"/>
      <c r="V36" s="9" t="s">
        <v>6922</v>
      </c>
    </row>
    <row r="37" s="10" customFormat="1" ht="15.45" customHeight="1" spans="1:22">
      <c r="A37" s="20"/>
      <c r="B37" s="20"/>
      <c r="C37" s="218"/>
      <c r="D37" s="218"/>
      <c r="E37" s="218"/>
      <c r="F37" s="21"/>
      <c r="G37" s="219"/>
      <c r="H37" s="224"/>
      <c r="I37" s="221"/>
      <c r="J37" s="221"/>
      <c r="K37" s="59"/>
      <c r="L37" s="222"/>
      <c r="M37" s="23"/>
      <c r="N37" s="23"/>
      <c r="O37" s="23"/>
      <c r="P37" s="59"/>
      <c r="Q37" s="23">
        <f t="shared" si="1"/>
        <v>0</v>
      </c>
      <c r="R37" s="59"/>
      <c r="S37" s="23">
        <f t="shared" si="2"/>
        <v>0</v>
      </c>
      <c r="T37" s="31" t="str">
        <f t="shared" si="3"/>
        <v/>
      </c>
      <c r="U37" s="223"/>
      <c r="V37" s="9" t="s">
        <v>6923</v>
      </c>
    </row>
    <row r="38" s="10" customFormat="1" ht="15.45" customHeight="1" spans="1:22">
      <c r="A38" s="20"/>
      <c r="B38" s="20"/>
      <c r="C38" s="218"/>
      <c r="D38" s="218"/>
      <c r="E38" s="218"/>
      <c r="F38" s="21"/>
      <c r="G38" s="219"/>
      <c r="H38" s="220"/>
      <c r="I38" s="221"/>
      <c r="J38" s="221"/>
      <c r="K38" s="59"/>
      <c r="L38" s="222"/>
      <c r="M38" s="23"/>
      <c r="N38" s="23"/>
      <c r="O38" s="23"/>
      <c r="P38" s="59"/>
      <c r="Q38" s="23">
        <f t="shared" si="1"/>
        <v>0</v>
      </c>
      <c r="R38" s="59"/>
      <c r="S38" s="23">
        <f t="shared" si="2"/>
        <v>0</v>
      </c>
      <c r="T38" s="31" t="str">
        <f t="shared" si="3"/>
        <v/>
      </c>
      <c r="U38" s="223"/>
      <c r="V38" s="9" t="s">
        <v>6924</v>
      </c>
    </row>
    <row r="39" s="10" customFormat="1" ht="15.45" customHeight="1" spans="1:22">
      <c r="A39" s="20"/>
      <c r="B39" s="20"/>
      <c r="C39" s="218"/>
      <c r="D39" s="218"/>
      <c r="E39" s="218"/>
      <c r="F39" s="21"/>
      <c r="G39" s="219"/>
      <c r="H39" s="220"/>
      <c r="I39" s="221"/>
      <c r="J39" s="221"/>
      <c r="K39" s="59"/>
      <c r="L39" s="222"/>
      <c r="M39" s="23"/>
      <c r="N39" s="23"/>
      <c r="O39" s="23"/>
      <c r="P39" s="59"/>
      <c r="Q39" s="23">
        <f t="shared" si="1"/>
        <v>0</v>
      </c>
      <c r="R39" s="59"/>
      <c r="S39" s="23">
        <f t="shared" si="2"/>
        <v>0</v>
      </c>
      <c r="T39" s="31" t="str">
        <f t="shared" si="3"/>
        <v/>
      </c>
      <c r="U39" s="223"/>
      <c r="V39" s="9" t="s">
        <v>6925</v>
      </c>
    </row>
    <row r="40" s="10" customFormat="1" ht="15.45" customHeight="1" spans="1:22">
      <c r="A40" s="20"/>
      <c r="B40" s="20"/>
      <c r="C40" s="218"/>
      <c r="D40" s="218"/>
      <c r="E40" s="218"/>
      <c r="F40" s="21"/>
      <c r="G40" s="219"/>
      <c r="H40" s="220"/>
      <c r="I40" s="221"/>
      <c r="J40" s="221"/>
      <c r="K40" s="59"/>
      <c r="L40" s="222"/>
      <c r="M40" s="23"/>
      <c r="N40" s="23"/>
      <c r="O40" s="23"/>
      <c r="P40" s="59"/>
      <c r="Q40" s="23">
        <f t="shared" si="1"/>
        <v>0</v>
      </c>
      <c r="R40" s="59"/>
      <c r="S40" s="23">
        <f t="shared" si="2"/>
        <v>0</v>
      </c>
      <c r="T40" s="31" t="str">
        <f t="shared" si="3"/>
        <v/>
      </c>
      <c r="U40" s="223"/>
      <c r="V40" s="9" t="s">
        <v>6926</v>
      </c>
    </row>
    <row r="41" s="10" customFormat="1" ht="15.45" customHeight="1" spans="1:22">
      <c r="A41" s="20"/>
      <c r="B41" s="20"/>
      <c r="C41" s="218"/>
      <c r="D41" s="218"/>
      <c r="E41" s="218"/>
      <c r="F41" s="21"/>
      <c r="G41" s="219"/>
      <c r="H41" s="220"/>
      <c r="I41" s="221"/>
      <c r="J41" s="221"/>
      <c r="K41" s="59"/>
      <c r="L41" s="222"/>
      <c r="M41" s="23"/>
      <c r="N41" s="23"/>
      <c r="O41" s="23"/>
      <c r="P41" s="59"/>
      <c r="Q41" s="23">
        <f t="shared" si="1"/>
        <v>0</v>
      </c>
      <c r="R41" s="59"/>
      <c r="S41" s="23">
        <f t="shared" si="2"/>
        <v>0</v>
      </c>
      <c r="T41" s="31" t="str">
        <f t="shared" si="3"/>
        <v/>
      </c>
      <c r="U41" s="223"/>
      <c r="V41" s="9" t="s">
        <v>6927</v>
      </c>
    </row>
    <row r="42" s="10" customFormat="1" ht="15.45" customHeight="1" spans="1:22">
      <c r="A42" s="20"/>
      <c r="B42" s="20"/>
      <c r="C42" s="218"/>
      <c r="D42" s="218"/>
      <c r="E42" s="218"/>
      <c r="F42" s="21"/>
      <c r="G42" s="219"/>
      <c r="H42" s="220"/>
      <c r="I42" s="221"/>
      <c r="J42" s="221"/>
      <c r="K42" s="59"/>
      <c r="L42" s="222"/>
      <c r="M42" s="23"/>
      <c r="N42" s="23"/>
      <c r="O42" s="23"/>
      <c r="P42" s="59"/>
      <c r="Q42" s="23">
        <f t="shared" si="1"/>
        <v>0</v>
      </c>
      <c r="R42" s="59"/>
      <c r="S42" s="23">
        <f t="shared" si="2"/>
        <v>0</v>
      </c>
      <c r="T42" s="31" t="str">
        <f t="shared" si="3"/>
        <v/>
      </c>
      <c r="U42" s="223"/>
      <c r="V42" s="9" t="s">
        <v>6928</v>
      </c>
    </row>
    <row r="43" s="10" customFormat="1" ht="15.45" customHeight="1" spans="1:22">
      <c r="A43" s="20"/>
      <c r="B43" s="20"/>
      <c r="C43" s="218"/>
      <c r="D43" s="218"/>
      <c r="E43" s="218"/>
      <c r="F43" s="21"/>
      <c r="G43" s="219"/>
      <c r="H43" s="220"/>
      <c r="I43" s="221"/>
      <c r="J43" s="221"/>
      <c r="K43" s="59"/>
      <c r="L43" s="222"/>
      <c r="M43" s="23"/>
      <c r="N43" s="23"/>
      <c r="O43" s="23"/>
      <c r="P43" s="59"/>
      <c r="Q43" s="23">
        <f t="shared" si="1"/>
        <v>0</v>
      </c>
      <c r="R43" s="59"/>
      <c r="S43" s="23">
        <f t="shared" si="2"/>
        <v>0</v>
      </c>
      <c r="T43" s="31" t="str">
        <f t="shared" si="3"/>
        <v/>
      </c>
      <c r="U43" s="223"/>
      <c r="V43" s="9" t="s">
        <v>6929</v>
      </c>
    </row>
    <row r="44" s="10" customFormat="1" ht="15.45" customHeight="1" spans="1:22">
      <c r="A44" s="20"/>
      <c r="B44" s="20"/>
      <c r="C44" s="218"/>
      <c r="D44" s="218"/>
      <c r="E44" s="218"/>
      <c r="F44" s="21"/>
      <c r="G44" s="219"/>
      <c r="H44" s="220"/>
      <c r="I44" s="221"/>
      <c r="J44" s="221"/>
      <c r="K44" s="59"/>
      <c r="L44" s="222"/>
      <c r="M44" s="23"/>
      <c r="N44" s="23"/>
      <c r="O44" s="23"/>
      <c r="P44" s="59"/>
      <c r="Q44" s="23">
        <f t="shared" si="1"/>
        <v>0</v>
      </c>
      <c r="R44" s="59"/>
      <c r="S44" s="23">
        <f t="shared" si="2"/>
        <v>0</v>
      </c>
      <c r="T44" s="31" t="str">
        <f t="shared" si="3"/>
        <v/>
      </c>
      <c r="U44" s="223"/>
      <c r="V44" s="9" t="s">
        <v>6930</v>
      </c>
    </row>
    <row r="45" s="10" customFormat="1" ht="15.45" customHeight="1" spans="1:22">
      <c r="A45" s="20"/>
      <c r="B45" s="20"/>
      <c r="C45" s="218"/>
      <c r="D45" s="218"/>
      <c r="E45" s="218"/>
      <c r="F45" s="21"/>
      <c r="G45" s="219"/>
      <c r="H45" s="220"/>
      <c r="I45" s="221"/>
      <c r="J45" s="221"/>
      <c r="K45" s="59"/>
      <c r="L45" s="222"/>
      <c r="M45" s="23"/>
      <c r="N45" s="23"/>
      <c r="O45" s="23"/>
      <c r="P45" s="59"/>
      <c r="Q45" s="23">
        <f t="shared" si="1"/>
        <v>0</v>
      </c>
      <c r="R45" s="59"/>
      <c r="S45" s="23">
        <f t="shared" si="2"/>
        <v>0</v>
      </c>
      <c r="T45" s="31" t="str">
        <f t="shared" si="3"/>
        <v/>
      </c>
      <c r="U45" s="223"/>
      <c r="V45" s="9" t="s">
        <v>6931</v>
      </c>
    </row>
    <row r="46" s="10" customFormat="1" ht="15.45" customHeight="1" spans="1:22">
      <c r="A46" s="20"/>
      <c r="B46" s="20"/>
      <c r="C46" s="218"/>
      <c r="D46" s="218"/>
      <c r="E46" s="218"/>
      <c r="F46" s="21"/>
      <c r="G46" s="219"/>
      <c r="H46" s="220"/>
      <c r="I46" s="221"/>
      <c r="J46" s="221"/>
      <c r="K46" s="59"/>
      <c r="L46" s="222"/>
      <c r="M46" s="23"/>
      <c r="N46" s="23"/>
      <c r="O46" s="23"/>
      <c r="P46" s="59"/>
      <c r="Q46" s="23">
        <f t="shared" si="1"/>
        <v>0</v>
      </c>
      <c r="R46" s="59"/>
      <c r="S46" s="23">
        <f t="shared" si="2"/>
        <v>0</v>
      </c>
      <c r="T46" s="31" t="str">
        <f t="shared" si="3"/>
        <v/>
      </c>
      <c r="U46" s="223"/>
      <c r="V46" s="9" t="s">
        <v>6932</v>
      </c>
    </row>
    <row r="47" s="10" customFormat="1" ht="15.45" customHeight="1" spans="1:22">
      <c r="A47" s="20"/>
      <c r="B47" s="20"/>
      <c r="C47" s="218"/>
      <c r="D47" s="218"/>
      <c r="E47" s="218"/>
      <c r="F47" s="21"/>
      <c r="G47" s="219"/>
      <c r="H47" s="220"/>
      <c r="I47" s="221"/>
      <c r="J47" s="221"/>
      <c r="K47" s="59"/>
      <c r="L47" s="222"/>
      <c r="M47" s="23"/>
      <c r="N47" s="23"/>
      <c r="O47" s="23"/>
      <c r="P47" s="59"/>
      <c r="Q47" s="23">
        <f t="shared" si="1"/>
        <v>0</v>
      </c>
      <c r="R47" s="59"/>
      <c r="S47" s="23">
        <f t="shared" si="2"/>
        <v>0</v>
      </c>
      <c r="T47" s="31" t="str">
        <f t="shared" si="3"/>
        <v/>
      </c>
      <c r="U47" s="223"/>
      <c r="V47" s="9" t="s">
        <v>6933</v>
      </c>
    </row>
    <row r="48" s="10" customFormat="1" ht="15.45" customHeight="1" spans="1:22">
      <c r="A48" s="20"/>
      <c r="B48" s="20"/>
      <c r="C48" s="218"/>
      <c r="D48" s="218"/>
      <c r="E48" s="218"/>
      <c r="F48" s="21"/>
      <c r="G48" s="219"/>
      <c r="H48" s="220"/>
      <c r="I48" s="221"/>
      <c r="J48" s="221"/>
      <c r="K48" s="59"/>
      <c r="L48" s="222"/>
      <c r="M48" s="23"/>
      <c r="N48" s="23"/>
      <c r="O48" s="23"/>
      <c r="P48" s="59"/>
      <c r="Q48" s="23">
        <f t="shared" si="1"/>
        <v>0</v>
      </c>
      <c r="R48" s="59"/>
      <c r="S48" s="23">
        <f t="shared" si="2"/>
        <v>0</v>
      </c>
      <c r="T48" s="31" t="str">
        <f t="shared" si="3"/>
        <v/>
      </c>
      <c r="U48" s="223"/>
      <c r="V48" s="9" t="s">
        <v>6934</v>
      </c>
    </row>
    <row r="49" s="10" customFormat="1" ht="15.45" customHeight="1" spans="1:22">
      <c r="A49" s="20"/>
      <c r="B49" s="20"/>
      <c r="C49" s="218"/>
      <c r="D49" s="218"/>
      <c r="E49" s="218"/>
      <c r="F49" s="21"/>
      <c r="G49" s="219"/>
      <c r="H49" s="220"/>
      <c r="I49" s="221"/>
      <c r="J49" s="221"/>
      <c r="K49" s="59"/>
      <c r="L49" s="222"/>
      <c r="M49" s="23"/>
      <c r="N49" s="23"/>
      <c r="O49" s="23"/>
      <c r="P49" s="59"/>
      <c r="Q49" s="23">
        <f t="shared" si="1"/>
        <v>0</v>
      </c>
      <c r="R49" s="59"/>
      <c r="S49" s="23">
        <f t="shared" si="2"/>
        <v>0</v>
      </c>
      <c r="T49" s="31" t="str">
        <f t="shared" si="3"/>
        <v/>
      </c>
      <c r="U49" s="223"/>
      <c r="V49" s="9" t="s">
        <v>6935</v>
      </c>
    </row>
    <row r="50" s="10" customFormat="1" ht="15.45" customHeight="1" spans="1:22">
      <c r="A50" s="20"/>
      <c r="B50" s="20"/>
      <c r="C50" s="218"/>
      <c r="D50" s="218"/>
      <c r="E50" s="218"/>
      <c r="F50" s="21"/>
      <c r="G50" s="219"/>
      <c r="H50" s="220"/>
      <c r="I50" s="221"/>
      <c r="J50" s="221"/>
      <c r="K50" s="59"/>
      <c r="L50" s="222"/>
      <c r="M50" s="23"/>
      <c r="N50" s="23"/>
      <c r="O50" s="23"/>
      <c r="P50" s="59"/>
      <c r="Q50" s="23">
        <f t="shared" si="1"/>
        <v>0</v>
      </c>
      <c r="R50" s="59"/>
      <c r="S50" s="23">
        <f t="shared" si="2"/>
        <v>0</v>
      </c>
      <c r="T50" s="31" t="str">
        <f t="shared" si="3"/>
        <v/>
      </c>
      <c r="U50" s="223"/>
      <c r="V50" s="9" t="s">
        <v>6936</v>
      </c>
    </row>
    <row r="51" s="10" customFormat="1" ht="15.45" customHeight="1" spans="1:22">
      <c r="A51" s="20"/>
      <c r="B51" s="20"/>
      <c r="C51" s="218"/>
      <c r="D51" s="218"/>
      <c r="E51" s="218"/>
      <c r="F51" s="21"/>
      <c r="G51" s="219"/>
      <c r="H51" s="220"/>
      <c r="I51" s="221"/>
      <c r="J51" s="221"/>
      <c r="K51" s="59"/>
      <c r="L51" s="222"/>
      <c r="M51" s="23"/>
      <c r="N51" s="23"/>
      <c r="O51" s="23"/>
      <c r="P51" s="59"/>
      <c r="Q51" s="23">
        <f t="shared" si="1"/>
        <v>0</v>
      </c>
      <c r="R51" s="59"/>
      <c r="S51" s="23">
        <f t="shared" si="2"/>
        <v>0</v>
      </c>
      <c r="T51" s="31" t="str">
        <f t="shared" si="3"/>
        <v/>
      </c>
      <c r="U51" s="223"/>
      <c r="V51" s="9" t="s">
        <v>6937</v>
      </c>
    </row>
    <row r="52" s="10" customFormat="1" ht="15.45" customHeight="1" spans="1:22">
      <c r="A52" s="20"/>
      <c r="B52" s="20"/>
      <c r="C52" s="218"/>
      <c r="D52" s="218"/>
      <c r="E52" s="218"/>
      <c r="F52" s="21"/>
      <c r="G52" s="219"/>
      <c r="H52" s="220"/>
      <c r="I52" s="221"/>
      <c r="J52" s="221"/>
      <c r="K52" s="59"/>
      <c r="L52" s="222"/>
      <c r="M52" s="23"/>
      <c r="N52" s="23"/>
      <c r="O52" s="23"/>
      <c r="P52" s="59"/>
      <c r="Q52" s="23">
        <f t="shared" si="1"/>
        <v>0</v>
      </c>
      <c r="R52" s="59"/>
      <c r="S52" s="23">
        <f t="shared" si="2"/>
        <v>0</v>
      </c>
      <c r="T52" s="31" t="str">
        <f t="shared" si="3"/>
        <v/>
      </c>
      <c r="U52" s="223"/>
      <c r="V52" s="9" t="s">
        <v>6938</v>
      </c>
    </row>
    <row r="53" s="10" customFormat="1" ht="15.45" customHeight="1" spans="1:22">
      <c r="A53" s="20"/>
      <c r="B53" s="20"/>
      <c r="C53" s="218"/>
      <c r="D53" s="218"/>
      <c r="E53" s="218"/>
      <c r="F53" s="21"/>
      <c r="G53" s="219"/>
      <c r="H53" s="220"/>
      <c r="I53" s="221"/>
      <c r="J53" s="221"/>
      <c r="K53" s="59"/>
      <c r="L53" s="222"/>
      <c r="M53" s="23"/>
      <c r="N53" s="23"/>
      <c r="O53" s="23"/>
      <c r="P53" s="59"/>
      <c r="Q53" s="23">
        <f t="shared" si="1"/>
        <v>0</v>
      </c>
      <c r="R53" s="59"/>
      <c r="S53" s="23">
        <f t="shared" si="2"/>
        <v>0</v>
      </c>
      <c r="T53" s="31" t="str">
        <f t="shared" si="3"/>
        <v/>
      </c>
      <c r="U53" s="223"/>
      <c r="V53" s="9" t="s">
        <v>6939</v>
      </c>
    </row>
    <row r="54" s="10" customFormat="1" ht="15.45" customHeight="1" spans="1:22">
      <c r="A54" s="20"/>
      <c r="B54" s="20"/>
      <c r="C54" s="218"/>
      <c r="D54" s="218"/>
      <c r="E54" s="218"/>
      <c r="F54" s="21"/>
      <c r="G54" s="219"/>
      <c r="H54" s="220"/>
      <c r="I54" s="221"/>
      <c r="J54" s="221"/>
      <c r="K54" s="59"/>
      <c r="L54" s="222"/>
      <c r="M54" s="23"/>
      <c r="N54" s="23"/>
      <c r="O54" s="23"/>
      <c r="P54" s="59"/>
      <c r="Q54" s="23">
        <f t="shared" si="1"/>
        <v>0</v>
      </c>
      <c r="R54" s="59"/>
      <c r="S54" s="23">
        <f t="shared" si="2"/>
        <v>0</v>
      </c>
      <c r="T54" s="31" t="str">
        <f t="shared" si="3"/>
        <v/>
      </c>
      <c r="U54" s="223"/>
      <c r="V54" s="9" t="s">
        <v>6940</v>
      </c>
    </row>
    <row r="55" s="10" customFormat="1" ht="15.45" customHeight="1" spans="1:22">
      <c r="A55" s="20"/>
      <c r="B55" s="20"/>
      <c r="C55" s="218"/>
      <c r="D55" s="218"/>
      <c r="E55" s="218"/>
      <c r="F55" s="21"/>
      <c r="G55" s="219"/>
      <c r="H55" s="220"/>
      <c r="I55" s="221"/>
      <c r="J55" s="221"/>
      <c r="K55" s="59"/>
      <c r="L55" s="222"/>
      <c r="M55" s="23"/>
      <c r="N55" s="23"/>
      <c r="O55" s="23"/>
      <c r="P55" s="59"/>
      <c r="Q55" s="23">
        <f t="shared" si="1"/>
        <v>0</v>
      </c>
      <c r="R55" s="59"/>
      <c r="S55" s="23">
        <f t="shared" si="2"/>
        <v>0</v>
      </c>
      <c r="T55" s="31" t="str">
        <f t="shared" si="3"/>
        <v/>
      </c>
      <c r="U55" s="223"/>
      <c r="V55" s="9" t="s">
        <v>6941</v>
      </c>
    </row>
    <row r="56" s="10" customFormat="1" ht="15.45" customHeight="1" spans="1:22">
      <c r="A56" s="20"/>
      <c r="B56" s="20"/>
      <c r="C56" s="218"/>
      <c r="D56" s="218"/>
      <c r="E56" s="218"/>
      <c r="F56" s="21"/>
      <c r="G56" s="219"/>
      <c r="H56" s="220"/>
      <c r="I56" s="221"/>
      <c r="J56" s="221"/>
      <c r="K56" s="59"/>
      <c r="L56" s="222"/>
      <c r="M56" s="23"/>
      <c r="N56" s="23"/>
      <c r="O56" s="23"/>
      <c r="P56" s="59"/>
      <c r="Q56" s="23">
        <f t="shared" si="1"/>
        <v>0</v>
      </c>
      <c r="R56" s="59"/>
      <c r="S56" s="23">
        <f t="shared" si="2"/>
        <v>0</v>
      </c>
      <c r="T56" s="31" t="str">
        <f t="shared" si="3"/>
        <v/>
      </c>
      <c r="U56" s="223"/>
      <c r="V56" s="9" t="s">
        <v>6942</v>
      </c>
    </row>
    <row r="57" s="10" customFormat="1" ht="15.45" customHeight="1" spans="1:22">
      <c r="A57" s="20"/>
      <c r="B57" s="20"/>
      <c r="C57" s="218"/>
      <c r="D57" s="218"/>
      <c r="E57" s="218"/>
      <c r="F57" s="21"/>
      <c r="G57" s="219"/>
      <c r="H57" s="220"/>
      <c r="I57" s="221"/>
      <c r="J57" s="221"/>
      <c r="K57" s="59"/>
      <c r="L57" s="222"/>
      <c r="M57" s="23"/>
      <c r="N57" s="23"/>
      <c r="O57" s="23"/>
      <c r="P57" s="59"/>
      <c r="Q57" s="23">
        <f t="shared" si="1"/>
        <v>0</v>
      </c>
      <c r="R57" s="59"/>
      <c r="S57" s="23">
        <f t="shared" si="2"/>
        <v>0</v>
      </c>
      <c r="T57" s="31" t="str">
        <f t="shared" si="3"/>
        <v/>
      </c>
      <c r="U57" s="223"/>
      <c r="V57" s="9" t="s">
        <v>6943</v>
      </c>
    </row>
    <row r="58" s="10" customFormat="1" ht="15.45" customHeight="1" spans="1:22">
      <c r="A58" s="20"/>
      <c r="B58" s="20"/>
      <c r="C58" s="218"/>
      <c r="D58" s="218"/>
      <c r="E58" s="218"/>
      <c r="F58" s="21"/>
      <c r="G58" s="219"/>
      <c r="H58" s="220"/>
      <c r="I58" s="221"/>
      <c r="J58" s="221"/>
      <c r="K58" s="59"/>
      <c r="L58" s="222"/>
      <c r="M58" s="23"/>
      <c r="N58" s="23"/>
      <c r="O58" s="23"/>
      <c r="P58" s="59"/>
      <c r="Q58" s="23">
        <f t="shared" si="1"/>
        <v>0</v>
      </c>
      <c r="R58" s="59"/>
      <c r="S58" s="23">
        <f t="shared" si="2"/>
        <v>0</v>
      </c>
      <c r="T58" s="31" t="str">
        <f t="shared" si="3"/>
        <v/>
      </c>
      <c r="U58" s="223"/>
      <c r="V58" s="9" t="s">
        <v>6944</v>
      </c>
    </row>
    <row r="59" s="10" customFormat="1" ht="15.45" customHeight="1" spans="1:22">
      <c r="A59" s="20"/>
      <c r="B59" s="20"/>
      <c r="C59" s="218"/>
      <c r="D59" s="218"/>
      <c r="E59" s="218"/>
      <c r="F59" s="21"/>
      <c r="G59" s="219"/>
      <c r="H59" s="220"/>
      <c r="I59" s="221"/>
      <c r="J59" s="221"/>
      <c r="K59" s="59"/>
      <c r="L59" s="222"/>
      <c r="M59" s="23"/>
      <c r="N59" s="23"/>
      <c r="O59" s="23"/>
      <c r="P59" s="59"/>
      <c r="Q59" s="23">
        <f t="shared" si="1"/>
        <v>0</v>
      </c>
      <c r="R59" s="59"/>
      <c r="S59" s="23">
        <f t="shared" si="2"/>
        <v>0</v>
      </c>
      <c r="T59" s="31" t="str">
        <f t="shared" si="3"/>
        <v/>
      </c>
      <c r="U59" s="223"/>
      <c r="V59" s="9" t="s">
        <v>6945</v>
      </c>
    </row>
    <row r="60" s="10" customFormat="1" ht="15.45" customHeight="1" spans="1:22">
      <c r="A60" s="20"/>
      <c r="B60" s="20"/>
      <c r="C60" s="218"/>
      <c r="D60" s="218"/>
      <c r="E60" s="218"/>
      <c r="F60" s="21"/>
      <c r="G60" s="219"/>
      <c r="H60" s="220"/>
      <c r="I60" s="221"/>
      <c r="J60" s="221"/>
      <c r="K60" s="59"/>
      <c r="L60" s="222"/>
      <c r="M60" s="23"/>
      <c r="N60" s="23"/>
      <c r="O60" s="23"/>
      <c r="P60" s="59"/>
      <c r="Q60" s="23">
        <f t="shared" si="1"/>
        <v>0</v>
      </c>
      <c r="R60" s="59"/>
      <c r="S60" s="23">
        <f t="shared" si="2"/>
        <v>0</v>
      </c>
      <c r="T60" s="31" t="str">
        <f t="shared" si="3"/>
        <v/>
      </c>
      <c r="U60" s="223"/>
      <c r="V60" s="9" t="s">
        <v>6946</v>
      </c>
    </row>
    <row r="61" s="10" customFormat="1" ht="15.45" customHeight="1" spans="1:22">
      <c r="A61" s="20"/>
      <c r="B61" s="20"/>
      <c r="C61" s="218"/>
      <c r="D61" s="218"/>
      <c r="E61" s="218"/>
      <c r="F61" s="21"/>
      <c r="G61" s="219"/>
      <c r="H61" s="220"/>
      <c r="I61" s="221"/>
      <c r="J61" s="221"/>
      <c r="K61" s="59"/>
      <c r="L61" s="222"/>
      <c r="M61" s="23"/>
      <c r="N61" s="23"/>
      <c r="O61" s="23"/>
      <c r="P61" s="59"/>
      <c r="Q61" s="23">
        <f t="shared" si="1"/>
        <v>0</v>
      </c>
      <c r="R61" s="59"/>
      <c r="S61" s="23">
        <f t="shared" si="2"/>
        <v>0</v>
      </c>
      <c r="T61" s="31" t="str">
        <f t="shared" si="3"/>
        <v/>
      </c>
      <c r="U61" s="223"/>
      <c r="V61" s="9" t="s">
        <v>6947</v>
      </c>
    </row>
    <row r="62" s="10" customFormat="1" ht="15.45" customHeight="1" spans="1:22">
      <c r="A62" s="20"/>
      <c r="B62" s="20"/>
      <c r="C62" s="218"/>
      <c r="D62" s="218"/>
      <c r="E62" s="218"/>
      <c r="F62" s="21"/>
      <c r="G62" s="219"/>
      <c r="H62" s="220"/>
      <c r="I62" s="221"/>
      <c r="J62" s="221"/>
      <c r="K62" s="59"/>
      <c r="L62" s="222"/>
      <c r="M62" s="23"/>
      <c r="N62" s="23"/>
      <c r="O62" s="23"/>
      <c r="P62" s="59"/>
      <c r="Q62" s="23">
        <f t="shared" si="1"/>
        <v>0</v>
      </c>
      <c r="R62" s="59"/>
      <c r="S62" s="23">
        <f t="shared" si="2"/>
        <v>0</v>
      </c>
      <c r="T62" s="31" t="str">
        <f t="shared" si="3"/>
        <v/>
      </c>
      <c r="U62" s="223"/>
      <c r="V62" s="9" t="s">
        <v>6948</v>
      </c>
    </row>
    <row r="63" s="10" customFormat="1" ht="15.45" customHeight="1" spans="1:22">
      <c r="A63" s="20"/>
      <c r="B63" s="20"/>
      <c r="C63" s="218"/>
      <c r="D63" s="218"/>
      <c r="E63" s="218"/>
      <c r="F63" s="21"/>
      <c r="G63" s="219"/>
      <c r="H63" s="220"/>
      <c r="I63" s="221"/>
      <c r="J63" s="221"/>
      <c r="K63" s="59"/>
      <c r="L63" s="222"/>
      <c r="M63" s="23"/>
      <c r="N63" s="23"/>
      <c r="O63" s="23"/>
      <c r="P63" s="59"/>
      <c r="Q63" s="23">
        <f t="shared" si="1"/>
        <v>0</v>
      </c>
      <c r="R63" s="59"/>
      <c r="S63" s="23">
        <f t="shared" si="2"/>
        <v>0</v>
      </c>
      <c r="T63" s="31" t="str">
        <f t="shared" si="3"/>
        <v/>
      </c>
      <c r="U63" s="223"/>
      <c r="V63" s="9" t="s">
        <v>6949</v>
      </c>
    </row>
    <row r="64" s="10" customFormat="1" ht="15.45" customHeight="1" spans="1:22">
      <c r="A64" s="20"/>
      <c r="B64" s="20"/>
      <c r="C64" s="218"/>
      <c r="D64" s="218"/>
      <c r="E64" s="218"/>
      <c r="F64" s="21"/>
      <c r="G64" s="219"/>
      <c r="H64" s="220"/>
      <c r="I64" s="221"/>
      <c r="J64" s="221"/>
      <c r="K64" s="59"/>
      <c r="L64" s="222"/>
      <c r="M64" s="23"/>
      <c r="N64" s="23"/>
      <c r="O64" s="23"/>
      <c r="P64" s="59"/>
      <c r="Q64" s="23">
        <f t="shared" si="1"/>
        <v>0</v>
      </c>
      <c r="R64" s="59"/>
      <c r="S64" s="23">
        <f t="shared" si="2"/>
        <v>0</v>
      </c>
      <c r="T64" s="31" t="str">
        <f t="shared" si="3"/>
        <v/>
      </c>
      <c r="U64" s="223"/>
      <c r="V64" s="9" t="s">
        <v>6950</v>
      </c>
    </row>
    <row r="65" s="10" customFormat="1" ht="15.45" customHeight="1" spans="1:22">
      <c r="A65" s="20"/>
      <c r="B65" s="20"/>
      <c r="C65" s="218"/>
      <c r="D65" s="218"/>
      <c r="E65" s="218"/>
      <c r="F65" s="21"/>
      <c r="G65" s="219"/>
      <c r="H65" s="220"/>
      <c r="I65" s="221"/>
      <c r="J65" s="221"/>
      <c r="K65" s="59"/>
      <c r="L65" s="222"/>
      <c r="M65" s="23"/>
      <c r="N65" s="23"/>
      <c r="O65" s="23"/>
      <c r="P65" s="59"/>
      <c r="Q65" s="23">
        <f t="shared" si="1"/>
        <v>0</v>
      </c>
      <c r="R65" s="59"/>
      <c r="S65" s="23">
        <f t="shared" si="2"/>
        <v>0</v>
      </c>
      <c r="T65" s="31" t="str">
        <f t="shared" si="3"/>
        <v/>
      </c>
      <c r="U65" s="223"/>
      <c r="V65" s="9" t="s">
        <v>6951</v>
      </c>
    </row>
    <row r="66" s="10" customFormat="1" ht="15.45" customHeight="1" spans="1:22">
      <c r="A66" s="20"/>
      <c r="B66" s="20"/>
      <c r="C66" s="218"/>
      <c r="D66" s="218"/>
      <c r="E66" s="218"/>
      <c r="F66" s="21"/>
      <c r="G66" s="219"/>
      <c r="H66" s="220"/>
      <c r="I66" s="221"/>
      <c r="J66" s="221"/>
      <c r="K66" s="59"/>
      <c r="L66" s="222"/>
      <c r="M66" s="23"/>
      <c r="N66" s="23"/>
      <c r="O66" s="23"/>
      <c r="P66" s="59"/>
      <c r="Q66" s="23">
        <f t="shared" si="1"/>
        <v>0</v>
      </c>
      <c r="R66" s="59"/>
      <c r="S66" s="23">
        <f t="shared" si="2"/>
        <v>0</v>
      </c>
      <c r="T66" s="31" t="str">
        <f t="shared" si="3"/>
        <v/>
      </c>
      <c r="U66" s="223"/>
      <c r="V66" s="9" t="s">
        <v>6952</v>
      </c>
    </row>
    <row r="67" s="10" customFormat="1" ht="15.45" customHeight="1" spans="1:22">
      <c r="A67" s="20"/>
      <c r="B67" s="20"/>
      <c r="C67" s="218"/>
      <c r="D67" s="218"/>
      <c r="E67" s="218"/>
      <c r="F67" s="21"/>
      <c r="G67" s="219"/>
      <c r="H67" s="220"/>
      <c r="I67" s="221"/>
      <c r="J67" s="221"/>
      <c r="K67" s="59"/>
      <c r="L67" s="222"/>
      <c r="M67" s="23"/>
      <c r="N67" s="23"/>
      <c r="O67" s="23"/>
      <c r="P67" s="59"/>
      <c r="Q67" s="23">
        <f t="shared" si="1"/>
        <v>0</v>
      </c>
      <c r="R67" s="59"/>
      <c r="S67" s="23">
        <f t="shared" si="2"/>
        <v>0</v>
      </c>
      <c r="T67" s="31" t="str">
        <f t="shared" si="3"/>
        <v/>
      </c>
      <c r="U67" s="223"/>
      <c r="V67" s="9" t="s">
        <v>6953</v>
      </c>
    </row>
    <row r="68" s="10" customFormat="1" ht="15.45" customHeight="1" spans="1:22">
      <c r="A68" s="20"/>
      <c r="B68" s="20"/>
      <c r="C68" s="218"/>
      <c r="D68" s="218"/>
      <c r="E68" s="218"/>
      <c r="F68" s="21"/>
      <c r="G68" s="219"/>
      <c r="H68" s="220"/>
      <c r="I68" s="221"/>
      <c r="J68" s="221"/>
      <c r="K68" s="59"/>
      <c r="L68" s="222"/>
      <c r="M68" s="23"/>
      <c r="N68" s="23"/>
      <c r="O68" s="23"/>
      <c r="P68" s="59"/>
      <c r="Q68" s="23">
        <f t="shared" si="1"/>
        <v>0</v>
      </c>
      <c r="R68" s="59"/>
      <c r="S68" s="23">
        <f t="shared" si="2"/>
        <v>0</v>
      </c>
      <c r="T68" s="31" t="str">
        <f t="shared" si="3"/>
        <v/>
      </c>
      <c r="U68" s="223"/>
      <c r="V68" s="9" t="s">
        <v>6954</v>
      </c>
    </row>
    <row r="69" s="10" customFormat="1" ht="15.45" customHeight="1" spans="1:22">
      <c r="A69" s="20"/>
      <c r="B69" s="20"/>
      <c r="C69" s="218"/>
      <c r="D69" s="218"/>
      <c r="E69" s="218"/>
      <c r="F69" s="21"/>
      <c r="G69" s="219"/>
      <c r="H69" s="220"/>
      <c r="I69" s="221"/>
      <c r="J69" s="221"/>
      <c r="K69" s="59"/>
      <c r="L69" s="222"/>
      <c r="M69" s="23"/>
      <c r="N69" s="23"/>
      <c r="O69" s="23"/>
      <c r="P69" s="59"/>
      <c r="Q69" s="23">
        <f t="shared" si="1"/>
        <v>0</v>
      </c>
      <c r="R69" s="59"/>
      <c r="S69" s="23">
        <f t="shared" si="2"/>
        <v>0</v>
      </c>
      <c r="T69" s="31" t="str">
        <f t="shared" si="3"/>
        <v/>
      </c>
      <c r="U69" s="223"/>
      <c r="V69" s="9" t="s">
        <v>6955</v>
      </c>
    </row>
    <row r="70" s="10" customFormat="1" ht="15.45" customHeight="1" spans="1:22">
      <c r="A70" s="20"/>
      <c r="B70" s="20"/>
      <c r="C70" s="218"/>
      <c r="D70" s="218"/>
      <c r="E70" s="218"/>
      <c r="F70" s="21"/>
      <c r="G70" s="219"/>
      <c r="H70" s="220"/>
      <c r="I70" s="221"/>
      <c r="J70" s="221"/>
      <c r="K70" s="59"/>
      <c r="L70" s="222"/>
      <c r="M70" s="23"/>
      <c r="N70" s="23"/>
      <c r="O70" s="23"/>
      <c r="P70" s="59"/>
      <c r="Q70" s="23">
        <f t="shared" si="1"/>
        <v>0</v>
      </c>
      <c r="R70" s="59"/>
      <c r="S70" s="23">
        <f t="shared" si="2"/>
        <v>0</v>
      </c>
      <c r="T70" s="31" t="str">
        <f t="shared" si="3"/>
        <v/>
      </c>
      <c r="U70" s="223"/>
      <c r="V70" s="9" t="s">
        <v>6956</v>
      </c>
    </row>
    <row r="71" s="10" customFormat="1" ht="15.45" customHeight="1" spans="1:22">
      <c r="A71" s="20"/>
      <c r="B71" s="20"/>
      <c r="C71" s="218"/>
      <c r="D71" s="218"/>
      <c r="E71" s="218"/>
      <c r="F71" s="21"/>
      <c r="G71" s="219"/>
      <c r="H71" s="220"/>
      <c r="I71" s="221"/>
      <c r="J71" s="221"/>
      <c r="K71" s="59"/>
      <c r="L71" s="222"/>
      <c r="M71" s="23"/>
      <c r="N71" s="23"/>
      <c r="O71" s="23"/>
      <c r="P71" s="59"/>
      <c r="Q71" s="23">
        <f t="shared" si="1"/>
        <v>0</v>
      </c>
      <c r="R71" s="59"/>
      <c r="S71" s="23">
        <f t="shared" si="2"/>
        <v>0</v>
      </c>
      <c r="T71" s="31" t="str">
        <f t="shared" si="3"/>
        <v/>
      </c>
      <c r="U71" s="223"/>
      <c r="V71" s="9" t="s">
        <v>6957</v>
      </c>
    </row>
    <row r="72" s="10" customFormat="1" ht="15.45" customHeight="1" spans="1:22">
      <c r="A72" s="20"/>
      <c r="B72" s="20"/>
      <c r="C72" s="218"/>
      <c r="D72" s="218"/>
      <c r="E72" s="218"/>
      <c r="F72" s="21"/>
      <c r="G72" s="219"/>
      <c r="H72" s="220"/>
      <c r="I72" s="221"/>
      <c r="J72" s="221"/>
      <c r="K72" s="59"/>
      <c r="L72" s="222"/>
      <c r="M72" s="23"/>
      <c r="N72" s="23"/>
      <c r="O72" s="23"/>
      <c r="P72" s="59"/>
      <c r="Q72" s="23">
        <f t="shared" si="1"/>
        <v>0</v>
      </c>
      <c r="R72" s="59"/>
      <c r="S72" s="23">
        <f t="shared" si="2"/>
        <v>0</v>
      </c>
      <c r="T72" s="31" t="str">
        <f t="shared" si="3"/>
        <v/>
      </c>
      <c r="U72" s="223"/>
      <c r="V72" s="9" t="s">
        <v>6958</v>
      </c>
    </row>
    <row r="73" s="10" customFormat="1" ht="15.45" customHeight="1" spans="1:22">
      <c r="A73" s="20"/>
      <c r="B73" s="20"/>
      <c r="C73" s="218"/>
      <c r="D73" s="218"/>
      <c r="E73" s="218"/>
      <c r="F73" s="21"/>
      <c r="G73" s="219"/>
      <c r="H73" s="220"/>
      <c r="I73" s="221"/>
      <c r="J73" s="221"/>
      <c r="K73" s="59"/>
      <c r="L73" s="222"/>
      <c r="M73" s="23"/>
      <c r="N73" s="23"/>
      <c r="O73" s="23"/>
      <c r="P73" s="59"/>
      <c r="Q73" s="23">
        <f t="shared" ref="Q73:Q121" si="4">P73*G73</f>
        <v>0</v>
      </c>
      <c r="R73" s="59"/>
      <c r="S73" s="23">
        <f t="shared" ref="S73:S121" si="5">Q73</f>
        <v>0</v>
      </c>
      <c r="T73" s="31" t="str">
        <f t="shared" ref="T73:T121" si="6">IF(N73-O73=0,"",(S73-N73+O73)/(N73-O73)*100)</f>
        <v/>
      </c>
      <c r="U73" s="223"/>
      <c r="V73" s="9" t="s">
        <v>6959</v>
      </c>
    </row>
    <row r="74" s="10" customFormat="1" ht="15.45" customHeight="1" spans="1:22">
      <c r="A74" s="20"/>
      <c r="B74" s="20"/>
      <c r="C74" s="218"/>
      <c r="D74" s="218"/>
      <c r="E74" s="218"/>
      <c r="F74" s="21"/>
      <c r="G74" s="219"/>
      <c r="H74" s="220"/>
      <c r="I74" s="221"/>
      <c r="J74" s="221"/>
      <c r="K74" s="59"/>
      <c r="L74" s="222"/>
      <c r="M74" s="23"/>
      <c r="N74" s="23"/>
      <c r="O74" s="23"/>
      <c r="P74" s="59"/>
      <c r="Q74" s="23">
        <f t="shared" si="4"/>
        <v>0</v>
      </c>
      <c r="R74" s="59"/>
      <c r="S74" s="23">
        <f t="shared" si="5"/>
        <v>0</v>
      </c>
      <c r="T74" s="31" t="str">
        <f t="shared" si="6"/>
        <v/>
      </c>
      <c r="U74" s="223"/>
      <c r="V74" s="9" t="s">
        <v>6960</v>
      </c>
    </row>
    <row r="75" s="10" customFormat="1" ht="15.45" customHeight="1" spans="1:22">
      <c r="A75" s="20"/>
      <c r="B75" s="20"/>
      <c r="C75" s="218"/>
      <c r="D75" s="218"/>
      <c r="E75" s="218"/>
      <c r="F75" s="21"/>
      <c r="G75" s="219"/>
      <c r="H75" s="220"/>
      <c r="I75" s="221"/>
      <c r="J75" s="221"/>
      <c r="K75" s="59"/>
      <c r="L75" s="222"/>
      <c r="M75" s="23"/>
      <c r="N75" s="23"/>
      <c r="O75" s="23"/>
      <c r="P75" s="59"/>
      <c r="Q75" s="23">
        <f t="shared" si="4"/>
        <v>0</v>
      </c>
      <c r="R75" s="59"/>
      <c r="S75" s="23">
        <f t="shared" si="5"/>
        <v>0</v>
      </c>
      <c r="T75" s="31" t="str">
        <f t="shared" si="6"/>
        <v/>
      </c>
      <c r="U75" s="223"/>
      <c r="V75" s="9" t="s">
        <v>6961</v>
      </c>
    </row>
    <row r="76" s="10" customFormat="1" ht="15.45" customHeight="1" spans="1:22">
      <c r="A76" s="20"/>
      <c r="B76" s="20"/>
      <c r="C76" s="218"/>
      <c r="D76" s="218"/>
      <c r="E76" s="218"/>
      <c r="F76" s="21"/>
      <c r="G76" s="219"/>
      <c r="H76" s="220"/>
      <c r="I76" s="221"/>
      <c r="J76" s="221"/>
      <c r="K76" s="59"/>
      <c r="L76" s="222"/>
      <c r="M76" s="23"/>
      <c r="N76" s="23"/>
      <c r="O76" s="23"/>
      <c r="P76" s="59"/>
      <c r="Q76" s="23">
        <f t="shared" si="4"/>
        <v>0</v>
      </c>
      <c r="R76" s="59"/>
      <c r="S76" s="23">
        <f t="shared" si="5"/>
        <v>0</v>
      </c>
      <c r="T76" s="31" t="str">
        <f t="shared" si="6"/>
        <v/>
      </c>
      <c r="U76" s="223"/>
      <c r="V76" s="9" t="s">
        <v>6962</v>
      </c>
    </row>
    <row r="77" s="10" customFormat="1" ht="15.45" customHeight="1" spans="1:22">
      <c r="A77" s="20"/>
      <c r="B77" s="20"/>
      <c r="C77" s="218"/>
      <c r="D77" s="218"/>
      <c r="E77" s="218"/>
      <c r="F77" s="21"/>
      <c r="G77" s="219"/>
      <c r="H77" s="220"/>
      <c r="I77" s="221"/>
      <c r="J77" s="221"/>
      <c r="K77" s="59"/>
      <c r="L77" s="222"/>
      <c r="M77" s="23"/>
      <c r="N77" s="23"/>
      <c r="O77" s="23"/>
      <c r="P77" s="59"/>
      <c r="Q77" s="23">
        <f t="shared" si="4"/>
        <v>0</v>
      </c>
      <c r="R77" s="59"/>
      <c r="S77" s="23">
        <f t="shared" si="5"/>
        <v>0</v>
      </c>
      <c r="T77" s="31" t="str">
        <f t="shared" si="6"/>
        <v/>
      </c>
      <c r="U77" s="223"/>
      <c r="V77" s="9" t="s">
        <v>6963</v>
      </c>
    </row>
    <row r="78" s="10" customFormat="1" ht="15.45" customHeight="1" spans="1:22">
      <c r="A78" s="20"/>
      <c r="B78" s="20"/>
      <c r="C78" s="218"/>
      <c r="D78" s="218"/>
      <c r="E78" s="218"/>
      <c r="F78" s="21"/>
      <c r="G78" s="219"/>
      <c r="H78" s="220"/>
      <c r="I78" s="221"/>
      <c r="J78" s="221"/>
      <c r="K78" s="59"/>
      <c r="L78" s="222"/>
      <c r="M78" s="23"/>
      <c r="N78" s="23"/>
      <c r="O78" s="23"/>
      <c r="P78" s="59"/>
      <c r="Q78" s="23">
        <f t="shared" si="4"/>
        <v>0</v>
      </c>
      <c r="R78" s="59"/>
      <c r="S78" s="23">
        <f t="shared" si="5"/>
        <v>0</v>
      </c>
      <c r="T78" s="31" t="str">
        <f t="shared" si="6"/>
        <v/>
      </c>
      <c r="U78" s="223"/>
      <c r="V78" s="9" t="s">
        <v>6964</v>
      </c>
    </row>
    <row r="79" s="10" customFormat="1" ht="15.45" customHeight="1" spans="1:22">
      <c r="A79" s="20"/>
      <c r="B79" s="20"/>
      <c r="C79" s="218"/>
      <c r="D79" s="218"/>
      <c r="E79" s="218"/>
      <c r="F79" s="21"/>
      <c r="G79" s="219"/>
      <c r="H79" s="220"/>
      <c r="I79" s="221"/>
      <c r="J79" s="221"/>
      <c r="K79" s="59"/>
      <c r="L79" s="222"/>
      <c r="M79" s="23"/>
      <c r="N79" s="23"/>
      <c r="O79" s="23"/>
      <c r="P79" s="59"/>
      <c r="Q79" s="23">
        <f t="shared" si="4"/>
        <v>0</v>
      </c>
      <c r="R79" s="59"/>
      <c r="S79" s="23">
        <f t="shared" si="5"/>
        <v>0</v>
      </c>
      <c r="T79" s="31" t="str">
        <f t="shared" si="6"/>
        <v/>
      </c>
      <c r="U79" s="223"/>
      <c r="V79" s="9" t="s">
        <v>6965</v>
      </c>
    </row>
    <row r="80" s="10" customFormat="1" ht="15.45" customHeight="1" spans="1:22">
      <c r="A80" s="20"/>
      <c r="B80" s="20"/>
      <c r="C80" s="218"/>
      <c r="D80" s="218"/>
      <c r="E80" s="218"/>
      <c r="F80" s="21"/>
      <c r="G80" s="219"/>
      <c r="H80" s="220"/>
      <c r="I80" s="221"/>
      <c r="J80" s="221"/>
      <c r="K80" s="59"/>
      <c r="L80" s="222"/>
      <c r="M80" s="23"/>
      <c r="N80" s="23"/>
      <c r="O80" s="23"/>
      <c r="P80" s="59"/>
      <c r="Q80" s="23">
        <f t="shared" si="4"/>
        <v>0</v>
      </c>
      <c r="R80" s="59"/>
      <c r="S80" s="23">
        <f t="shared" si="5"/>
        <v>0</v>
      </c>
      <c r="T80" s="31" t="str">
        <f t="shared" si="6"/>
        <v/>
      </c>
      <c r="U80" s="223"/>
      <c r="V80" s="9" t="s">
        <v>6966</v>
      </c>
    </row>
    <row r="81" s="10" customFormat="1" ht="15.45" customHeight="1" spans="1:22">
      <c r="A81" s="20"/>
      <c r="B81" s="20"/>
      <c r="C81" s="218"/>
      <c r="D81" s="218"/>
      <c r="E81" s="218"/>
      <c r="F81" s="21"/>
      <c r="G81" s="219"/>
      <c r="H81" s="220"/>
      <c r="I81" s="221"/>
      <c r="J81" s="221"/>
      <c r="K81" s="59"/>
      <c r="L81" s="222"/>
      <c r="M81" s="23"/>
      <c r="N81" s="23"/>
      <c r="O81" s="23"/>
      <c r="P81" s="59"/>
      <c r="Q81" s="23">
        <f t="shared" si="4"/>
        <v>0</v>
      </c>
      <c r="R81" s="59"/>
      <c r="S81" s="23">
        <f t="shared" si="5"/>
        <v>0</v>
      </c>
      <c r="T81" s="31" t="str">
        <f t="shared" si="6"/>
        <v/>
      </c>
      <c r="U81" s="223"/>
      <c r="V81" s="9" t="s">
        <v>6967</v>
      </c>
    </row>
    <row r="82" s="10" customFormat="1" ht="15.45" customHeight="1" spans="1:22">
      <c r="A82" s="20"/>
      <c r="B82" s="20"/>
      <c r="C82" s="218"/>
      <c r="D82" s="218"/>
      <c r="E82" s="218"/>
      <c r="F82" s="21"/>
      <c r="G82" s="219"/>
      <c r="H82" s="220"/>
      <c r="I82" s="221"/>
      <c r="J82" s="221"/>
      <c r="K82" s="59"/>
      <c r="L82" s="222"/>
      <c r="M82" s="23"/>
      <c r="N82" s="23"/>
      <c r="O82" s="23"/>
      <c r="P82" s="59"/>
      <c r="Q82" s="23">
        <f t="shared" si="4"/>
        <v>0</v>
      </c>
      <c r="R82" s="59"/>
      <c r="S82" s="23">
        <f t="shared" si="5"/>
        <v>0</v>
      </c>
      <c r="T82" s="31" t="str">
        <f t="shared" si="6"/>
        <v/>
      </c>
      <c r="U82" s="223"/>
      <c r="V82" s="9" t="s">
        <v>6968</v>
      </c>
    </row>
    <row r="83" s="10" customFormat="1" ht="15.45" customHeight="1" spans="1:22">
      <c r="A83" s="20"/>
      <c r="B83" s="20"/>
      <c r="C83" s="218"/>
      <c r="D83" s="218"/>
      <c r="E83" s="218"/>
      <c r="F83" s="21"/>
      <c r="G83" s="219"/>
      <c r="H83" s="220"/>
      <c r="I83" s="221"/>
      <c r="J83" s="221"/>
      <c r="K83" s="59"/>
      <c r="L83" s="222"/>
      <c r="M83" s="23"/>
      <c r="N83" s="23"/>
      <c r="O83" s="23"/>
      <c r="P83" s="59"/>
      <c r="Q83" s="23">
        <f t="shared" si="4"/>
        <v>0</v>
      </c>
      <c r="R83" s="59"/>
      <c r="S83" s="23">
        <f t="shared" si="5"/>
        <v>0</v>
      </c>
      <c r="T83" s="31" t="str">
        <f t="shared" si="6"/>
        <v/>
      </c>
      <c r="U83" s="223"/>
      <c r="V83" s="9" t="s">
        <v>6969</v>
      </c>
    </row>
    <row r="84" s="10" customFormat="1" ht="15.45" customHeight="1" spans="1:22">
      <c r="A84" s="20"/>
      <c r="B84" s="20"/>
      <c r="C84" s="218"/>
      <c r="D84" s="218"/>
      <c r="E84" s="218"/>
      <c r="F84" s="21"/>
      <c r="G84" s="219"/>
      <c r="H84" s="220"/>
      <c r="I84" s="221"/>
      <c r="J84" s="221"/>
      <c r="K84" s="59"/>
      <c r="L84" s="222"/>
      <c r="M84" s="23"/>
      <c r="N84" s="23"/>
      <c r="O84" s="23"/>
      <c r="P84" s="59"/>
      <c r="Q84" s="23">
        <f t="shared" si="4"/>
        <v>0</v>
      </c>
      <c r="R84" s="59"/>
      <c r="S84" s="23">
        <f t="shared" si="5"/>
        <v>0</v>
      </c>
      <c r="T84" s="31" t="str">
        <f t="shared" si="6"/>
        <v/>
      </c>
      <c r="U84" s="223"/>
      <c r="V84" s="9" t="s">
        <v>6970</v>
      </c>
    </row>
    <row r="85" s="10" customFormat="1" ht="15.45" customHeight="1" spans="1:22">
      <c r="A85" s="20"/>
      <c r="B85" s="20"/>
      <c r="C85" s="218"/>
      <c r="D85" s="218"/>
      <c r="E85" s="218"/>
      <c r="F85" s="21"/>
      <c r="G85" s="219"/>
      <c r="H85" s="220"/>
      <c r="I85" s="221"/>
      <c r="J85" s="221"/>
      <c r="K85" s="59"/>
      <c r="L85" s="222"/>
      <c r="M85" s="23"/>
      <c r="N85" s="23"/>
      <c r="O85" s="23"/>
      <c r="P85" s="59"/>
      <c r="Q85" s="23">
        <f t="shared" si="4"/>
        <v>0</v>
      </c>
      <c r="R85" s="59"/>
      <c r="S85" s="23">
        <f t="shared" si="5"/>
        <v>0</v>
      </c>
      <c r="T85" s="31" t="str">
        <f t="shared" si="6"/>
        <v/>
      </c>
      <c r="U85" s="223"/>
      <c r="V85" s="9" t="s">
        <v>6971</v>
      </c>
    </row>
    <row r="86" s="10" customFormat="1" ht="15.45" customHeight="1" spans="1:22">
      <c r="A86" s="20"/>
      <c r="B86" s="20"/>
      <c r="C86" s="218"/>
      <c r="D86" s="218"/>
      <c r="E86" s="218"/>
      <c r="F86" s="21"/>
      <c r="G86" s="219"/>
      <c r="H86" s="220"/>
      <c r="I86" s="221"/>
      <c r="J86" s="221"/>
      <c r="K86" s="59"/>
      <c r="L86" s="222"/>
      <c r="M86" s="23"/>
      <c r="N86" s="23"/>
      <c r="O86" s="23"/>
      <c r="P86" s="59"/>
      <c r="Q86" s="23">
        <f t="shared" si="4"/>
        <v>0</v>
      </c>
      <c r="R86" s="59"/>
      <c r="S86" s="23">
        <f t="shared" si="5"/>
        <v>0</v>
      </c>
      <c r="T86" s="31" t="str">
        <f t="shared" si="6"/>
        <v/>
      </c>
      <c r="U86" s="223"/>
      <c r="V86" s="9" t="s">
        <v>6972</v>
      </c>
    </row>
    <row r="87" s="10" customFormat="1" ht="15.45" customHeight="1" spans="1:22">
      <c r="A87" s="20"/>
      <c r="B87" s="20"/>
      <c r="C87" s="218"/>
      <c r="D87" s="218"/>
      <c r="E87" s="21"/>
      <c r="F87" s="21"/>
      <c r="G87" s="219"/>
      <c r="H87" s="220"/>
      <c r="I87" s="221"/>
      <c r="J87" s="221"/>
      <c r="K87" s="59"/>
      <c r="L87" s="222"/>
      <c r="M87" s="23"/>
      <c r="N87" s="23"/>
      <c r="O87" s="23"/>
      <c r="P87" s="59"/>
      <c r="Q87" s="23">
        <f t="shared" si="4"/>
        <v>0</v>
      </c>
      <c r="R87" s="59"/>
      <c r="S87" s="23">
        <f t="shared" si="5"/>
        <v>0</v>
      </c>
      <c r="T87" s="31" t="str">
        <f t="shared" si="6"/>
        <v/>
      </c>
      <c r="U87" s="223"/>
      <c r="V87" s="9" t="s">
        <v>6973</v>
      </c>
    </row>
    <row r="88" s="10" customFormat="1" ht="15.45" customHeight="1" spans="1:22">
      <c r="A88" s="20"/>
      <c r="B88" s="20"/>
      <c r="C88" s="218"/>
      <c r="D88" s="218"/>
      <c r="E88" s="21"/>
      <c r="F88" s="21"/>
      <c r="G88" s="219"/>
      <c r="H88" s="220"/>
      <c r="I88" s="221"/>
      <c r="J88" s="221"/>
      <c r="K88" s="59"/>
      <c r="L88" s="222"/>
      <c r="M88" s="23"/>
      <c r="N88" s="23"/>
      <c r="O88" s="23"/>
      <c r="P88" s="59"/>
      <c r="Q88" s="23">
        <f t="shared" si="4"/>
        <v>0</v>
      </c>
      <c r="R88" s="59"/>
      <c r="S88" s="23">
        <f t="shared" si="5"/>
        <v>0</v>
      </c>
      <c r="T88" s="31" t="str">
        <f t="shared" si="6"/>
        <v/>
      </c>
      <c r="U88" s="223"/>
      <c r="V88" s="9" t="s">
        <v>6974</v>
      </c>
    </row>
    <row r="89" s="10" customFormat="1" ht="15.45" customHeight="1" spans="1:22">
      <c r="A89" s="20"/>
      <c r="B89" s="20"/>
      <c r="C89" s="218"/>
      <c r="D89" s="218"/>
      <c r="E89" s="21"/>
      <c r="F89" s="21"/>
      <c r="G89" s="219"/>
      <c r="H89" s="220"/>
      <c r="I89" s="221"/>
      <c r="J89" s="221"/>
      <c r="K89" s="59"/>
      <c r="L89" s="222"/>
      <c r="M89" s="23"/>
      <c r="N89" s="23"/>
      <c r="O89" s="23"/>
      <c r="P89" s="59"/>
      <c r="Q89" s="23">
        <f t="shared" si="4"/>
        <v>0</v>
      </c>
      <c r="R89" s="59"/>
      <c r="S89" s="23">
        <f t="shared" si="5"/>
        <v>0</v>
      </c>
      <c r="T89" s="31" t="str">
        <f t="shared" si="6"/>
        <v/>
      </c>
      <c r="U89" s="223"/>
      <c r="V89" s="9" t="s">
        <v>6975</v>
      </c>
    </row>
    <row r="90" s="10" customFormat="1" ht="15.45" customHeight="1" spans="1:22">
      <c r="A90" s="20"/>
      <c r="B90" s="20"/>
      <c r="C90" s="218"/>
      <c r="D90" s="218"/>
      <c r="E90" s="21"/>
      <c r="F90" s="21"/>
      <c r="G90" s="219"/>
      <c r="H90" s="220"/>
      <c r="I90" s="221"/>
      <c r="J90" s="221"/>
      <c r="K90" s="59"/>
      <c r="L90" s="222"/>
      <c r="M90" s="23"/>
      <c r="N90" s="23"/>
      <c r="O90" s="23"/>
      <c r="P90" s="59"/>
      <c r="Q90" s="23">
        <f t="shared" si="4"/>
        <v>0</v>
      </c>
      <c r="R90" s="59"/>
      <c r="S90" s="23">
        <f t="shared" si="5"/>
        <v>0</v>
      </c>
      <c r="T90" s="31" t="str">
        <f t="shared" si="6"/>
        <v/>
      </c>
      <c r="U90" s="223"/>
      <c r="V90" s="9" t="s">
        <v>6976</v>
      </c>
    </row>
    <row r="91" s="10" customFormat="1" ht="15.45" customHeight="1" spans="1:22">
      <c r="A91" s="20"/>
      <c r="B91" s="20"/>
      <c r="C91" s="218"/>
      <c r="D91" s="218"/>
      <c r="E91" s="21"/>
      <c r="F91" s="21"/>
      <c r="G91" s="219"/>
      <c r="H91" s="220"/>
      <c r="I91" s="221"/>
      <c r="J91" s="221"/>
      <c r="K91" s="59"/>
      <c r="L91" s="222"/>
      <c r="M91" s="23"/>
      <c r="N91" s="23"/>
      <c r="O91" s="23"/>
      <c r="P91" s="59"/>
      <c r="Q91" s="23">
        <f t="shared" si="4"/>
        <v>0</v>
      </c>
      <c r="R91" s="59"/>
      <c r="S91" s="23">
        <f t="shared" si="5"/>
        <v>0</v>
      </c>
      <c r="T91" s="31" t="str">
        <f t="shared" si="6"/>
        <v/>
      </c>
      <c r="U91" s="223"/>
      <c r="V91" s="9" t="s">
        <v>6977</v>
      </c>
    </row>
    <row r="92" s="10" customFormat="1" ht="15.45" customHeight="1" spans="1:22">
      <c r="A92" s="20"/>
      <c r="B92" s="20"/>
      <c r="C92" s="218"/>
      <c r="D92" s="218"/>
      <c r="E92" s="21"/>
      <c r="F92" s="21"/>
      <c r="G92" s="219"/>
      <c r="H92" s="220"/>
      <c r="I92" s="221"/>
      <c r="J92" s="221"/>
      <c r="K92" s="59"/>
      <c r="L92" s="222"/>
      <c r="M92" s="23"/>
      <c r="N92" s="23"/>
      <c r="O92" s="23"/>
      <c r="P92" s="59"/>
      <c r="Q92" s="23">
        <f t="shared" si="4"/>
        <v>0</v>
      </c>
      <c r="R92" s="59"/>
      <c r="S92" s="23">
        <f t="shared" si="5"/>
        <v>0</v>
      </c>
      <c r="T92" s="31" t="str">
        <f t="shared" si="6"/>
        <v/>
      </c>
      <c r="U92" s="223"/>
      <c r="V92" s="9" t="s">
        <v>6978</v>
      </c>
    </row>
    <row r="93" s="10" customFormat="1" ht="15.45" customHeight="1" spans="1:22">
      <c r="A93" s="20"/>
      <c r="B93" s="20"/>
      <c r="C93" s="218"/>
      <c r="D93" s="218"/>
      <c r="E93" s="21"/>
      <c r="F93" s="21"/>
      <c r="G93" s="219"/>
      <c r="H93" s="220"/>
      <c r="I93" s="221"/>
      <c r="J93" s="221"/>
      <c r="K93" s="59"/>
      <c r="L93" s="222"/>
      <c r="M93" s="23"/>
      <c r="N93" s="23"/>
      <c r="O93" s="23"/>
      <c r="P93" s="59"/>
      <c r="Q93" s="23">
        <f t="shared" si="4"/>
        <v>0</v>
      </c>
      <c r="R93" s="59"/>
      <c r="S93" s="23">
        <f t="shared" si="5"/>
        <v>0</v>
      </c>
      <c r="T93" s="31" t="str">
        <f t="shared" si="6"/>
        <v/>
      </c>
      <c r="U93" s="223"/>
      <c r="V93" s="9" t="s">
        <v>6979</v>
      </c>
    </row>
    <row r="94" s="10" customFormat="1" ht="15.45" customHeight="1" spans="1:22">
      <c r="A94" s="20"/>
      <c r="B94" s="20"/>
      <c r="C94" s="218"/>
      <c r="D94" s="218"/>
      <c r="E94" s="21"/>
      <c r="F94" s="21"/>
      <c r="G94" s="219"/>
      <c r="H94" s="220"/>
      <c r="I94" s="221"/>
      <c r="J94" s="221"/>
      <c r="K94" s="59"/>
      <c r="L94" s="222"/>
      <c r="M94" s="23"/>
      <c r="N94" s="23"/>
      <c r="O94" s="23"/>
      <c r="P94" s="59"/>
      <c r="Q94" s="23">
        <f t="shared" si="4"/>
        <v>0</v>
      </c>
      <c r="R94" s="59"/>
      <c r="S94" s="23">
        <f t="shared" si="5"/>
        <v>0</v>
      </c>
      <c r="T94" s="31" t="str">
        <f t="shared" si="6"/>
        <v/>
      </c>
      <c r="U94" s="223"/>
      <c r="V94" s="9" t="s">
        <v>6980</v>
      </c>
    </row>
    <row r="95" s="10" customFormat="1" ht="15.45" customHeight="1" spans="1:22">
      <c r="A95" s="20"/>
      <c r="B95" s="20"/>
      <c r="C95" s="218"/>
      <c r="D95" s="218"/>
      <c r="E95" s="21"/>
      <c r="F95" s="21"/>
      <c r="G95" s="219"/>
      <c r="H95" s="220"/>
      <c r="I95" s="221"/>
      <c r="J95" s="221"/>
      <c r="K95" s="59"/>
      <c r="L95" s="222"/>
      <c r="M95" s="23"/>
      <c r="N95" s="23"/>
      <c r="O95" s="23"/>
      <c r="P95" s="59"/>
      <c r="Q95" s="23">
        <f t="shared" si="4"/>
        <v>0</v>
      </c>
      <c r="R95" s="59"/>
      <c r="S95" s="23">
        <f t="shared" si="5"/>
        <v>0</v>
      </c>
      <c r="T95" s="31" t="str">
        <f t="shared" si="6"/>
        <v/>
      </c>
      <c r="U95" s="223"/>
      <c r="V95" s="9" t="s">
        <v>6981</v>
      </c>
    </row>
    <row r="96" s="10" customFormat="1" ht="15.45" customHeight="1" spans="1:22">
      <c r="A96" s="20"/>
      <c r="B96" s="20"/>
      <c r="C96" s="218"/>
      <c r="D96" s="218"/>
      <c r="E96" s="21"/>
      <c r="F96" s="21"/>
      <c r="G96" s="219"/>
      <c r="H96" s="220"/>
      <c r="I96" s="221"/>
      <c r="J96" s="221"/>
      <c r="K96" s="59"/>
      <c r="L96" s="222"/>
      <c r="M96" s="23"/>
      <c r="N96" s="23"/>
      <c r="O96" s="23"/>
      <c r="P96" s="59"/>
      <c r="Q96" s="23">
        <f t="shared" si="4"/>
        <v>0</v>
      </c>
      <c r="R96" s="59"/>
      <c r="S96" s="23">
        <f t="shared" si="5"/>
        <v>0</v>
      </c>
      <c r="T96" s="31" t="str">
        <f t="shared" si="6"/>
        <v/>
      </c>
      <c r="U96" s="223"/>
      <c r="V96" s="9" t="s">
        <v>6982</v>
      </c>
    </row>
    <row r="97" s="10" customFormat="1" ht="15.45" customHeight="1" spans="1:22">
      <c r="A97" s="20"/>
      <c r="B97" s="20"/>
      <c r="C97" s="218"/>
      <c r="D97" s="218"/>
      <c r="E97" s="21"/>
      <c r="F97" s="21"/>
      <c r="G97" s="219"/>
      <c r="H97" s="220"/>
      <c r="I97" s="221"/>
      <c r="J97" s="221"/>
      <c r="K97" s="59"/>
      <c r="L97" s="222"/>
      <c r="M97" s="23"/>
      <c r="N97" s="23"/>
      <c r="O97" s="23"/>
      <c r="P97" s="59"/>
      <c r="Q97" s="23">
        <f t="shared" si="4"/>
        <v>0</v>
      </c>
      <c r="R97" s="59"/>
      <c r="S97" s="23">
        <f t="shared" si="5"/>
        <v>0</v>
      </c>
      <c r="T97" s="31" t="str">
        <f t="shared" si="6"/>
        <v/>
      </c>
      <c r="U97" s="223"/>
      <c r="V97" s="9" t="s">
        <v>6983</v>
      </c>
    </row>
    <row r="98" s="10" customFormat="1" ht="15.45" customHeight="1" spans="1:22">
      <c r="A98" s="20"/>
      <c r="B98" s="20"/>
      <c r="C98" s="218"/>
      <c r="D98" s="218"/>
      <c r="E98" s="21"/>
      <c r="F98" s="21"/>
      <c r="G98" s="219"/>
      <c r="H98" s="220"/>
      <c r="I98" s="221"/>
      <c r="J98" s="221"/>
      <c r="K98" s="59"/>
      <c r="L98" s="222"/>
      <c r="M98" s="23"/>
      <c r="N98" s="23"/>
      <c r="O98" s="23"/>
      <c r="P98" s="59"/>
      <c r="Q98" s="23">
        <f t="shared" si="4"/>
        <v>0</v>
      </c>
      <c r="R98" s="59"/>
      <c r="S98" s="23">
        <f t="shared" si="5"/>
        <v>0</v>
      </c>
      <c r="T98" s="31" t="str">
        <f t="shared" si="6"/>
        <v/>
      </c>
      <c r="U98" s="223"/>
      <c r="V98" s="9" t="s">
        <v>6984</v>
      </c>
    </row>
    <row r="99" s="10" customFormat="1" ht="15.45" customHeight="1" spans="1:22">
      <c r="A99" s="20"/>
      <c r="B99" s="20"/>
      <c r="C99" s="218"/>
      <c r="D99" s="218"/>
      <c r="E99" s="21"/>
      <c r="F99" s="21"/>
      <c r="G99" s="219"/>
      <c r="H99" s="220"/>
      <c r="I99" s="221"/>
      <c r="J99" s="221"/>
      <c r="K99" s="59"/>
      <c r="L99" s="222"/>
      <c r="M99" s="23"/>
      <c r="N99" s="23"/>
      <c r="O99" s="23"/>
      <c r="P99" s="59"/>
      <c r="Q99" s="23">
        <f t="shared" si="4"/>
        <v>0</v>
      </c>
      <c r="R99" s="59"/>
      <c r="S99" s="23">
        <f t="shared" si="5"/>
        <v>0</v>
      </c>
      <c r="T99" s="31" t="str">
        <f t="shared" si="6"/>
        <v/>
      </c>
      <c r="U99" s="223"/>
      <c r="V99" s="9" t="s">
        <v>6985</v>
      </c>
    </row>
    <row r="100" s="10" customFormat="1" ht="15.45" customHeight="1" spans="1:22">
      <c r="A100" s="20"/>
      <c r="B100" s="20"/>
      <c r="C100" s="218"/>
      <c r="D100" s="218"/>
      <c r="E100" s="21"/>
      <c r="F100" s="21"/>
      <c r="G100" s="219"/>
      <c r="H100" s="220"/>
      <c r="I100" s="221"/>
      <c r="J100" s="221"/>
      <c r="K100" s="59"/>
      <c r="L100" s="222"/>
      <c r="M100" s="23"/>
      <c r="N100" s="23"/>
      <c r="O100" s="23"/>
      <c r="P100" s="59"/>
      <c r="Q100" s="23">
        <f t="shared" si="4"/>
        <v>0</v>
      </c>
      <c r="R100" s="59"/>
      <c r="S100" s="23">
        <f t="shared" si="5"/>
        <v>0</v>
      </c>
      <c r="T100" s="31" t="str">
        <f t="shared" si="6"/>
        <v/>
      </c>
      <c r="U100" s="223"/>
      <c r="V100" s="9" t="s">
        <v>6986</v>
      </c>
    </row>
    <row r="101" s="10" customFormat="1" ht="15.45" customHeight="1" spans="1:22">
      <c r="A101" s="20"/>
      <c r="B101" s="20"/>
      <c r="C101" s="218"/>
      <c r="D101" s="218"/>
      <c r="E101" s="21"/>
      <c r="F101" s="21"/>
      <c r="G101" s="219"/>
      <c r="H101" s="220"/>
      <c r="I101" s="221"/>
      <c r="J101" s="221"/>
      <c r="K101" s="59"/>
      <c r="L101" s="222"/>
      <c r="M101" s="23"/>
      <c r="N101" s="23"/>
      <c r="O101" s="23"/>
      <c r="P101" s="59"/>
      <c r="Q101" s="23">
        <f t="shared" si="4"/>
        <v>0</v>
      </c>
      <c r="R101" s="59"/>
      <c r="S101" s="23">
        <f t="shared" si="5"/>
        <v>0</v>
      </c>
      <c r="T101" s="31" t="str">
        <f t="shared" si="6"/>
        <v/>
      </c>
      <c r="U101" s="223"/>
      <c r="V101" s="9" t="s">
        <v>6987</v>
      </c>
    </row>
    <row r="102" s="10" customFormat="1" ht="15.45" customHeight="1" spans="1:22">
      <c r="A102" s="20"/>
      <c r="B102" s="20"/>
      <c r="C102" s="218"/>
      <c r="D102" s="218"/>
      <c r="E102" s="21"/>
      <c r="F102" s="21"/>
      <c r="G102" s="219"/>
      <c r="H102" s="220"/>
      <c r="I102" s="221"/>
      <c r="J102" s="221"/>
      <c r="K102" s="59"/>
      <c r="L102" s="222"/>
      <c r="M102" s="23"/>
      <c r="N102" s="23"/>
      <c r="O102" s="23"/>
      <c r="P102" s="59"/>
      <c r="Q102" s="23">
        <f t="shared" si="4"/>
        <v>0</v>
      </c>
      <c r="R102" s="59"/>
      <c r="S102" s="23">
        <f t="shared" si="5"/>
        <v>0</v>
      </c>
      <c r="T102" s="31" t="str">
        <f t="shared" si="6"/>
        <v/>
      </c>
      <c r="U102" s="223"/>
      <c r="V102" s="9" t="s">
        <v>6988</v>
      </c>
    </row>
    <row r="103" s="10" customFormat="1" ht="15.45" customHeight="1" spans="1:22">
      <c r="A103" s="20"/>
      <c r="B103" s="20"/>
      <c r="C103" s="218"/>
      <c r="D103" s="218"/>
      <c r="E103" s="21"/>
      <c r="F103" s="21"/>
      <c r="G103" s="219"/>
      <c r="H103" s="220"/>
      <c r="I103" s="221"/>
      <c r="J103" s="221"/>
      <c r="K103" s="59"/>
      <c r="L103" s="222"/>
      <c r="M103" s="23"/>
      <c r="N103" s="23"/>
      <c r="O103" s="23"/>
      <c r="P103" s="59"/>
      <c r="Q103" s="23">
        <f t="shared" si="4"/>
        <v>0</v>
      </c>
      <c r="R103" s="59"/>
      <c r="S103" s="23">
        <f t="shared" si="5"/>
        <v>0</v>
      </c>
      <c r="T103" s="31" t="str">
        <f t="shared" si="6"/>
        <v/>
      </c>
      <c r="U103" s="223"/>
      <c r="V103" s="9" t="s">
        <v>6989</v>
      </c>
    </row>
    <row r="104" s="10" customFormat="1" ht="15.45" customHeight="1" spans="1:22">
      <c r="A104" s="20"/>
      <c r="B104" s="20"/>
      <c r="C104" s="218"/>
      <c r="D104" s="218"/>
      <c r="E104" s="21"/>
      <c r="F104" s="21"/>
      <c r="G104" s="219"/>
      <c r="H104" s="220"/>
      <c r="I104" s="221"/>
      <c r="J104" s="221"/>
      <c r="K104" s="59"/>
      <c r="L104" s="222"/>
      <c r="M104" s="23"/>
      <c r="N104" s="23"/>
      <c r="O104" s="23"/>
      <c r="P104" s="59"/>
      <c r="Q104" s="23">
        <f t="shared" si="4"/>
        <v>0</v>
      </c>
      <c r="R104" s="59"/>
      <c r="S104" s="23">
        <f t="shared" si="5"/>
        <v>0</v>
      </c>
      <c r="T104" s="31" t="str">
        <f t="shared" si="6"/>
        <v/>
      </c>
      <c r="U104" s="223"/>
      <c r="V104" s="9" t="s">
        <v>6990</v>
      </c>
    </row>
    <row r="105" s="10" customFormat="1" ht="15.45" customHeight="1" spans="1:22">
      <c r="A105" s="20"/>
      <c r="B105" s="20"/>
      <c r="C105" s="218"/>
      <c r="D105" s="218"/>
      <c r="E105" s="21"/>
      <c r="F105" s="21"/>
      <c r="G105" s="219"/>
      <c r="H105" s="220"/>
      <c r="I105" s="221"/>
      <c r="J105" s="221"/>
      <c r="K105" s="59"/>
      <c r="L105" s="222"/>
      <c r="M105" s="23"/>
      <c r="N105" s="23"/>
      <c r="O105" s="23"/>
      <c r="P105" s="59"/>
      <c r="Q105" s="23">
        <f t="shared" si="4"/>
        <v>0</v>
      </c>
      <c r="R105" s="59"/>
      <c r="S105" s="23">
        <f t="shared" si="5"/>
        <v>0</v>
      </c>
      <c r="T105" s="31" t="str">
        <f t="shared" si="6"/>
        <v/>
      </c>
      <c r="U105" s="223"/>
      <c r="V105" s="9" t="s">
        <v>6991</v>
      </c>
    </row>
    <row r="106" s="10" customFormat="1" ht="15.45" customHeight="1" spans="1:22">
      <c r="A106" s="20"/>
      <c r="B106" s="20"/>
      <c r="C106" s="218"/>
      <c r="D106" s="218"/>
      <c r="E106" s="21"/>
      <c r="F106" s="21"/>
      <c r="G106" s="219"/>
      <c r="H106" s="220"/>
      <c r="I106" s="221"/>
      <c r="J106" s="221"/>
      <c r="K106" s="59"/>
      <c r="L106" s="222"/>
      <c r="M106" s="23"/>
      <c r="N106" s="23"/>
      <c r="O106" s="23"/>
      <c r="P106" s="59"/>
      <c r="Q106" s="23">
        <f t="shared" si="4"/>
        <v>0</v>
      </c>
      <c r="R106" s="59"/>
      <c r="S106" s="23">
        <f t="shared" si="5"/>
        <v>0</v>
      </c>
      <c r="T106" s="31" t="str">
        <f t="shared" si="6"/>
        <v/>
      </c>
      <c r="U106" s="223"/>
      <c r="V106" s="9" t="s">
        <v>6992</v>
      </c>
    </row>
    <row r="107" s="10" customFormat="1" ht="15.45" customHeight="1" spans="1:22">
      <c r="A107" s="20"/>
      <c r="B107" s="20"/>
      <c r="C107" s="218"/>
      <c r="D107" s="218"/>
      <c r="E107" s="21"/>
      <c r="F107" s="21"/>
      <c r="G107" s="219"/>
      <c r="H107" s="220"/>
      <c r="I107" s="221"/>
      <c r="J107" s="221"/>
      <c r="K107" s="59"/>
      <c r="L107" s="222"/>
      <c r="M107" s="23"/>
      <c r="N107" s="23"/>
      <c r="O107" s="23"/>
      <c r="P107" s="59"/>
      <c r="Q107" s="23">
        <f t="shared" si="4"/>
        <v>0</v>
      </c>
      <c r="R107" s="59"/>
      <c r="S107" s="23">
        <f t="shared" si="5"/>
        <v>0</v>
      </c>
      <c r="T107" s="31" t="str">
        <f t="shared" si="6"/>
        <v/>
      </c>
      <c r="U107" s="223"/>
      <c r="V107" s="9" t="s">
        <v>6993</v>
      </c>
    </row>
    <row r="108" s="10" customFormat="1" ht="15.45" customHeight="1" spans="1:22">
      <c r="A108" s="20"/>
      <c r="B108" s="20"/>
      <c r="C108" s="218"/>
      <c r="D108" s="218"/>
      <c r="E108" s="21"/>
      <c r="F108" s="21"/>
      <c r="G108" s="219"/>
      <c r="H108" s="220"/>
      <c r="I108" s="221"/>
      <c r="J108" s="221"/>
      <c r="K108" s="59"/>
      <c r="L108" s="222"/>
      <c r="M108" s="23"/>
      <c r="N108" s="23"/>
      <c r="O108" s="23"/>
      <c r="P108" s="59"/>
      <c r="Q108" s="23">
        <f t="shared" si="4"/>
        <v>0</v>
      </c>
      <c r="R108" s="59"/>
      <c r="S108" s="23">
        <f t="shared" si="5"/>
        <v>0</v>
      </c>
      <c r="T108" s="31" t="str">
        <f t="shared" si="6"/>
        <v/>
      </c>
      <c r="U108" s="223"/>
      <c r="V108" s="9" t="s">
        <v>6994</v>
      </c>
    </row>
    <row r="109" s="10" customFormat="1" ht="15.45" customHeight="1" spans="1:22">
      <c r="A109" s="20"/>
      <c r="B109" s="20"/>
      <c r="C109" s="218"/>
      <c r="D109" s="218"/>
      <c r="E109" s="21"/>
      <c r="F109" s="21"/>
      <c r="G109" s="219"/>
      <c r="H109" s="220"/>
      <c r="I109" s="221"/>
      <c r="J109" s="221"/>
      <c r="K109" s="59"/>
      <c r="L109" s="222"/>
      <c r="M109" s="23"/>
      <c r="N109" s="23"/>
      <c r="O109" s="23"/>
      <c r="P109" s="59"/>
      <c r="Q109" s="23">
        <f t="shared" si="4"/>
        <v>0</v>
      </c>
      <c r="R109" s="59"/>
      <c r="S109" s="23">
        <f t="shared" si="5"/>
        <v>0</v>
      </c>
      <c r="T109" s="31" t="str">
        <f t="shared" si="6"/>
        <v/>
      </c>
      <c r="U109" s="223"/>
      <c r="V109" s="9" t="s">
        <v>6995</v>
      </c>
    </row>
    <row r="110" s="10" customFormat="1" ht="15.45" customHeight="1" spans="1:22">
      <c r="A110" s="20"/>
      <c r="B110" s="20"/>
      <c r="C110" s="218"/>
      <c r="D110" s="218"/>
      <c r="E110" s="21"/>
      <c r="F110" s="21"/>
      <c r="G110" s="219"/>
      <c r="H110" s="220"/>
      <c r="I110" s="221"/>
      <c r="J110" s="221"/>
      <c r="K110" s="59"/>
      <c r="L110" s="222"/>
      <c r="M110" s="23"/>
      <c r="N110" s="23"/>
      <c r="O110" s="23"/>
      <c r="P110" s="59"/>
      <c r="Q110" s="23">
        <f t="shared" si="4"/>
        <v>0</v>
      </c>
      <c r="R110" s="59"/>
      <c r="S110" s="23">
        <f t="shared" si="5"/>
        <v>0</v>
      </c>
      <c r="T110" s="31" t="str">
        <f t="shared" si="6"/>
        <v/>
      </c>
      <c r="U110" s="223"/>
      <c r="V110" s="9" t="s">
        <v>6996</v>
      </c>
    </row>
    <row r="111" s="10" customFormat="1" ht="15.45" customHeight="1" spans="1:22">
      <c r="A111" s="20"/>
      <c r="B111" s="20"/>
      <c r="C111" s="218"/>
      <c r="D111" s="218"/>
      <c r="E111" s="21"/>
      <c r="F111" s="21"/>
      <c r="G111" s="219"/>
      <c r="H111" s="220"/>
      <c r="I111" s="221"/>
      <c r="J111" s="221"/>
      <c r="K111" s="59"/>
      <c r="L111" s="222"/>
      <c r="M111" s="23"/>
      <c r="N111" s="23"/>
      <c r="O111" s="23"/>
      <c r="P111" s="59"/>
      <c r="Q111" s="23">
        <f t="shared" si="4"/>
        <v>0</v>
      </c>
      <c r="R111" s="59"/>
      <c r="S111" s="23">
        <f t="shared" si="5"/>
        <v>0</v>
      </c>
      <c r="T111" s="31" t="str">
        <f t="shared" si="6"/>
        <v/>
      </c>
      <c r="U111" s="223"/>
      <c r="V111" s="9" t="s">
        <v>6997</v>
      </c>
    </row>
    <row r="112" s="10" customFormat="1" ht="15.45" customHeight="1" spans="1:22">
      <c r="A112" s="20"/>
      <c r="B112" s="20"/>
      <c r="C112" s="218"/>
      <c r="D112" s="218"/>
      <c r="E112" s="21"/>
      <c r="F112" s="21"/>
      <c r="G112" s="219"/>
      <c r="H112" s="220"/>
      <c r="I112" s="221"/>
      <c r="J112" s="221"/>
      <c r="K112" s="59"/>
      <c r="L112" s="222"/>
      <c r="M112" s="23"/>
      <c r="N112" s="23"/>
      <c r="O112" s="23"/>
      <c r="P112" s="59"/>
      <c r="Q112" s="23">
        <f t="shared" si="4"/>
        <v>0</v>
      </c>
      <c r="R112" s="59"/>
      <c r="S112" s="23">
        <f t="shared" si="5"/>
        <v>0</v>
      </c>
      <c r="T112" s="31" t="str">
        <f t="shared" si="6"/>
        <v/>
      </c>
      <c r="U112" s="223"/>
      <c r="V112" s="9" t="s">
        <v>6998</v>
      </c>
    </row>
    <row r="113" s="10" customFormat="1" ht="15.45" customHeight="1" spans="1:22">
      <c r="A113" s="20"/>
      <c r="B113" s="20"/>
      <c r="C113" s="218"/>
      <c r="D113" s="218"/>
      <c r="E113" s="21"/>
      <c r="F113" s="21"/>
      <c r="G113" s="219"/>
      <c r="H113" s="220"/>
      <c r="I113" s="221"/>
      <c r="J113" s="221"/>
      <c r="K113" s="59"/>
      <c r="L113" s="222"/>
      <c r="M113" s="23"/>
      <c r="N113" s="23"/>
      <c r="O113" s="23"/>
      <c r="P113" s="59"/>
      <c r="Q113" s="23">
        <f t="shared" si="4"/>
        <v>0</v>
      </c>
      <c r="R113" s="59"/>
      <c r="S113" s="23">
        <f t="shared" si="5"/>
        <v>0</v>
      </c>
      <c r="T113" s="31" t="str">
        <f t="shared" si="6"/>
        <v/>
      </c>
      <c r="U113" s="223"/>
      <c r="V113" s="9" t="s">
        <v>6999</v>
      </c>
    </row>
    <row r="114" s="10" customFormat="1" ht="15.45" customHeight="1" spans="1:22">
      <c r="A114" s="20"/>
      <c r="B114" s="20"/>
      <c r="C114" s="218"/>
      <c r="D114" s="218"/>
      <c r="E114" s="21"/>
      <c r="F114" s="21"/>
      <c r="G114" s="219"/>
      <c r="H114" s="220"/>
      <c r="I114" s="221"/>
      <c r="J114" s="221"/>
      <c r="K114" s="59"/>
      <c r="L114" s="222"/>
      <c r="M114" s="23"/>
      <c r="N114" s="23"/>
      <c r="O114" s="23"/>
      <c r="P114" s="59"/>
      <c r="Q114" s="23">
        <f t="shared" si="4"/>
        <v>0</v>
      </c>
      <c r="R114" s="59"/>
      <c r="S114" s="23">
        <f t="shared" si="5"/>
        <v>0</v>
      </c>
      <c r="T114" s="31" t="str">
        <f t="shared" si="6"/>
        <v/>
      </c>
      <c r="U114" s="223"/>
      <c r="V114" s="9" t="s">
        <v>7000</v>
      </c>
    </row>
    <row r="115" s="10" customFormat="1" ht="15.45" customHeight="1" spans="1:22">
      <c r="A115" s="20"/>
      <c r="B115" s="20"/>
      <c r="C115" s="218"/>
      <c r="D115" s="218"/>
      <c r="E115" s="21"/>
      <c r="F115" s="21"/>
      <c r="G115" s="219"/>
      <c r="H115" s="220"/>
      <c r="I115" s="221"/>
      <c r="J115" s="221"/>
      <c r="K115" s="59"/>
      <c r="L115" s="222"/>
      <c r="M115" s="23"/>
      <c r="N115" s="23"/>
      <c r="O115" s="23"/>
      <c r="P115" s="59"/>
      <c r="Q115" s="23">
        <f t="shared" si="4"/>
        <v>0</v>
      </c>
      <c r="R115" s="59"/>
      <c r="S115" s="23">
        <f t="shared" si="5"/>
        <v>0</v>
      </c>
      <c r="T115" s="31" t="str">
        <f t="shared" si="6"/>
        <v/>
      </c>
      <c r="U115" s="223"/>
      <c r="V115" s="9" t="s">
        <v>7001</v>
      </c>
    </row>
    <row r="116" s="10" customFormat="1" ht="15.45" customHeight="1" spans="1:22">
      <c r="A116" s="20"/>
      <c r="B116" s="20"/>
      <c r="C116" s="218"/>
      <c r="D116" s="218"/>
      <c r="E116" s="21"/>
      <c r="F116" s="21"/>
      <c r="G116" s="219"/>
      <c r="H116" s="220"/>
      <c r="I116" s="221"/>
      <c r="J116" s="221"/>
      <c r="K116" s="59"/>
      <c r="L116" s="222"/>
      <c r="M116" s="23"/>
      <c r="N116" s="23"/>
      <c r="O116" s="23"/>
      <c r="P116" s="59"/>
      <c r="Q116" s="23">
        <f t="shared" si="4"/>
        <v>0</v>
      </c>
      <c r="R116" s="59"/>
      <c r="S116" s="23">
        <f t="shared" si="5"/>
        <v>0</v>
      </c>
      <c r="T116" s="31" t="str">
        <f t="shared" si="6"/>
        <v/>
      </c>
      <c r="U116" s="223"/>
      <c r="V116" s="9" t="s">
        <v>7002</v>
      </c>
    </row>
    <row r="117" s="10" customFormat="1" ht="15.45" customHeight="1" spans="1:22">
      <c r="A117" s="20"/>
      <c r="B117" s="20"/>
      <c r="C117" s="218"/>
      <c r="D117" s="218"/>
      <c r="E117" s="21"/>
      <c r="F117" s="21"/>
      <c r="G117" s="219"/>
      <c r="H117" s="220"/>
      <c r="I117" s="221"/>
      <c r="J117" s="221"/>
      <c r="K117" s="59"/>
      <c r="L117" s="222"/>
      <c r="M117" s="23"/>
      <c r="N117" s="23"/>
      <c r="O117" s="23"/>
      <c r="P117" s="59"/>
      <c r="Q117" s="23">
        <f t="shared" si="4"/>
        <v>0</v>
      </c>
      <c r="R117" s="59"/>
      <c r="S117" s="23">
        <f t="shared" si="5"/>
        <v>0</v>
      </c>
      <c r="T117" s="31" t="str">
        <f t="shared" si="6"/>
        <v/>
      </c>
      <c r="U117" s="223"/>
      <c r="V117" s="9" t="s">
        <v>7003</v>
      </c>
    </row>
    <row r="118" s="10" customFormat="1" ht="15.45" customHeight="1" spans="1:22">
      <c r="A118" s="20"/>
      <c r="B118" s="20"/>
      <c r="C118" s="218"/>
      <c r="D118" s="218"/>
      <c r="E118" s="21"/>
      <c r="F118" s="21"/>
      <c r="G118" s="219"/>
      <c r="H118" s="220"/>
      <c r="I118" s="221"/>
      <c r="J118" s="221"/>
      <c r="K118" s="59"/>
      <c r="L118" s="222"/>
      <c r="M118" s="23"/>
      <c r="N118" s="23"/>
      <c r="O118" s="23"/>
      <c r="P118" s="59"/>
      <c r="Q118" s="23">
        <f t="shared" si="4"/>
        <v>0</v>
      </c>
      <c r="R118" s="59"/>
      <c r="S118" s="23">
        <f t="shared" si="5"/>
        <v>0</v>
      </c>
      <c r="T118" s="31" t="str">
        <f t="shared" si="6"/>
        <v/>
      </c>
      <c r="U118" s="223"/>
      <c r="V118" s="9" t="s">
        <v>7004</v>
      </c>
    </row>
    <row r="119" s="10" customFormat="1" ht="15.45" customHeight="1" spans="1:22">
      <c r="A119" s="20"/>
      <c r="B119" s="20"/>
      <c r="C119" s="218"/>
      <c r="D119" s="218"/>
      <c r="E119" s="21"/>
      <c r="F119" s="21"/>
      <c r="G119" s="219"/>
      <c r="H119" s="220"/>
      <c r="I119" s="221"/>
      <c r="J119" s="221"/>
      <c r="K119" s="59"/>
      <c r="L119" s="222"/>
      <c r="M119" s="23"/>
      <c r="N119" s="23"/>
      <c r="O119" s="23"/>
      <c r="P119" s="59"/>
      <c r="Q119" s="23">
        <f t="shared" si="4"/>
        <v>0</v>
      </c>
      <c r="R119" s="59"/>
      <c r="S119" s="23">
        <f t="shared" si="5"/>
        <v>0</v>
      </c>
      <c r="T119" s="31" t="str">
        <f t="shared" si="6"/>
        <v/>
      </c>
      <c r="U119" s="223"/>
      <c r="V119" s="9" t="s">
        <v>7005</v>
      </c>
    </row>
    <row r="120" s="10" customFormat="1" ht="15.45" customHeight="1" spans="1:22">
      <c r="A120" s="20"/>
      <c r="B120" s="20"/>
      <c r="C120" s="218"/>
      <c r="D120" s="218"/>
      <c r="E120" s="21"/>
      <c r="F120" s="21"/>
      <c r="G120" s="219"/>
      <c r="H120" s="220"/>
      <c r="I120" s="221"/>
      <c r="J120" s="221"/>
      <c r="K120" s="59"/>
      <c r="L120" s="222"/>
      <c r="M120" s="23"/>
      <c r="N120" s="23"/>
      <c r="O120" s="23"/>
      <c r="P120" s="59"/>
      <c r="Q120" s="23">
        <f t="shared" si="4"/>
        <v>0</v>
      </c>
      <c r="R120" s="59"/>
      <c r="S120" s="23">
        <f t="shared" si="5"/>
        <v>0</v>
      </c>
      <c r="T120" s="31" t="str">
        <f t="shared" si="6"/>
        <v/>
      </c>
      <c r="U120" s="223"/>
      <c r="V120" s="9" t="s">
        <v>7006</v>
      </c>
    </row>
    <row r="121" s="10" customFormat="1" ht="15.45" customHeight="1" spans="1:22">
      <c r="A121" s="20"/>
      <c r="B121" s="20"/>
      <c r="C121" s="218"/>
      <c r="D121" s="218"/>
      <c r="E121" s="21"/>
      <c r="F121" s="21"/>
      <c r="G121" s="219"/>
      <c r="H121" s="220"/>
      <c r="I121" s="221"/>
      <c r="J121" s="221"/>
      <c r="K121" s="59"/>
      <c r="L121" s="222"/>
      <c r="M121" s="23"/>
      <c r="N121" s="23"/>
      <c r="O121" s="23"/>
      <c r="P121" s="59"/>
      <c r="Q121" s="23">
        <f t="shared" si="4"/>
        <v>0</v>
      </c>
      <c r="R121" s="59"/>
      <c r="S121" s="23">
        <f t="shared" si="5"/>
        <v>0</v>
      </c>
      <c r="T121" s="31" t="str">
        <f t="shared" si="6"/>
        <v/>
      </c>
      <c r="U121" s="223"/>
      <c r="V121" s="9" t="s">
        <v>7007</v>
      </c>
    </row>
    <row r="122" s="10" customFormat="1" ht="15.45" customHeight="1" spans="1:22">
      <c r="A122" s="20"/>
      <c r="B122" s="20"/>
      <c r="C122" s="218"/>
      <c r="D122" s="218"/>
      <c r="E122" s="21"/>
      <c r="F122" s="21"/>
      <c r="G122" s="219"/>
      <c r="H122" s="220"/>
      <c r="I122" s="221"/>
      <c r="J122" s="221"/>
      <c r="K122" s="59"/>
      <c r="L122" s="222"/>
      <c r="M122" s="23"/>
      <c r="N122" s="23"/>
      <c r="O122" s="23"/>
      <c r="P122" s="59"/>
      <c r="Q122" s="23">
        <f t="shared" ref="Q122:Q162" si="7">P122*G122</f>
        <v>0</v>
      </c>
      <c r="R122" s="59"/>
      <c r="S122" s="23">
        <f t="shared" ref="S122:S162" si="8">Q122</f>
        <v>0</v>
      </c>
      <c r="T122" s="31" t="str">
        <f t="shared" ref="T122:T162" si="9">IF(N122-O122=0,"",(S122-N122+O122)/(N122-O122)*100)</f>
        <v/>
      </c>
      <c r="U122" s="223"/>
      <c r="V122" s="9" t="s">
        <v>7008</v>
      </c>
    </row>
    <row r="123" s="10" customFormat="1" ht="15.45" customHeight="1" spans="1:22">
      <c r="A123" s="20"/>
      <c r="B123" s="20"/>
      <c r="C123" s="218"/>
      <c r="D123" s="218"/>
      <c r="E123" s="21"/>
      <c r="F123" s="21"/>
      <c r="G123" s="219"/>
      <c r="H123" s="220"/>
      <c r="I123" s="221"/>
      <c r="J123" s="221"/>
      <c r="K123" s="59"/>
      <c r="L123" s="222"/>
      <c r="M123" s="23"/>
      <c r="N123" s="23"/>
      <c r="O123" s="23"/>
      <c r="P123" s="59"/>
      <c r="Q123" s="23">
        <f t="shared" si="7"/>
        <v>0</v>
      </c>
      <c r="R123" s="59"/>
      <c r="S123" s="23">
        <f t="shared" si="8"/>
        <v>0</v>
      </c>
      <c r="T123" s="31" t="str">
        <f t="shared" si="9"/>
        <v/>
      </c>
      <c r="U123" s="223"/>
      <c r="V123" s="9" t="s">
        <v>7009</v>
      </c>
    </row>
    <row r="124" s="10" customFormat="1" ht="15.45" customHeight="1" spans="1:22">
      <c r="A124" s="20"/>
      <c r="B124" s="20"/>
      <c r="C124" s="218"/>
      <c r="D124" s="218"/>
      <c r="E124" s="21"/>
      <c r="F124" s="21"/>
      <c r="G124" s="219"/>
      <c r="H124" s="220"/>
      <c r="I124" s="221"/>
      <c r="J124" s="221"/>
      <c r="K124" s="59"/>
      <c r="L124" s="222"/>
      <c r="M124" s="23"/>
      <c r="N124" s="23"/>
      <c r="O124" s="23"/>
      <c r="P124" s="59"/>
      <c r="Q124" s="23">
        <f t="shared" si="7"/>
        <v>0</v>
      </c>
      <c r="R124" s="59"/>
      <c r="S124" s="23">
        <f t="shared" si="8"/>
        <v>0</v>
      </c>
      <c r="T124" s="31" t="str">
        <f t="shared" si="9"/>
        <v/>
      </c>
      <c r="U124" s="223"/>
      <c r="V124" s="9" t="s">
        <v>7010</v>
      </c>
    </row>
    <row r="125" s="10" customFormat="1" ht="15.45" customHeight="1" spans="1:22">
      <c r="A125" s="20"/>
      <c r="B125" s="20"/>
      <c r="C125" s="218"/>
      <c r="D125" s="218"/>
      <c r="E125" s="21"/>
      <c r="F125" s="21"/>
      <c r="G125" s="219"/>
      <c r="H125" s="220"/>
      <c r="I125" s="221"/>
      <c r="J125" s="221"/>
      <c r="K125" s="59"/>
      <c r="L125" s="222"/>
      <c r="M125" s="23"/>
      <c r="N125" s="23"/>
      <c r="O125" s="23"/>
      <c r="P125" s="59"/>
      <c r="Q125" s="23">
        <f t="shared" si="7"/>
        <v>0</v>
      </c>
      <c r="R125" s="59"/>
      <c r="S125" s="23">
        <f t="shared" si="8"/>
        <v>0</v>
      </c>
      <c r="T125" s="31" t="str">
        <f t="shared" si="9"/>
        <v/>
      </c>
      <c r="U125" s="223"/>
      <c r="V125" s="9" t="s">
        <v>7011</v>
      </c>
    </row>
    <row r="126" s="10" customFormat="1" ht="15.45" customHeight="1" spans="1:22">
      <c r="A126" s="20"/>
      <c r="B126" s="20"/>
      <c r="C126" s="218"/>
      <c r="D126" s="218"/>
      <c r="E126" s="21"/>
      <c r="F126" s="21"/>
      <c r="G126" s="219"/>
      <c r="H126" s="220"/>
      <c r="I126" s="221"/>
      <c r="J126" s="221"/>
      <c r="K126" s="59"/>
      <c r="L126" s="222"/>
      <c r="M126" s="23"/>
      <c r="N126" s="23"/>
      <c r="O126" s="23"/>
      <c r="P126" s="59"/>
      <c r="Q126" s="23">
        <f t="shared" si="7"/>
        <v>0</v>
      </c>
      <c r="R126" s="59"/>
      <c r="S126" s="23">
        <f t="shared" si="8"/>
        <v>0</v>
      </c>
      <c r="T126" s="31" t="str">
        <f t="shared" si="9"/>
        <v/>
      </c>
      <c r="U126" s="223"/>
      <c r="V126" s="9" t="s">
        <v>7012</v>
      </c>
    </row>
    <row r="127" s="10" customFormat="1" ht="15.45" customHeight="1" spans="1:22">
      <c r="A127" s="20"/>
      <c r="B127" s="20"/>
      <c r="C127" s="218"/>
      <c r="D127" s="218"/>
      <c r="E127" s="21"/>
      <c r="F127" s="21"/>
      <c r="G127" s="219"/>
      <c r="H127" s="220"/>
      <c r="I127" s="221"/>
      <c r="J127" s="221"/>
      <c r="K127" s="59"/>
      <c r="L127" s="222"/>
      <c r="M127" s="23"/>
      <c r="N127" s="23"/>
      <c r="O127" s="23"/>
      <c r="P127" s="59"/>
      <c r="Q127" s="23">
        <f t="shared" si="7"/>
        <v>0</v>
      </c>
      <c r="R127" s="59"/>
      <c r="S127" s="23">
        <f t="shared" si="8"/>
        <v>0</v>
      </c>
      <c r="T127" s="31" t="str">
        <f t="shared" si="9"/>
        <v/>
      </c>
      <c r="U127" s="223"/>
      <c r="V127" s="9" t="s">
        <v>7013</v>
      </c>
    </row>
    <row r="128" s="10" customFormat="1" ht="15.45" customHeight="1" spans="1:22">
      <c r="A128" s="20"/>
      <c r="B128" s="20"/>
      <c r="C128" s="218"/>
      <c r="D128" s="218"/>
      <c r="E128" s="21"/>
      <c r="F128" s="21"/>
      <c r="G128" s="219"/>
      <c r="H128" s="220"/>
      <c r="I128" s="221"/>
      <c r="J128" s="221"/>
      <c r="K128" s="59"/>
      <c r="L128" s="222"/>
      <c r="M128" s="23"/>
      <c r="N128" s="23"/>
      <c r="O128" s="23"/>
      <c r="P128" s="59"/>
      <c r="Q128" s="23">
        <f t="shared" si="7"/>
        <v>0</v>
      </c>
      <c r="R128" s="59"/>
      <c r="S128" s="23">
        <f t="shared" si="8"/>
        <v>0</v>
      </c>
      <c r="T128" s="31" t="str">
        <f t="shared" si="9"/>
        <v/>
      </c>
      <c r="U128" s="223"/>
      <c r="V128" s="9" t="s">
        <v>7014</v>
      </c>
    </row>
    <row r="129" s="10" customFormat="1" ht="15.45" customHeight="1" spans="1:22">
      <c r="A129" s="20"/>
      <c r="B129" s="20"/>
      <c r="C129" s="218"/>
      <c r="D129" s="218"/>
      <c r="E129" s="21"/>
      <c r="F129" s="21"/>
      <c r="G129" s="219"/>
      <c r="H129" s="220"/>
      <c r="I129" s="221"/>
      <c r="J129" s="221"/>
      <c r="K129" s="59"/>
      <c r="L129" s="222"/>
      <c r="M129" s="23"/>
      <c r="N129" s="23"/>
      <c r="O129" s="23"/>
      <c r="P129" s="59"/>
      <c r="Q129" s="23">
        <f t="shared" si="7"/>
        <v>0</v>
      </c>
      <c r="R129" s="59"/>
      <c r="S129" s="23">
        <f t="shared" si="8"/>
        <v>0</v>
      </c>
      <c r="T129" s="31" t="str">
        <f t="shared" si="9"/>
        <v/>
      </c>
      <c r="U129" s="223"/>
      <c r="V129" s="9" t="s">
        <v>7015</v>
      </c>
    </row>
    <row r="130" s="10" customFormat="1" ht="15.45" customHeight="1" spans="1:22">
      <c r="A130" s="20"/>
      <c r="B130" s="20"/>
      <c r="C130" s="218"/>
      <c r="D130" s="218"/>
      <c r="E130" s="21"/>
      <c r="F130" s="21"/>
      <c r="G130" s="219"/>
      <c r="H130" s="220"/>
      <c r="I130" s="221"/>
      <c r="J130" s="221"/>
      <c r="K130" s="59"/>
      <c r="L130" s="222"/>
      <c r="M130" s="23"/>
      <c r="N130" s="23"/>
      <c r="O130" s="23"/>
      <c r="P130" s="59"/>
      <c r="Q130" s="23">
        <f t="shared" si="7"/>
        <v>0</v>
      </c>
      <c r="R130" s="59"/>
      <c r="S130" s="23">
        <f t="shared" si="8"/>
        <v>0</v>
      </c>
      <c r="T130" s="31" t="str">
        <f t="shared" si="9"/>
        <v/>
      </c>
      <c r="U130" s="223"/>
      <c r="V130" s="9" t="s">
        <v>7016</v>
      </c>
    </row>
    <row r="131" s="10" customFormat="1" ht="15.45" customHeight="1" spans="1:22">
      <c r="A131" s="20"/>
      <c r="B131" s="20"/>
      <c r="C131" s="218"/>
      <c r="D131" s="218"/>
      <c r="E131" s="21"/>
      <c r="F131" s="21"/>
      <c r="G131" s="219"/>
      <c r="H131" s="220"/>
      <c r="I131" s="221"/>
      <c r="J131" s="221"/>
      <c r="K131" s="59"/>
      <c r="L131" s="222"/>
      <c r="M131" s="23"/>
      <c r="N131" s="23"/>
      <c r="O131" s="23"/>
      <c r="P131" s="59"/>
      <c r="Q131" s="23">
        <f t="shared" si="7"/>
        <v>0</v>
      </c>
      <c r="R131" s="59"/>
      <c r="S131" s="23">
        <f t="shared" si="8"/>
        <v>0</v>
      </c>
      <c r="T131" s="31" t="str">
        <f t="shared" si="9"/>
        <v/>
      </c>
      <c r="U131" s="223"/>
      <c r="V131" s="9" t="s">
        <v>7017</v>
      </c>
    </row>
    <row r="132" s="10" customFormat="1" ht="15.45" customHeight="1" spans="1:22">
      <c r="A132" s="20"/>
      <c r="B132" s="20"/>
      <c r="C132" s="218"/>
      <c r="D132" s="218"/>
      <c r="E132" s="218"/>
      <c r="F132" s="21"/>
      <c r="G132" s="219"/>
      <c r="H132" s="220"/>
      <c r="I132" s="221"/>
      <c r="J132" s="221"/>
      <c r="K132" s="59"/>
      <c r="L132" s="222"/>
      <c r="M132" s="23"/>
      <c r="N132" s="23"/>
      <c r="O132" s="23"/>
      <c r="P132" s="59"/>
      <c r="Q132" s="23">
        <f t="shared" si="7"/>
        <v>0</v>
      </c>
      <c r="R132" s="59"/>
      <c r="S132" s="23">
        <f t="shared" si="8"/>
        <v>0</v>
      </c>
      <c r="T132" s="31" t="str">
        <f t="shared" si="9"/>
        <v/>
      </c>
      <c r="U132" s="223"/>
      <c r="V132" s="9" t="s">
        <v>7018</v>
      </c>
    </row>
    <row r="133" s="10" customFormat="1" ht="15.45" customHeight="1" spans="1:22">
      <c r="A133" s="20"/>
      <c r="B133" s="20"/>
      <c r="C133" s="218"/>
      <c r="D133" s="218"/>
      <c r="E133" s="218"/>
      <c r="F133" s="21"/>
      <c r="G133" s="219"/>
      <c r="H133" s="220"/>
      <c r="I133" s="221"/>
      <c r="J133" s="221"/>
      <c r="K133" s="59"/>
      <c r="L133" s="222"/>
      <c r="M133" s="23"/>
      <c r="N133" s="23"/>
      <c r="O133" s="23"/>
      <c r="P133" s="59"/>
      <c r="Q133" s="23">
        <f t="shared" si="7"/>
        <v>0</v>
      </c>
      <c r="R133" s="59"/>
      <c r="S133" s="23">
        <f t="shared" si="8"/>
        <v>0</v>
      </c>
      <c r="T133" s="31" t="str">
        <f t="shared" si="9"/>
        <v/>
      </c>
      <c r="U133" s="223"/>
      <c r="V133" s="9" t="s">
        <v>7019</v>
      </c>
    </row>
    <row r="134" s="10" customFormat="1" ht="15.45" customHeight="1" spans="1:22">
      <c r="A134" s="20"/>
      <c r="B134" s="20"/>
      <c r="C134" s="218"/>
      <c r="D134" s="218"/>
      <c r="E134" s="218"/>
      <c r="F134" s="21"/>
      <c r="G134" s="219"/>
      <c r="H134" s="220"/>
      <c r="I134" s="221"/>
      <c r="J134" s="221"/>
      <c r="K134" s="59"/>
      <c r="L134" s="222"/>
      <c r="M134" s="23"/>
      <c r="N134" s="23"/>
      <c r="O134" s="23"/>
      <c r="P134" s="59"/>
      <c r="Q134" s="23">
        <f t="shared" si="7"/>
        <v>0</v>
      </c>
      <c r="R134" s="59"/>
      <c r="S134" s="23">
        <f t="shared" si="8"/>
        <v>0</v>
      </c>
      <c r="T134" s="31" t="str">
        <f t="shared" si="9"/>
        <v/>
      </c>
      <c r="U134" s="223"/>
      <c r="V134" s="9" t="s">
        <v>7020</v>
      </c>
    </row>
    <row r="135" s="10" customFormat="1" ht="15.45" customHeight="1" spans="1:22">
      <c r="A135" s="20"/>
      <c r="B135" s="20"/>
      <c r="C135" s="218"/>
      <c r="D135" s="218"/>
      <c r="E135" s="218"/>
      <c r="F135" s="21"/>
      <c r="G135" s="219"/>
      <c r="H135" s="220"/>
      <c r="I135" s="221"/>
      <c r="J135" s="221"/>
      <c r="K135" s="59"/>
      <c r="L135" s="222"/>
      <c r="M135" s="23"/>
      <c r="N135" s="23"/>
      <c r="O135" s="23"/>
      <c r="P135" s="59"/>
      <c r="Q135" s="23">
        <f t="shared" si="7"/>
        <v>0</v>
      </c>
      <c r="R135" s="59"/>
      <c r="S135" s="23">
        <f t="shared" si="8"/>
        <v>0</v>
      </c>
      <c r="T135" s="31" t="str">
        <f t="shared" si="9"/>
        <v/>
      </c>
      <c r="U135" s="223"/>
      <c r="V135" s="9" t="s">
        <v>7021</v>
      </c>
    </row>
    <row r="136" s="10" customFormat="1" ht="15.45" customHeight="1" spans="1:22">
      <c r="A136" s="20"/>
      <c r="B136" s="20"/>
      <c r="C136" s="218"/>
      <c r="D136" s="218"/>
      <c r="E136" s="218"/>
      <c r="F136" s="21"/>
      <c r="G136" s="219"/>
      <c r="H136" s="220"/>
      <c r="I136" s="221"/>
      <c r="J136" s="221"/>
      <c r="K136" s="59"/>
      <c r="L136" s="222"/>
      <c r="M136" s="23"/>
      <c r="N136" s="23"/>
      <c r="O136" s="23"/>
      <c r="P136" s="59"/>
      <c r="Q136" s="23">
        <f t="shared" si="7"/>
        <v>0</v>
      </c>
      <c r="R136" s="59"/>
      <c r="S136" s="23">
        <f t="shared" si="8"/>
        <v>0</v>
      </c>
      <c r="T136" s="31" t="str">
        <f t="shared" si="9"/>
        <v/>
      </c>
      <c r="U136" s="223"/>
      <c r="V136" s="9" t="s">
        <v>7022</v>
      </c>
    </row>
    <row r="137" s="10" customFormat="1" ht="15.45" customHeight="1" spans="1:22">
      <c r="A137" s="20"/>
      <c r="B137" s="20"/>
      <c r="C137" s="218"/>
      <c r="D137" s="218"/>
      <c r="E137" s="218"/>
      <c r="F137" s="21"/>
      <c r="G137" s="219"/>
      <c r="H137" s="220"/>
      <c r="I137" s="221"/>
      <c r="J137" s="221"/>
      <c r="K137" s="59"/>
      <c r="L137" s="222"/>
      <c r="M137" s="23"/>
      <c r="N137" s="23"/>
      <c r="O137" s="23"/>
      <c r="P137" s="59"/>
      <c r="Q137" s="23">
        <f t="shared" si="7"/>
        <v>0</v>
      </c>
      <c r="R137" s="59"/>
      <c r="S137" s="23">
        <f t="shared" si="8"/>
        <v>0</v>
      </c>
      <c r="T137" s="31" t="str">
        <f t="shared" si="9"/>
        <v/>
      </c>
      <c r="U137" s="223"/>
      <c r="V137" s="9" t="s">
        <v>7023</v>
      </c>
    </row>
    <row r="138" s="10" customFormat="1" ht="15.45" customHeight="1" spans="1:22">
      <c r="A138" s="20"/>
      <c r="B138" s="20"/>
      <c r="C138" s="218"/>
      <c r="D138" s="218"/>
      <c r="E138" s="218"/>
      <c r="F138" s="21"/>
      <c r="G138" s="219"/>
      <c r="H138" s="220"/>
      <c r="I138" s="221"/>
      <c r="J138" s="221"/>
      <c r="K138" s="59"/>
      <c r="L138" s="222"/>
      <c r="M138" s="23"/>
      <c r="N138" s="23"/>
      <c r="O138" s="23"/>
      <c r="P138" s="59"/>
      <c r="Q138" s="23">
        <f t="shared" si="7"/>
        <v>0</v>
      </c>
      <c r="R138" s="59"/>
      <c r="S138" s="23">
        <f t="shared" si="8"/>
        <v>0</v>
      </c>
      <c r="T138" s="31" t="str">
        <f t="shared" si="9"/>
        <v/>
      </c>
      <c r="U138" s="223"/>
      <c r="V138" s="9" t="s">
        <v>7024</v>
      </c>
    </row>
    <row r="139" s="10" customFormat="1" ht="15.45" customHeight="1" spans="1:22">
      <c r="A139" s="20"/>
      <c r="B139" s="20"/>
      <c r="C139" s="218"/>
      <c r="D139" s="218"/>
      <c r="E139" s="218"/>
      <c r="F139" s="21"/>
      <c r="G139" s="219"/>
      <c r="H139" s="220"/>
      <c r="I139" s="221"/>
      <c r="J139" s="221"/>
      <c r="K139" s="59"/>
      <c r="L139" s="222"/>
      <c r="M139" s="23"/>
      <c r="N139" s="23"/>
      <c r="O139" s="23"/>
      <c r="P139" s="59"/>
      <c r="Q139" s="23">
        <f t="shared" si="7"/>
        <v>0</v>
      </c>
      <c r="R139" s="59"/>
      <c r="S139" s="23">
        <f t="shared" si="8"/>
        <v>0</v>
      </c>
      <c r="T139" s="31" t="str">
        <f t="shared" si="9"/>
        <v/>
      </c>
      <c r="U139" s="223"/>
      <c r="V139" s="9" t="s">
        <v>7025</v>
      </c>
    </row>
    <row r="140" s="10" customFormat="1" ht="15.45" customHeight="1" spans="1:22">
      <c r="A140" s="20"/>
      <c r="B140" s="20"/>
      <c r="C140" s="218"/>
      <c r="D140" s="218"/>
      <c r="E140" s="218"/>
      <c r="F140" s="21"/>
      <c r="G140" s="219"/>
      <c r="H140" s="220"/>
      <c r="I140" s="221"/>
      <c r="J140" s="221"/>
      <c r="K140" s="59"/>
      <c r="L140" s="222"/>
      <c r="M140" s="23"/>
      <c r="N140" s="23"/>
      <c r="O140" s="23"/>
      <c r="P140" s="59"/>
      <c r="Q140" s="23">
        <f t="shared" si="7"/>
        <v>0</v>
      </c>
      <c r="R140" s="59"/>
      <c r="S140" s="23">
        <f t="shared" si="8"/>
        <v>0</v>
      </c>
      <c r="T140" s="31" t="str">
        <f t="shared" si="9"/>
        <v/>
      </c>
      <c r="U140" s="223"/>
      <c r="V140" s="9" t="s">
        <v>7026</v>
      </c>
    </row>
    <row r="141" s="10" customFormat="1" ht="15.45" customHeight="1" spans="1:22">
      <c r="A141" s="20"/>
      <c r="B141" s="20"/>
      <c r="C141" s="218"/>
      <c r="D141" s="218"/>
      <c r="E141" s="218"/>
      <c r="F141" s="21"/>
      <c r="G141" s="219"/>
      <c r="H141" s="220"/>
      <c r="I141" s="221"/>
      <c r="J141" s="221"/>
      <c r="K141" s="59"/>
      <c r="L141" s="222"/>
      <c r="M141" s="23"/>
      <c r="N141" s="23"/>
      <c r="O141" s="23"/>
      <c r="P141" s="59"/>
      <c r="Q141" s="23">
        <f t="shared" si="7"/>
        <v>0</v>
      </c>
      <c r="R141" s="59"/>
      <c r="S141" s="23">
        <f t="shared" si="8"/>
        <v>0</v>
      </c>
      <c r="T141" s="31" t="str">
        <f t="shared" si="9"/>
        <v/>
      </c>
      <c r="U141" s="223"/>
      <c r="V141" s="9" t="s">
        <v>7027</v>
      </c>
    </row>
    <row r="142" s="10" customFormat="1" ht="15.45" customHeight="1" spans="1:22">
      <c r="A142" s="20"/>
      <c r="B142" s="20"/>
      <c r="C142" s="218"/>
      <c r="D142" s="218"/>
      <c r="E142" s="218"/>
      <c r="F142" s="21"/>
      <c r="G142" s="219"/>
      <c r="H142" s="220"/>
      <c r="I142" s="221"/>
      <c r="J142" s="221"/>
      <c r="K142" s="59"/>
      <c r="L142" s="222"/>
      <c r="M142" s="23"/>
      <c r="N142" s="23"/>
      <c r="O142" s="23"/>
      <c r="P142" s="59"/>
      <c r="Q142" s="23">
        <f t="shared" si="7"/>
        <v>0</v>
      </c>
      <c r="R142" s="59"/>
      <c r="S142" s="23">
        <f t="shared" si="8"/>
        <v>0</v>
      </c>
      <c r="T142" s="31" t="str">
        <f t="shared" si="9"/>
        <v/>
      </c>
      <c r="U142" s="223"/>
      <c r="V142" s="9" t="s">
        <v>7028</v>
      </c>
    </row>
    <row r="143" s="10" customFormat="1" ht="15.45" customHeight="1" spans="1:22">
      <c r="A143" s="20"/>
      <c r="B143" s="20"/>
      <c r="C143" s="218"/>
      <c r="D143" s="218"/>
      <c r="E143" s="218"/>
      <c r="F143" s="21"/>
      <c r="G143" s="219"/>
      <c r="H143" s="220"/>
      <c r="I143" s="221"/>
      <c r="J143" s="221"/>
      <c r="K143" s="59"/>
      <c r="L143" s="222"/>
      <c r="M143" s="23"/>
      <c r="N143" s="23"/>
      <c r="O143" s="23"/>
      <c r="P143" s="59"/>
      <c r="Q143" s="23">
        <f t="shared" si="7"/>
        <v>0</v>
      </c>
      <c r="R143" s="59"/>
      <c r="S143" s="23">
        <f t="shared" si="8"/>
        <v>0</v>
      </c>
      <c r="T143" s="31" t="str">
        <f t="shared" si="9"/>
        <v/>
      </c>
      <c r="U143" s="223"/>
      <c r="V143" s="9" t="s">
        <v>7029</v>
      </c>
    </row>
    <row r="144" s="10" customFormat="1" ht="15.45" customHeight="1" spans="1:22">
      <c r="A144" s="20"/>
      <c r="B144" s="20"/>
      <c r="C144" s="218"/>
      <c r="D144" s="218"/>
      <c r="E144" s="218"/>
      <c r="F144" s="21"/>
      <c r="G144" s="219"/>
      <c r="H144" s="220"/>
      <c r="I144" s="221"/>
      <c r="J144" s="221"/>
      <c r="K144" s="59"/>
      <c r="L144" s="222"/>
      <c r="M144" s="23"/>
      <c r="N144" s="23"/>
      <c r="O144" s="23"/>
      <c r="P144" s="59"/>
      <c r="Q144" s="23">
        <f t="shared" si="7"/>
        <v>0</v>
      </c>
      <c r="R144" s="59"/>
      <c r="S144" s="23">
        <f t="shared" si="8"/>
        <v>0</v>
      </c>
      <c r="T144" s="31" t="str">
        <f t="shared" si="9"/>
        <v/>
      </c>
      <c r="U144" s="223"/>
      <c r="V144" s="9" t="s">
        <v>7030</v>
      </c>
    </row>
    <row r="145" s="10" customFormat="1" ht="15.45" customHeight="1" spans="1:22">
      <c r="A145" s="20"/>
      <c r="B145" s="20"/>
      <c r="C145" s="218"/>
      <c r="D145" s="218"/>
      <c r="E145" s="218"/>
      <c r="F145" s="21"/>
      <c r="G145" s="219"/>
      <c r="H145" s="220"/>
      <c r="I145" s="221"/>
      <c r="J145" s="221"/>
      <c r="K145" s="59"/>
      <c r="L145" s="222"/>
      <c r="M145" s="23"/>
      <c r="N145" s="23"/>
      <c r="O145" s="23"/>
      <c r="P145" s="59"/>
      <c r="Q145" s="23">
        <f t="shared" si="7"/>
        <v>0</v>
      </c>
      <c r="R145" s="59"/>
      <c r="S145" s="23">
        <f t="shared" si="8"/>
        <v>0</v>
      </c>
      <c r="T145" s="31" t="str">
        <f t="shared" si="9"/>
        <v/>
      </c>
      <c r="U145" s="223"/>
      <c r="V145" s="9" t="s">
        <v>7031</v>
      </c>
    </row>
    <row r="146" s="10" customFormat="1" ht="15.45" customHeight="1" spans="1:22">
      <c r="A146" s="20"/>
      <c r="B146" s="20"/>
      <c r="C146" s="218"/>
      <c r="D146" s="218"/>
      <c r="E146" s="218"/>
      <c r="F146" s="21"/>
      <c r="G146" s="219"/>
      <c r="H146" s="220"/>
      <c r="I146" s="221"/>
      <c r="J146" s="221"/>
      <c r="K146" s="59"/>
      <c r="L146" s="222"/>
      <c r="M146" s="23"/>
      <c r="N146" s="23"/>
      <c r="O146" s="23"/>
      <c r="P146" s="59"/>
      <c r="Q146" s="23">
        <f t="shared" si="7"/>
        <v>0</v>
      </c>
      <c r="R146" s="59"/>
      <c r="S146" s="23">
        <f t="shared" si="8"/>
        <v>0</v>
      </c>
      <c r="T146" s="31" t="str">
        <f t="shared" si="9"/>
        <v/>
      </c>
      <c r="U146" s="223"/>
      <c r="V146" s="9" t="s">
        <v>7032</v>
      </c>
    </row>
    <row r="147" s="10" customFormat="1" ht="15.45" customHeight="1" spans="1:22">
      <c r="A147" s="20"/>
      <c r="B147" s="20"/>
      <c r="C147" s="218"/>
      <c r="D147" s="218"/>
      <c r="E147" s="218"/>
      <c r="F147" s="21"/>
      <c r="G147" s="219"/>
      <c r="H147" s="220"/>
      <c r="I147" s="221"/>
      <c r="J147" s="221"/>
      <c r="K147" s="59"/>
      <c r="L147" s="222"/>
      <c r="M147" s="23"/>
      <c r="N147" s="23"/>
      <c r="O147" s="23"/>
      <c r="P147" s="59"/>
      <c r="Q147" s="23">
        <f t="shared" si="7"/>
        <v>0</v>
      </c>
      <c r="R147" s="59"/>
      <c r="S147" s="23">
        <f t="shared" si="8"/>
        <v>0</v>
      </c>
      <c r="T147" s="31" t="str">
        <f t="shared" si="9"/>
        <v/>
      </c>
      <c r="U147" s="223"/>
      <c r="V147" s="9" t="s">
        <v>7033</v>
      </c>
    </row>
    <row r="148" s="10" customFormat="1" ht="15.45" customHeight="1" spans="1:22">
      <c r="A148" s="20"/>
      <c r="B148" s="20"/>
      <c r="C148" s="218"/>
      <c r="D148" s="218"/>
      <c r="E148" s="218"/>
      <c r="F148" s="21"/>
      <c r="G148" s="219"/>
      <c r="H148" s="220"/>
      <c r="I148" s="221"/>
      <c r="J148" s="221"/>
      <c r="K148" s="59"/>
      <c r="L148" s="222"/>
      <c r="M148" s="23"/>
      <c r="N148" s="23"/>
      <c r="O148" s="23"/>
      <c r="P148" s="59"/>
      <c r="Q148" s="23">
        <f t="shared" si="7"/>
        <v>0</v>
      </c>
      <c r="R148" s="59"/>
      <c r="S148" s="23">
        <f t="shared" si="8"/>
        <v>0</v>
      </c>
      <c r="T148" s="31" t="str">
        <f t="shared" si="9"/>
        <v/>
      </c>
      <c r="U148" s="223"/>
      <c r="V148" s="9" t="s">
        <v>7034</v>
      </c>
    </row>
    <row r="149" s="10" customFormat="1" ht="15.45" customHeight="1" spans="1:22">
      <c r="A149" s="20"/>
      <c r="B149" s="20"/>
      <c r="C149" s="218"/>
      <c r="D149" s="218"/>
      <c r="E149" s="218"/>
      <c r="F149" s="21"/>
      <c r="G149" s="219"/>
      <c r="H149" s="220"/>
      <c r="I149" s="221"/>
      <c r="J149" s="221"/>
      <c r="K149" s="59"/>
      <c r="L149" s="222"/>
      <c r="M149" s="23"/>
      <c r="N149" s="23"/>
      <c r="O149" s="23"/>
      <c r="P149" s="59"/>
      <c r="Q149" s="23">
        <f t="shared" si="7"/>
        <v>0</v>
      </c>
      <c r="R149" s="59"/>
      <c r="S149" s="23">
        <f t="shared" si="8"/>
        <v>0</v>
      </c>
      <c r="T149" s="31" t="str">
        <f t="shared" si="9"/>
        <v/>
      </c>
      <c r="U149" s="223"/>
      <c r="V149" s="9" t="s">
        <v>7035</v>
      </c>
    </row>
    <row r="150" s="10" customFormat="1" ht="15.45" customHeight="1" spans="1:22">
      <c r="A150" s="20"/>
      <c r="B150" s="20"/>
      <c r="C150" s="218"/>
      <c r="D150" s="218"/>
      <c r="E150" s="218"/>
      <c r="F150" s="21"/>
      <c r="G150" s="219"/>
      <c r="H150" s="220"/>
      <c r="I150" s="221"/>
      <c r="J150" s="221"/>
      <c r="K150" s="59"/>
      <c r="L150" s="222"/>
      <c r="M150" s="23"/>
      <c r="N150" s="23"/>
      <c r="O150" s="23"/>
      <c r="P150" s="59"/>
      <c r="Q150" s="23">
        <f t="shared" si="7"/>
        <v>0</v>
      </c>
      <c r="R150" s="59"/>
      <c r="S150" s="23">
        <f t="shared" si="8"/>
        <v>0</v>
      </c>
      <c r="T150" s="31" t="str">
        <f t="shared" si="9"/>
        <v/>
      </c>
      <c r="U150" s="223"/>
      <c r="V150" s="9" t="s">
        <v>7036</v>
      </c>
    </row>
    <row r="151" s="10" customFormat="1" ht="15.45" customHeight="1" spans="1:22">
      <c r="A151" s="20"/>
      <c r="B151" s="20"/>
      <c r="C151" s="218"/>
      <c r="D151" s="218"/>
      <c r="E151" s="218"/>
      <c r="F151" s="21"/>
      <c r="G151" s="219"/>
      <c r="H151" s="220"/>
      <c r="I151" s="221"/>
      <c r="J151" s="221"/>
      <c r="K151" s="59"/>
      <c r="L151" s="222"/>
      <c r="M151" s="23"/>
      <c r="N151" s="23"/>
      <c r="O151" s="23"/>
      <c r="P151" s="59"/>
      <c r="Q151" s="23">
        <f t="shared" si="7"/>
        <v>0</v>
      </c>
      <c r="R151" s="59"/>
      <c r="S151" s="23">
        <f t="shared" si="8"/>
        <v>0</v>
      </c>
      <c r="T151" s="31" t="str">
        <f t="shared" si="9"/>
        <v/>
      </c>
      <c r="U151" s="223"/>
      <c r="V151" s="9" t="s">
        <v>7037</v>
      </c>
    </row>
    <row r="152" s="10" customFormat="1" ht="15.45" customHeight="1" spans="1:22">
      <c r="A152" s="20"/>
      <c r="B152" s="20"/>
      <c r="C152" s="218"/>
      <c r="D152" s="218"/>
      <c r="E152" s="218"/>
      <c r="F152" s="21"/>
      <c r="G152" s="219"/>
      <c r="H152" s="220"/>
      <c r="I152" s="221"/>
      <c r="J152" s="221"/>
      <c r="K152" s="59"/>
      <c r="L152" s="222"/>
      <c r="M152" s="23"/>
      <c r="N152" s="23"/>
      <c r="O152" s="23"/>
      <c r="P152" s="59"/>
      <c r="Q152" s="23">
        <f t="shared" si="7"/>
        <v>0</v>
      </c>
      <c r="R152" s="59"/>
      <c r="S152" s="23">
        <f t="shared" si="8"/>
        <v>0</v>
      </c>
      <c r="T152" s="31" t="str">
        <f t="shared" si="9"/>
        <v/>
      </c>
      <c r="U152" s="223"/>
      <c r="V152" s="9" t="s">
        <v>7038</v>
      </c>
    </row>
    <row r="153" s="10" customFormat="1" ht="15.45" customHeight="1" spans="1:22">
      <c r="A153" s="20"/>
      <c r="B153" s="20"/>
      <c r="C153" s="218"/>
      <c r="D153" s="218"/>
      <c r="E153" s="218"/>
      <c r="F153" s="21"/>
      <c r="G153" s="219"/>
      <c r="H153" s="220"/>
      <c r="I153" s="221"/>
      <c r="J153" s="221"/>
      <c r="K153" s="59"/>
      <c r="L153" s="222"/>
      <c r="M153" s="23"/>
      <c r="N153" s="23"/>
      <c r="O153" s="23"/>
      <c r="P153" s="59"/>
      <c r="Q153" s="23">
        <f t="shared" si="7"/>
        <v>0</v>
      </c>
      <c r="R153" s="59"/>
      <c r="S153" s="23">
        <f t="shared" si="8"/>
        <v>0</v>
      </c>
      <c r="T153" s="31" t="str">
        <f t="shared" si="9"/>
        <v/>
      </c>
      <c r="U153" s="223"/>
      <c r="V153" s="9" t="s">
        <v>7039</v>
      </c>
    </row>
    <row r="154" s="10" customFormat="1" ht="15.45" customHeight="1" spans="1:22">
      <c r="A154" s="20"/>
      <c r="B154" s="20"/>
      <c r="C154" s="218"/>
      <c r="D154" s="218"/>
      <c r="E154" s="218"/>
      <c r="F154" s="21"/>
      <c r="G154" s="219"/>
      <c r="H154" s="220"/>
      <c r="I154" s="221"/>
      <c r="J154" s="221"/>
      <c r="K154" s="59"/>
      <c r="L154" s="222"/>
      <c r="M154" s="23"/>
      <c r="N154" s="23"/>
      <c r="O154" s="23"/>
      <c r="P154" s="59"/>
      <c r="Q154" s="23">
        <f t="shared" si="7"/>
        <v>0</v>
      </c>
      <c r="R154" s="59"/>
      <c r="S154" s="23">
        <f t="shared" si="8"/>
        <v>0</v>
      </c>
      <c r="T154" s="31" t="str">
        <f t="shared" si="9"/>
        <v/>
      </c>
      <c r="U154" s="223"/>
      <c r="V154" s="9" t="s">
        <v>7040</v>
      </c>
    </row>
    <row r="155" s="10" customFormat="1" ht="15.45" customHeight="1" spans="1:22">
      <c r="A155" s="20"/>
      <c r="B155" s="20"/>
      <c r="C155" s="218"/>
      <c r="D155" s="218"/>
      <c r="E155" s="218"/>
      <c r="F155" s="21"/>
      <c r="G155" s="219"/>
      <c r="H155" s="220"/>
      <c r="I155" s="221"/>
      <c r="J155" s="221"/>
      <c r="K155" s="59"/>
      <c r="L155" s="222"/>
      <c r="M155" s="23"/>
      <c r="N155" s="23"/>
      <c r="O155" s="23"/>
      <c r="P155" s="59"/>
      <c r="Q155" s="23">
        <f t="shared" si="7"/>
        <v>0</v>
      </c>
      <c r="R155" s="59"/>
      <c r="S155" s="23">
        <f t="shared" si="8"/>
        <v>0</v>
      </c>
      <c r="T155" s="31" t="str">
        <f t="shared" si="9"/>
        <v/>
      </c>
      <c r="U155" s="223"/>
      <c r="V155" s="9" t="s">
        <v>7041</v>
      </c>
    </row>
    <row r="156" s="10" customFormat="1" ht="15.45" customHeight="1" spans="1:22">
      <c r="A156" s="20"/>
      <c r="B156" s="20"/>
      <c r="C156" s="218"/>
      <c r="D156" s="218"/>
      <c r="E156" s="218"/>
      <c r="F156" s="21"/>
      <c r="G156" s="219"/>
      <c r="H156" s="220"/>
      <c r="I156" s="221"/>
      <c r="J156" s="221"/>
      <c r="K156" s="59"/>
      <c r="L156" s="222"/>
      <c r="M156" s="23"/>
      <c r="N156" s="23"/>
      <c r="O156" s="23"/>
      <c r="P156" s="59"/>
      <c r="Q156" s="23">
        <f t="shared" si="7"/>
        <v>0</v>
      </c>
      <c r="R156" s="59"/>
      <c r="S156" s="23">
        <f t="shared" si="8"/>
        <v>0</v>
      </c>
      <c r="T156" s="31" t="str">
        <f t="shared" si="9"/>
        <v/>
      </c>
      <c r="U156" s="223"/>
      <c r="V156" s="9" t="s">
        <v>7042</v>
      </c>
    </row>
    <row r="157" s="10" customFormat="1" ht="15.45" customHeight="1" spans="1:22">
      <c r="A157" s="20"/>
      <c r="B157" s="20"/>
      <c r="C157" s="218"/>
      <c r="D157" s="218"/>
      <c r="E157" s="218"/>
      <c r="F157" s="21"/>
      <c r="G157" s="219"/>
      <c r="H157" s="220"/>
      <c r="I157" s="221"/>
      <c r="J157" s="221"/>
      <c r="K157" s="59"/>
      <c r="L157" s="222"/>
      <c r="M157" s="23"/>
      <c r="N157" s="23"/>
      <c r="O157" s="23"/>
      <c r="P157" s="59"/>
      <c r="Q157" s="23">
        <f t="shared" si="7"/>
        <v>0</v>
      </c>
      <c r="R157" s="59"/>
      <c r="S157" s="23">
        <f t="shared" si="8"/>
        <v>0</v>
      </c>
      <c r="T157" s="31" t="str">
        <f t="shared" si="9"/>
        <v/>
      </c>
      <c r="U157" s="223"/>
      <c r="V157" s="9" t="s">
        <v>7043</v>
      </c>
    </row>
    <row r="158" s="10" customFormat="1" ht="15.45" customHeight="1" spans="1:22">
      <c r="A158" s="20"/>
      <c r="B158" s="20"/>
      <c r="C158" s="218"/>
      <c r="D158" s="218"/>
      <c r="E158" s="218"/>
      <c r="F158" s="21"/>
      <c r="G158" s="219"/>
      <c r="H158" s="220"/>
      <c r="I158" s="221"/>
      <c r="J158" s="221"/>
      <c r="K158" s="59"/>
      <c r="L158" s="222"/>
      <c r="M158" s="23"/>
      <c r="N158" s="23"/>
      <c r="O158" s="23"/>
      <c r="P158" s="59"/>
      <c r="Q158" s="23">
        <f t="shared" si="7"/>
        <v>0</v>
      </c>
      <c r="R158" s="59"/>
      <c r="S158" s="23">
        <f t="shared" si="8"/>
        <v>0</v>
      </c>
      <c r="T158" s="31" t="str">
        <f t="shared" si="9"/>
        <v/>
      </c>
      <c r="U158" s="223"/>
      <c r="V158" s="9" t="s">
        <v>7044</v>
      </c>
    </row>
    <row r="159" s="10" customFormat="1" ht="15.45" customHeight="1" spans="1:22">
      <c r="A159" s="20"/>
      <c r="B159" s="20"/>
      <c r="C159" s="218"/>
      <c r="D159" s="218"/>
      <c r="E159" s="218"/>
      <c r="F159" s="21"/>
      <c r="G159" s="219"/>
      <c r="H159" s="220"/>
      <c r="I159" s="221"/>
      <c r="J159" s="221"/>
      <c r="K159" s="59"/>
      <c r="L159" s="222"/>
      <c r="M159" s="23"/>
      <c r="N159" s="23"/>
      <c r="O159" s="23"/>
      <c r="P159" s="59"/>
      <c r="Q159" s="23">
        <f t="shared" si="7"/>
        <v>0</v>
      </c>
      <c r="R159" s="59"/>
      <c r="S159" s="23">
        <f t="shared" si="8"/>
        <v>0</v>
      </c>
      <c r="T159" s="31" t="str">
        <f t="shared" si="9"/>
        <v/>
      </c>
      <c r="U159" s="223"/>
      <c r="V159" s="9" t="s">
        <v>7045</v>
      </c>
    </row>
    <row r="160" s="10" customFormat="1" ht="15.45" customHeight="1" spans="1:22">
      <c r="A160" s="20"/>
      <c r="B160" s="20"/>
      <c r="C160" s="218"/>
      <c r="D160" s="218"/>
      <c r="E160" s="218"/>
      <c r="F160" s="21"/>
      <c r="G160" s="219"/>
      <c r="H160" s="220"/>
      <c r="I160" s="221"/>
      <c r="J160" s="221"/>
      <c r="K160" s="59"/>
      <c r="L160" s="222"/>
      <c r="M160" s="23"/>
      <c r="N160" s="23"/>
      <c r="O160" s="23"/>
      <c r="P160" s="59"/>
      <c r="Q160" s="23">
        <f t="shared" si="7"/>
        <v>0</v>
      </c>
      <c r="R160" s="59"/>
      <c r="S160" s="23">
        <f t="shared" si="8"/>
        <v>0</v>
      </c>
      <c r="T160" s="31" t="str">
        <f t="shared" si="9"/>
        <v/>
      </c>
      <c r="U160" s="223"/>
      <c r="V160" s="9" t="s">
        <v>7046</v>
      </c>
    </row>
    <row r="161" s="10" customFormat="1" ht="15.45" customHeight="1" spans="1:22">
      <c r="A161" s="20"/>
      <c r="B161" s="20"/>
      <c r="C161" s="218"/>
      <c r="D161" s="218"/>
      <c r="E161" s="218"/>
      <c r="F161" s="21"/>
      <c r="G161" s="219"/>
      <c r="H161" s="220"/>
      <c r="I161" s="221"/>
      <c r="J161" s="221"/>
      <c r="K161" s="59"/>
      <c r="L161" s="222"/>
      <c r="M161" s="23"/>
      <c r="N161" s="23"/>
      <c r="O161" s="23"/>
      <c r="P161" s="59"/>
      <c r="Q161" s="23">
        <f t="shared" si="7"/>
        <v>0</v>
      </c>
      <c r="R161" s="59"/>
      <c r="S161" s="23">
        <f t="shared" si="8"/>
        <v>0</v>
      </c>
      <c r="T161" s="31" t="str">
        <f t="shared" si="9"/>
        <v/>
      </c>
      <c r="U161" s="223"/>
      <c r="V161" s="9" t="s">
        <v>7047</v>
      </c>
    </row>
    <row r="162" s="10" customFormat="1" ht="15.45" customHeight="1" spans="1:22">
      <c r="A162" s="20"/>
      <c r="B162" s="20"/>
      <c r="C162" s="218"/>
      <c r="D162" s="218"/>
      <c r="E162" s="21"/>
      <c r="F162" s="21"/>
      <c r="G162" s="219"/>
      <c r="H162" s="220"/>
      <c r="I162" s="221"/>
      <c r="J162" s="221"/>
      <c r="K162" s="59"/>
      <c r="L162" s="222"/>
      <c r="M162" s="23"/>
      <c r="N162" s="23"/>
      <c r="O162" s="23"/>
      <c r="P162" s="59"/>
      <c r="Q162" s="23">
        <f t="shared" si="7"/>
        <v>0</v>
      </c>
      <c r="R162" s="59"/>
      <c r="S162" s="23">
        <f t="shared" si="8"/>
        <v>0</v>
      </c>
      <c r="T162" s="31" t="str">
        <f t="shared" si="9"/>
        <v/>
      </c>
      <c r="U162" s="223"/>
      <c r="V162" s="9" t="s">
        <v>7048</v>
      </c>
    </row>
    <row r="163" s="10" customFormat="1" ht="15.45" customHeight="1" spans="1:22">
      <c r="A163" s="20" t="str">
        <f t="shared" ref="A163:A165" si="10">IF(C163="","",ROW()-7)</f>
        <v/>
      </c>
      <c r="B163" s="20"/>
      <c r="C163" s="21"/>
      <c r="D163" s="21"/>
      <c r="E163" s="21"/>
      <c r="F163" s="21"/>
      <c r="G163" s="59"/>
      <c r="H163" s="21"/>
      <c r="I163" s="22"/>
      <c r="J163" s="22"/>
      <c r="K163" s="59"/>
      <c r="L163" s="68"/>
      <c r="M163" s="23"/>
      <c r="N163" s="23"/>
      <c r="O163" s="23"/>
      <c r="P163" s="23"/>
      <c r="Q163" s="23"/>
      <c r="R163" s="59"/>
      <c r="S163" s="23"/>
      <c r="T163" s="31" t="str">
        <f t="shared" ref="T163:T166" si="11">IF(N163-O163=0,"",(S163-N163+O163)/(N163-O163)*100)</f>
        <v/>
      </c>
      <c r="U163" s="223"/>
      <c r="V163" s="9" t="s">
        <v>7049</v>
      </c>
    </row>
    <row r="164" ht="15.45" customHeight="1" spans="1:22">
      <c r="A164" s="20" t="str">
        <f t="shared" si="10"/>
        <v/>
      </c>
      <c r="B164" s="20"/>
      <c r="C164" s="21"/>
      <c r="D164" s="21"/>
      <c r="E164" s="21"/>
      <c r="F164" s="21"/>
      <c r="G164" s="59"/>
      <c r="H164" s="21"/>
      <c r="I164" s="22"/>
      <c r="J164" s="22"/>
      <c r="K164" s="59"/>
      <c r="L164" s="68"/>
      <c r="M164" s="23"/>
      <c r="N164" s="23"/>
      <c r="O164" s="23"/>
      <c r="P164" s="23"/>
      <c r="Q164" s="23"/>
      <c r="R164" s="59"/>
      <c r="S164" s="23"/>
      <c r="T164" s="31" t="str">
        <f t="shared" si="11"/>
        <v/>
      </c>
      <c r="U164" s="223"/>
      <c r="V164" s="9" t="s">
        <v>7050</v>
      </c>
    </row>
    <row r="165" ht="12.75" customHeight="1" spans="1:22">
      <c r="A165" s="20" t="str">
        <f t="shared" si="10"/>
        <v/>
      </c>
      <c r="B165" s="20"/>
      <c r="C165" s="21"/>
      <c r="D165" s="21"/>
      <c r="E165" s="21"/>
      <c r="F165" s="21"/>
      <c r="G165" s="59"/>
      <c r="H165" s="21"/>
      <c r="I165" s="22"/>
      <c r="J165" s="22"/>
      <c r="K165" s="59"/>
      <c r="L165" s="68"/>
      <c r="M165" s="23"/>
      <c r="N165" s="23"/>
      <c r="O165" s="23"/>
      <c r="P165" s="23"/>
      <c r="Q165" s="23"/>
      <c r="R165" s="59"/>
      <c r="S165" s="23"/>
      <c r="T165" s="31" t="str">
        <f t="shared" si="11"/>
        <v/>
      </c>
      <c r="U165" s="223"/>
      <c r="V165" s="9" t="s">
        <v>7051</v>
      </c>
    </row>
    <row r="166" ht="12.75" customHeight="1" spans="1:22">
      <c r="A166" s="20" t="s">
        <v>7052</v>
      </c>
      <c r="B166" s="89"/>
      <c r="C166" s="86"/>
      <c r="D166" s="21"/>
      <c r="E166" s="21"/>
      <c r="F166" s="21"/>
      <c r="G166" s="59"/>
      <c r="H166" s="21"/>
      <c r="I166" s="57"/>
      <c r="J166" s="57"/>
      <c r="K166" s="59"/>
      <c r="L166" s="68"/>
      <c r="M166" s="23">
        <f>SUM(M8:M165)</f>
        <v>0</v>
      </c>
      <c r="N166" s="23">
        <f>SUM(N8:N165)</f>
        <v>0</v>
      </c>
      <c r="O166" s="23">
        <f>SUM(O8:O165)</f>
        <v>0</v>
      </c>
      <c r="P166" s="23"/>
      <c r="Q166" s="23">
        <f>SUM(Q8:Q165)</f>
        <v>0</v>
      </c>
      <c r="R166" s="23"/>
      <c r="S166" s="23">
        <f>SUM(S8:S165)</f>
        <v>0</v>
      </c>
      <c r="T166" s="31" t="str">
        <f t="shared" si="11"/>
        <v/>
      </c>
      <c r="U166" s="21"/>
    </row>
    <row r="167" ht="12.75" customHeight="1" spans="1:22">
      <c r="A167" s="20" t="s">
        <v>7053</v>
      </c>
      <c r="B167" s="89"/>
      <c r="C167" s="86"/>
      <c r="D167" s="21"/>
      <c r="E167" s="21"/>
      <c r="F167" s="21"/>
      <c r="G167" s="59"/>
      <c r="H167" s="21"/>
      <c r="I167" s="57"/>
      <c r="J167" s="57"/>
      <c r="K167" s="59"/>
      <c r="L167" s="68"/>
      <c r="M167" s="23"/>
      <c r="N167" s="23">
        <f>O166</f>
        <v>0</v>
      </c>
      <c r="O167" s="23"/>
      <c r="P167" s="23"/>
      <c r="Q167" s="23"/>
      <c r="R167" s="23"/>
      <c r="S167" s="23"/>
      <c r="T167" s="31"/>
      <c r="U167" s="21"/>
    </row>
    <row r="168" customHeight="1" spans="1:22">
      <c r="A168" s="24" t="s">
        <v>7054</v>
      </c>
      <c r="B168" s="16"/>
      <c r="C168" s="25"/>
      <c r="D168" s="24"/>
      <c r="E168" s="24"/>
      <c r="F168" s="24"/>
      <c r="G168" s="27"/>
      <c r="H168" s="27"/>
      <c r="I168" s="31"/>
      <c r="J168" s="31"/>
      <c r="K168" s="31"/>
      <c r="L168" s="24"/>
      <c r="M168" s="31">
        <f>M166-M167</f>
        <v>0</v>
      </c>
      <c r="N168" s="31">
        <f>N166-N167</f>
        <v>0</v>
      </c>
      <c r="O168" s="31"/>
      <c r="P168" s="31"/>
      <c r="Q168" s="102">
        <f>Q166</f>
        <v>0</v>
      </c>
      <c r="R168" s="31"/>
      <c r="S168" s="102">
        <f>S166</f>
        <v>0</v>
      </c>
      <c r="T168" s="31" t="str">
        <f>IF(N168-O168=0,"",(S168-N168+O168)/(N168-O168)*100)</f>
        <v/>
      </c>
      <c r="U168" s="216"/>
    </row>
    <row r="169" customHeight="1" spans="1:22">
      <c r="A169" s="10" t="str">
        <f>基本信息输入表!$K$6&amp;"填表人："&amp;基本信息输入表!$M$63</f>
        <v>产权持有单位填表人：宁国胜</v>
      </c>
      <c r="S169" s="10" t="str">
        <f>"评估人员："&amp;基本信息输入表!$Q$63</f>
        <v>评估人员：王庆国</v>
      </c>
      <c r="V169" s="10" t="s">
        <v>1483</v>
      </c>
    </row>
    <row r="170" customHeight="1" spans="1:22">
      <c r="A170" s="10" t="str">
        <f>"填表日期："&amp;YEAR(基本信息输入表!$O$63)&amp;"年"&amp;MONTH(基本信息输入表!$O$63)&amp;"月"&amp;DAY(基本信息输入表!$O$63)&amp;"日"</f>
        <v>填表日期：2025年2月22日</v>
      </c>
    </row>
  </sheetData>
  <mergeCells count="24">
    <mergeCell ref="A2:U2"/>
    <mergeCell ref="A3:U3"/>
    <mergeCell ref="A5:E5"/>
    <mergeCell ref="M6:N6"/>
    <mergeCell ref="Q6:S6"/>
    <mergeCell ref="A166:C166"/>
    <mergeCell ref="A167:C167"/>
    <mergeCell ref="A168:C168"/>
    <mergeCell ref="A6:A7"/>
    <mergeCell ref="B6:B7"/>
    <mergeCell ref="C6:C7"/>
    <mergeCell ref="D6:D7"/>
    <mergeCell ref="E6:E7"/>
    <mergeCell ref="F6:F7"/>
    <mergeCell ref="G6:G7"/>
    <mergeCell ref="H6:H7"/>
    <mergeCell ref="I6:I7"/>
    <mergeCell ref="J6:J7"/>
    <mergeCell ref="K6:K7"/>
    <mergeCell ref="L6:L7"/>
    <mergeCell ref="O6:O7"/>
    <mergeCell ref="P6:P7"/>
    <mergeCell ref="T6:T7"/>
    <mergeCell ref="U6:U7"/>
  </mergeCells>
  <hyperlinks>
    <hyperlink ref="A1" location="索引目录!A1" display="返回索引目录"/>
  </hyperlinks>
  <printOptions horizontalCentered="1"/>
  <pageMargins left="0.78740157480315" right="0.393700787401575" top="0.78740157480315" bottom="0.78740157480315" header="0.47244094488189" footer="0.354330708661417"/>
  <pageSetup paperSize="9" scale="60" orientation="landscape"/>
  <headerFooter scaleWithDoc="0">
    <oddFooter>&amp;C&amp;"Arial Narrow,常规"&amp;10 &amp;"宋体,常规"第&amp;"Arial Narrow,常规"&amp;P&amp;"宋体,常规"页，共&amp;"Arial Narrow,常规"&amp;N&amp;"宋体,常规"页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S29"/>
  <sheetViews>
    <sheetView showGridLines="0" zoomScale="96" zoomScaleNormal="96" topLeftCell="A2" workbookViewId="0">
      <selection activeCell="V18" sqref="V18"/>
    </sheetView>
  </sheetViews>
  <sheetFormatPr defaultColWidth="9" defaultRowHeight="15.75" customHeight="1"/>
  <cols>
    <col min="1" max="1" width="4.7" style="10" customWidth="1"/>
    <col min="2" max="3" width="11.2" style="10" customWidth="1"/>
    <col min="4" max="4" width="9" style="10" customWidth="1"/>
    <col min="5" max="6" width="10.5" style="10" customWidth="1"/>
    <col min="7" max="12" width="5.2" style="10" customWidth="1"/>
    <col min="13" max="13" width="8" style="10" customWidth="1"/>
    <col min="14" max="16" width="15.7" style="10" customWidth="1"/>
    <col min="17" max="17" width="8.2" style="10" customWidth="1"/>
    <col min="18" max="19" width="9" style="10" customWidth="1"/>
    <col min="20" max="16384" width="9" style="10"/>
  </cols>
  <sheetData>
    <row r="1" customHeight="1" spans="1:19">
      <c r="A1" s="11" t="s">
        <v>0</v>
      </c>
    </row>
    <row r="2" s="8" customFormat="1" ht="30" customHeight="1" spans="1:19">
      <c r="A2" s="12" t="s">
        <v>7055</v>
      </c>
      <c r="B2" s="12"/>
      <c r="C2" s="12"/>
      <c r="D2" s="12"/>
      <c r="E2" s="12"/>
      <c r="F2" s="12"/>
      <c r="G2" s="12"/>
      <c r="H2" s="12"/>
      <c r="I2" s="12"/>
      <c r="J2" s="12"/>
      <c r="K2" s="12"/>
      <c r="L2" s="12"/>
      <c r="M2" s="12"/>
      <c r="N2" s="12"/>
      <c r="O2" s="12"/>
      <c r="P2" s="12"/>
      <c r="Q2" s="12"/>
      <c r="R2" s="12"/>
    </row>
    <row r="3" customHeight="1" spans="1:19">
      <c r="A3" s="9" t="str">
        <f>"评估基准日："&amp;TEXT(基本信息输入表!M7,"yyyy年mm月dd日")</f>
        <v>评估基准日：2025年02月20日</v>
      </c>
    </row>
    <row r="4" ht="14.25" customHeight="1" spans="1:19">
      <c r="A4" s="9"/>
      <c r="B4" s="9"/>
      <c r="C4" s="9"/>
      <c r="D4" s="9"/>
      <c r="E4" s="9"/>
      <c r="F4" s="9"/>
      <c r="G4" s="9"/>
      <c r="H4" s="9"/>
      <c r="I4" s="9"/>
      <c r="J4" s="9"/>
      <c r="K4" s="9"/>
      <c r="L4" s="9"/>
      <c r="M4" s="9"/>
      <c r="N4" s="9"/>
      <c r="O4" s="9"/>
      <c r="P4" s="9"/>
      <c r="Q4" s="14" t="s">
        <v>7056</v>
      </c>
    </row>
    <row r="5" customHeight="1" spans="1:19">
      <c r="A5" s="15" t="str">
        <f>基本信息输入表!K6&amp;"："&amp;基本信息输入表!M6</f>
        <v>产权持有单位：中国石油天然气股份有限公司塔里木油田分公司塔西南勘探开发公司</v>
      </c>
      <c r="B5" s="205"/>
      <c r="C5" s="205"/>
      <c r="D5" s="205"/>
      <c r="E5" s="205"/>
      <c r="F5" s="17"/>
      <c r="R5" s="212" t="s">
        <v>846</v>
      </c>
    </row>
    <row r="6" s="85" customFormat="1" ht="12.75" customHeight="1" spans="1:19">
      <c r="A6" s="84" t="s">
        <v>4</v>
      </c>
      <c r="B6" s="84" t="s">
        <v>1820</v>
      </c>
      <c r="C6" s="213" t="s">
        <v>7057</v>
      </c>
      <c r="D6" s="84" t="s">
        <v>1821</v>
      </c>
      <c r="E6" s="84" t="s">
        <v>1824</v>
      </c>
      <c r="F6" s="84" t="s">
        <v>1823</v>
      </c>
      <c r="G6" s="84" t="s">
        <v>1648</v>
      </c>
      <c r="H6" s="213" t="s">
        <v>7058</v>
      </c>
      <c r="I6" s="84" t="s">
        <v>1825</v>
      </c>
      <c r="J6" s="84" t="s">
        <v>1378</v>
      </c>
      <c r="K6" s="84" t="s">
        <v>1826</v>
      </c>
      <c r="L6" s="84" t="s">
        <v>1827</v>
      </c>
      <c r="M6" s="84" t="s">
        <v>1828</v>
      </c>
      <c r="N6" s="84" t="s">
        <v>1351</v>
      </c>
      <c r="O6" s="84" t="s">
        <v>6</v>
      </c>
      <c r="P6" s="84" t="s">
        <v>7</v>
      </c>
      <c r="Q6" s="84" t="s">
        <v>686</v>
      </c>
      <c r="R6" s="84" t="s">
        <v>176</v>
      </c>
    </row>
    <row r="7" s="85" customFormat="1" ht="12.75" customHeight="1" spans="1:19">
      <c r="A7" s="214"/>
      <c r="B7" s="214"/>
      <c r="C7" s="214"/>
      <c r="D7" s="214"/>
      <c r="E7" s="214"/>
      <c r="F7" s="214"/>
      <c r="G7" s="214"/>
      <c r="H7" s="214"/>
      <c r="I7" s="214"/>
      <c r="J7" s="214"/>
      <c r="K7" s="214"/>
      <c r="L7" s="214"/>
      <c r="M7" s="214"/>
      <c r="N7" s="214"/>
      <c r="O7" s="214"/>
      <c r="P7" s="214"/>
      <c r="Q7" s="214"/>
      <c r="R7" s="214"/>
      <c r="S7" s="215" t="s">
        <v>851</v>
      </c>
    </row>
    <row r="8" ht="12.75" customHeight="1" spans="1:19">
      <c r="A8" s="20" t="str">
        <f>IF(D8="","",ROW()-7)</f>
        <v/>
      </c>
      <c r="B8" s="20"/>
      <c r="C8" s="21"/>
      <c r="D8" s="21"/>
      <c r="E8" s="21"/>
      <c r="F8" s="21"/>
      <c r="G8" s="22"/>
      <c r="H8" s="22"/>
      <c r="I8" s="21"/>
      <c r="J8" s="21"/>
      <c r="K8" s="59"/>
      <c r="L8" s="21"/>
      <c r="M8" s="59"/>
      <c r="N8" s="23"/>
      <c r="O8" s="23"/>
      <c r="P8" s="23"/>
      <c r="Q8" s="74" t="str">
        <f>IF(O8=0,"",(P8-O8)/O8*100)</f>
        <v/>
      </c>
      <c r="R8" s="21"/>
      <c r="S8" s="9" t="s">
        <v>7059</v>
      </c>
    </row>
    <row r="9" ht="12.75" customHeight="1" spans="1:19">
      <c r="A9" s="20" t="str">
        <f t="shared" ref="A9:A26" si="0">IF(D9="","",ROW()-7)</f>
        <v/>
      </c>
      <c r="B9" s="20"/>
      <c r="C9" s="21"/>
      <c r="D9" s="21"/>
      <c r="E9" s="21"/>
      <c r="F9" s="21"/>
      <c r="G9" s="22"/>
      <c r="H9" s="22"/>
      <c r="I9" s="21"/>
      <c r="J9" s="21"/>
      <c r="K9" s="59"/>
      <c r="L9" s="21"/>
      <c r="M9" s="59"/>
      <c r="N9" s="23"/>
      <c r="O9" s="23"/>
      <c r="P9" s="23"/>
      <c r="Q9" s="74" t="str">
        <f t="shared" ref="Q9:Q27" si="1">IF(O9=0,"",(P9-O9)/O9*100)</f>
        <v/>
      </c>
      <c r="R9" s="21"/>
      <c r="S9" s="9" t="s">
        <v>7060</v>
      </c>
    </row>
    <row r="10" ht="12.75" customHeight="1" spans="1:19">
      <c r="A10" s="20" t="str">
        <f t="shared" si="0"/>
        <v/>
      </c>
      <c r="B10" s="20"/>
      <c r="C10" s="21"/>
      <c r="D10" s="21"/>
      <c r="E10" s="21"/>
      <c r="F10" s="21"/>
      <c r="G10" s="22"/>
      <c r="H10" s="22"/>
      <c r="I10" s="21"/>
      <c r="J10" s="21"/>
      <c r="K10" s="59"/>
      <c r="L10" s="21"/>
      <c r="M10" s="59"/>
      <c r="N10" s="23"/>
      <c r="O10" s="23"/>
      <c r="P10" s="23"/>
      <c r="Q10" s="74" t="str">
        <f t="shared" si="1"/>
        <v/>
      </c>
      <c r="R10" s="21"/>
      <c r="S10" s="9" t="s">
        <v>7061</v>
      </c>
    </row>
    <row r="11" ht="12.75" customHeight="1" spans="1:19">
      <c r="A11" s="20" t="str">
        <f t="shared" si="0"/>
        <v/>
      </c>
      <c r="B11" s="20"/>
      <c r="C11" s="21"/>
      <c r="D11" s="21"/>
      <c r="E11" s="21"/>
      <c r="F11" s="21"/>
      <c r="G11" s="22"/>
      <c r="H11" s="22"/>
      <c r="I11" s="21"/>
      <c r="J11" s="21"/>
      <c r="K11" s="59"/>
      <c r="L11" s="21"/>
      <c r="M11" s="59"/>
      <c r="N11" s="23"/>
      <c r="O11" s="23"/>
      <c r="P11" s="23"/>
      <c r="Q11" s="74" t="str">
        <f t="shared" si="1"/>
        <v/>
      </c>
      <c r="R11" s="21"/>
      <c r="S11" s="9" t="s">
        <v>7062</v>
      </c>
    </row>
    <row r="12" ht="12.75" customHeight="1" spans="1:19">
      <c r="A12" s="20" t="str">
        <f t="shared" si="0"/>
        <v/>
      </c>
      <c r="B12" s="20"/>
      <c r="C12" s="21"/>
      <c r="D12" s="21"/>
      <c r="E12" s="21"/>
      <c r="F12" s="21"/>
      <c r="G12" s="22"/>
      <c r="H12" s="22"/>
      <c r="I12" s="21"/>
      <c r="J12" s="21"/>
      <c r="K12" s="59"/>
      <c r="L12" s="21"/>
      <c r="M12" s="59"/>
      <c r="N12" s="23"/>
      <c r="O12" s="23"/>
      <c r="P12" s="23"/>
      <c r="Q12" s="74" t="str">
        <f t="shared" si="1"/>
        <v/>
      </c>
      <c r="R12" s="21"/>
      <c r="S12" s="9" t="s">
        <v>7063</v>
      </c>
    </row>
    <row r="13" ht="12.75" customHeight="1" spans="1:19">
      <c r="A13" s="20" t="str">
        <f t="shared" si="0"/>
        <v/>
      </c>
      <c r="B13" s="20"/>
      <c r="C13" s="21"/>
      <c r="D13" s="21"/>
      <c r="E13" s="21"/>
      <c r="F13" s="21"/>
      <c r="G13" s="22"/>
      <c r="H13" s="22"/>
      <c r="I13" s="21"/>
      <c r="J13" s="21"/>
      <c r="K13" s="59"/>
      <c r="L13" s="21"/>
      <c r="M13" s="59"/>
      <c r="N13" s="23"/>
      <c r="O13" s="23"/>
      <c r="P13" s="23"/>
      <c r="Q13" s="74" t="str">
        <f t="shared" si="1"/>
        <v/>
      </c>
      <c r="R13" s="21"/>
      <c r="S13" s="9" t="s">
        <v>7064</v>
      </c>
    </row>
    <row r="14" ht="12.75" customHeight="1" spans="1:19">
      <c r="A14" s="20" t="str">
        <f t="shared" si="0"/>
        <v/>
      </c>
      <c r="B14" s="20"/>
      <c r="C14" s="21"/>
      <c r="D14" s="21"/>
      <c r="E14" s="21"/>
      <c r="F14" s="21"/>
      <c r="G14" s="22"/>
      <c r="H14" s="22"/>
      <c r="I14" s="21"/>
      <c r="J14" s="21"/>
      <c r="K14" s="59"/>
      <c r="L14" s="21"/>
      <c r="M14" s="59"/>
      <c r="N14" s="23"/>
      <c r="O14" s="23"/>
      <c r="P14" s="23"/>
      <c r="Q14" s="74" t="str">
        <f t="shared" si="1"/>
        <v/>
      </c>
      <c r="R14" s="21"/>
      <c r="S14" s="9" t="s">
        <v>7065</v>
      </c>
    </row>
    <row r="15" ht="12.75" customHeight="1" spans="1:19">
      <c r="A15" s="20" t="str">
        <f t="shared" si="0"/>
        <v/>
      </c>
      <c r="B15" s="20"/>
      <c r="C15" s="21"/>
      <c r="D15" s="21"/>
      <c r="E15" s="21"/>
      <c r="F15" s="21"/>
      <c r="G15" s="22"/>
      <c r="H15" s="22"/>
      <c r="I15" s="21"/>
      <c r="J15" s="21"/>
      <c r="K15" s="59"/>
      <c r="L15" s="21"/>
      <c r="M15" s="59"/>
      <c r="N15" s="23"/>
      <c r="O15" s="23"/>
      <c r="P15" s="23"/>
      <c r="Q15" s="74" t="str">
        <f t="shared" si="1"/>
        <v/>
      </c>
      <c r="R15" s="21"/>
      <c r="S15" s="9" t="s">
        <v>7066</v>
      </c>
    </row>
    <row r="16" ht="12.75" customHeight="1" spans="1:19">
      <c r="A16" s="20" t="str">
        <f t="shared" si="0"/>
        <v/>
      </c>
      <c r="B16" s="20"/>
      <c r="C16" s="21"/>
      <c r="D16" s="21"/>
      <c r="E16" s="21"/>
      <c r="F16" s="21"/>
      <c r="G16" s="22"/>
      <c r="H16" s="22"/>
      <c r="I16" s="21"/>
      <c r="J16" s="21"/>
      <c r="K16" s="59"/>
      <c r="L16" s="21"/>
      <c r="M16" s="59"/>
      <c r="N16" s="23"/>
      <c r="O16" s="23"/>
      <c r="P16" s="23"/>
      <c r="Q16" s="74" t="str">
        <f t="shared" si="1"/>
        <v/>
      </c>
      <c r="R16" s="21"/>
      <c r="S16" s="9" t="s">
        <v>7067</v>
      </c>
    </row>
    <row r="17" ht="12.75" customHeight="1" spans="1:19">
      <c r="A17" s="20" t="str">
        <f t="shared" si="0"/>
        <v/>
      </c>
      <c r="B17" s="20"/>
      <c r="C17" s="21"/>
      <c r="D17" s="21"/>
      <c r="E17" s="21"/>
      <c r="F17" s="21"/>
      <c r="G17" s="22"/>
      <c r="H17" s="22"/>
      <c r="I17" s="21"/>
      <c r="J17" s="21"/>
      <c r="K17" s="59"/>
      <c r="L17" s="21"/>
      <c r="M17" s="59"/>
      <c r="N17" s="23"/>
      <c r="O17" s="23"/>
      <c r="P17" s="23"/>
      <c r="Q17" s="74" t="str">
        <f t="shared" si="1"/>
        <v/>
      </c>
      <c r="R17" s="21"/>
      <c r="S17" s="9" t="s">
        <v>7068</v>
      </c>
    </row>
    <row r="18" ht="12.75" customHeight="1" spans="1:19">
      <c r="A18" s="20" t="str">
        <f t="shared" si="0"/>
        <v/>
      </c>
      <c r="B18" s="20"/>
      <c r="C18" s="21"/>
      <c r="D18" s="21"/>
      <c r="E18" s="21"/>
      <c r="F18" s="21"/>
      <c r="G18" s="22"/>
      <c r="H18" s="22"/>
      <c r="I18" s="21"/>
      <c r="J18" s="21"/>
      <c r="K18" s="59"/>
      <c r="L18" s="21"/>
      <c r="M18" s="59"/>
      <c r="N18" s="23"/>
      <c r="O18" s="23"/>
      <c r="P18" s="23"/>
      <c r="Q18" s="74" t="str">
        <f t="shared" si="1"/>
        <v/>
      </c>
      <c r="R18" s="21"/>
      <c r="S18" s="9" t="s">
        <v>7069</v>
      </c>
    </row>
    <row r="19" ht="12.75" customHeight="1" spans="1:19">
      <c r="A19" s="20" t="str">
        <f t="shared" si="0"/>
        <v/>
      </c>
      <c r="B19" s="20"/>
      <c r="C19" s="21"/>
      <c r="D19" s="21"/>
      <c r="E19" s="21"/>
      <c r="F19" s="21"/>
      <c r="G19" s="22"/>
      <c r="H19" s="22"/>
      <c r="I19" s="21"/>
      <c r="J19" s="21"/>
      <c r="K19" s="59"/>
      <c r="L19" s="21"/>
      <c r="M19" s="59"/>
      <c r="N19" s="23"/>
      <c r="O19" s="23"/>
      <c r="P19" s="23"/>
      <c r="Q19" s="74" t="str">
        <f t="shared" si="1"/>
        <v/>
      </c>
      <c r="R19" s="21"/>
      <c r="S19" s="9" t="s">
        <v>7070</v>
      </c>
    </row>
    <row r="20" ht="12.75" customHeight="1" spans="1:19">
      <c r="A20" s="20" t="str">
        <f t="shared" si="0"/>
        <v/>
      </c>
      <c r="B20" s="20"/>
      <c r="C20" s="21"/>
      <c r="D20" s="21"/>
      <c r="E20" s="21"/>
      <c r="F20" s="21"/>
      <c r="G20" s="22"/>
      <c r="H20" s="22"/>
      <c r="I20" s="21"/>
      <c r="J20" s="21"/>
      <c r="K20" s="59"/>
      <c r="L20" s="21"/>
      <c r="M20" s="59"/>
      <c r="N20" s="23"/>
      <c r="O20" s="23"/>
      <c r="P20" s="23"/>
      <c r="Q20" s="74" t="str">
        <f t="shared" si="1"/>
        <v/>
      </c>
      <c r="R20" s="21"/>
      <c r="S20" s="9" t="s">
        <v>7071</v>
      </c>
    </row>
    <row r="21" ht="12.75" customHeight="1" spans="1:19">
      <c r="A21" s="20" t="str">
        <f t="shared" si="0"/>
        <v/>
      </c>
      <c r="B21" s="20"/>
      <c r="C21" s="21"/>
      <c r="D21" s="21"/>
      <c r="E21" s="21"/>
      <c r="F21" s="21"/>
      <c r="G21" s="22"/>
      <c r="H21" s="22"/>
      <c r="I21" s="21"/>
      <c r="J21" s="21"/>
      <c r="K21" s="59"/>
      <c r="L21" s="21"/>
      <c r="M21" s="59"/>
      <c r="N21" s="23"/>
      <c r="O21" s="23"/>
      <c r="P21" s="23"/>
      <c r="Q21" s="74" t="str">
        <f t="shared" si="1"/>
        <v/>
      </c>
      <c r="R21" s="21"/>
      <c r="S21" s="9" t="s">
        <v>7072</v>
      </c>
    </row>
    <row r="22" ht="12.75" customHeight="1" spans="1:19">
      <c r="A22" s="20" t="str">
        <f t="shared" si="0"/>
        <v/>
      </c>
      <c r="B22" s="20"/>
      <c r="C22" s="21"/>
      <c r="D22" s="21"/>
      <c r="E22" s="21"/>
      <c r="F22" s="21"/>
      <c r="G22" s="22"/>
      <c r="H22" s="22"/>
      <c r="I22" s="21"/>
      <c r="J22" s="21"/>
      <c r="K22" s="59"/>
      <c r="L22" s="21"/>
      <c r="M22" s="59"/>
      <c r="N22" s="23"/>
      <c r="O22" s="23"/>
      <c r="P22" s="23"/>
      <c r="Q22" s="74" t="str">
        <f t="shared" si="1"/>
        <v/>
      </c>
      <c r="R22" s="21"/>
      <c r="S22" s="9" t="s">
        <v>7073</v>
      </c>
    </row>
    <row r="23" ht="12.75" customHeight="1" spans="1:19">
      <c r="A23" s="20" t="str">
        <f t="shared" si="0"/>
        <v/>
      </c>
      <c r="B23" s="20"/>
      <c r="C23" s="21"/>
      <c r="D23" s="21"/>
      <c r="E23" s="21"/>
      <c r="F23" s="21"/>
      <c r="G23" s="22"/>
      <c r="H23" s="22"/>
      <c r="I23" s="21"/>
      <c r="J23" s="21"/>
      <c r="K23" s="59"/>
      <c r="L23" s="21"/>
      <c r="M23" s="59"/>
      <c r="N23" s="23"/>
      <c r="O23" s="23"/>
      <c r="P23" s="23"/>
      <c r="Q23" s="74" t="str">
        <f t="shared" si="1"/>
        <v/>
      </c>
      <c r="R23" s="21"/>
      <c r="S23" s="9" t="s">
        <v>7074</v>
      </c>
    </row>
    <row r="24" ht="12.75" customHeight="1" spans="1:19">
      <c r="A24" s="20" t="str">
        <f t="shared" si="0"/>
        <v/>
      </c>
      <c r="B24" s="20"/>
      <c r="C24" s="21"/>
      <c r="D24" s="21"/>
      <c r="E24" s="21"/>
      <c r="F24" s="21"/>
      <c r="G24" s="22"/>
      <c r="H24" s="22"/>
      <c r="I24" s="21"/>
      <c r="J24" s="21"/>
      <c r="K24" s="59"/>
      <c r="L24" s="21"/>
      <c r="M24" s="59"/>
      <c r="N24" s="23"/>
      <c r="O24" s="23"/>
      <c r="P24" s="23"/>
      <c r="Q24" s="74" t="str">
        <f t="shared" si="1"/>
        <v/>
      </c>
      <c r="R24" s="21"/>
      <c r="S24" s="9" t="s">
        <v>7075</v>
      </c>
    </row>
    <row r="25" ht="12.75" customHeight="1" spans="1:19">
      <c r="A25" s="20" t="str">
        <f t="shared" si="0"/>
        <v/>
      </c>
      <c r="B25" s="20"/>
      <c r="C25" s="21"/>
      <c r="D25" s="21"/>
      <c r="E25" s="21"/>
      <c r="F25" s="21"/>
      <c r="G25" s="22"/>
      <c r="H25" s="22"/>
      <c r="I25" s="21"/>
      <c r="J25" s="21"/>
      <c r="K25" s="59"/>
      <c r="L25" s="21"/>
      <c r="M25" s="59"/>
      <c r="N25" s="23"/>
      <c r="O25" s="23"/>
      <c r="P25" s="23"/>
      <c r="Q25" s="74" t="str">
        <f t="shared" si="1"/>
        <v/>
      </c>
      <c r="R25" s="21"/>
      <c r="S25" s="9" t="s">
        <v>7076</v>
      </c>
    </row>
    <row r="26" ht="12.75" customHeight="1" spans="1:19">
      <c r="A26" s="20" t="str">
        <f t="shared" si="0"/>
        <v/>
      </c>
      <c r="B26" s="20"/>
      <c r="C26" s="21"/>
      <c r="D26" s="21"/>
      <c r="E26" s="21"/>
      <c r="F26" s="21"/>
      <c r="G26" s="22"/>
      <c r="H26" s="22"/>
      <c r="I26" s="21"/>
      <c r="J26" s="21"/>
      <c r="K26" s="59"/>
      <c r="L26" s="21"/>
      <c r="M26" s="59"/>
      <c r="N26" s="23"/>
      <c r="O26" s="23"/>
      <c r="P26" s="23"/>
      <c r="Q26" s="74" t="str">
        <f t="shared" si="1"/>
        <v/>
      </c>
      <c r="R26" s="21"/>
      <c r="S26" s="9" t="s">
        <v>7077</v>
      </c>
    </row>
    <row r="27" customHeight="1" spans="1:19">
      <c r="A27" s="24" t="s">
        <v>7078</v>
      </c>
      <c r="B27" s="205"/>
      <c r="C27" s="205"/>
      <c r="D27" s="206"/>
      <c r="E27" s="216"/>
      <c r="F27" s="216"/>
      <c r="G27" s="24"/>
      <c r="H27" s="24"/>
      <c r="I27" s="24"/>
      <c r="J27" s="24"/>
      <c r="K27" s="24"/>
      <c r="L27" s="24"/>
      <c r="M27" s="31"/>
      <c r="N27" s="31">
        <f>SUM(N8:N26)</f>
        <v>0</v>
      </c>
      <c r="O27" s="31">
        <f>SUM(O8:O26)</f>
        <v>0</v>
      </c>
      <c r="P27" s="31">
        <f>SUM(P8:P26)</f>
        <v>0</v>
      </c>
      <c r="Q27" s="74" t="str">
        <f t="shared" si="1"/>
        <v/>
      </c>
      <c r="R27" s="27"/>
    </row>
    <row r="28" customHeight="1" spans="1:19">
      <c r="A28" s="10" t="str">
        <f>基本信息输入表!$K$6&amp;"填表人："&amp;基本信息输入表!$M$64</f>
        <v>产权持有单位填表人：宁国胜</v>
      </c>
      <c r="P28" s="10" t="str">
        <f>"评估人员："&amp;基本信息输入表!$Q$64</f>
        <v>评估人员：王庆国</v>
      </c>
      <c r="S28" s="58" t="s">
        <v>837</v>
      </c>
    </row>
    <row r="29" customHeight="1" spans="1:19">
      <c r="A29" s="10" t="str">
        <f>"填表日期："&amp;YEAR(基本信息输入表!$O$64)&amp;"年"&amp;MONTH(基本信息输入表!$O$64)&amp;"月"&amp;DAY(基本信息输入表!$O$64)&amp;"日"</f>
        <v>填表日期：2025年2月22日</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BQ34"/>
  <sheetViews>
    <sheetView showGridLines="0" zoomScale="77" zoomScaleNormal="77" topLeftCell="A2" workbookViewId="0">
      <selection activeCell="O21" sqref="O21:P21"/>
    </sheetView>
  </sheetViews>
  <sheetFormatPr defaultColWidth="9" defaultRowHeight="15"/>
  <cols>
    <col min="1" max="1" width="4.2" style="168" customWidth="1"/>
    <col min="2" max="2" width="9.7" style="168" customWidth="1"/>
    <col min="3" max="4" width="8" style="168" customWidth="1"/>
    <col min="5" max="5" width="13.2" style="168" customWidth="1"/>
    <col min="6" max="6" width="6.2" style="168" customWidth="1"/>
    <col min="7" max="7" width="10.2" style="168" customWidth="1"/>
    <col min="8" max="8" width="6.7" style="168" customWidth="1"/>
    <col min="9" max="9" width="10.2" style="168" customWidth="1"/>
    <col min="10" max="20" width="10.2" style="168" hidden="1" customWidth="1" outlineLevel="1"/>
    <col min="21" max="22" width="7.7" style="168" hidden="1" customWidth="1" outlineLevel="1"/>
    <col min="23" max="23" width="6.7" style="168" hidden="1" customWidth="1" outlineLevel="1"/>
    <col min="24" max="26" width="4.7" style="168" hidden="1" customWidth="1" outlineLevel="1"/>
    <col min="27" max="27" width="6.5" style="168" hidden="1" customWidth="1" outlineLevel="1"/>
    <col min="28" max="28" width="24" style="168" hidden="1" customWidth="1" outlineLevel="1"/>
    <col min="29" max="29" width="9.2" style="168" hidden="1" customWidth="1" outlineLevel="1"/>
    <col min="30" max="30" width="29.7" style="168" hidden="1" customWidth="1" outlineLevel="1"/>
    <col min="31" max="31" width="15.2" style="168" hidden="1" customWidth="1" outlineLevel="1"/>
    <col min="32" max="32" width="4.7" style="168" hidden="1" customWidth="1" outlineLevel="1"/>
    <col min="33" max="34" width="8.2" style="168" hidden="1" customWidth="1" outlineLevel="1"/>
    <col min="35" max="35" width="8.7" style="168" hidden="1" customWidth="1" outlineLevel="1"/>
    <col min="36" max="36" width="8.2" style="168" hidden="1" customWidth="1" outlineLevel="1"/>
    <col min="37" max="37" width="11.2" style="168" hidden="1" customWidth="1" outlineLevel="1"/>
    <col min="38" max="38" width="16.2" style="168" customWidth="1" collapsed="1"/>
    <col min="39" max="39" width="15.2" style="168" customWidth="1"/>
    <col min="40" max="40" width="11.2" style="168" customWidth="1"/>
    <col min="41" max="41" width="11.7" style="168" customWidth="1"/>
    <col min="42" max="42" width="7.7" style="168" customWidth="1"/>
    <col min="43" max="43" width="12.7" style="169" customWidth="1"/>
    <col min="44" max="44" width="8.7" style="168" customWidth="1"/>
    <col min="45" max="45" width="9.7" style="168" customWidth="1"/>
    <col min="46" max="47" width="9" style="168" customWidth="1"/>
    <col min="48" max="16384" width="9" style="168"/>
  </cols>
  <sheetData>
    <row r="1" spans="1:55">
      <c r="A1" s="11" t="s">
        <v>0</v>
      </c>
    </row>
    <row r="2" s="162" customFormat="1" ht="27" customHeight="1" spans="1:55">
      <c r="A2" s="170" t="s">
        <v>7079</v>
      </c>
      <c r="B2" s="170"/>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2"/>
      <c r="AR2" s="171"/>
      <c r="AS2" s="171"/>
    </row>
    <row r="3" s="163" customFormat="1" ht="16.5" customHeight="1" spans="1:55">
      <c r="A3" s="173"/>
      <c r="B3" s="173"/>
      <c r="C3" s="173"/>
      <c r="D3" s="173"/>
      <c r="F3" s="174"/>
      <c r="H3" s="174" t="str">
        <f>"评估基准日："&amp;TEXT(基本信息输入表!M7,"yyyy年mm月dd日")</f>
        <v>评估基准日：2025年02月20日</v>
      </c>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5"/>
      <c r="AR3" s="174"/>
      <c r="AS3" s="176" t="s">
        <v>7080</v>
      </c>
    </row>
    <row r="4" s="163" customFormat="1" ht="16.5" customHeight="1" spans="1:55">
      <c r="F4" s="174"/>
      <c r="G4" s="174"/>
      <c r="H4" s="174"/>
      <c r="I4" s="9"/>
      <c r="J4" s="10"/>
      <c r="K4" s="10"/>
      <c r="L4" s="10"/>
      <c r="M4" s="10"/>
      <c r="N4" s="10"/>
      <c r="O4" s="10"/>
      <c r="P4" s="10"/>
      <c r="Q4" s="10"/>
      <c r="R4" s="10"/>
      <c r="S4" s="10"/>
      <c r="T4" s="10"/>
      <c r="U4" s="10"/>
      <c r="V4" s="10"/>
      <c r="W4" s="10"/>
      <c r="X4" s="10"/>
      <c r="Y4" s="10"/>
      <c r="Z4" s="10"/>
      <c r="AA4" s="174"/>
      <c r="AB4" s="174"/>
      <c r="AC4" s="174"/>
      <c r="AD4" s="174"/>
      <c r="AE4" s="174"/>
      <c r="AF4" s="174"/>
      <c r="AG4" s="174"/>
      <c r="AH4" s="174"/>
      <c r="AI4" s="174"/>
      <c r="AJ4" s="174"/>
      <c r="AK4" s="174"/>
      <c r="AL4" s="9"/>
      <c r="AM4" s="9"/>
      <c r="AN4" s="9"/>
      <c r="AO4" s="9"/>
      <c r="AP4" s="9"/>
      <c r="AQ4" s="9"/>
      <c r="AR4" s="9"/>
      <c r="AS4" s="9"/>
      <c r="AT4" s="9"/>
      <c r="AU4" s="9"/>
      <c r="AV4" s="9"/>
      <c r="AW4" s="9"/>
      <c r="AX4" s="9"/>
      <c r="AY4" s="9"/>
      <c r="AZ4" s="9"/>
      <c r="BA4" s="9"/>
      <c r="BB4" s="9"/>
      <c r="BC4" s="9"/>
    </row>
    <row r="5" s="163" customFormat="1" ht="16.5" customHeight="1" spans="1:55">
      <c r="A5" s="177" t="str">
        <f>基本信息输入表!K6&amp;"："&amp;基本信息输入表!M6</f>
        <v>产权持有单位：中国石油天然气股份有限公司塔里木油田分公司塔西南勘探开发公司</v>
      </c>
      <c r="B5" s="177"/>
      <c r="AQ5" s="178"/>
      <c r="AS5" s="176" t="s">
        <v>3</v>
      </c>
    </row>
    <row r="6" s="164" customFormat="1" ht="24.45" customHeight="1" spans="1:55">
      <c r="A6" s="179" t="s">
        <v>1445</v>
      </c>
      <c r="B6" s="879" t="s">
        <v>7081</v>
      </c>
      <c r="C6" s="179" t="s">
        <v>7082</v>
      </c>
      <c r="D6" s="179" t="s">
        <v>7083</v>
      </c>
      <c r="E6" s="179" t="s">
        <v>7084</v>
      </c>
      <c r="F6" s="179" t="s">
        <v>7085</v>
      </c>
      <c r="G6" s="179" t="s">
        <v>7086</v>
      </c>
      <c r="H6" s="179" t="s">
        <v>7087</v>
      </c>
      <c r="I6" s="179" t="s">
        <v>7088</v>
      </c>
      <c r="J6" s="179" t="s">
        <v>7089</v>
      </c>
      <c r="K6" s="179" t="s">
        <v>7090</v>
      </c>
      <c r="L6" s="179" t="s">
        <v>7091</v>
      </c>
      <c r="M6" s="179" t="s">
        <v>7092</v>
      </c>
      <c r="N6" s="179" t="s">
        <v>7093</v>
      </c>
      <c r="O6" s="179" t="s">
        <v>7094</v>
      </c>
      <c r="P6" s="179" t="s">
        <v>7095</v>
      </c>
      <c r="Q6" s="179" t="s">
        <v>7096</v>
      </c>
      <c r="R6" s="179" t="s">
        <v>7097</v>
      </c>
      <c r="S6" s="179" t="s">
        <v>7098</v>
      </c>
      <c r="T6" s="179" t="s">
        <v>7099</v>
      </c>
      <c r="U6" s="180" t="s">
        <v>7100</v>
      </c>
      <c r="V6" s="181"/>
      <c r="W6" s="182"/>
      <c r="X6" s="180" t="s">
        <v>7101</v>
      </c>
      <c r="Y6" s="181"/>
      <c r="Z6" s="181"/>
      <c r="AA6" s="182"/>
      <c r="AB6" s="180" t="s">
        <v>7102</v>
      </c>
      <c r="AC6" s="182"/>
      <c r="AD6" s="180" t="s">
        <v>7103</v>
      </c>
      <c r="AE6" s="181"/>
      <c r="AF6" s="182"/>
      <c r="AG6" s="179" t="s">
        <v>7104</v>
      </c>
      <c r="AH6" s="179" t="s">
        <v>7105</v>
      </c>
      <c r="AI6" s="179" t="s">
        <v>7106</v>
      </c>
      <c r="AJ6" s="180" t="s">
        <v>7107</v>
      </c>
      <c r="AK6" s="182"/>
      <c r="AL6" s="183" t="s">
        <v>1451</v>
      </c>
      <c r="AM6" s="182"/>
      <c r="AN6" s="63" t="s">
        <v>1452</v>
      </c>
      <c r="AO6" s="184" t="s">
        <v>1453</v>
      </c>
      <c r="AP6" s="184"/>
      <c r="AQ6" s="185"/>
      <c r="AR6" s="186" t="s">
        <v>1454</v>
      </c>
      <c r="AS6" s="187" t="s">
        <v>1455</v>
      </c>
    </row>
    <row r="7" s="164" customFormat="1" ht="12.75" customHeight="1" spans="1:55">
      <c r="A7" s="188"/>
      <c r="B7" s="188"/>
      <c r="C7" s="188"/>
      <c r="D7" s="188"/>
      <c r="E7" s="188"/>
      <c r="F7" s="188"/>
      <c r="G7" s="188"/>
      <c r="H7" s="188"/>
      <c r="I7" s="188"/>
      <c r="J7" s="188"/>
      <c r="K7" s="188"/>
      <c r="L7" s="188"/>
      <c r="M7" s="188"/>
      <c r="N7" s="188"/>
      <c r="O7" s="188"/>
      <c r="P7" s="188"/>
      <c r="Q7" s="188"/>
      <c r="R7" s="188"/>
      <c r="S7" s="188"/>
      <c r="T7" s="188"/>
      <c r="U7" s="180" t="s">
        <v>7108</v>
      </c>
      <c r="V7" s="180" t="s">
        <v>7109</v>
      </c>
      <c r="W7" s="180" t="s">
        <v>7110</v>
      </c>
      <c r="X7" s="180" t="s">
        <v>7111</v>
      </c>
      <c r="Y7" s="180" t="s">
        <v>7112</v>
      </c>
      <c r="Z7" s="180" t="s">
        <v>7113</v>
      </c>
      <c r="AA7" s="180" t="s">
        <v>7114</v>
      </c>
      <c r="AB7" s="180" t="s">
        <v>7115</v>
      </c>
      <c r="AC7" s="180" t="s">
        <v>1456</v>
      </c>
      <c r="AD7" s="180" t="s">
        <v>7116</v>
      </c>
      <c r="AE7" s="180" t="s">
        <v>7117</v>
      </c>
      <c r="AF7" s="180" t="s">
        <v>1456</v>
      </c>
      <c r="AG7" s="188"/>
      <c r="AH7" s="188"/>
      <c r="AI7" s="188"/>
      <c r="AJ7" s="180" t="s">
        <v>7118</v>
      </c>
      <c r="AK7" s="180" t="s">
        <v>7119</v>
      </c>
      <c r="AL7" s="183" t="s">
        <v>1775</v>
      </c>
      <c r="AM7" s="183" t="s">
        <v>1776</v>
      </c>
      <c r="AN7" s="188"/>
      <c r="AO7" s="186" t="s">
        <v>1775</v>
      </c>
      <c r="AP7" s="186" t="s">
        <v>1777</v>
      </c>
      <c r="AQ7" s="189" t="s">
        <v>1776</v>
      </c>
      <c r="AR7" s="188"/>
      <c r="AS7" s="188"/>
      <c r="AT7" s="9" t="s">
        <v>1461</v>
      </c>
    </row>
    <row r="8" s="165" customFormat="1" ht="16.5" customHeight="1" spans="1:55">
      <c r="A8" s="190" t="str">
        <f>IF(C8="","",ROW()-7)</f>
        <v/>
      </c>
      <c r="B8" s="190"/>
      <c r="C8" s="191"/>
      <c r="D8" s="191"/>
      <c r="E8" s="191"/>
      <c r="F8" s="192"/>
      <c r="G8" s="192"/>
      <c r="H8" s="192"/>
      <c r="I8" s="192"/>
      <c r="J8" s="192"/>
      <c r="K8" s="192"/>
      <c r="L8" s="192"/>
      <c r="M8" s="192"/>
      <c r="N8" s="192"/>
      <c r="O8" s="192"/>
      <c r="P8" s="192"/>
      <c r="Q8" s="192"/>
      <c r="R8" s="192"/>
      <c r="S8" s="192"/>
      <c r="T8" s="192"/>
      <c r="U8" s="192"/>
      <c r="V8" s="192"/>
      <c r="W8" s="192"/>
      <c r="X8" s="192"/>
      <c r="Y8" s="193"/>
      <c r="Z8" s="192"/>
      <c r="AA8" s="192"/>
      <c r="AB8" s="192"/>
      <c r="AC8" s="192"/>
      <c r="AD8" s="192"/>
      <c r="AE8" s="192"/>
      <c r="AF8" s="192"/>
      <c r="AG8" s="194"/>
      <c r="AH8" s="194"/>
      <c r="AI8" s="195"/>
      <c r="AJ8" s="196"/>
      <c r="AK8" s="196"/>
      <c r="AL8" s="23"/>
      <c r="AM8" s="197"/>
      <c r="AN8" s="198"/>
      <c r="AO8" s="23"/>
      <c r="AP8" s="36"/>
      <c r="AQ8" s="198"/>
      <c r="AR8" s="74" t="str">
        <f>IF(AM8-AN8=0,"",(AQ8-AM8+AN8)/(AM8-AN8)*100)</f>
        <v/>
      </c>
      <c r="AS8" s="199"/>
      <c r="AT8" s="200" t="s">
        <v>7120</v>
      </c>
    </row>
    <row r="9" s="165" customFormat="1" ht="16.5" customHeight="1" spans="1:55">
      <c r="A9" s="190" t="str">
        <f t="shared" ref="A9:A24" si="0">IF(C9="","",ROW()-7)</f>
        <v/>
      </c>
      <c r="B9" s="190"/>
      <c r="C9" s="191"/>
      <c r="D9" s="191"/>
      <c r="E9" s="191"/>
      <c r="F9" s="192"/>
      <c r="G9" s="192"/>
      <c r="H9" s="192"/>
      <c r="I9" s="192"/>
      <c r="J9" s="192"/>
      <c r="K9" s="192"/>
      <c r="L9" s="192"/>
      <c r="M9" s="192"/>
      <c r="N9" s="192"/>
      <c r="O9" s="192"/>
      <c r="P9" s="192"/>
      <c r="Q9" s="192"/>
      <c r="R9" s="192"/>
      <c r="S9" s="192"/>
      <c r="T9" s="192"/>
      <c r="U9" s="192"/>
      <c r="V9" s="192"/>
      <c r="W9" s="192"/>
      <c r="X9" s="192"/>
      <c r="Y9" s="193"/>
      <c r="Z9" s="192"/>
      <c r="AA9" s="192"/>
      <c r="AB9" s="192"/>
      <c r="AC9" s="192"/>
      <c r="AD9" s="192"/>
      <c r="AE9" s="192"/>
      <c r="AF9" s="192"/>
      <c r="AG9" s="194"/>
      <c r="AH9" s="194"/>
      <c r="AI9" s="195"/>
      <c r="AJ9" s="196"/>
      <c r="AK9" s="196"/>
      <c r="AL9" s="23"/>
      <c r="AM9" s="197"/>
      <c r="AN9" s="198"/>
      <c r="AO9" s="23"/>
      <c r="AP9" s="36"/>
      <c r="AQ9" s="198"/>
      <c r="AR9" s="74" t="str">
        <f t="shared" ref="AR9:AR27" si="1">IF(AM9-AN9=0,"",(AQ9-AM9+AN9)/(AM9-AN9)*100)</f>
        <v/>
      </c>
      <c r="AS9" s="199"/>
      <c r="AT9" s="200" t="s">
        <v>7121</v>
      </c>
    </row>
    <row r="10" s="165" customFormat="1" ht="16.5" customHeight="1" spans="1:55">
      <c r="A10" s="190" t="str">
        <f t="shared" si="0"/>
        <v/>
      </c>
      <c r="B10" s="190"/>
      <c r="C10" s="191"/>
      <c r="D10" s="191"/>
      <c r="E10" s="191"/>
      <c r="F10" s="192"/>
      <c r="G10" s="192"/>
      <c r="H10" s="192"/>
      <c r="I10" s="192"/>
      <c r="J10" s="192"/>
      <c r="K10" s="192"/>
      <c r="L10" s="192"/>
      <c r="M10" s="192"/>
      <c r="N10" s="192"/>
      <c r="O10" s="192"/>
      <c r="P10" s="192"/>
      <c r="Q10" s="192"/>
      <c r="R10" s="192"/>
      <c r="S10" s="192"/>
      <c r="T10" s="192"/>
      <c r="U10" s="192"/>
      <c r="V10" s="192"/>
      <c r="W10" s="192"/>
      <c r="X10" s="192"/>
      <c r="Y10" s="193"/>
      <c r="Z10" s="192"/>
      <c r="AA10" s="192"/>
      <c r="AB10" s="192"/>
      <c r="AC10" s="192"/>
      <c r="AD10" s="192"/>
      <c r="AE10" s="192"/>
      <c r="AF10" s="192"/>
      <c r="AG10" s="194"/>
      <c r="AH10" s="194"/>
      <c r="AI10" s="195"/>
      <c r="AJ10" s="196"/>
      <c r="AK10" s="196"/>
      <c r="AL10" s="23"/>
      <c r="AM10" s="197"/>
      <c r="AN10" s="198"/>
      <c r="AO10" s="23"/>
      <c r="AP10" s="36"/>
      <c r="AQ10" s="198"/>
      <c r="AR10" s="74" t="str">
        <f t="shared" si="1"/>
        <v/>
      </c>
      <c r="AS10" s="199"/>
      <c r="AT10" s="200" t="s">
        <v>7122</v>
      </c>
    </row>
    <row r="11" s="165" customFormat="1" ht="16.5" customHeight="1" spans="1:55">
      <c r="A11" s="190" t="str">
        <f t="shared" si="0"/>
        <v/>
      </c>
      <c r="B11" s="190"/>
      <c r="C11" s="191"/>
      <c r="D11" s="191"/>
      <c r="E11" s="191"/>
      <c r="F11" s="192"/>
      <c r="G11" s="192"/>
      <c r="H11" s="192"/>
      <c r="I11" s="192"/>
      <c r="J11" s="192"/>
      <c r="K11" s="192"/>
      <c r="L11" s="192"/>
      <c r="M11" s="192"/>
      <c r="N11" s="192"/>
      <c r="O11" s="192"/>
      <c r="P11" s="192"/>
      <c r="Q11" s="192"/>
      <c r="R11" s="192"/>
      <c r="S11" s="192"/>
      <c r="T11" s="192"/>
      <c r="U11" s="192"/>
      <c r="V11" s="192"/>
      <c r="W11" s="192"/>
      <c r="X11" s="192"/>
      <c r="Y11" s="193"/>
      <c r="Z11" s="192"/>
      <c r="AA11" s="192"/>
      <c r="AB11" s="192"/>
      <c r="AC11" s="192"/>
      <c r="AD11" s="192"/>
      <c r="AE11" s="192"/>
      <c r="AF11" s="192"/>
      <c r="AG11" s="194"/>
      <c r="AH11" s="194"/>
      <c r="AI11" s="195"/>
      <c r="AJ11" s="196"/>
      <c r="AK11" s="196"/>
      <c r="AL11" s="23"/>
      <c r="AM11" s="197"/>
      <c r="AN11" s="198"/>
      <c r="AO11" s="23"/>
      <c r="AP11" s="36"/>
      <c r="AQ11" s="198"/>
      <c r="AR11" s="74" t="str">
        <f t="shared" si="1"/>
        <v/>
      </c>
      <c r="AS11" s="199"/>
      <c r="AT11" s="200" t="s">
        <v>7123</v>
      </c>
    </row>
    <row r="12" s="165" customFormat="1" ht="16.5" customHeight="1" spans="1:55">
      <c r="A12" s="190" t="str">
        <f t="shared" si="0"/>
        <v/>
      </c>
      <c r="B12" s="190"/>
      <c r="C12" s="191"/>
      <c r="D12" s="191"/>
      <c r="E12" s="191"/>
      <c r="F12" s="192"/>
      <c r="G12" s="192"/>
      <c r="H12" s="192"/>
      <c r="I12" s="192"/>
      <c r="J12" s="192"/>
      <c r="K12" s="192"/>
      <c r="L12" s="192"/>
      <c r="M12" s="192"/>
      <c r="N12" s="192"/>
      <c r="O12" s="192"/>
      <c r="P12" s="192"/>
      <c r="Q12" s="192"/>
      <c r="R12" s="192"/>
      <c r="S12" s="192"/>
      <c r="T12" s="192"/>
      <c r="U12" s="192"/>
      <c r="V12" s="192"/>
      <c r="W12" s="192"/>
      <c r="X12" s="192"/>
      <c r="Y12" s="193"/>
      <c r="Z12" s="192"/>
      <c r="AA12" s="192"/>
      <c r="AB12" s="192"/>
      <c r="AC12" s="192"/>
      <c r="AD12" s="192"/>
      <c r="AE12" s="192"/>
      <c r="AF12" s="192"/>
      <c r="AG12" s="194"/>
      <c r="AH12" s="194"/>
      <c r="AI12" s="195"/>
      <c r="AJ12" s="196"/>
      <c r="AK12" s="196"/>
      <c r="AL12" s="23"/>
      <c r="AM12" s="197"/>
      <c r="AN12" s="198"/>
      <c r="AO12" s="23"/>
      <c r="AP12" s="36"/>
      <c r="AQ12" s="198"/>
      <c r="AR12" s="74" t="str">
        <f t="shared" si="1"/>
        <v/>
      </c>
      <c r="AS12" s="199"/>
      <c r="AT12" s="200" t="s">
        <v>7124</v>
      </c>
    </row>
    <row r="13" s="165" customFormat="1" ht="16.5" customHeight="1" spans="1:55">
      <c r="A13" s="190" t="str">
        <f t="shared" si="0"/>
        <v/>
      </c>
      <c r="B13" s="190"/>
      <c r="C13" s="191"/>
      <c r="D13" s="191"/>
      <c r="E13" s="191"/>
      <c r="F13" s="192"/>
      <c r="G13" s="192"/>
      <c r="H13" s="192"/>
      <c r="I13" s="192"/>
      <c r="J13" s="192"/>
      <c r="K13" s="192"/>
      <c r="L13" s="192"/>
      <c r="M13" s="192"/>
      <c r="N13" s="192"/>
      <c r="O13" s="192"/>
      <c r="P13" s="192"/>
      <c r="Q13" s="192"/>
      <c r="R13" s="192"/>
      <c r="S13" s="192"/>
      <c r="T13" s="192"/>
      <c r="U13" s="192"/>
      <c r="V13" s="192"/>
      <c r="W13" s="192"/>
      <c r="X13" s="192"/>
      <c r="Y13" s="193"/>
      <c r="Z13" s="192"/>
      <c r="AA13" s="192"/>
      <c r="AB13" s="192"/>
      <c r="AC13" s="192"/>
      <c r="AD13" s="192"/>
      <c r="AE13" s="192"/>
      <c r="AF13" s="192"/>
      <c r="AG13" s="194"/>
      <c r="AH13" s="194"/>
      <c r="AI13" s="195"/>
      <c r="AJ13" s="196"/>
      <c r="AK13" s="196"/>
      <c r="AL13" s="23"/>
      <c r="AM13" s="197"/>
      <c r="AN13" s="198"/>
      <c r="AO13" s="23"/>
      <c r="AP13" s="36"/>
      <c r="AQ13" s="198"/>
      <c r="AR13" s="74" t="str">
        <f t="shared" si="1"/>
        <v/>
      </c>
      <c r="AS13" s="199"/>
      <c r="AT13" s="200" t="s">
        <v>7125</v>
      </c>
    </row>
    <row r="14" s="165" customFormat="1" ht="16.5" customHeight="1" spans="1:55">
      <c r="A14" s="190" t="str">
        <f t="shared" si="0"/>
        <v/>
      </c>
      <c r="B14" s="190"/>
      <c r="C14" s="191"/>
      <c r="D14" s="191"/>
      <c r="E14" s="191"/>
      <c r="F14" s="192"/>
      <c r="G14" s="192"/>
      <c r="H14" s="192"/>
      <c r="I14" s="192"/>
      <c r="J14" s="192"/>
      <c r="K14" s="192"/>
      <c r="L14" s="192"/>
      <c r="M14" s="192"/>
      <c r="N14" s="192"/>
      <c r="O14" s="192"/>
      <c r="P14" s="192"/>
      <c r="Q14" s="192"/>
      <c r="R14" s="192"/>
      <c r="S14" s="192"/>
      <c r="T14" s="192"/>
      <c r="U14" s="192"/>
      <c r="V14" s="192"/>
      <c r="W14" s="192"/>
      <c r="X14" s="192"/>
      <c r="Y14" s="193"/>
      <c r="Z14" s="192"/>
      <c r="AA14" s="192"/>
      <c r="AB14" s="192"/>
      <c r="AC14" s="192"/>
      <c r="AD14" s="192"/>
      <c r="AE14" s="192"/>
      <c r="AF14" s="192"/>
      <c r="AG14" s="194"/>
      <c r="AH14" s="194"/>
      <c r="AI14" s="195"/>
      <c r="AJ14" s="196"/>
      <c r="AK14" s="196"/>
      <c r="AL14" s="23"/>
      <c r="AM14" s="197"/>
      <c r="AN14" s="198"/>
      <c r="AO14" s="23"/>
      <c r="AP14" s="36"/>
      <c r="AQ14" s="198"/>
      <c r="AR14" s="74" t="str">
        <f t="shared" si="1"/>
        <v/>
      </c>
      <c r="AS14" s="199"/>
      <c r="AT14" s="200" t="s">
        <v>7126</v>
      </c>
    </row>
    <row r="15" s="165" customFormat="1" ht="16.5" customHeight="1" spans="1:55">
      <c r="A15" s="190" t="str">
        <f t="shared" si="0"/>
        <v/>
      </c>
      <c r="B15" s="190"/>
      <c r="C15" s="191"/>
      <c r="D15" s="191"/>
      <c r="E15" s="191"/>
      <c r="F15" s="192"/>
      <c r="G15" s="192"/>
      <c r="H15" s="192"/>
      <c r="I15" s="192"/>
      <c r="J15" s="192"/>
      <c r="K15" s="192"/>
      <c r="L15" s="192"/>
      <c r="M15" s="192"/>
      <c r="N15" s="192"/>
      <c r="O15" s="192"/>
      <c r="P15" s="192"/>
      <c r="Q15" s="192"/>
      <c r="R15" s="192"/>
      <c r="S15" s="192"/>
      <c r="T15" s="192"/>
      <c r="U15" s="192"/>
      <c r="V15" s="192"/>
      <c r="W15" s="192"/>
      <c r="X15" s="192"/>
      <c r="Y15" s="193"/>
      <c r="Z15" s="192"/>
      <c r="AA15" s="192"/>
      <c r="AB15" s="192"/>
      <c r="AC15" s="192"/>
      <c r="AD15" s="192"/>
      <c r="AE15" s="192"/>
      <c r="AF15" s="192"/>
      <c r="AG15" s="194"/>
      <c r="AH15" s="194"/>
      <c r="AI15" s="195"/>
      <c r="AJ15" s="196"/>
      <c r="AK15" s="196"/>
      <c r="AL15" s="23"/>
      <c r="AM15" s="197"/>
      <c r="AN15" s="198"/>
      <c r="AO15" s="23"/>
      <c r="AP15" s="36"/>
      <c r="AQ15" s="198"/>
      <c r="AR15" s="74" t="str">
        <f t="shared" si="1"/>
        <v/>
      </c>
      <c r="AS15" s="199"/>
      <c r="AT15" s="200" t="s">
        <v>7127</v>
      </c>
    </row>
    <row r="16" s="165" customFormat="1" ht="16.5" customHeight="1" spans="1:55">
      <c r="A16" s="190" t="str">
        <f t="shared" si="0"/>
        <v/>
      </c>
      <c r="B16" s="190"/>
      <c r="C16" s="191"/>
      <c r="D16" s="191"/>
      <c r="E16" s="191"/>
      <c r="F16" s="192"/>
      <c r="G16" s="192"/>
      <c r="H16" s="192"/>
      <c r="I16" s="192"/>
      <c r="J16" s="192"/>
      <c r="K16" s="192"/>
      <c r="L16" s="192"/>
      <c r="M16" s="192"/>
      <c r="N16" s="192"/>
      <c r="O16" s="192"/>
      <c r="P16" s="192"/>
      <c r="Q16" s="192"/>
      <c r="R16" s="192"/>
      <c r="S16" s="192"/>
      <c r="T16" s="192"/>
      <c r="U16" s="192"/>
      <c r="V16" s="192"/>
      <c r="W16" s="192"/>
      <c r="X16" s="192"/>
      <c r="Y16" s="193"/>
      <c r="Z16" s="192"/>
      <c r="AA16" s="192"/>
      <c r="AB16" s="192"/>
      <c r="AC16" s="192"/>
      <c r="AD16" s="192"/>
      <c r="AE16" s="192"/>
      <c r="AF16" s="192"/>
      <c r="AG16" s="194"/>
      <c r="AH16" s="194"/>
      <c r="AI16" s="195"/>
      <c r="AJ16" s="196"/>
      <c r="AK16" s="196"/>
      <c r="AL16" s="23"/>
      <c r="AM16" s="197"/>
      <c r="AN16" s="198"/>
      <c r="AO16" s="23"/>
      <c r="AP16" s="36"/>
      <c r="AQ16" s="198"/>
      <c r="AR16" s="74" t="str">
        <f t="shared" si="1"/>
        <v/>
      </c>
      <c r="AS16" s="199"/>
      <c r="AT16" s="200" t="s">
        <v>7128</v>
      </c>
    </row>
    <row r="17" s="165" customFormat="1" ht="16.5" customHeight="1" spans="1:46">
      <c r="A17" s="190" t="str">
        <f t="shared" si="0"/>
        <v/>
      </c>
      <c r="B17" s="190"/>
      <c r="C17" s="191"/>
      <c r="D17" s="191"/>
      <c r="E17" s="191"/>
      <c r="F17" s="192"/>
      <c r="G17" s="192"/>
      <c r="H17" s="192"/>
      <c r="I17" s="192"/>
      <c r="J17" s="192"/>
      <c r="K17" s="192"/>
      <c r="L17" s="192"/>
      <c r="M17" s="192"/>
      <c r="N17" s="192"/>
      <c r="O17" s="192"/>
      <c r="P17" s="192"/>
      <c r="Q17" s="192"/>
      <c r="R17" s="192"/>
      <c r="S17" s="192"/>
      <c r="T17" s="192"/>
      <c r="U17" s="192"/>
      <c r="V17" s="192"/>
      <c r="W17" s="192"/>
      <c r="X17" s="192"/>
      <c r="Y17" s="193"/>
      <c r="Z17" s="192"/>
      <c r="AA17" s="192"/>
      <c r="AB17" s="192"/>
      <c r="AC17" s="192"/>
      <c r="AD17" s="192"/>
      <c r="AE17" s="192"/>
      <c r="AF17" s="192"/>
      <c r="AG17" s="194"/>
      <c r="AH17" s="194"/>
      <c r="AI17" s="195"/>
      <c r="AJ17" s="196"/>
      <c r="AK17" s="196"/>
      <c r="AL17" s="23"/>
      <c r="AM17" s="197"/>
      <c r="AN17" s="198"/>
      <c r="AO17" s="23"/>
      <c r="AP17" s="36"/>
      <c r="AQ17" s="198"/>
      <c r="AR17" s="74" t="str">
        <f t="shared" si="1"/>
        <v/>
      </c>
      <c r="AS17" s="199"/>
      <c r="AT17" s="200" t="s">
        <v>7129</v>
      </c>
    </row>
    <row r="18" s="165" customFormat="1" ht="16.5" customHeight="1" spans="1:46">
      <c r="A18" s="190" t="str">
        <f t="shared" si="0"/>
        <v/>
      </c>
      <c r="B18" s="190"/>
      <c r="C18" s="191"/>
      <c r="D18" s="191"/>
      <c r="E18" s="191"/>
      <c r="F18" s="192"/>
      <c r="G18" s="192"/>
      <c r="H18" s="192"/>
      <c r="I18" s="192"/>
      <c r="J18" s="192"/>
      <c r="K18" s="192"/>
      <c r="L18" s="192"/>
      <c r="M18" s="192"/>
      <c r="N18" s="192"/>
      <c r="O18" s="192"/>
      <c r="P18" s="192"/>
      <c r="Q18" s="192"/>
      <c r="R18" s="192"/>
      <c r="S18" s="192"/>
      <c r="T18" s="192"/>
      <c r="U18" s="192"/>
      <c r="V18" s="192"/>
      <c r="W18" s="192"/>
      <c r="X18" s="192"/>
      <c r="Y18" s="193"/>
      <c r="Z18" s="192"/>
      <c r="AA18" s="192"/>
      <c r="AB18" s="192"/>
      <c r="AC18" s="192"/>
      <c r="AD18" s="192"/>
      <c r="AE18" s="192"/>
      <c r="AF18" s="192"/>
      <c r="AG18" s="194"/>
      <c r="AH18" s="194"/>
      <c r="AI18" s="195"/>
      <c r="AJ18" s="196"/>
      <c r="AK18" s="196"/>
      <c r="AL18" s="23"/>
      <c r="AM18" s="197"/>
      <c r="AN18" s="198"/>
      <c r="AO18" s="23"/>
      <c r="AP18" s="36"/>
      <c r="AQ18" s="198"/>
      <c r="AR18" s="74" t="str">
        <f t="shared" si="1"/>
        <v/>
      </c>
      <c r="AS18" s="199"/>
      <c r="AT18" s="200" t="s">
        <v>7130</v>
      </c>
    </row>
    <row r="19" s="165" customFormat="1" ht="16.5" customHeight="1" spans="1:46">
      <c r="A19" s="190" t="str">
        <f t="shared" si="0"/>
        <v/>
      </c>
      <c r="B19" s="190"/>
      <c r="C19" s="191"/>
      <c r="D19" s="191"/>
      <c r="E19" s="191"/>
      <c r="F19" s="192"/>
      <c r="G19" s="192"/>
      <c r="H19" s="192"/>
      <c r="I19" s="192"/>
      <c r="J19" s="192"/>
      <c r="K19" s="192"/>
      <c r="L19" s="192"/>
      <c r="M19" s="192"/>
      <c r="N19" s="192"/>
      <c r="O19" s="192"/>
      <c r="P19" s="192"/>
      <c r="Q19" s="192"/>
      <c r="R19" s="192"/>
      <c r="S19" s="192"/>
      <c r="T19" s="192"/>
      <c r="U19" s="192"/>
      <c r="V19" s="192"/>
      <c r="W19" s="192"/>
      <c r="X19" s="192"/>
      <c r="Y19" s="193"/>
      <c r="Z19" s="192"/>
      <c r="AA19" s="192"/>
      <c r="AB19" s="192"/>
      <c r="AC19" s="192"/>
      <c r="AD19" s="192"/>
      <c r="AE19" s="192"/>
      <c r="AF19" s="192"/>
      <c r="AG19" s="194"/>
      <c r="AH19" s="194"/>
      <c r="AI19" s="195"/>
      <c r="AJ19" s="196"/>
      <c r="AK19" s="196"/>
      <c r="AL19" s="23"/>
      <c r="AM19" s="197"/>
      <c r="AN19" s="198"/>
      <c r="AO19" s="23"/>
      <c r="AP19" s="36"/>
      <c r="AQ19" s="198"/>
      <c r="AR19" s="74" t="str">
        <f t="shared" si="1"/>
        <v/>
      </c>
      <c r="AS19" s="199"/>
      <c r="AT19" s="200" t="s">
        <v>7131</v>
      </c>
    </row>
    <row r="20" s="165" customFormat="1" ht="16.5" customHeight="1" spans="1:46">
      <c r="A20" s="190" t="str">
        <f t="shared" si="0"/>
        <v/>
      </c>
      <c r="B20" s="190"/>
      <c r="C20" s="191"/>
      <c r="D20" s="191"/>
      <c r="E20" s="191"/>
      <c r="F20" s="192"/>
      <c r="G20" s="192"/>
      <c r="H20" s="192"/>
      <c r="I20" s="192"/>
      <c r="J20" s="192"/>
      <c r="K20" s="192"/>
      <c r="L20" s="192"/>
      <c r="M20" s="192"/>
      <c r="N20" s="192"/>
      <c r="O20" s="192"/>
      <c r="P20" s="192"/>
      <c r="Q20" s="192"/>
      <c r="R20" s="192"/>
      <c r="S20" s="192"/>
      <c r="T20" s="192"/>
      <c r="U20" s="192"/>
      <c r="V20" s="192"/>
      <c r="W20" s="192"/>
      <c r="X20" s="192"/>
      <c r="Y20" s="193"/>
      <c r="Z20" s="192"/>
      <c r="AA20" s="192"/>
      <c r="AB20" s="192"/>
      <c r="AC20" s="192"/>
      <c r="AD20" s="192"/>
      <c r="AE20" s="192"/>
      <c r="AF20" s="192"/>
      <c r="AG20" s="194"/>
      <c r="AH20" s="194"/>
      <c r="AI20" s="195"/>
      <c r="AJ20" s="196"/>
      <c r="AK20" s="196"/>
      <c r="AL20" s="23"/>
      <c r="AM20" s="197"/>
      <c r="AN20" s="198"/>
      <c r="AO20" s="23"/>
      <c r="AP20" s="36"/>
      <c r="AQ20" s="198"/>
      <c r="AR20" s="74" t="str">
        <f t="shared" si="1"/>
        <v/>
      </c>
      <c r="AS20" s="199"/>
      <c r="AT20" s="200" t="s">
        <v>7132</v>
      </c>
    </row>
    <row r="21" s="165" customFormat="1" ht="16.5" customHeight="1" spans="1:46">
      <c r="A21" s="190" t="str">
        <f t="shared" si="0"/>
        <v/>
      </c>
      <c r="B21" s="190"/>
      <c r="C21" s="191"/>
      <c r="D21" s="191"/>
      <c r="E21" s="191"/>
      <c r="F21" s="192"/>
      <c r="G21" s="192"/>
      <c r="H21" s="192"/>
      <c r="I21" s="192"/>
      <c r="J21" s="192"/>
      <c r="K21" s="192"/>
      <c r="L21" s="192"/>
      <c r="M21" s="192"/>
      <c r="N21" s="192"/>
      <c r="O21" s="192"/>
      <c r="P21" s="192"/>
      <c r="Q21" s="192"/>
      <c r="R21" s="192"/>
      <c r="S21" s="192"/>
      <c r="T21" s="192"/>
      <c r="U21" s="192"/>
      <c r="V21" s="192"/>
      <c r="W21" s="192"/>
      <c r="X21" s="192"/>
      <c r="Y21" s="193"/>
      <c r="Z21" s="192"/>
      <c r="AA21" s="192"/>
      <c r="AB21" s="192"/>
      <c r="AC21" s="192"/>
      <c r="AD21" s="192"/>
      <c r="AE21" s="192"/>
      <c r="AF21" s="192"/>
      <c r="AG21" s="194"/>
      <c r="AH21" s="194"/>
      <c r="AI21" s="195"/>
      <c r="AJ21" s="196"/>
      <c r="AK21" s="196"/>
      <c r="AL21" s="23"/>
      <c r="AM21" s="197"/>
      <c r="AN21" s="198"/>
      <c r="AO21" s="23"/>
      <c r="AP21" s="36"/>
      <c r="AQ21" s="198"/>
      <c r="AR21" s="74" t="str">
        <f t="shared" si="1"/>
        <v/>
      </c>
      <c r="AS21" s="199"/>
      <c r="AT21" s="200" t="s">
        <v>7133</v>
      </c>
    </row>
    <row r="22" s="165" customFormat="1" ht="16.5" customHeight="1" spans="1:46">
      <c r="A22" s="190" t="str">
        <f t="shared" si="0"/>
        <v/>
      </c>
      <c r="B22" s="190"/>
      <c r="C22" s="191"/>
      <c r="D22" s="191"/>
      <c r="E22" s="191"/>
      <c r="F22" s="192"/>
      <c r="G22" s="192"/>
      <c r="H22" s="192"/>
      <c r="I22" s="192"/>
      <c r="J22" s="192"/>
      <c r="K22" s="192"/>
      <c r="L22" s="192"/>
      <c r="M22" s="192"/>
      <c r="N22" s="192"/>
      <c r="O22" s="192"/>
      <c r="P22" s="192"/>
      <c r="Q22" s="192"/>
      <c r="R22" s="192"/>
      <c r="S22" s="192"/>
      <c r="T22" s="192"/>
      <c r="U22" s="192"/>
      <c r="V22" s="192"/>
      <c r="W22" s="192"/>
      <c r="X22" s="192"/>
      <c r="Y22" s="193"/>
      <c r="Z22" s="192"/>
      <c r="AA22" s="192"/>
      <c r="AB22" s="192"/>
      <c r="AC22" s="192"/>
      <c r="AD22" s="192"/>
      <c r="AE22" s="192"/>
      <c r="AF22" s="192"/>
      <c r="AG22" s="194"/>
      <c r="AH22" s="194"/>
      <c r="AI22" s="195"/>
      <c r="AJ22" s="196"/>
      <c r="AK22" s="196"/>
      <c r="AL22" s="23"/>
      <c r="AM22" s="197"/>
      <c r="AN22" s="198"/>
      <c r="AO22" s="23"/>
      <c r="AP22" s="36"/>
      <c r="AQ22" s="198"/>
      <c r="AR22" s="74" t="str">
        <f t="shared" si="1"/>
        <v/>
      </c>
      <c r="AS22" s="199"/>
      <c r="AT22" s="200" t="s">
        <v>7134</v>
      </c>
    </row>
    <row r="23" s="165" customFormat="1" ht="16.5" customHeight="1" spans="1:46">
      <c r="A23" s="190" t="str">
        <f t="shared" si="0"/>
        <v/>
      </c>
      <c r="B23" s="190"/>
      <c r="C23" s="191"/>
      <c r="D23" s="191"/>
      <c r="E23" s="191"/>
      <c r="F23" s="192"/>
      <c r="G23" s="192"/>
      <c r="H23" s="192"/>
      <c r="I23" s="192"/>
      <c r="J23" s="192"/>
      <c r="K23" s="192"/>
      <c r="L23" s="192"/>
      <c r="M23" s="192"/>
      <c r="N23" s="192"/>
      <c r="O23" s="192"/>
      <c r="P23" s="192"/>
      <c r="Q23" s="192"/>
      <c r="R23" s="192"/>
      <c r="S23" s="192"/>
      <c r="T23" s="192"/>
      <c r="U23" s="192"/>
      <c r="V23" s="192"/>
      <c r="W23" s="192"/>
      <c r="X23" s="192"/>
      <c r="Y23" s="193"/>
      <c r="Z23" s="192"/>
      <c r="AA23" s="192"/>
      <c r="AB23" s="192"/>
      <c r="AC23" s="192"/>
      <c r="AD23" s="192"/>
      <c r="AE23" s="192"/>
      <c r="AF23" s="192"/>
      <c r="AG23" s="194"/>
      <c r="AH23" s="194"/>
      <c r="AI23" s="195"/>
      <c r="AJ23" s="196"/>
      <c r="AK23" s="196"/>
      <c r="AL23" s="23"/>
      <c r="AM23" s="197"/>
      <c r="AN23" s="198"/>
      <c r="AO23" s="23"/>
      <c r="AP23" s="36"/>
      <c r="AQ23" s="198"/>
      <c r="AR23" s="74" t="str">
        <f t="shared" si="1"/>
        <v/>
      </c>
      <c r="AS23" s="199"/>
      <c r="AT23" s="200" t="s">
        <v>7135</v>
      </c>
    </row>
    <row r="24" s="165" customFormat="1" ht="12.75" customHeight="1" spans="1:46">
      <c r="A24" s="190" t="str">
        <f t="shared" si="0"/>
        <v/>
      </c>
      <c r="B24" s="190"/>
      <c r="C24" s="191"/>
      <c r="D24" s="191"/>
      <c r="E24" s="191"/>
      <c r="F24" s="192"/>
      <c r="G24" s="192"/>
      <c r="H24" s="192"/>
      <c r="I24" s="192"/>
      <c r="J24" s="192"/>
      <c r="K24" s="192"/>
      <c r="L24" s="192"/>
      <c r="M24" s="192"/>
      <c r="N24" s="192"/>
      <c r="O24" s="192"/>
      <c r="P24" s="192"/>
      <c r="Q24" s="192"/>
      <c r="R24" s="192"/>
      <c r="S24" s="192"/>
      <c r="T24" s="192"/>
      <c r="U24" s="192"/>
      <c r="V24" s="192"/>
      <c r="W24" s="192"/>
      <c r="X24" s="192"/>
      <c r="Y24" s="193"/>
      <c r="Z24" s="192"/>
      <c r="AA24" s="192"/>
      <c r="AB24" s="192"/>
      <c r="AC24" s="192"/>
      <c r="AD24" s="192"/>
      <c r="AE24" s="192"/>
      <c r="AF24" s="192"/>
      <c r="AG24" s="194"/>
      <c r="AH24" s="194"/>
      <c r="AI24" s="195"/>
      <c r="AJ24" s="196"/>
      <c r="AK24" s="196"/>
      <c r="AL24" s="23"/>
      <c r="AM24" s="197"/>
      <c r="AN24" s="198"/>
      <c r="AO24" s="23"/>
      <c r="AP24" s="36"/>
      <c r="AQ24" s="198"/>
      <c r="AR24" s="74" t="str">
        <f t="shared" si="1"/>
        <v/>
      </c>
      <c r="AS24" s="199"/>
      <c r="AT24" s="200" t="s">
        <v>7136</v>
      </c>
    </row>
    <row r="25" s="163" customFormat="1" ht="12.75" customHeight="1" spans="1:46">
      <c r="A25" s="20" t="s">
        <v>7137</v>
      </c>
      <c r="B25" s="181"/>
      <c r="C25" s="182"/>
      <c r="D25" s="201"/>
      <c r="E25" s="201"/>
      <c r="F25" s="202"/>
      <c r="G25" s="202"/>
      <c r="H25" s="202"/>
      <c r="I25" s="202"/>
      <c r="J25" s="202"/>
      <c r="K25" s="202"/>
      <c r="L25" s="202"/>
      <c r="M25" s="202"/>
      <c r="N25" s="202"/>
      <c r="O25" s="202"/>
      <c r="P25" s="202"/>
      <c r="Q25" s="202"/>
      <c r="R25" s="202"/>
      <c r="S25" s="202"/>
      <c r="T25" s="202"/>
      <c r="U25" s="202"/>
      <c r="V25" s="202"/>
      <c r="W25" s="203"/>
      <c r="X25" s="202"/>
      <c r="Y25" s="202"/>
      <c r="Z25" s="202"/>
      <c r="AA25" s="202"/>
      <c r="AB25" s="202"/>
      <c r="AC25" s="202"/>
      <c r="AD25" s="202"/>
      <c r="AE25" s="202"/>
      <c r="AF25" s="202"/>
      <c r="AG25" s="202"/>
      <c r="AH25" s="202"/>
      <c r="AI25" s="202"/>
      <c r="AJ25" s="202"/>
      <c r="AK25" s="202"/>
      <c r="AL25" s="204">
        <f>SUM(AL8:AL24)</f>
        <v>0</v>
      </c>
      <c r="AM25" s="204">
        <f>SUM(AM8:AM24)</f>
        <v>0</v>
      </c>
      <c r="AN25" s="204">
        <f>SUM(AN8:AN24)</f>
        <v>0</v>
      </c>
      <c r="AO25" s="204">
        <f>SUM(AO8:AO24)</f>
        <v>0</v>
      </c>
      <c r="AP25" s="204"/>
      <c r="AQ25" s="204">
        <f>SUM(AQ8:AQ24)</f>
        <v>0</v>
      </c>
      <c r="AR25" s="74" t="str">
        <f t="shared" si="1"/>
        <v/>
      </c>
      <c r="AS25" s="201"/>
    </row>
    <row r="26" s="163" customFormat="1" ht="12.75" customHeight="1" spans="1:46">
      <c r="A26" s="20" t="s">
        <v>7138</v>
      </c>
      <c r="B26" s="181"/>
      <c r="C26" s="182"/>
      <c r="D26" s="201"/>
      <c r="E26" s="201"/>
      <c r="F26" s="202"/>
      <c r="G26" s="202"/>
      <c r="H26" s="202"/>
      <c r="I26" s="202"/>
      <c r="J26" s="202"/>
      <c r="K26" s="202"/>
      <c r="L26" s="202"/>
      <c r="M26" s="202"/>
      <c r="N26" s="202"/>
      <c r="O26" s="202"/>
      <c r="P26" s="202"/>
      <c r="Q26" s="202"/>
      <c r="R26" s="202"/>
      <c r="S26" s="202"/>
      <c r="T26" s="202"/>
      <c r="U26" s="202"/>
      <c r="V26" s="202"/>
      <c r="W26" s="203"/>
      <c r="X26" s="202"/>
      <c r="Y26" s="202"/>
      <c r="Z26" s="202"/>
      <c r="AA26" s="202"/>
      <c r="AB26" s="202"/>
      <c r="AC26" s="202"/>
      <c r="AD26" s="202"/>
      <c r="AE26" s="202"/>
      <c r="AF26" s="202"/>
      <c r="AG26" s="202"/>
      <c r="AH26" s="202"/>
      <c r="AI26" s="202"/>
      <c r="AJ26" s="202"/>
      <c r="AK26" s="202"/>
      <c r="AL26" s="204"/>
      <c r="AM26" s="204">
        <f>AN25</f>
        <v>0</v>
      </c>
      <c r="AN26" s="204"/>
      <c r="AO26" s="204"/>
      <c r="AP26" s="204"/>
      <c r="AQ26" s="204"/>
      <c r="AR26" s="74"/>
      <c r="AS26" s="201"/>
    </row>
    <row r="27" s="163" customFormat="1" ht="12.75" customHeight="1" spans="1:46">
      <c r="A27" s="24" t="s">
        <v>7139</v>
      </c>
      <c r="B27" s="205"/>
      <c r="C27" s="206"/>
      <c r="D27" s="201"/>
      <c r="E27" s="201"/>
      <c r="F27" s="202"/>
      <c r="G27" s="202"/>
      <c r="H27" s="202"/>
      <c r="I27" s="202"/>
      <c r="J27" s="202"/>
      <c r="K27" s="202"/>
      <c r="L27" s="202"/>
      <c r="M27" s="202"/>
      <c r="N27" s="202"/>
      <c r="O27" s="202"/>
      <c r="P27" s="202"/>
      <c r="Q27" s="202"/>
      <c r="R27" s="202"/>
      <c r="S27" s="202"/>
      <c r="T27" s="202"/>
      <c r="U27" s="202"/>
      <c r="V27" s="202"/>
      <c r="W27" s="203"/>
      <c r="X27" s="202"/>
      <c r="Y27" s="202"/>
      <c r="Z27" s="202"/>
      <c r="AA27" s="202"/>
      <c r="AB27" s="202"/>
      <c r="AC27" s="202"/>
      <c r="AD27" s="202"/>
      <c r="AE27" s="202"/>
      <c r="AF27" s="202"/>
      <c r="AG27" s="202"/>
      <c r="AH27" s="202"/>
      <c r="AI27" s="202"/>
      <c r="AJ27" s="202"/>
      <c r="AK27" s="202"/>
      <c r="AL27" s="204">
        <f>AL25-AL26</f>
        <v>0</v>
      </c>
      <c r="AM27" s="204">
        <f>AM25-AM26</f>
        <v>0</v>
      </c>
      <c r="AN27" s="204"/>
      <c r="AO27" s="204">
        <f>AO25</f>
        <v>0</v>
      </c>
      <c r="AP27" s="204"/>
      <c r="AQ27" s="204">
        <f>AQ25</f>
        <v>0</v>
      </c>
      <c r="AR27" s="74" t="str">
        <f t="shared" si="1"/>
        <v/>
      </c>
      <c r="AS27" s="201"/>
    </row>
    <row r="28" s="166" customFormat="1" ht="15.75" customHeight="1" spans="1:46">
      <c r="A28" s="166" t="str">
        <f>基本信息输入表!$K$6&amp;"填表人："&amp;基本信息输入表!$M$65</f>
        <v>产权持有单位填表人：宁国胜</v>
      </c>
      <c r="AO28" s="166" t="str">
        <f>"评估人员："&amp;基本信息输入表!$Q$65</f>
        <v>评估人员：王庆国</v>
      </c>
      <c r="AQ28" s="207"/>
      <c r="AT28" s="10" t="s">
        <v>1483</v>
      </c>
    </row>
    <row r="29" s="167" customFormat="1" ht="12.75" spans="1:46">
      <c r="A29" s="208" t="str">
        <f>"填表日期："&amp;YEAR(基本信息输入表!$O$65)&amp;"年"&amp;MONTH(基本信息输入表!$O$65)&amp;"月"&amp;DAY(基本信息输入表!$O$65)&amp;"日"</f>
        <v>填表日期：2025年2月22日</v>
      </c>
      <c r="B29" s="208"/>
      <c r="AQ29" s="209"/>
    </row>
    <row r="33" ht="27.75" spans="9:69">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1"/>
      <c r="AL33" s="211"/>
      <c r="AM33" s="211"/>
      <c r="AN33" s="211"/>
    </row>
    <row r="34" ht="27.75" spans="9:69">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1"/>
      <c r="BO34" s="211"/>
      <c r="BP34" s="211"/>
      <c r="BQ34" s="211"/>
    </row>
  </sheetData>
  <mergeCells count="37">
    <mergeCell ref="I4:Z4"/>
    <mergeCell ref="AL4:BC4"/>
    <mergeCell ref="U6:W6"/>
    <mergeCell ref="X6:AA6"/>
    <mergeCell ref="AB6:AC6"/>
    <mergeCell ref="AD6:AF6"/>
    <mergeCell ref="AJ6:AK6"/>
    <mergeCell ref="AL6:AM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G6:AG7"/>
    <mergeCell ref="AH6:AH7"/>
    <mergeCell ref="AI6:AI7"/>
    <mergeCell ref="AN6:AN7"/>
    <mergeCell ref="AR6:AR7"/>
    <mergeCell ref="AS6:AS7"/>
  </mergeCells>
  <hyperlinks>
    <hyperlink ref="A1" location="索引目录!A1" display="返回索引目录"/>
    <hyperlink ref="A2" location="'固定资产汇总表'!A1" display="固定资产--船舶清查评估明细表"/>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G30"/>
  <sheetViews>
    <sheetView showGridLines="0" zoomScale="96" zoomScaleNormal="96" topLeftCell="A4" workbookViewId="0">
      <selection activeCell="O21" sqref="O21:P21"/>
    </sheetView>
  </sheetViews>
  <sheetFormatPr defaultColWidth="9" defaultRowHeight="15.75" customHeight="1" outlineLevelCol="6"/>
  <cols>
    <col min="1" max="1" width="7.9" style="44" customWidth="1"/>
    <col min="2" max="2" width="28" style="44" customWidth="1"/>
    <col min="3" max="3" width="27.7" style="44" customWidth="1"/>
    <col min="4" max="5" width="18.7" style="44" customWidth="1"/>
    <col min="6" max="6" width="13.2" style="44" customWidth="1"/>
    <col min="7" max="8" width="9" style="44" customWidth="1"/>
    <col min="9" max="16384" width="9" style="44"/>
  </cols>
  <sheetData>
    <row r="1" customHeight="1" spans="1:6">
      <c r="A1" s="45" t="s">
        <v>0</v>
      </c>
    </row>
    <row r="2" s="42" customFormat="1" ht="30" customHeight="1" spans="1:6">
      <c r="A2" s="46" t="s">
        <v>7140</v>
      </c>
    </row>
    <row r="3" customHeight="1" spans="1:6">
      <c r="A3" s="43" t="str">
        <f>"评估基准日："&amp;TEXT(基本信息输入表!M7,"yyyy年mm月dd日")</f>
        <v>评估基准日：2025年02月20日</v>
      </c>
    </row>
    <row r="4" ht="14.25" customHeight="1" spans="1:6">
      <c r="A4" s="43"/>
      <c r="B4" s="43"/>
      <c r="C4" s="43"/>
      <c r="D4" s="43"/>
      <c r="E4" s="43"/>
      <c r="F4" s="47" t="s">
        <v>7141</v>
      </c>
    </row>
    <row r="5" customHeight="1" spans="1:6">
      <c r="A5" s="48" t="str">
        <f>基本信息输入表!K6&amp;"："&amp;基本信息输入表!M6</f>
        <v>产权持有单位：中国石油天然气股份有限公司塔里木油田分公司塔西南勘探开发公司</v>
      </c>
      <c r="B5" s="78"/>
      <c r="C5" s="78"/>
      <c r="F5" s="47" t="s">
        <v>821</v>
      </c>
    </row>
    <row r="6" s="43" customFormat="1" customHeight="1" spans="1:6">
      <c r="A6" s="49" t="s">
        <v>822</v>
      </c>
      <c r="B6" s="49" t="s">
        <v>5</v>
      </c>
      <c r="C6" s="49" t="s">
        <v>6</v>
      </c>
      <c r="D6" s="49" t="s">
        <v>7</v>
      </c>
      <c r="E6" s="49" t="s">
        <v>823</v>
      </c>
      <c r="F6" s="49" t="s">
        <v>686</v>
      </c>
    </row>
    <row r="7" customHeight="1" spans="1:6">
      <c r="A7" s="154" t="s">
        <v>7142</v>
      </c>
      <c r="B7" s="155" t="s">
        <v>7143</v>
      </c>
      <c r="C7" s="51">
        <f>'4-9-1在建（土建）'!N25</f>
        <v>0</v>
      </c>
      <c r="D7" s="51">
        <f>'4-9-1在建（土建）'!P27</f>
        <v>0</v>
      </c>
      <c r="E7" s="51">
        <f>D7-C7</f>
        <v>0</v>
      </c>
      <c r="F7" s="82" t="str">
        <f>IF(C7=0,"",E7/C7*100)</f>
        <v/>
      </c>
    </row>
    <row r="8" customHeight="1" spans="1:6">
      <c r="A8" s="154" t="s">
        <v>7144</v>
      </c>
      <c r="B8" s="155" t="s">
        <v>7145</v>
      </c>
      <c r="C8" s="51">
        <f>'4-9-2在建（设备）'!O25</f>
        <v>0</v>
      </c>
      <c r="D8" s="51">
        <f>'4-9-2在建（设备）'!T27</f>
        <v>0</v>
      </c>
      <c r="E8" s="51">
        <f>D8-C8</f>
        <v>0</v>
      </c>
      <c r="F8" s="82" t="str">
        <f>IF(C8=0,"",E8/C8*100)</f>
        <v/>
      </c>
    </row>
    <row r="9" customHeight="1" spans="1:6">
      <c r="A9" s="154" t="s">
        <v>7146</v>
      </c>
      <c r="B9" s="156" t="s">
        <v>755</v>
      </c>
      <c r="C9" s="51">
        <f>'4-9-3在建（待摊投资）'!E27</f>
        <v>0</v>
      </c>
      <c r="D9" s="51">
        <f>'4-9-3在建（待摊投资）'!F27</f>
        <v>0</v>
      </c>
      <c r="E9" s="51">
        <f>D9-C9</f>
        <v>0</v>
      </c>
      <c r="F9" s="82" t="str">
        <f>IF(C9=0,"",E9/C9*100)</f>
        <v/>
      </c>
    </row>
    <row r="10" customHeight="1" spans="1:6">
      <c r="A10" s="154" t="s">
        <v>7147</v>
      </c>
      <c r="B10" s="156" t="s">
        <v>411</v>
      </c>
      <c r="C10" s="51">
        <f>'4-9-4在建（工程物资）'!G25</f>
        <v>0</v>
      </c>
      <c r="D10" s="51">
        <f>'4-9-4在建（工程物资）'!K27</f>
        <v>0</v>
      </c>
      <c r="E10" s="51">
        <f>D10-C10</f>
        <v>0</v>
      </c>
      <c r="F10" s="82" t="str">
        <f>IF(C10=0,"",E10/C10*100)</f>
        <v/>
      </c>
    </row>
    <row r="11" customHeight="1" spans="1:6">
      <c r="A11" s="49"/>
      <c r="B11" s="157"/>
      <c r="C11" s="51"/>
      <c r="D11" s="51"/>
      <c r="E11" s="51"/>
      <c r="F11" s="82"/>
    </row>
    <row r="12" customHeight="1" spans="1:6">
      <c r="A12" s="49"/>
      <c r="B12" s="157"/>
      <c r="C12" s="51"/>
      <c r="D12" s="51"/>
      <c r="E12" s="51"/>
      <c r="F12" s="82"/>
    </row>
    <row r="13" customHeight="1" spans="1:6">
      <c r="A13" s="49"/>
      <c r="B13" s="157"/>
      <c r="C13" s="51"/>
      <c r="D13" s="51"/>
      <c r="E13" s="51"/>
      <c r="F13" s="82"/>
    </row>
    <row r="14" customHeight="1" spans="1:6">
      <c r="A14" s="49"/>
      <c r="B14" s="157"/>
      <c r="C14" s="51"/>
      <c r="D14" s="51"/>
      <c r="E14" s="51"/>
      <c r="F14" s="82"/>
    </row>
    <row r="15" customHeight="1" spans="1:6">
      <c r="A15" s="49"/>
      <c r="B15" s="157"/>
      <c r="C15" s="51"/>
      <c r="D15" s="51"/>
      <c r="E15" s="51"/>
      <c r="F15" s="82"/>
    </row>
    <row r="16" customHeight="1" spans="1:6">
      <c r="A16" s="49"/>
      <c r="B16" s="157"/>
      <c r="C16" s="51"/>
      <c r="D16" s="51"/>
      <c r="E16" s="51"/>
      <c r="F16" s="82"/>
    </row>
    <row r="17" customHeight="1" spans="1:7">
      <c r="A17" s="49"/>
      <c r="B17" s="157"/>
      <c r="C17" s="51"/>
      <c r="D17" s="51"/>
      <c r="E17" s="51"/>
      <c r="F17" s="82"/>
    </row>
    <row r="18" customHeight="1" spans="1:7">
      <c r="A18" s="49"/>
      <c r="B18" s="157"/>
      <c r="C18" s="51"/>
      <c r="D18" s="51"/>
      <c r="E18" s="51"/>
      <c r="F18" s="82"/>
    </row>
    <row r="19" customHeight="1" spans="1:7">
      <c r="A19" s="49"/>
      <c r="B19" s="157"/>
      <c r="C19" s="51"/>
      <c r="D19" s="51"/>
      <c r="E19" s="51"/>
      <c r="F19" s="82"/>
    </row>
    <row r="20" customHeight="1" spans="1:7">
      <c r="A20" s="49"/>
      <c r="B20" s="157"/>
      <c r="C20" s="51"/>
      <c r="D20" s="51"/>
      <c r="E20" s="51"/>
      <c r="F20" s="82"/>
    </row>
    <row r="21" customHeight="1" spans="1:7">
      <c r="A21" s="49"/>
      <c r="B21" s="157"/>
      <c r="C21" s="51"/>
      <c r="D21" s="51"/>
      <c r="E21" s="51"/>
      <c r="F21" s="82"/>
    </row>
    <row r="22" customHeight="1" spans="1:7">
      <c r="A22" s="49"/>
      <c r="B22" s="157"/>
      <c r="C22" s="51"/>
      <c r="D22" s="51"/>
      <c r="E22" s="51"/>
      <c r="F22" s="82"/>
    </row>
    <row r="23" customHeight="1" spans="1:7">
      <c r="A23" s="49"/>
      <c r="B23" s="157"/>
      <c r="C23" s="51"/>
      <c r="D23" s="51"/>
      <c r="E23" s="51"/>
      <c r="F23" s="82"/>
    </row>
    <row r="24" customHeight="1" spans="1:7">
      <c r="A24" s="49"/>
      <c r="B24" s="157"/>
      <c r="C24" s="51"/>
      <c r="D24" s="51"/>
      <c r="E24" s="51"/>
      <c r="F24" s="82"/>
    </row>
    <row r="25" customHeight="1" spans="1:7">
      <c r="A25" s="49" t="s">
        <v>7148</v>
      </c>
      <c r="B25" s="54"/>
      <c r="C25" s="51">
        <f>SUM(C7:C24)</f>
        <v>0</v>
      </c>
      <c r="D25" s="51">
        <f>SUM(D7:D24)</f>
        <v>0</v>
      </c>
      <c r="E25" s="51">
        <f>D25-C25</f>
        <v>0</v>
      </c>
      <c r="F25" s="82" t="str">
        <f>IF(C25=0,"",E25/C25*100)</f>
        <v/>
      </c>
    </row>
    <row r="26" customHeight="1" spans="1:7">
      <c r="A26" s="97" t="s">
        <v>7149</v>
      </c>
      <c r="B26" s="54"/>
      <c r="C26" s="51">
        <f>'4-9-1在建（土建）'!N26+'4-9-2在建（设备）'!O26</f>
        <v>0</v>
      </c>
      <c r="D26" s="51"/>
      <c r="E26" s="51"/>
      <c r="F26" s="82"/>
    </row>
    <row r="27" customHeight="1" spans="1:7">
      <c r="A27" s="49" t="s">
        <v>7150</v>
      </c>
      <c r="B27" s="54"/>
      <c r="C27" s="51">
        <f>C25-C26</f>
        <v>0</v>
      </c>
      <c r="D27" s="51">
        <f>D25</f>
        <v>0</v>
      </c>
      <c r="E27" s="51">
        <f>D27-C27</f>
        <v>0</v>
      </c>
      <c r="F27" s="82" t="str">
        <f>IF(C27=0,"",E27/C27*100)</f>
        <v/>
      </c>
    </row>
    <row r="28" customHeight="1" spans="1:7">
      <c r="A28" s="158"/>
      <c r="B28" s="158"/>
      <c r="C28" s="159"/>
      <c r="D28" s="44" t="str">
        <f>"评估人员："&amp;基本信息输入表!$Q$70</f>
        <v>评估人员：王庆国</v>
      </c>
      <c r="G28" s="52" t="s">
        <v>837</v>
      </c>
    </row>
    <row r="29" customHeight="1" spans="1:7">
      <c r="A29" s="160"/>
      <c r="B29" s="160"/>
      <c r="C29" s="161"/>
    </row>
    <row r="30" customHeight="1" spans="1:7">
      <c r="A30" s="159"/>
      <c r="B30" s="159"/>
      <c r="C30" s="159"/>
    </row>
  </sheetData>
  <mergeCells count="6">
    <mergeCell ref="A2:F2"/>
    <mergeCell ref="A3:F3"/>
    <mergeCell ref="A5:C5"/>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S29"/>
  <sheetViews>
    <sheetView showGridLines="0" zoomScale="96" zoomScaleNormal="96" topLeftCell="D4" workbookViewId="0">
      <selection activeCell="R30" sqref="R30"/>
    </sheetView>
  </sheetViews>
  <sheetFormatPr defaultColWidth="9" defaultRowHeight="15.75" customHeight="1"/>
  <cols>
    <col min="1" max="1" width="5.2" style="10" customWidth="1"/>
    <col min="2" max="2" width="16.2" style="10" customWidth="1"/>
    <col min="3" max="3" width="8.7" style="10" customWidth="1"/>
    <col min="4" max="4" width="11.7" style="10" customWidth="1"/>
    <col min="5" max="5" width="7.2" style="10" customWidth="1"/>
    <col min="6" max="6" width="10.7" style="10" customWidth="1"/>
    <col min="7" max="8" width="9" style="10" customWidth="1"/>
    <col min="9" max="9" width="10.7" style="10" customWidth="1"/>
    <col min="10" max="10" width="11.2" style="10" customWidth="1"/>
    <col min="11" max="13" width="13" style="10" customWidth="1"/>
    <col min="14" max="14" width="12.7" style="10" customWidth="1"/>
    <col min="15" max="15" width="8.5" style="10" customWidth="1"/>
    <col min="16" max="16" width="9.7" style="10" customWidth="1"/>
    <col min="17" max="17" width="7.2" style="10" customWidth="1"/>
    <col min="18" max="18" width="18.2" style="10" customWidth="1"/>
    <col min="19" max="20" width="9" style="10" customWidth="1"/>
    <col min="21" max="16384" width="9" style="10"/>
  </cols>
  <sheetData>
    <row r="1" customHeight="1" spans="1:19">
      <c r="A1" s="11" t="s">
        <v>0</v>
      </c>
    </row>
    <row r="2" s="8" customFormat="1" ht="30" customHeight="1" spans="1:19">
      <c r="A2" s="12" t="s">
        <v>119</v>
      </c>
    </row>
    <row r="3" customHeight="1" spans="1:19">
      <c r="A3" s="9" t="str">
        <f>"评估基准日："&amp;TEXT(基本信息输入表!M7,"yyyy年mm月dd日")</f>
        <v>评估基准日：2025年02月20日</v>
      </c>
    </row>
    <row r="4" ht="14.25" customHeight="1" spans="1:19">
      <c r="A4" s="9"/>
      <c r="B4" s="9"/>
      <c r="C4" s="9"/>
      <c r="D4" s="9"/>
      <c r="E4" s="9"/>
      <c r="F4" s="9"/>
      <c r="G4" s="9"/>
      <c r="H4" s="9"/>
      <c r="I4" s="9"/>
      <c r="J4" s="9"/>
      <c r="K4" s="9"/>
      <c r="L4" s="9"/>
      <c r="M4" s="9"/>
      <c r="N4" s="9"/>
      <c r="O4" s="9"/>
      <c r="P4" s="9"/>
      <c r="Q4" s="9"/>
      <c r="R4" s="14" t="s">
        <v>7151</v>
      </c>
    </row>
    <row r="5" customHeight="1" spans="1:19">
      <c r="A5" s="15" t="str">
        <f>基本信息输入表!K6&amp;"："&amp;基本信息输入表!M6</f>
        <v>产权持有单位：中国石油天然气股份有限公司塔里木油田分公司塔西南勘探开发公司</v>
      </c>
      <c r="B5" s="16"/>
      <c r="C5" s="16"/>
      <c r="D5" s="16"/>
      <c r="R5" s="14" t="s">
        <v>1444</v>
      </c>
    </row>
    <row r="6" s="9" customFormat="1" ht="12.75" customHeight="1" spans="1:19">
      <c r="A6" s="18" t="s">
        <v>4</v>
      </c>
      <c r="B6" s="18" t="s">
        <v>1374</v>
      </c>
      <c r="C6" s="84" t="s">
        <v>1379</v>
      </c>
      <c r="D6" s="84" t="s">
        <v>7152</v>
      </c>
      <c r="E6" s="18" t="s">
        <v>1380</v>
      </c>
      <c r="F6" s="18" t="s">
        <v>1419</v>
      </c>
      <c r="G6" s="18" t="s">
        <v>7153</v>
      </c>
      <c r="H6" s="18" t="s">
        <v>7154</v>
      </c>
      <c r="I6" s="18" t="s">
        <v>7155</v>
      </c>
      <c r="J6" s="84" t="s">
        <v>7156</v>
      </c>
      <c r="K6" s="84" t="s">
        <v>7157</v>
      </c>
      <c r="L6" s="84" t="s">
        <v>7158</v>
      </c>
      <c r="M6" s="84" t="s">
        <v>7159</v>
      </c>
      <c r="N6" s="84" t="s">
        <v>6</v>
      </c>
      <c r="O6" s="84" t="s">
        <v>1192</v>
      </c>
      <c r="P6" s="18" t="s">
        <v>7</v>
      </c>
      <c r="Q6" s="18" t="s">
        <v>686</v>
      </c>
      <c r="R6" s="18" t="s">
        <v>176</v>
      </c>
    </row>
    <row r="7" ht="12.75" customHeight="1" spans="1:19">
      <c r="A7" s="101"/>
      <c r="B7" s="101"/>
      <c r="C7" s="101"/>
      <c r="D7" s="101"/>
      <c r="E7" s="101"/>
      <c r="F7" s="101"/>
      <c r="G7" s="101"/>
      <c r="H7" s="101"/>
      <c r="I7" s="101"/>
      <c r="J7" s="101"/>
      <c r="K7" s="101"/>
      <c r="L7" s="101"/>
      <c r="M7" s="101"/>
      <c r="N7" s="101"/>
      <c r="O7" s="101"/>
      <c r="P7" s="101"/>
      <c r="Q7" s="101"/>
      <c r="R7" s="101"/>
      <c r="S7" s="9" t="s">
        <v>1461</v>
      </c>
    </row>
    <row r="8" ht="12.75" customHeight="1" spans="1:19">
      <c r="A8" s="20" t="str">
        <f>IF(B8="","",ROW()-7)</f>
        <v/>
      </c>
      <c r="B8" s="21"/>
      <c r="C8" s="21"/>
      <c r="D8" s="20"/>
      <c r="E8" s="22"/>
      <c r="F8" s="22"/>
      <c r="G8" s="21"/>
      <c r="H8" s="39"/>
      <c r="I8" s="59"/>
      <c r="J8" s="21"/>
      <c r="K8" s="21"/>
      <c r="L8" s="21"/>
      <c r="M8" s="21"/>
      <c r="N8" s="23"/>
      <c r="O8" s="23"/>
      <c r="P8" s="23"/>
      <c r="Q8" s="74" t="str">
        <f>IF(N8-O8=0,"",(P8-N8+O8)/(N8-O8)*100)</f>
        <v/>
      </c>
      <c r="R8" s="21"/>
      <c r="S8" s="9" t="s">
        <v>7160</v>
      </c>
    </row>
    <row r="9" ht="12.75" customHeight="1" spans="1:19">
      <c r="A9" s="20" t="str">
        <f t="shared" ref="A9:A24" si="0">IF(B9="","",ROW()-7)</f>
        <v/>
      </c>
      <c r="B9" s="21"/>
      <c r="C9" s="21"/>
      <c r="D9" s="20"/>
      <c r="E9" s="22"/>
      <c r="F9" s="22"/>
      <c r="G9" s="21"/>
      <c r="H9" s="39"/>
      <c r="I9" s="59"/>
      <c r="J9" s="21"/>
      <c r="K9" s="21"/>
      <c r="L9" s="21"/>
      <c r="M9" s="21"/>
      <c r="N9" s="23"/>
      <c r="O9" s="23"/>
      <c r="P9" s="23"/>
      <c r="Q9" s="31" t="str">
        <f t="shared" ref="Q9:Q27" si="1">IF(N9-O9=0,"",(P9-N9+O9)/(N9-O9)*100)</f>
        <v/>
      </c>
      <c r="R9" s="21"/>
      <c r="S9" s="9" t="s">
        <v>7161</v>
      </c>
    </row>
    <row r="10" ht="12.75" customHeight="1" spans="1:19">
      <c r="A10" s="20" t="str">
        <f t="shared" si="0"/>
        <v/>
      </c>
      <c r="B10" s="21"/>
      <c r="C10" s="21"/>
      <c r="D10" s="20"/>
      <c r="E10" s="22"/>
      <c r="F10" s="22"/>
      <c r="G10" s="21"/>
      <c r="H10" s="39"/>
      <c r="I10" s="59"/>
      <c r="J10" s="21"/>
      <c r="K10" s="21"/>
      <c r="L10" s="21"/>
      <c r="M10" s="21"/>
      <c r="N10" s="23"/>
      <c r="O10" s="23"/>
      <c r="P10" s="23"/>
      <c r="Q10" s="31" t="str">
        <f t="shared" si="1"/>
        <v/>
      </c>
      <c r="R10" s="21"/>
      <c r="S10" s="9" t="s">
        <v>7162</v>
      </c>
    </row>
    <row r="11" ht="12.75" customHeight="1" spans="1:19">
      <c r="A11" s="20" t="str">
        <f t="shared" si="0"/>
        <v/>
      </c>
      <c r="B11" s="21"/>
      <c r="C11" s="21"/>
      <c r="D11" s="20"/>
      <c r="E11" s="22"/>
      <c r="F11" s="22"/>
      <c r="G11" s="21"/>
      <c r="H11" s="39"/>
      <c r="I11" s="59"/>
      <c r="J11" s="21"/>
      <c r="K11" s="21"/>
      <c r="L11" s="21"/>
      <c r="M11" s="21"/>
      <c r="N11" s="23"/>
      <c r="O11" s="23"/>
      <c r="P11" s="23"/>
      <c r="Q11" s="31" t="str">
        <f t="shared" si="1"/>
        <v/>
      </c>
      <c r="R11" s="21"/>
      <c r="S11" s="9" t="s">
        <v>7163</v>
      </c>
    </row>
    <row r="12" ht="12.75" customHeight="1" spans="1:19">
      <c r="A12" s="20" t="str">
        <f t="shared" si="0"/>
        <v/>
      </c>
      <c r="B12" s="21"/>
      <c r="C12" s="21"/>
      <c r="D12" s="20"/>
      <c r="E12" s="22"/>
      <c r="F12" s="22"/>
      <c r="G12" s="21"/>
      <c r="H12" s="39"/>
      <c r="I12" s="59"/>
      <c r="J12" s="21"/>
      <c r="K12" s="21"/>
      <c r="L12" s="21"/>
      <c r="M12" s="21"/>
      <c r="N12" s="23"/>
      <c r="O12" s="23"/>
      <c r="P12" s="23"/>
      <c r="Q12" s="31" t="str">
        <f t="shared" si="1"/>
        <v/>
      </c>
      <c r="R12" s="21"/>
      <c r="S12" s="9" t="s">
        <v>7164</v>
      </c>
    </row>
    <row r="13" ht="12.75" customHeight="1" spans="1:19">
      <c r="A13" s="20" t="str">
        <f t="shared" si="0"/>
        <v/>
      </c>
      <c r="B13" s="21"/>
      <c r="C13" s="21"/>
      <c r="D13" s="20"/>
      <c r="E13" s="22"/>
      <c r="F13" s="22"/>
      <c r="G13" s="21"/>
      <c r="H13" s="39"/>
      <c r="I13" s="59"/>
      <c r="J13" s="21"/>
      <c r="K13" s="21"/>
      <c r="L13" s="21"/>
      <c r="M13" s="21"/>
      <c r="N13" s="23"/>
      <c r="O13" s="23"/>
      <c r="P13" s="23"/>
      <c r="Q13" s="31" t="str">
        <f t="shared" si="1"/>
        <v/>
      </c>
      <c r="R13" s="21"/>
      <c r="S13" s="9" t="s">
        <v>7165</v>
      </c>
    </row>
    <row r="14" ht="12.75" customHeight="1" spans="1:19">
      <c r="A14" s="20" t="str">
        <f t="shared" si="0"/>
        <v/>
      </c>
      <c r="B14" s="21"/>
      <c r="C14" s="21"/>
      <c r="D14" s="20"/>
      <c r="E14" s="22"/>
      <c r="F14" s="22"/>
      <c r="G14" s="21"/>
      <c r="H14" s="39"/>
      <c r="I14" s="59"/>
      <c r="J14" s="21"/>
      <c r="K14" s="21"/>
      <c r="L14" s="21"/>
      <c r="M14" s="21"/>
      <c r="N14" s="23"/>
      <c r="O14" s="23"/>
      <c r="P14" s="23"/>
      <c r="Q14" s="31" t="str">
        <f t="shared" si="1"/>
        <v/>
      </c>
      <c r="R14" s="21"/>
      <c r="S14" s="9" t="s">
        <v>7166</v>
      </c>
    </row>
    <row r="15" ht="12.75" customHeight="1" spans="1:19">
      <c r="A15" s="20" t="str">
        <f t="shared" si="0"/>
        <v/>
      </c>
      <c r="B15" s="21"/>
      <c r="C15" s="21"/>
      <c r="D15" s="20"/>
      <c r="E15" s="22"/>
      <c r="F15" s="22"/>
      <c r="G15" s="21"/>
      <c r="H15" s="39"/>
      <c r="I15" s="59"/>
      <c r="J15" s="21"/>
      <c r="K15" s="21"/>
      <c r="L15" s="21"/>
      <c r="M15" s="21"/>
      <c r="N15" s="23"/>
      <c r="O15" s="23"/>
      <c r="P15" s="23"/>
      <c r="Q15" s="31" t="str">
        <f t="shared" si="1"/>
        <v/>
      </c>
      <c r="R15" s="21"/>
      <c r="S15" s="9" t="s">
        <v>7167</v>
      </c>
    </row>
    <row r="16" ht="12.75" customHeight="1" spans="1:19">
      <c r="A16" s="20" t="str">
        <f t="shared" si="0"/>
        <v/>
      </c>
      <c r="B16" s="21"/>
      <c r="C16" s="21"/>
      <c r="D16" s="20"/>
      <c r="E16" s="22"/>
      <c r="F16" s="22"/>
      <c r="G16" s="21"/>
      <c r="H16" s="39"/>
      <c r="I16" s="59"/>
      <c r="J16" s="21"/>
      <c r="K16" s="21"/>
      <c r="L16" s="21"/>
      <c r="M16" s="21"/>
      <c r="N16" s="23"/>
      <c r="O16" s="23"/>
      <c r="P16" s="23"/>
      <c r="Q16" s="31" t="str">
        <f t="shared" si="1"/>
        <v/>
      </c>
      <c r="R16" s="21"/>
      <c r="S16" s="9" t="s">
        <v>7168</v>
      </c>
    </row>
    <row r="17" ht="12.75" customHeight="1" spans="1:19">
      <c r="A17" s="20" t="str">
        <f t="shared" si="0"/>
        <v/>
      </c>
      <c r="B17" s="21"/>
      <c r="C17" s="21"/>
      <c r="D17" s="20"/>
      <c r="E17" s="22"/>
      <c r="F17" s="22"/>
      <c r="G17" s="21"/>
      <c r="H17" s="39"/>
      <c r="I17" s="59"/>
      <c r="J17" s="21"/>
      <c r="K17" s="21"/>
      <c r="L17" s="21"/>
      <c r="M17" s="21"/>
      <c r="N17" s="23"/>
      <c r="O17" s="23"/>
      <c r="P17" s="23"/>
      <c r="Q17" s="31" t="str">
        <f t="shared" si="1"/>
        <v/>
      </c>
      <c r="R17" s="21"/>
      <c r="S17" s="9" t="s">
        <v>7169</v>
      </c>
    </row>
    <row r="18" ht="12.75" customHeight="1" spans="1:19">
      <c r="A18" s="20" t="str">
        <f t="shared" si="0"/>
        <v/>
      </c>
      <c r="B18" s="21"/>
      <c r="C18" s="21"/>
      <c r="D18" s="20"/>
      <c r="E18" s="22"/>
      <c r="F18" s="22"/>
      <c r="G18" s="21"/>
      <c r="H18" s="39"/>
      <c r="I18" s="59"/>
      <c r="J18" s="21"/>
      <c r="K18" s="21"/>
      <c r="L18" s="21"/>
      <c r="M18" s="21"/>
      <c r="N18" s="23"/>
      <c r="O18" s="23"/>
      <c r="P18" s="23"/>
      <c r="Q18" s="31" t="str">
        <f t="shared" si="1"/>
        <v/>
      </c>
      <c r="R18" s="21"/>
      <c r="S18" s="9" t="s">
        <v>7170</v>
      </c>
    </row>
    <row r="19" ht="12.75" customHeight="1" spans="1:19">
      <c r="A19" s="20" t="str">
        <f t="shared" si="0"/>
        <v/>
      </c>
      <c r="B19" s="21"/>
      <c r="C19" s="21"/>
      <c r="D19" s="20"/>
      <c r="E19" s="22"/>
      <c r="F19" s="22"/>
      <c r="G19" s="21"/>
      <c r="H19" s="39"/>
      <c r="I19" s="59"/>
      <c r="J19" s="21"/>
      <c r="K19" s="21"/>
      <c r="L19" s="21"/>
      <c r="M19" s="21"/>
      <c r="N19" s="23"/>
      <c r="O19" s="23"/>
      <c r="P19" s="23"/>
      <c r="Q19" s="31" t="str">
        <f t="shared" si="1"/>
        <v/>
      </c>
      <c r="R19" s="21"/>
      <c r="S19" s="9" t="s">
        <v>7171</v>
      </c>
    </row>
    <row r="20" ht="12.75" customHeight="1" spans="1:19">
      <c r="A20" s="20" t="str">
        <f t="shared" si="0"/>
        <v/>
      </c>
      <c r="B20" s="21"/>
      <c r="C20" s="21"/>
      <c r="D20" s="20"/>
      <c r="E20" s="22"/>
      <c r="F20" s="22"/>
      <c r="G20" s="21"/>
      <c r="H20" s="39"/>
      <c r="I20" s="59"/>
      <c r="J20" s="21"/>
      <c r="K20" s="21"/>
      <c r="L20" s="21"/>
      <c r="M20" s="21"/>
      <c r="N20" s="23"/>
      <c r="O20" s="23"/>
      <c r="P20" s="23"/>
      <c r="Q20" s="31" t="str">
        <f t="shared" si="1"/>
        <v/>
      </c>
      <c r="R20" s="21"/>
      <c r="S20" s="9" t="s">
        <v>7172</v>
      </c>
    </row>
    <row r="21" ht="12.75" customHeight="1" spans="1:19">
      <c r="A21" s="20" t="str">
        <f t="shared" si="0"/>
        <v/>
      </c>
      <c r="B21" s="21"/>
      <c r="C21" s="21"/>
      <c r="D21" s="20"/>
      <c r="E21" s="22"/>
      <c r="F21" s="22"/>
      <c r="G21" s="21"/>
      <c r="H21" s="39"/>
      <c r="I21" s="59"/>
      <c r="J21" s="21"/>
      <c r="K21" s="21"/>
      <c r="L21" s="21"/>
      <c r="M21" s="21"/>
      <c r="N21" s="23"/>
      <c r="O21" s="23"/>
      <c r="P21" s="23"/>
      <c r="Q21" s="31" t="str">
        <f t="shared" si="1"/>
        <v/>
      </c>
      <c r="R21" s="21"/>
      <c r="S21" s="9" t="s">
        <v>7173</v>
      </c>
    </row>
    <row r="22" ht="12.75" customHeight="1" spans="1:19">
      <c r="A22" s="20" t="str">
        <f t="shared" si="0"/>
        <v/>
      </c>
      <c r="B22" s="21"/>
      <c r="C22" s="21"/>
      <c r="D22" s="20"/>
      <c r="E22" s="22"/>
      <c r="F22" s="22"/>
      <c r="G22" s="21"/>
      <c r="H22" s="39"/>
      <c r="I22" s="59"/>
      <c r="J22" s="21"/>
      <c r="K22" s="21"/>
      <c r="L22" s="21"/>
      <c r="M22" s="21"/>
      <c r="N22" s="23"/>
      <c r="O22" s="23"/>
      <c r="P22" s="23"/>
      <c r="Q22" s="31" t="str">
        <f t="shared" si="1"/>
        <v/>
      </c>
      <c r="R22" s="21"/>
      <c r="S22" s="9" t="s">
        <v>7174</v>
      </c>
    </row>
    <row r="23" ht="12.75" customHeight="1" spans="1:19">
      <c r="A23" s="20" t="str">
        <f t="shared" si="0"/>
        <v/>
      </c>
      <c r="B23" s="21"/>
      <c r="C23" s="21"/>
      <c r="D23" s="20"/>
      <c r="E23" s="22"/>
      <c r="F23" s="22"/>
      <c r="G23" s="21"/>
      <c r="H23" s="39"/>
      <c r="I23" s="59"/>
      <c r="J23" s="21"/>
      <c r="K23" s="21"/>
      <c r="L23" s="21"/>
      <c r="M23" s="21"/>
      <c r="N23" s="23"/>
      <c r="O23" s="23"/>
      <c r="P23" s="23"/>
      <c r="Q23" s="31" t="str">
        <f t="shared" si="1"/>
        <v/>
      </c>
      <c r="R23" s="21"/>
      <c r="S23" s="9" t="s">
        <v>7175</v>
      </c>
    </row>
    <row r="24" ht="12.75" customHeight="1" spans="1:19">
      <c r="A24" s="20" t="str">
        <f t="shared" si="0"/>
        <v/>
      </c>
      <c r="B24" s="21"/>
      <c r="C24" s="21"/>
      <c r="D24" s="20"/>
      <c r="E24" s="22"/>
      <c r="F24" s="22"/>
      <c r="G24" s="21"/>
      <c r="H24" s="39"/>
      <c r="I24" s="59"/>
      <c r="J24" s="21"/>
      <c r="K24" s="21"/>
      <c r="L24" s="21"/>
      <c r="M24" s="21"/>
      <c r="N24" s="23"/>
      <c r="O24" s="23"/>
      <c r="P24" s="23"/>
      <c r="Q24" s="31" t="str">
        <f t="shared" si="1"/>
        <v/>
      </c>
      <c r="R24" s="21"/>
      <c r="S24" s="9" t="s">
        <v>7176</v>
      </c>
    </row>
    <row r="25" ht="12.75" customHeight="1" spans="1:19">
      <c r="A25" s="20" t="s">
        <v>7177</v>
      </c>
      <c r="B25" s="89"/>
      <c r="C25" s="86"/>
      <c r="D25" s="20"/>
      <c r="E25" s="57"/>
      <c r="F25" s="57"/>
      <c r="G25" s="21"/>
      <c r="H25" s="39"/>
      <c r="I25" s="59"/>
      <c r="J25" s="21"/>
      <c r="K25" s="21"/>
      <c r="L25" s="21"/>
      <c r="M25" s="21"/>
      <c r="N25" s="23">
        <f>SUM(N8:N24)</f>
        <v>0</v>
      </c>
      <c r="O25" s="23">
        <f>SUM(O8:O24)</f>
        <v>0</v>
      </c>
      <c r="P25" s="23">
        <f>SUM(P8:P24)</f>
        <v>0</v>
      </c>
      <c r="Q25" s="31" t="str">
        <f t="shared" si="1"/>
        <v/>
      </c>
      <c r="R25" s="21"/>
    </row>
    <row r="26" ht="12.75" customHeight="1" spans="1:19">
      <c r="A26" s="20" t="s">
        <v>7178</v>
      </c>
      <c r="B26" s="89"/>
      <c r="C26" s="86"/>
      <c r="D26" s="20"/>
      <c r="E26" s="57"/>
      <c r="F26" s="57"/>
      <c r="G26" s="21"/>
      <c r="H26" s="39"/>
      <c r="I26" s="59"/>
      <c r="J26" s="21"/>
      <c r="K26" s="21"/>
      <c r="L26" s="21"/>
      <c r="M26" s="21"/>
      <c r="N26" s="23">
        <f>O25</f>
        <v>0</v>
      </c>
      <c r="O26" s="23"/>
      <c r="P26" s="23"/>
      <c r="Q26" s="31"/>
      <c r="R26" s="21"/>
    </row>
    <row r="27" customHeight="1" spans="1:19">
      <c r="A27" s="24" t="s">
        <v>7179</v>
      </c>
      <c r="B27" s="16"/>
      <c r="C27" s="25"/>
      <c r="D27" s="31"/>
      <c r="E27" s="31"/>
      <c r="F27" s="31"/>
      <c r="G27" s="27"/>
      <c r="H27" s="27"/>
      <c r="I27" s="27"/>
      <c r="J27" s="27"/>
      <c r="K27" s="27"/>
      <c r="L27" s="27"/>
      <c r="M27" s="27"/>
      <c r="N27" s="27">
        <f>N25-N26</f>
        <v>0</v>
      </c>
      <c r="O27" s="27"/>
      <c r="P27" s="27">
        <f>P25</f>
        <v>0</v>
      </c>
      <c r="Q27" s="31" t="str">
        <f t="shared" si="1"/>
        <v/>
      </c>
      <c r="R27" s="27"/>
    </row>
    <row r="28" customHeight="1" spans="1:19">
      <c r="A28" s="10" t="str">
        <f>基本信息输入表!$K$6&amp;"填表人："&amp;基本信息输入表!$M$66</f>
        <v>产权持有单位填表人：宁国胜</v>
      </c>
      <c r="P28" s="10" t="str">
        <f>"评估人员："&amp;基本信息输入表!$Q$66</f>
        <v>评估人员：王庆国</v>
      </c>
      <c r="S28" s="10" t="s">
        <v>1483</v>
      </c>
    </row>
    <row r="29" customHeight="1" spans="1:19">
      <c r="A29" s="10" t="str">
        <f>"填表日期："&amp;YEAR(基本信息输入表!$O$66)&amp;"年"&amp;MONTH(基本信息输入表!$O$66)&amp;"月"&amp;DAY(基本信息输入表!$O$66)&amp;"日"</f>
        <v>填表日期：2025年2月22日</v>
      </c>
    </row>
  </sheetData>
  <mergeCells count="24">
    <mergeCell ref="A2:R2"/>
    <mergeCell ref="A3:R3"/>
    <mergeCell ref="A5:D5"/>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W29"/>
  <sheetViews>
    <sheetView showGridLines="0" zoomScale="96" zoomScaleNormal="96" topLeftCell="C4" workbookViewId="0">
      <selection activeCell="U32" sqref="U32"/>
    </sheetView>
  </sheetViews>
  <sheetFormatPr defaultColWidth="9" defaultRowHeight="15.75" customHeight="1"/>
  <cols>
    <col min="1" max="1" width="15.2" style="10" customWidth="1"/>
    <col min="2" max="3" width="11.2" style="10" customWidth="1"/>
    <col min="4" max="4" width="9.2" style="10" customWidth="1"/>
    <col min="5" max="5" width="5" style="10" customWidth="1"/>
    <col min="6" max="8" width="5.2" style="10" customWidth="1"/>
    <col min="9" max="9" width="6.2" style="10" customWidth="1"/>
    <col min="10" max="10" width="8.7" style="10" customWidth="1"/>
    <col min="11" max="11" width="7.7" style="10" customWidth="1"/>
    <col min="12" max="12" width="7.2" style="10" customWidth="1"/>
    <col min="13" max="13" width="8.7" style="10" customWidth="1"/>
    <col min="14" max="14" width="12.2" style="10" customWidth="1"/>
    <col min="15" max="15" width="10" style="10" customWidth="1"/>
    <col min="16" max="16" width="8.7" style="10" customWidth="1"/>
    <col min="17" max="17" width="7.2" style="10" customWidth="1"/>
    <col min="18" max="18" width="8.7" style="10" customWidth="1"/>
    <col min="19" max="19" width="12.2" style="10" customWidth="1"/>
    <col min="20" max="20" width="11.7" style="10" customWidth="1"/>
    <col min="21" max="21" width="7.7" style="10" customWidth="1"/>
    <col min="22" max="22" width="6.7" style="10" customWidth="1"/>
    <col min="23" max="24" width="9" style="10" customWidth="1"/>
    <col min="25" max="16384" width="9" style="10"/>
  </cols>
  <sheetData>
    <row r="1" customHeight="1" spans="1:23">
      <c r="A1" s="11" t="s">
        <v>0</v>
      </c>
    </row>
    <row r="2" s="8" customFormat="1" ht="30" customHeight="1" spans="1:23">
      <c r="A2" s="12" t="s">
        <v>123</v>
      </c>
    </row>
    <row r="3" customHeight="1" spans="1:23">
      <c r="A3" s="9" t="str">
        <f>"评估基准日："&amp;TEXT(基本信息输入表!M7,"yyyy年mm月dd日")</f>
        <v>评估基准日：2025年02月20日</v>
      </c>
    </row>
    <row r="4" ht="14.25" customHeight="1" spans="1:23">
      <c r="A4" s="9"/>
      <c r="B4" s="9"/>
      <c r="C4" s="9"/>
      <c r="D4" s="9"/>
      <c r="E4" s="9"/>
      <c r="F4" s="9"/>
      <c r="G4" s="9"/>
      <c r="H4" s="9"/>
      <c r="I4" s="9"/>
      <c r="J4" s="9"/>
      <c r="K4" s="9"/>
      <c r="L4" s="9"/>
      <c r="M4" s="9"/>
      <c r="N4" s="9"/>
      <c r="O4" s="9"/>
      <c r="P4" s="9"/>
      <c r="Q4" s="9"/>
      <c r="R4" s="9"/>
      <c r="S4" s="9"/>
      <c r="T4" s="9"/>
      <c r="U4" s="9"/>
      <c r="V4" s="14" t="s">
        <v>7180</v>
      </c>
    </row>
    <row r="5" customHeight="1" spans="1:23">
      <c r="A5" s="10" t="str">
        <f>基本信息输入表!K6&amp;"："&amp;基本信息输入表!M6</f>
        <v>产权持有单位：中国石油天然气股份有限公司塔里木油田分公司塔西南勘探开发公司</v>
      </c>
      <c r="V5" s="14" t="s">
        <v>1444</v>
      </c>
    </row>
    <row r="6" s="9" customFormat="1" customHeight="1" spans="1:23">
      <c r="A6" s="36" t="s">
        <v>4</v>
      </c>
      <c r="B6" s="36" t="s">
        <v>1374</v>
      </c>
      <c r="C6" s="36" t="s">
        <v>6892</v>
      </c>
      <c r="D6" s="18" t="s">
        <v>1278</v>
      </c>
      <c r="E6" s="18" t="s">
        <v>1211</v>
      </c>
      <c r="F6" s="105" t="s">
        <v>1210</v>
      </c>
      <c r="G6" s="105" t="s">
        <v>6867</v>
      </c>
      <c r="H6" s="105" t="s">
        <v>7181</v>
      </c>
      <c r="I6" s="105" t="s">
        <v>7182</v>
      </c>
      <c r="J6" s="84" t="s">
        <v>7183</v>
      </c>
      <c r="K6" s="84" t="s">
        <v>7184</v>
      </c>
      <c r="L6" s="105" t="s">
        <v>6</v>
      </c>
      <c r="M6" s="89"/>
      <c r="N6" s="89"/>
      <c r="O6" s="86"/>
      <c r="P6" s="84" t="s">
        <v>1192</v>
      </c>
      <c r="Q6" s="36" t="s">
        <v>7</v>
      </c>
      <c r="R6" s="89"/>
      <c r="S6" s="89"/>
      <c r="T6" s="86"/>
      <c r="U6" s="105" t="s">
        <v>686</v>
      </c>
      <c r="V6" s="105" t="s">
        <v>176</v>
      </c>
    </row>
    <row r="7" s="9" customFormat="1" ht="12.75" customHeight="1" spans="1:23">
      <c r="A7" s="106"/>
      <c r="B7" s="106"/>
      <c r="C7" s="106"/>
      <c r="D7" s="101"/>
      <c r="E7" s="101"/>
      <c r="F7" s="106"/>
      <c r="G7" s="106"/>
      <c r="H7" s="106"/>
      <c r="I7" s="106"/>
      <c r="J7" s="101"/>
      <c r="K7" s="101"/>
      <c r="L7" s="115" t="s">
        <v>7185</v>
      </c>
      <c r="M7" s="115" t="s">
        <v>7186</v>
      </c>
      <c r="N7" s="115" t="s">
        <v>7187</v>
      </c>
      <c r="O7" s="115" t="s">
        <v>452</v>
      </c>
      <c r="P7" s="101"/>
      <c r="Q7" s="115" t="s">
        <v>7185</v>
      </c>
      <c r="R7" s="115" t="s">
        <v>7186</v>
      </c>
      <c r="S7" s="115" t="s">
        <v>7187</v>
      </c>
      <c r="T7" s="115" t="s">
        <v>452</v>
      </c>
      <c r="U7" s="106"/>
      <c r="V7" s="106"/>
      <c r="W7" s="9" t="s">
        <v>1461</v>
      </c>
    </row>
    <row r="8" ht="12.75" customHeight="1" spans="1:23">
      <c r="A8" s="147" t="str">
        <f>IF(B8="","",ROW()-7)</f>
        <v/>
      </c>
      <c r="B8" s="21"/>
      <c r="C8" s="20"/>
      <c r="D8" s="95"/>
      <c r="E8" s="148"/>
      <c r="F8" s="21"/>
      <c r="G8" s="57"/>
      <c r="H8" s="22"/>
      <c r="I8" s="22"/>
      <c r="J8" s="149"/>
      <c r="K8" s="39"/>
      <c r="L8" s="149"/>
      <c r="M8" s="149"/>
      <c r="N8" s="149"/>
      <c r="O8" s="149"/>
      <c r="P8" s="149"/>
      <c r="Q8" s="149"/>
      <c r="R8" s="149"/>
      <c r="S8" s="149"/>
      <c r="T8" s="149"/>
      <c r="U8" s="150" t="str">
        <f>IF(O8-P8=0,"",(T8-O8+P8)/(O8-P8)*100)</f>
        <v/>
      </c>
      <c r="V8" s="21"/>
      <c r="W8" s="9" t="s">
        <v>7188</v>
      </c>
    </row>
    <row r="9" ht="12.75" customHeight="1" spans="1:23">
      <c r="A9" s="147" t="str">
        <f t="shared" ref="A9:A24" si="0">IF(B9="","",ROW()-7)</f>
        <v/>
      </c>
      <c r="B9" s="21"/>
      <c r="C9" s="20"/>
      <c r="D9" s="95"/>
      <c r="E9" s="148"/>
      <c r="F9" s="21"/>
      <c r="G9" s="57"/>
      <c r="H9" s="22"/>
      <c r="I9" s="22"/>
      <c r="J9" s="149"/>
      <c r="K9" s="39"/>
      <c r="L9" s="149"/>
      <c r="M9" s="149"/>
      <c r="N9" s="149"/>
      <c r="O9" s="149"/>
      <c r="P9" s="149"/>
      <c r="Q9" s="149"/>
      <c r="R9" s="149"/>
      <c r="S9" s="149"/>
      <c r="T9" s="149"/>
      <c r="U9" s="150" t="str">
        <f t="shared" ref="U9:U27" si="1">IF(O9-P9=0,"",(T9-O9+P9)/(O9-P9)*100)</f>
        <v/>
      </c>
      <c r="V9" s="21"/>
      <c r="W9" s="9" t="s">
        <v>7189</v>
      </c>
    </row>
    <row r="10" ht="12.75" customHeight="1" spans="1:23">
      <c r="A10" s="147" t="str">
        <f t="shared" si="0"/>
        <v/>
      </c>
      <c r="B10" s="21"/>
      <c r="C10" s="20"/>
      <c r="D10" s="95"/>
      <c r="E10" s="148"/>
      <c r="F10" s="21"/>
      <c r="G10" s="57"/>
      <c r="H10" s="22"/>
      <c r="I10" s="22"/>
      <c r="J10" s="149"/>
      <c r="K10" s="39"/>
      <c r="L10" s="149"/>
      <c r="M10" s="149"/>
      <c r="N10" s="149"/>
      <c r="O10" s="149"/>
      <c r="P10" s="149"/>
      <c r="Q10" s="149"/>
      <c r="R10" s="149"/>
      <c r="S10" s="149"/>
      <c r="T10" s="149"/>
      <c r="U10" s="150" t="str">
        <f t="shared" si="1"/>
        <v/>
      </c>
      <c r="V10" s="21"/>
      <c r="W10" s="9" t="s">
        <v>7190</v>
      </c>
    </row>
    <row r="11" ht="12.75" customHeight="1" spans="1:23">
      <c r="A11" s="147" t="str">
        <f t="shared" si="0"/>
        <v/>
      </c>
      <c r="B11" s="21"/>
      <c r="C11" s="20"/>
      <c r="D11" s="95"/>
      <c r="E11" s="148"/>
      <c r="F11" s="21"/>
      <c r="G11" s="57"/>
      <c r="H11" s="22"/>
      <c r="I11" s="22"/>
      <c r="J11" s="149"/>
      <c r="K11" s="39"/>
      <c r="L11" s="149"/>
      <c r="M11" s="149"/>
      <c r="N11" s="149"/>
      <c r="O11" s="149"/>
      <c r="P11" s="149"/>
      <c r="Q11" s="149"/>
      <c r="R11" s="149"/>
      <c r="S11" s="149"/>
      <c r="T11" s="149"/>
      <c r="U11" s="150" t="str">
        <f t="shared" si="1"/>
        <v/>
      </c>
      <c r="V11" s="21"/>
      <c r="W11" s="9" t="s">
        <v>7191</v>
      </c>
    </row>
    <row r="12" ht="12.75" customHeight="1" spans="1:23">
      <c r="A12" s="147" t="str">
        <f t="shared" si="0"/>
        <v/>
      </c>
      <c r="B12" s="21"/>
      <c r="C12" s="20"/>
      <c r="D12" s="95"/>
      <c r="E12" s="148"/>
      <c r="F12" s="21"/>
      <c r="G12" s="57"/>
      <c r="H12" s="22"/>
      <c r="I12" s="22"/>
      <c r="J12" s="149"/>
      <c r="K12" s="39"/>
      <c r="L12" s="149"/>
      <c r="M12" s="149"/>
      <c r="N12" s="149"/>
      <c r="O12" s="149"/>
      <c r="P12" s="149"/>
      <c r="Q12" s="149"/>
      <c r="R12" s="149"/>
      <c r="S12" s="149"/>
      <c r="T12" s="149"/>
      <c r="U12" s="150" t="str">
        <f t="shared" si="1"/>
        <v/>
      </c>
      <c r="V12" s="21"/>
      <c r="W12" s="9" t="s">
        <v>7192</v>
      </c>
    </row>
    <row r="13" ht="12.75" customHeight="1" spans="1:23">
      <c r="A13" s="147" t="str">
        <f t="shared" si="0"/>
        <v/>
      </c>
      <c r="B13" s="21"/>
      <c r="C13" s="20"/>
      <c r="D13" s="95"/>
      <c r="E13" s="148"/>
      <c r="F13" s="21"/>
      <c r="G13" s="57"/>
      <c r="H13" s="22"/>
      <c r="I13" s="22"/>
      <c r="J13" s="149"/>
      <c r="K13" s="39"/>
      <c r="L13" s="149"/>
      <c r="M13" s="149"/>
      <c r="N13" s="149"/>
      <c r="O13" s="149"/>
      <c r="P13" s="149"/>
      <c r="Q13" s="149"/>
      <c r="R13" s="149"/>
      <c r="S13" s="149"/>
      <c r="T13" s="149"/>
      <c r="U13" s="150" t="str">
        <f t="shared" si="1"/>
        <v/>
      </c>
      <c r="V13" s="21"/>
      <c r="W13" s="9" t="s">
        <v>7193</v>
      </c>
    </row>
    <row r="14" ht="12.75" customHeight="1" spans="1:23">
      <c r="A14" s="147" t="str">
        <f t="shared" si="0"/>
        <v/>
      </c>
      <c r="B14" s="21"/>
      <c r="C14" s="20"/>
      <c r="D14" s="95"/>
      <c r="E14" s="148"/>
      <c r="F14" s="21"/>
      <c r="G14" s="57"/>
      <c r="H14" s="22"/>
      <c r="I14" s="22"/>
      <c r="J14" s="149"/>
      <c r="K14" s="39"/>
      <c r="L14" s="149"/>
      <c r="M14" s="149"/>
      <c r="N14" s="149"/>
      <c r="O14" s="149"/>
      <c r="P14" s="149"/>
      <c r="Q14" s="149"/>
      <c r="R14" s="149"/>
      <c r="S14" s="149"/>
      <c r="T14" s="149"/>
      <c r="U14" s="150" t="str">
        <f t="shared" si="1"/>
        <v/>
      </c>
      <c r="V14" s="21"/>
      <c r="W14" s="9" t="s">
        <v>7194</v>
      </c>
    </row>
    <row r="15" ht="12.75" customHeight="1" spans="1:23">
      <c r="A15" s="147" t="str">
        <f t="shared" si="0"/>
        <v/>
      </c>
      <c r="B15" s="21"/>
      <c r="C15" s="20"/>
      <c r="D15" s="95"/>
      <c r="E15" s="148"/>
      <c r="F15" s="21"/>
      <c r="G15" s="57"/>
      <c r="H15" s="22"/>
      <c r="I15" s="22"/>
      <c r="J15" s="149"/>
      <c r="K15" s="39"/>
      <c r="L15" s="149"/>
      <c r="M15" s="149"/>
      <c r="N15" s="149"/>
      <c r="O15" s="149"/>
      <c r="P15" s="149"/>
      <c r="Q15" s="149"/>
      <c r="R15" s="149"/>
      <c r="S15" s="149"/>
      <c r="T15" s="149"/>
      <c r="U15" s="150" t="str">
        <f t="shared" si="1"/>
        <v/>
      </c>
      <c r="V15" s="21"/>
      <c r="W15" s="9" t="s">
        <v>7195</v>
      </c>
    </row>
    <row r="16" ht="12.75" customHeight="1" spans="1:23">
      <c r="A16" s="147" t="str">
        <f t="shared" si="0"/>
        <v/>
      </c>
      <c r="B16" s="21"/>
      <c r="C16" s="20"/>
      <c r="D16" s="95"/>
      <c r="E16" s="148"/>
      <c r="F16" s="21"/>
      <c r="G16" s="57"/>
      <c r="H16" s="22"/>
      <c r="I16" s="22"/>
      <c r="J16" s="149"/>
      <c r="K16" s="39"/>
      <c r="L16" s="149"/>
      <c r="M16" s="149"/>
      <c r="N16" s="149"/>
      <c r="O16" s="149"/>
      <c r="P16" s="149"/>
      <c r="Q16" s="149"/>
      <c r="R16" s="149"/>
      <c r="S16" s="149"/>
      <c r="T16" s="149"/>
      <c r="U16" s="150" t="str">
        <f t="shared" si="1"/>
        <v/>
      </c>
      <c r="V16" s="21"/>
      <c r="W16" s="9" t="s">
        <v>7196</v>
      </c>
    </row>
    <row r="17" ht="12.75" customHeight="1" spans="1:23">
      <c r="A17" s="147" t="str">
        <f t="shared" si="0"/>
        <v/>
      </c>
      <c r="B17" s="21"/>
      <c r="C17" s="20"/>
      <c r="D17" s="95"/>
      <c r="E17" s="148"/>
      <c r="F17" s="21"/>
      <c r="G17" s="57"/>
      <c r="H17" s="22"/>
      <c r="I17" s="22"/>
      <c r="J17" s="149"/>
      <c r="K17" s="39"/>
      <c r="L17" s="149"/>
      <c r="M17" s="149"/>
      <c r="N17" s="149"/>
      <c r="O17" s="149"/>
      <c r="P17" s="149"/>
      <c r="Q17" s="149"/>
      <c r="R17" s="149"/>
      <c r="S17" s="149"/>
      <c r="T17" s="149"/>
      <c r="U17" s="150" t="str">
        <f t="shared" si="1"/>
        <v/>
      </c>
      <c r="V17" s="21"/>
      <c r="W17" s="9" t="s">
        <v>7197</v>
      </c>
    </row>
    <row r="18" ht="12.75" customHeight="1" spans="1:23">
      <c r="A18" s="147" t="str">
        <f t="shared" si="0"/>
        <v/>
      </c>
      <c r="B18" s="21"/>
      <c r="C18" s="20"/>
      <c r="D18" s="95"/>
      <c r="E18" s="148"/>
      <c r="F18" s="21"/>
      <c r="G18" s="57"/>
      <c r="H18" s="22"/>
      <c r="I18" s="22"/>
      <c r="J18" s="149"/>
      <c r="K18" s="39"/>
      <c r="L18" s="149"/>
      <c r="M18" s="149"/>
      <c r="N18" s="149"/>
      <c r="O18" s="149"/>
      <c r="P18" s="149"/>
      <c r="Q18" s="149"/>
      <c r="R18" s="149"/>
      <c r="S18" s="149"/>
      <c r="T18" s="149"/>
      <c r="U18" s="150" t="str">
        <f t="shared" si="1"/>
        <v/>
      </c>
      <c r="V18" s="21"/>
      <c r="W18" s="9" t="s">
        <v>7198</v>
      </c>
    </row>
    <row r="19" ht="12.75" customHeight="1" spans="1:23">
      <c r="A19" s="147" t="str">
        <f t="shared" si="0"/>
        <v/>
      </c>
      <c r="B19" s="21"/>
      <c r="C19" s="20"/>
      <c r="D19" s="95"/>
      <c r="E19" s="148"/>
      <c r="F19" s="21"/>
      <c r="G19" s="57"/>
      <c r="H19" s="22"/>
      <c r="I19" s="22"/>
      <c r="J19" s="149"/>
      <c r="K19" s="39"/>
      <c r="L19" s="149"/>
      <c r="M19" s="149"/>
      <c r="N19" s="149"/>
      <c r="O19" s="149"/>
      <c r="P19" s="149"/>
      <c r="Q19" s="149"/>
      <c r="R19" s="149"/>
      <c r="S19" s="149"/>
      <c r="T19" s="149"/>
      <c r="U19" s="150" t="str">
        <f t="shared" si="1"/>
        <v/>
      </c>
      <c r="V19" s="21"/>
      <c r="W19" s="9" t="s">
        <v>7199</v>
      </c>
    </row>
    <row r="20" ht="12.75" customHeight="1" spans="1:23">
      <c r="A20" s="147" t="str">
        <f t="shared" si="0"/>
        <v/>
      </c>
      <c r="B20" s="21"/>
      <c r="C20" s="20"/>
      <c r="D20" s="95"/>
      <c r="E20" s="148"/>
      <c r="F20" s="21"/>
      <c r="G20" s="57"/>
      <c r="H20" s="22"/>
      <c r="I20" s="22"/>
      <c r="J20" s="149"/>
      <c r="K20" s="39"/>
      <c r="L20" s="149"/>
      <c r="M20" s="149"/>
      <c r="N20" s="149"/>
      <c r="O20" s="149"/>
      <c r="P20" s="149"/>
      <c r="Q20" s="149"/>
      <c r="R20" s="149"/>
      <c r="S20" s="149"/>
      <c r="T20" s="149"/>
      <c r="U20" s="150" t="str">
        <f t="shared" si="1"/>
        <v/>
      </c>
      <c r="V20" s="21"/>
      <c r="W20" s="9" t="s">
        <v>7200</v>
      </c>
    </row>
    <row r="21" ht="12.75" customHeight="1" spans="1:23">
      <c r="A21" s="147" t="str">
        <f t="shared" si="0"/>
        <v/>
      </c>
      <c r="B21" s="21"/>
      <c r="C21" s="20"/>
      <c r="D21" s="95"/>
      <c r="E21" s="148"/>
      <c r="F21" s="21"/>
      <c r="G21" s="57"/>
      <c r="H21" s="22"/>
      <c r="I21" s="22"/>
      <c r="J21" s="149"/>
      <c r="K21" s="39"/>
      <c r="L21" s="149"/>
      <c r="M21" s="149"/>
      <c r="N21" s="149"/>
      <c r="O21" s="149"/>
      <c r="P21" s="149"/>
      <c r="Q21" s="149"/>
      <c r="R21" s="149"/>
      <c r="S21" s="149"/>
      <c r="T21" s="149"/>
      <c r="U21" s="150" t="str">
        <f t="shared" si="1"/>
        <v/>
      </c>
      <c r="V21" s="21"/>
      <c r="W21" s="9" t="s">
        <v>7201</v>
      </c>
    </row>
    <row r="22" ht="12.75" customHeight="1" spans="1:23">
      <c r="A22" s="147" t="str">
        <f t="shared" si="0"/>
        <v/>
      </c>
      <c r="B22" s="21"/>
      <c r="C22" s="20"/>
      <c r="D22" s="95"/>
      <c r="E22" s="148"/>
      <c r="F22" s="21"/>
      <c r="G22" s="57"/>
      <c r="H22" s="22"/>
      <c r="I22" s="22"/>
      <c r="J22" s="149"/>
      <c r="K22" s="39"/>
      <c r="L22" s="149"/>
      <c r="M22" s="149"/>
      <c r="N22" s="149"/>
      <c r="O22" s="149"/>
      <c r="P22" s="149"/>
      <c r="Q22" s="149"/>
      <c r="R22" s="149"/>
      <c r="S22" s="149"/>
      <c r="T22" s="149"/>
      <c r="U22" s="150" t="str">
        <f t="shared" si="1"/>
        <v/>
      </c>
      <c r="V22" s="21"/>
      <c r="W22" s="9" t="s">
        <v>7202</v>
      </c>
    </row>
    <row r="23" ht="12.75" customHeight="1" spans="1:23">
      <c r="A23" s="147" t="str">
        <f t="shared" si="0"/>
        <v/>
      </c>
      <c r="B23" s="21"/>
      <c r="C23" s="20"/>
      <c r="D23" s="95"/>
      <c r="E23" s="148"/>
      <c r="F23" s="21"/>
      <c r="G23" s="57"/>
      <c r="H23" s="22"/>
      <c r="I23" s="22"/>
      <c r="J23" s="149"/>
      <c r="K23" s="39"/>
      <c r="L23" s="149"/>
      <c r="M23" s="149"/>
      <c r="N23" s="149"/>
      <c r="O23" s="149"/>
      <c r="P23" s="149"/>
      <c r="Q23" s="149"/>
      <c r="R23" s="149"/>
      <c r="S23" s="149"/>
      <c r="T23" s="149"/>
      <c r="U23" s="150" t="str">
        <f t="shared" si="1"/>
        <v/>
      </c>
      <c r="V23" s="21"/>
      <c r="W23" s="9" t="s">
        <v>7203</v>
      </c>
    </row>
    <row r="24" ht="12.75" customHeight="1" spans="1:23">
      <c r="A24" s="147" t="str">
        <f t="shared" si="0"/>
        <v/>
      </c>
      <c r="B24" s="21"/>
      <c r="C24" s="20"/>
      <c r="D24" s="95"/>
      <c r="E24" s="148"/>
      <c r="F24" s="21"/>
      <c r="G24" s="57"/>
      <c r="H24" s="22"/>
      <c r="I24" s="22"/>
      <c r="J24" s="149"/>
      <c r="K24" s="39"/>
      <c r="L24" s="149"/>
      <c r="M24" s="149"/>
      <c r="N24" s="149"/>
      <c r="O24" s="149"/>
      <c r="P24" s="149"/>
      <c r="Q24" s="149"/>
      <c r="R24" s="149"/>
      <c r="S24" s="149"/>
      <c r="T24" s="149"/>
      <c r="U24" s="150" t="str">
        <f t="shared" si="1"/>
        <v/>
      </c>
      <c r="V24" s="21"/>
      <c r="W24" s="9" t="s">
        <v>7204</v>
      </c>
    </row>
    <row r="25" ht="12.75" customHeight="1" spans="1:23">
      <c r="A25" s="20" t="s">
        <v>7205</v>
      </c>
      <c r="B25" s="89"/>
      <c r="C25" s="89"/>
      <c r="D25" s="86"/>
      <c r="E25" s="151"/>
      <c r="F25" s="21"/>
      <c r="G25" s="21"/>
      <c r="H25" s="57"/>
      <c r="I25" s="57"/>
      <c r="J25" s="151"/>
      <c r="K25" s="39"/>
      <c r="L25" s="149"/>
      <c r="M25" s="149"/>
      <c r="N25" s="149"/>
      <c r="O25" s="149">
        <f>SUM(O8:O24)</f>
        <v>0</v>
      </c>
      <c r="P25" s="149">
        <f>SUM(P8:P24)</f>
        <v>0</v>
      </c>
      <c r="Q25" s="149"/>
      <c r="R25" s="149"/>
      <c r="S25" s="149"/>
      <c r="T25" s="149">
        <f>SUM(T8:T24)</f>
        <v>0</v>
      </c>
      <c r="U25" s="150" t="str">
        <f t="shared" si="1"/>
        <v/>
      </c>
      <c r="V25" s="21"/>
    </row>
    <row r="26" ht="12.75" customHeight="1" spans="1:23">
      <c r="A26" s="20" t="s">
        <v>7206</v>
      </c>
      <c r="B26" s="89"/>
      <c r="C26" s="89"/>
      <c r="D26" s="86"/>
      <c r="E26" s="151"/>
      <c r="F26" s="21"/>
      <c r="G26" s="21"/>
      <c r="H26" s="57"/>
      <c r="I26" s="57"/>
      <c r="J26" s="151"/>
      <c r="K26" s="39"/>
      <c r="L26" s="149"/>
      <c r="M26" s="149"/>
      <c r="N26" s="149"/>
      <c r="O26" s="149">
        <f>P25</f>
        <v>0</v>
      </c>
      <c r="P26" s="149"/>
      <c r="Q26" s="149"/>
      <c r="R26" s="149"/>
      <c r="S26" s="149"/>
      <c r="T26" s="149"/>
      <c r="U26" s="150"/>
      <c r="V26" s="21"/>
    </row>
    <row r="27" customHeight="1" spans="1:23">
      <c r="A27" s="24" t="s">
        <v>7207</v>
      </c>
      <c r="B27" s="16"/>
      <c r="C27" s="16"/>
      <c r="D27" s="25"/>
      <c r="E27" s="152"/>
      <c r="F27" s="31"/>
      <c r="G27" s="31"/>
      <c r="H27" s="31"/>
      <c r="I27" s="27"/>
      <c r="J27" s="153"/>
      <c r="K27" s="55"/>
      <c r="L27" s="153"/>
      <c r="M27" s="153"/>
      <c r="N27" s="153"/>
      <c r="O27" s="153">
        <f>O25-O26</f>
        <v>0</v>
      </c>
      <c r="P27" s="153"/>
      <c r="Q27" s="153"/>
      <c r="R27" s="153"/>
      <c r="S27" s="153"/>
      <c r="T27" s="153">
        <f>T25</f>
        <v>0</v>
      </c>
      <c r="U27" s="150" t="str">
        <f t="shared" si="1"/>
        <v/>
      </c>
      <c r="V27" s="27"/>
    </row>
    <row r="28" customHeight="1" spans="1:23">
      <c r="A28" s="10" t="str">
        <f>基本信息输入表!$K$6&amp;"填表人："&amp;基本信息输入表!$M$67</f>
        <v>产权持有单位填表人：宁国胜</v>
      </c>
      <c r="T28" s="10" t="str">
        <f>"评估人员："&amp;基本信息输入表!$Q$67</f>
        <v>评估人员：王庆国</v>
      </c>
      <c r="W28" s="10" t="s">
        <v>1483</v>
      </c>
    </row>
    <row r="29" customHeight="1" spans="1:23">
      <c r="A29" s="10" t="str">
        <f>"填表日期："&amp;YEAR(基本信息输入表!$O$67)&amp;"年"&amp;MONTH(基本信息输入表!$O$67)&amp;"月"&amp;DAY(基本信息输入表!$O$67)&amp;"日"</f>
        <v>填表日期：2025年2月22日</v>
      </c>
    </row>
  </sheetData>
  <mergeCells count="21">
    <mergeCell ref="A2:V2"/>
    <mergeCell ref="A3:V3"/>
    <mergeCell ref="L6:O6"/>
    <mergeCell ref="Q6:T6"/>
    <mergeCell ref="A25:D25"/>
    <mergeCell ref="A26:D26"/>
    <mergeCell ref="A27:D27"/>
    <mergeCell ref="A6:A7"/>
    <mergeCell ref="B6:B7"/>
    <mergeCell ref="C6:C7"/>
    <mergeCell ref="D6:D7"/>
    <mergeCell ref="E6:E7"/>
    <mergeCell ref="F6:F7"/>
    <mergeCell ref="G6:G7"/>
    <mergeCell ref="H6:H7"/>
    <mergeCell ref="I6:I7"/>
    <mergeCell ref="J6:J7"/>
    <mergeCell ref="K6:K7"/>
    <mergeCell ref="P6:P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I30"/>
  <sheetViews>
    <sheetView zoomScale="71" zoomScaleNormal="71" workbookViewId="0">
      <selection activeCell="P23" sqref="P23"/>
    </sheetView>
  </sheetViews>
  <sheetFormatPr defaultColWidth="8.7" defaultRowHeight="15.75"/>
  <cols>
    <col min="1" max="1" width="6.2" style="124" customWidth="1"/>
    <col min="2" max="2" width="17.7" style="124" customWidth="1"/>
    <col min="3" max="3" width="8" style="124" customWidth="1"/>
    <col min="4" max="4" width="15.2" style="125" customWidth="1"/>
    <col min="5" max="5" width="17.2" style="124" customWidth="1"/>
    <col min="6" max="6" width="17.7" style="124" customWidth="1"/>
    <col min="7" max="7" width="18.7" style="126" customWidth="1"/>
    <col min="8" max="8" width="16.7" style="124" customWidth="1"/>
    <col min="9" max="248" width="9" style="124" customWidth="1"/>
    <col min="249" max="249" width="6.2" style="124" customWidth="1"/>
    <col min="250" max="250" width="17.7" style="124" customWidth="1"/>
    <col min="251" max="251" width="48.7" style="124" customWidth="1"/>
    <col min="252" max="252" width="15.2" style="124" customWidth="1"/>
    <col min="253" max="253" width="17.2" style="124" customWidth="1"/>
    <col min="254" max="254" width="17.7" style="124" customWidth="1"/>
    <col min="255" max="255" width="18.7" style="124" customWidth="1"/>
    <col min="256" max="256" width="16.7" style="124" customWidth="1"/>
    <col min="257" max="257" width="17.2" style="124" customWidth="1"/>
    <col min="258" max="258" width="18.2" style="124" customWidth="1"/>
    <col min="259" max="259" width="14.2" style="124" customWidth="1"/>
    <col min="260" max="261" width="9" style="124" customWidth="1"/>
    <col min="262" max="262" width="16.7" style="124" customWidth="1"/>
    <col min="263" max="263" width="18.2" style="124" customWidth="1"/>
    <col min="264" max="504" width="9" style="124" customWidth="1"/>
    <col min="505" max="505" width="6.2" style="124" customWidth="1"/>
    <col min="506" max="506" width="17.7" style="124" customWidth="1"/>
    <col min="507" max="507" width="48.7" style="124" customWidth="1"/>
    <col min="508" max="508" width="15.2" style="124" customWidth="1"/>
    <col min="509" max="509" width="17.2" style="124" customWidth="1"/>
    <col min="510" max="510" width="17.7" style="124" customWidth="1"/>
    <col min="511" max="511" width="18.7" style="124" customWidth="1"/>
    <col min="512" max="512" width="16.7" style="124" customWidth="1"/>
    <col min="513" max="513" width="17.2" style="124" customWidth="1"/>
    <col min="514" max="514" width="18.2" style="124" customWidth="1"/>
    <col min="515" max="515" width="14.2" style="124" customWidth="1"/>
    <col min="516" max="517" width="9" style="124" customWidth="1"/>
    <col min="518" max="518" width="16.7" style="124" customWidth="1"/>
    <col min="519" max="519" width="18.2" style="124" customWidth="1"/>
    <col min="520" max="760" width="9" style="124" customWidth="1"/>
    <col min="761" max="761" width="6.2" style="124" customWidth="1"/>
    <col min="762" max="762" width="17.7" style="124" customWidth="1"/>
    <col min="763" max="763" width="48.7" style="124" customWidth="1"/>
    <col min="764" max="764" width="15.2" style="124" customWidth="1"/>
    <col min="765" max="765" width="17.2" style="124" customWidth="1"/>
    <col min="766" max="766" width="17.7" style="124" customWidth="1"/>
    <col min="767" max="767" width="18.7" style="124" customWidth="1"/>
    <col min="768" max="768" width="16.7" style="124" customWidth="1"/>
    <col min="769" max="769" width="17.2" style="124" customWidth="1"/>
    <col min="770" max="770" width="18.2" style="124" customWidth="1"/>
    <col min="771" max="771" width="14.2" style="124" customWidth="1"/>
    <col min="772" max="773" width="9" style="124" customWidth="1"/>
    <col min="774" max="774" width="16.7" style="124" customWidth="1"/>
    <col min="775" max="775" width="18.2" style="124" customWidth="1"/>
    <col min="776" max="1016" width="9" style="124" customWidth="1"/>
    <col min="1017" max="1017" width="6.2" style="124" customWidth="1"/>
    <col min="1018" max="1018" width="17.7" style="124" customWidth="1"/>
    <col min="1019" max="1019" width="48.7" style="124" customWidth="1"/>
    <col min="1020" max="1020" width="15.2" style="124" customWidth="1"/>
    <col min="1021" max="1021" width="17.2" style="124" customWidth="1"/>
    <col min="1022" max="1022" width="17.7" style="124" customWidth="1"/>
    <col min="1023" max="1023" width="18.7" style="124" customWidth="1"/>
    <col min="1024" max="1024" width="16.7" style="124" customWidth="1"/>
    <col min="1025" max="1025" width="17.2" style="124" customWidth="1"/>
    <col min="1026" max="1026" width="18.2" style="124" customWidth="1"/>
    <col min="1027" max="1027" width="14.2" style="124" customWidth="1"/>
    <col min="1028" max="1029" width="9" style="124" customWidth="1"/>
    <col min="1030" max="1030" width="16.7" style="124" customWidth="1"/>
    <col min="1031" max="1031" width="18.2" style="124" customWidth="1"/>
    <col min="1032" max="1272" width="9" style="124" customWidth="1"/>
    <col min="1273" max="1273" width="6.2" style="124" customWidth="1"/>
    <col min="1274" max="1274" width="17.7" style="124" customWidth="1"/>
    <col min="1275" max="1275" width="48.7" style="124" customWidth="1"/>
    <col min="1276" max="1276" width="15.2" style="124" customWidth="1"/>
    <col min="1277" max="1277" width="17.2" style="124" customWidth="1"/>
    <col min="1278" max="1278" width="17.7" style="124" customWidth="1"/>
    <col min="1279" max="1279" width="18.7" style="124" customWidth="1"/>
    <col min="1280" max="1280" width="16.7" style="124" customWidth="1"/>
    <col min="1281" max="1281" width="17.2" style="124" customWidth="1"/>
    <col min="1282" max="1282" width="18.2" style="124" customWidth="1"/>
    <col min="1283" max="1283" width="14.2" style="124" customWidth="1"/>
    <col min="1284" max="1285" width="9" style="124" customWidth="1"/>
    <col min="1286" max="1286" width="16.7" style="124" customWidth="1"/>
    <col min="1287" max="1287" width="18.2" style="124" customWidth="1"/>
    <col min="1288" max="1528" width="9" style="124" customWidth="1"/>
    <col min="1529" max="1529" width="6.2" style="124" customWidth="1"/>
    <col min="1530" max="1530" width="17.7" style="124" customWidth="1"/>
    <col min="1531" max="1531" width="48.7" style="124" customWidth="1"/>
    <col min="1532" max="1532" width="15.2" style="124" customWidth="1"/>
    <col min="1533" max="1533" width="17.2" style="124" customWidth="1"/>
    <col min="1534" max="1534" width="17.7" style="124" customWidth="1"/>
    <col min="1535" max="1535" width="18.7" style="124" customWidth="1"/>
    <col min="1536" max="1536" width="16.7" style="124" customWidth="1"/>
    <col min="1537" max="1537" width="17.2" style="124" customWidth="1"/>
    <col min="1538" max="1538" width="18.2" style="124" customWidth="1"/>
    <col min="1539" max="1539" width="14.2" style="124" customWidth="1"/>
    <col min="1540" max="1541" width="9" style="124" customWidth="1"/>
    <col min="1542" max="1542" width="16.7" style="124" customWidth="1"/>
    <col min="1543" max="1543" width="18.2" style="124" customWidth="1"/>
    <col min="1544" max="1784" width="9" style="124" customWidth="1"/>
    <col min="1785" max="1785" width="6.2" style="124" customWidth="1"/>
    <col min="1786" max="1786" width="17.7" style="124" customWidth="1"/>
    <col min="1787" max="1787" width="48.7" style="124" customWidth="1"/>
    <col min="1788" max="1788" width="15.2" style="124" customWidth="1"/>
    <col min="1789" max="1789" width="17.2" style="124" customWidth="1"/>
    <col min="1790" max="1790" width="17.7" style="124" customWidth="1"/>
    <col min="1791" max="1791" width="18.7" style="124" customWidth="1"/>
    <col min="1792" max="1792" width="16.7" style="124" customWidth="1"/>
    <col min="1793" max="1793" width="17.2" style="124" customWidth="1"/>
    <col min="1794" max="1794" width="18.2" style="124" customWidth="1"/>
    <col min="1795" max="1795" width="14.2" style="124" customWidth="1"/>
    <col min="1796" max="1797" width="9" style="124" customWidth="1"/>
    <col min="1798" max="1798" width="16.7" style="124" customWidth="1"/>
    <col min="1799" max="1799" width="18.2" style="124" customWidth="1"/>
    <col min="1800" max="2040" width="9" style="124" customWidth="1"/>
    <col min="2041" max="2041" width="6.2" style="124" customWidth="1"/>
    <col min="2042" max="2042" width="17.7" style="124" customWidth="1"/>
    <col min="2043" max="2043" width="48.7" style="124" customWidth="1"/>
    <col min="2044" max="2044" width="15.2" style="124" customWidth="1"/>
    <col min="2045" max="2045" width="17.2" style="124" customWidth="1"/>
    <col min="2046" max="2046" width="17.7" style="124" customWidth="1"/>
    <col min="2047" max="2047" width="18.7" style="124" customWidth="1"/>
    <col min="2048" max="2048" width="16.7" style="124" customWidth="1"/>
    <col min="2049" max="2049" width="17.2" style="124" customWidth="1"/>
    <col min="2050" max="2050" width="18.2" style="124" customWidth="1"/>
    <col min="2051" max="2051" width="14.2" style="124" customWidth="1"/>
    <col min="2052" max="2053" width="9" style="124" customWidth="1"/>
    <col min="2054" max="2054" width="16.7" style="124" customWidth="1"/>
    <col min="2055" max="2055" width="18.2" style="124" customWidth="1"/>
    <col min="2056" max="2296" width="9" style="124" customWidth="1"/>
    <col min="2297" max="2297" width="6.2" style="124" customWidth="1"/>
    <col min="2298" max="2298" width="17.7" style="124" customWidth="1"/>
    <col min="2299" max="2299" width="48.7" style="124" customWidth="1"/>
    <col min="2300" max="2300" width="15.2" style="124" customWidth="1"/>
    <col min="2301" max="2301" width="17.2" style="124" customWidth="1"/>
    <col min="2302" max="2302" width="17.7" style="124" customWidth="1"/>
    <col min="2303" max="2303" width="18.7" style="124" customWidth="1"/>
    <col min="2304" max="2304" width="16.7" style="124" customWidth="1"/>
    <col min="2305" max="2305" width="17.2" style="124" customWidth="1"/>
    <col min="2306" max="2306" width="18.2" style="124" customWidth="1"/>
    <col min="2307" max="2307" width="14.2" style="124" customWidth="1"/>
    <col min="2308" max="2309" width="9" style="124" customWidth="1"/>
    <col min="2310" max="2310" width="16.7" style="124" customWidth="1"/>
    <col min="2311" max="2311" width="18.2" style="124" customWidth="1"/>
    <col min="2312" max="2552" width="9" style="124" customWidth="1"/>
    <col min="2553" max="2553" width="6.2" style="124" customWidth="1"/>
    <col min="2554" max="2554" width="17.7" style="124" customWidth="1"/>
    <col min="2555" max="2555" width="48.7" style="124" customWidth="1"/>
    <col min="2556" max="2556" width="15.2" style="124" customWidth="1"/>
    <col min="2557" max="2557" width="17.2" style="124" customWidth="1"/>
    <col min="2558" max="2558" width="17.7" style="124" customWidth="1"/>
    <col min="2559" max="2559" width="18.7" style="124" customWidth="1"/>
    <col min="2560" max="2560" width="16.7" style="124" customWidth="1"/>
    <col min="2561" max="2561" width="17.2" style="124" customWidth="1"/>
    <col min="2562" max="2562" width="18.2" style="124" customWidth="1"/>
    <col min="2563" max="2563" width="14.2" style="124" customWidth="1"/>
    <col min="2564" max="2565" width="9" style="124" customWidth="1"/>
    <col min="2566" max="2566" width="16.7" style="124" customWidth="1"/>
    <col min="2567" max="2567" width="18.2" style="124" customWidth="1"/>
    <col min="2568" max="2808" width="9" style="124" customWidth="1"/>
    <col min="2809" max="2809" width="6.2" style="124" customWidth="1"/>
    <col min="2810" max="2810" width="17.7" style="124" customWidth="1"/>
    <col min="2811" max="2811" width="48.7" style="124" customWidth="1"/>
    <col min="2812" max="2812" width="15.2" style="124" customWidth="1"/>
    <col min="2813" max="2813" width="17.2" style="124" customWidth="1"/>
    <col min="2814" max="2814" width="17.7" style="124" customWidth="1"/>
    <col min="2815" max="2815" width="18.7" style="124" customWidth="1"/>
    <col min="2816" max="2816" width="16.7" style="124" customWidth="1"/>
    <col min="2817" max="2817" width="17.2" style="124" customWidth="1"/>
    <col min="2818" max="2818" width="18.2" style="124" customWidth="1"/>
    <col min="2819" max="2819" width="14.2" style="124" customWidth="1"/>
    <col min="2820" max="2821" width="9" style="124" customWidth="1"/>
    <col min="2822" max="2822" width="16.7" style="124" customWidth="1"/>
    <col min="2823" max="2823" width="18.2" style="124" customWidth="1"/>
    <col min="2824" max="3064" width="9" style="124" customWidth="1"/>
    <col min="3065" max="3065" width="6.2" style="124" customWidth="1"/>
    <col min="3066" max="3066" width="17.7" style="124" customWidth="1"/>
    <col min="3067" max="3067" width="48.7" style="124" customWidth="1"/>
    <col min="3068" max="3068" width="15.2" style="124" customWidth="1"/>
    <col min="3069" max="3069" width="17.2" style="124" customWidth="1"/>
    <col min="3070" max="3070" width="17.7" style="124" customWidth="1"/>
    <col min="3071" max="3071" width="18.7" style="124" customWidth="1"/>
    <col min="3072" max="3072" width="16.7" style="124" customWidth="1"/>
    <col min="3073" max="3073" width="17.2" style="124" customWidth="1"/>
    <col min="3074" max="3074" width="18.2" style="124" customWidth="1"/>
    <col min="3075" max="3075" width="14.2" style="124" customWidth="1"/>
    <col min="3076" max="3077" width="9" style="124" customWidth="1"/>
    <col min="3078" max="3078" width="16.7" style="124" customWidth="1"/>
    <col min="3079" max="3079" width="18.2" style="124" customWidth="1"/>
    <col min="3080" max="3320" width="9" style="124" customWidth="1"/>
    <col min="3321" max="3321" width="6.2" style="124" customWidth="1"/>
    <col min="3322" max="3322" width="17.7" style="124" customWidth="1"/>
    <col min="3323" max="3323" width="48.7" style="124" customWidth="1"/>
    <col min="3324" max="3324" width="15.2" style="124" customWidth="1"/>
    <col min="3325" max="3325" width="17.2" style="124" customWidth="1"/>
    <col min="3326" max="3326" width="17.7" style="124" customWidth="1"/>
    <col min="3327" max="3327" width="18.7" style="124" customWidth="1"/>
    <col min="3328" max="3328" width="16.7" style="124" customWidth="1"/>
    <col min="3329" max="3329" width="17.2" style="124" customWidth="1"/>
    <col min="3330" max="3330" width="18.2" style="124" customWidth="1"/>
    <col min="3331" max="3331" width="14.2" style="124" customWidth="1"/>
    <col min="3332" max="3333" width="9" style="124" customWidth="1"/>
    <col min="3334" max="3334" width="16.7" style="124" customWidth="1"/>
    <col min="3335" max="3335" width="18.2" style="124" customWidth="1"/>
    <col min="3336" max="3576" width="9" style="124" customWidth="1"/>
    <col min="3577" max="3577" width="6.2" style="124" customWidth="1"/>
    <col min="3578" max="3578" width="17.7" style="124" customWidth="1"/>
    <col min="3579" max="3579" width="48.7" style="124" customWidth="1"/>
    <col min="3580" max="3580" width="15.2" style="124" customWidth="1"/>
    <col min="3581" max="3581" width="17.2" style="124" customWidth="1"/>
    <col min="3582" max="3582" width="17.7" style="124" customWidth="1"/>
    <col min="3583" max="3583" width="18.7" style="124" customWidth="1"/>
    <col min="3584" max="3584" width="16.7" style="124" customWidth="1"/>
    <col min="3585" max="3585" width="17.2" style="124" customWidth="1"/>
    <col min="3586" max="3586" width="18.2" style="124" customWidth="1"/>
    <col min="3587" max="3587" width="14.2" style="124" customWidth="1"/>
    <col min="3588" max="3589" width="9" style="124" customWidth="1"/>
    <col min="3590" max="3590" width="16.7" style="124" customWidth="1"/>
    <col min="3591" max="3591" width="18.2" style="124" customWidth="1"/>
    <col min="3592" max="3832" width="9" style="124" customWidth="1"/>
    <col min="3833" max="3833" width="6.2" style="124" customWidth="1"/>
    <col min="3834" max="3834" width="17.7" style="124" customWidth="1"/>
    <col min="3835" max="3835" width="48.7" style="124" customWidth="1"/>
    <col min="3836" max="3836" width="15.2" style="124" customWidth="1"/>
    <col min="3837" max="3837" width="17.2" style="124" customWidth="1"/>
    <col min="3838" max="3838" width="17.7" style="124" customWidth="1"/>
    <col min="3839" max="3839" width="18.7" style="124" customWidth="1"/>
    <col min="3840" max="3840" width="16.7" style="124" customWidth="1"/>
    <col min="3841" max="3841" width="17.2" style="124" customWidth="1"/>
    <col min="3842" max="3842" width="18.2" style="124" customWidth="1"/>
    <col min="3843" max="3843" width="14.2" style="124" customWidth="1"/>
    <col min="3844" max="3845" width="9" style="124" customWidth="1"/>
    <col min="3846" max="3846" width="16.7" style="124" customWidth="1"/>
    <col min="3847" max="3847" width="18.2" style="124" customWidth="1"/>
    <col min="3848" max="4088" width="9" style="124" customWidth="1"/>
    <col min="4089" max="4089" width="6.2" style="124" customWidth="1"/>
    <col min="4090" max="4090" width="17.7" style="124" customWidth="1"/>
    <col min="4091" max="4091" width="48.7" style="124" customWidth="1"/>
    <col min="4092" max="4092" width="15.2" style="124" customWidth="1"/>
    <col min="4093" max="4093" width="17.2" style="124" customWidth="1"/>
    <col min="4094" max="4094" width="17.7" style="124" customWidth="1"/>
    <col min="4095" max="4095" width="18.7" style="124" customWidth="1"/>
    <col min="4096" max="4096" width="16.7" style="124" customWidth="1"/>
    <col min="4097" max="4097" width="17.2" style="124" customWidth="1"/>
    <col min="4098" max="4098" width="18.2" style="124" customWidth="1"/>
    <col min="4099" max="4099" width="14.2" style="124" customWidth="1"/>
    <col min="4100" max="4101" width="9" style="124" customWidth="1"/>
    <col min="4102" max="4102" width="16.7" style="124" customWidth="1"/>
    <col min="4103" max="4103" width="18.2" style="124" customWidth="1"/>
    <col min="4104" max="4344" width="9" style="124" customWidth="1"/>
    <col min="4345" max="4345" width="6.2" style="124" customWidth="1"/>
    <col min="4346" max="4346" width="17.7" style="124" customWidth="1"/>
    <col min="4347" max="4347" width="48.7" style="124" customWidth="1"/>
    <col min="4348" max="4348" width="15.2" style="124" customWidth="1"/>
    <col min="4349" max="4349" width="17.2" style="124" customWidth="1"/>
    <col min="4350" max="4350" width="17.7" style="124" customWidth="1"/>
    <col min="4351" max="4351" width="18.7" style="124" customWidth="1"/>
    <col min="4352" max="4352" width="16.7" style="124" customWidth="1"/>
    <col min="4353" max="4353" width="17.2" style="124" customWidth="1"/>
    <col min="4354" max="4354" width="18.2" style="124" customWidth="1"/>
    <col min="4355" max="4355" width="14.2" style="124" customWidth="1"/>
    <col min="4356" max="4357" width="9" style="124" customWidth="1"/>
    <col min="4358" max="4358" width="16.7" style="124" customWidth="1"/>
    <col min="4359" max="4359" width="18.2" style="124" customWidth="1"/>
    <col min="4360" max="4600" width="9" style="124" customWidth="1"/>
    <col min="4601" max="4601" width="6.2" style="124" customWidth="1"/>
    <col min="4602" max="4602" width="17.7" style="124" customWidth="1"/>
    <col min="4603" max="4603" width="48.7" style="124" customWidth="1"/>
    <col min="4604" max="4604" width="15.2" style="124" customWidth="1"/>
    <col min="4605" max="4605" width="17.2" style="124" customWidth="1"/>
    <col min="4606" max="4606" width="17.7" style="124" customWidth="1"/>
    <col min="4607" max="4607" width="18.7" style="124" customWidth="1"/>
    <col min="4608" max="4608" width="16.7" style="124" customWidth="1"/>
    <col min="4609" max="4609" width="17.2" style="124" customWidth="1"/>
    <col min="4610" max="4610" width="18.2" style="124" customWidth="1"/>
    <col min="4611" max="4611" width="14.2" style="124" customWidth="1"/>
    <col min="4612" max="4613" width="9" style="124" customWidth="1"/>
    <col min="4614" max="4614" width="16.7" style="124" customWidth="1"/>
    <col min="4615" max="4615" width="18.2" style="124" customWidth="1"/>
    <col min="4616" max="4856" width="9" style="124" customWidth="1"/>
    <col min="4857" max="4857" width="6.2" style="124" customWidth="1"/>
    <col min="4858" max="4858" width="17.7" style="124" customWidth="1"/>
    <col min="4859" max="4859" width="48.7" style="124" customWidth="1"/>
    <col min="4860" max="4860" width="15.2" style="124" customWidth="1"/>
    <col min="4861" max="4861" width="17.2" style="124" customWidth="1"/>
    <col min="4862" max="4862" width="17.7" style="124" customWidth="1"/>
    <col min="4863" max="4863" width="18.7" style="124" customWidth="1"/>
    <col min="4864" max="4864" width="16.7" style="124" customWidth="1"/>
    <col min="4865" max="4865" width="17.2" style="124" customWidth="1"/>
    <col min="4866" max="4866" width="18.2" style="124" customWidth="1"/>
    <col min="4867" max="4867" width="14.2" style="124" customWidth="1"/>
    <col min="4868" max="4869" width="9" style="124" customWidth="1"/>
    <col min="4870" max="4870" width="16.7" style="124" customWidth="1"/>
    <col min="4871" max="4871" width="18.2" style="124" customWidth="1"/>
    <col min="4872" max="5112" width="9" style="124" customWidth="1"/>
    <col min="5113" max="5113" width="6.2" style="124" customWidth="1"/>
    <col min="5114" max="5114" width="17.7" style="124" customWidth="1"/>
    <col min="5115" max="5115" width="48.7" style="124" customWidth="1"/>
    <col min="5116" max="5116" width="15.2" style="124" customWidth="1"/>
    <col min="5117" max="5117" width="17.2" style="124" customWidth="1"/>
    <col min="5118" max="5118" width="17.7" style="124" customWidth="1"/>
    <col min="5119" max="5119" width="18.7" style="124" customWidth="1"/>
    <col min="5120" max="5120" width="16.7" style="124" customWidth="1"/>
    <col min="5121" max="5121" width="17.2" style="124" customWidth="1"/>
    <col min="5122" max="5122" width="18.2" style="124" customWidth="1"/>
    <col min="5123" max="5123" width="14.2" style="124" customWidth="1"/>
    <col min="5124" max="5125" width="9" style="124" customWidth="1"/>
    <col min="5126" max="5126" width="16.7" style="124" customWidth="1"/>
    <col min="5127" max="5127" width="18.2" style="124" customWidth="1"/>
    <col min="5128" max="5368" width="9" style="124" customWidth="1"/>
    <col min="5369" max="5369" width="6.2" style="124" customWidth="1"/>
    <col min="5370" max="5370" width="17.7" style="124" customWidth="1"/>
    <col min="5371" max="5371" width="48.7" style="124" customWidth="1"/>
    <col min="5372" max="5372" width="15.2" style="124" customWidth="1"/>
    <col min="5373" max="5373" width="17.2" style="124" customWidth="1"/>
    <col min="5374" max="5374" width="17.7" style="124" customWidth="1"/>
    <col min="5375" max="5375" width="18.7" style="124" customWidth="1"/>
    <col min="5376" max="5376" width="16.7" style="124" customWidth="1"/>
    <col min="5377" max="5377" width="17.2" style="124" customWidth="1"/>
    <col min="5378" max="5378" width="18.2" style="124" customWidth="1"/>
    <col min="5379" max="5379" width="14.2" style="124" customWidth="1"/>
    <col min="5380" max="5381" width="9" style="124" customWidth="1"/>
    <col min="5382" max="5382" width="16.7" style="124" customWidth="1"/>
    <col min="5383" max="5383" width="18.2" style="124" customWidth="1"/>
    <col min="5384" max="5624" width="9" style="124" customWidth="1"/>
    <col min="5625" max="5625" width="6.2" style="124" customWidth="1"/>
    <col min="5626" max="5626" width="17.7" style="124" customWidth="1"/>
    <col min="5627" max="5627" width="48.7" style="124" customWidth="1"/>
    <col min="5628" max="5628" width="15.2" style="124" customWidth="1"/>
    <col min="5629" max="5629" width="17.2" style="124" customWidth="1"/>
    <col min="5630" max="5630" width="17.7" style="124" customWidth="1"/>
    <col min="5631" max="5631" width="18.7" style="124" customWidth="1"/>
    <col min="5632" max="5632" width="16.7" style="124" customWidth="1"/>
    <col min="5633" max="5633" width="17.2" style="124" customWidth="1"/>
    <col min="5634" max="5634" width="18.2" style="124" customWidth="1"/>
    <col min="5635" max="5635" width="14.2" style="124" customWidth="1"/>
    <col min="5636" max="5637" width="9" style="124" customWidth="1"/>
    <col min="5638" max="5638" width="16.7" style="124" customWidth="1"/>
    <col min="5639" max="5639" width="18.2" style="124" customWidth="1"/>
    <col min="5640" max="5880" width="9" style="124" customWidth="1"/>
    <col min="5881" max="5881" width="6.2" style="124" customWidth="1"/>
    <col min="5882" max="5882" width="17.7" style="124" customWidth="1"/>
    <col min="5883" max="5883" width="48.7" style="124" customWidth="1"/>
    <col min="5884" max="5884" width="15.2" style="124" customWidth="1"/>
    <col min="5885" max="5885" width="17.2" style="124" customWidth="1"/>
    <col min="5886" max="5886" width="17.7" style="124" customWidth="1"/>
    <col min="5887" max="5887" width="18.7" style="124" customWidth="1"/>
    <col min="5888" max="5888" width="16.7" style="124" customWidth="1"/>
    <col min="5889" max="5889" width="17.2" style="124" customWidth="1"/>
    <col min="5890" max="5890" width="18.2" style="124" customWidth="1"/>
    <col min="5891" max="5891" width="14.2" style="124" customWidth="1"/>
    <col min="5892" max="5893" width="9" style="124" customWidth="1"/>
    <col min="5894" max="5894" width="16.7" style="124" customWidth="1"/>
    <col min="5895" max="5895" width="18.2" style="124" customWidth="1"/>
    <col min="5896" max="6136" width="9" style="124" customWidth="1"/>
    <col min="6137" max="6137" width="6.2" style="124" customWidth="1"/>
    <col min="6138" max="6138" width="17.7" style="124" customWidth="1"/>
    <col min="6139" max="6139" width="48.7" style="124" customWidth="1"/>
    <col min="6140" max="6140" width="15.2" style="124" customWidth="1"/>
    <col min="6141" max="6141" width="17.2" style="124" customWidth="1"/>
    <col min="6142" max="6142" width="17.7" style="124" customWidth="1"/>
    <col min="6143" max="6143" width="18.7" style="124" customWidth="1"/>
    <col min="6144" max="6144" width="16.7" style="124" customWidth="1"/>
    <col min="6145" max="6145" width="17.2" style="124" customWidth="1"/>
    <col min="6146" max="6146" width="18.2" style="124" customWidth="1"/>
    <col min="6147" max="6147" width="14.2" style="124" customWidth="1"/>
    <col min="6148" max="6149" width="9" style="124" customWidth="1"/>
    <col min="6150" max="6150" width="16.7" style="124" customWidth="1"/>
    <col min="6151" max="6151" width="18.2" style="124" customWidth="1"/>
    <col min="6152" max="6392" width="9" style="124" customWidth="1"/>
    <col min="6393" max="6393" width="6.2" style="124" customWidth="1"/>
    <col min="6394" max="6394" width="17.7" style="124" customWidth="1"/>
    <col min="6395" max="6395" width="48.7" style="124" customWidth="1"/>
    <col min="6396" max="6396" width="15.2" style="124" customWidth="1"/>
    <col min="6397" max="6397" width="17.2" style="124" customWidth="1"/>
    <col min="6398" max="6398" width="17.7" style="124" customWidth="1"/>
    <col min="6399" max="6399" width="18.7" style="124" customWidth="1"/>
    <col min="6400" max="6400" width="16.7" style="124" customWidth="1"/>
    <col min="6401" max="6401" width="17.2" style="124" customWidth="1"/>
    <col min="6402" max="6402" width="18.2" style="124" customWidth="1"/>
    <col min="6403" max="6403" width="14.2" style="124" customWidth="1"/>
    <col min="6404" max="6405" width="9" style="124" customWidth="1"/>
    <col min="6406" max="6406" width="16.7" style="124" customWidth="1"/>
    <col min="6407" max="6407" width="18.2" style="124" customWidth="1"/>
    <col min="6408" max="6648" width="9" style="124" customWidth="1"/>
    <col min="6649" max="6649" width="6.2" style="124" customWidth="1"/>
    <col min="6650" max="6650" width="17.7" style="124" customWidth="1"/>
    <col min="6651" max="6651" width="48.7" style="124" customWidth="1"/>
    <col min="6652" max="6652" width="15.2" style="124" customWidth="1"/>
    <col min="6653" max="6653" width="17.2" style="124" customWidth="1"/>
    <col min="6654" max="6654" width="17.7" style="124" customWidth="1"/>
    <col min="6655" max="6655" width="18.7" style="124" customWidth="1"/>
    <col min="6656" max="6656" width="16.7" style="124" customWidth="1"/>
    <col min="6657" max="6657" width="17.2" style="124" customWidth="1"/>
    <col min="6658" max="6658" width="18.2" style="124" customWidth="1"/>
    <col min="6659" max="6659" width="14.2" style="124" customWidth="1"/>
    <col min="6660" max="6661" width="9" style="124" customWidth="1"/>
    <col min="6662" max="6662" width="16.7" style="124" customWidth="1"/>
    <col min="6663" max="6663" width="18.2" style="124" customWidth="1"/>
    <col min="6664" max="6904" width="9" style="124" customWidth="1"/>
    <col min="6905" max="6905" width="6.2" style="124" customWidth="1"/>
    <col min="6906" max="6906" width="17.7" style="124" customWidth="1"/>
    <col min="6907" max="6907" width="48.7" style="124" customWidth="1"/>
    <col min="6908" max="6908" width="15.2" style="124" customWidth="1"/>
    <col min="6909" max="6909" width="17.2" style="124" customWidth="1"/>
    <col min="6910" max="6910" width="17.7" style="124" customWidth="1"/>
    <col min="6911" max="6911" width="18.7" style="124" customWidth="1"/>
    <col min="6912" max="6912" width="16.7" style="124" customWidth="1"/>
    <col min="6913" max="6913" width="17.2" style="124" customWidth="1"/>
    <col min="6914" max="6914" width="18.2" style="124" customWidth="1"/>
    <col min="6915" max="6915" width="14.2" style="124" customWidth="1"/>
    <col min="6916" max="6917" width="9" style="124" customWidth="1"/>
    <col min="6918" max="6918" width="16.7" style="124" customWidth="1"/>
    <col min="6919" max="6919" width="18.2" style="124" customWidth="1"/>
    <col min="6920" max="7160" width="9" style="124" customWidth="1"/>
    <col min="7161" max="7161" width="6.2" style="124" customWidth="1"/>
    <col min="7162" max="7162" width="17.7" style="124" customWidth="1"/>
    <col min="7163" max="7163" width="48.7" style="124" customWidth="1"/>
    <col min="7164" max="7164" width="15.2" style="124" customWidth="1"/>
    <col min="7165" max="7165" width="17.2" style="124" customWidth="1"/>
    <col min="7166" max="7166" width="17.7" style="124" customWidth="1"/>
    <col min="7167" max="7167" width="18.7" style="124" customWidth="1"/>
    <col min="7168" max="7168" width="16.7" style="124" customWidth="1"/>
    <col min="7169" max="7169" width="17.2" style="124" customWidth="1"/>
    <col min="7170" max="7170" width="18.2" style="124" customWidth="1"/>
    <col min="7171" max="7171" width="14.2" style="124" customWidth="1"/>
    <col min="7172" max="7173" width="9" style="124" customWidth="1"/>
    <col min="7174" max="7174" width="16.7" style="124" customWidth="1"/>
    <col min="7175" max="7175" width="18.2" style="124" customWidth="1"/>
    <col min="7176" max="7416" width="9" style="124" customWidth="1"/>
    <col min="7417" max="7417" width="6.2" style="124" customWidth="1"/>
    <col min="7418" max="7418" width="17.7" style="124" customWidth="1"/>
    <col min="7419" max="7419" width="48.7" style="124" customWidth="1"/>
    <col min="7420" max="7420" width="15.2" style="124" customWidth="1"/>
    <col min="7421" max="7421" width="17.2" style="124" customWidth="1"/>
    <col min="7422" max="7422" width="17.7" style="124" customWidth="1"/>
    <col min="7423" max="7423" width="18.7" style="124" customWidth="1"/>
    <col min="7424" max="7424" width="16.7" style="124" customWidth="1"/>
    <col min="7425" max="7425" width="17.2" style="124" customWidth="1"/>
    <col min="7426" max="7426" width="18.2" style="124" customWidth="1"/>
    <col min="7427" max="7427" width="14.2" style="124" customWidth="1"/>
    <col min="7428" max="7429" width="9" style="124" customWidth="1"/>
    <col min="7430" max="7430" width="16.7" style="124" customWidth="1"/>
    <col min="7431" max="7431" width="18.2" style="124" customWidth="1"/>
    <col min="7432" max="7672" width="9" style="124" customWidth="1"/>
    <col min="7673" max="7673" width="6.2" style="124" customWidth="1"/>
    <col min="7674" max="7674" width="17.7" style="124" customWidth="1"/>
    <col min="7675" max="7675" width="48.7" style="124" customWidth="1"/>
    <col min="7676" max="7676" width="15.2" style="124" customWidth="1"/>
    <col min="7677" max="7677" width="17.2" style="124" customWidth="1"/>
    <col min="7678" max="7678" width="17.7" style="124" customWidth="1"/>
    <col min="7679" max="7679" width="18.7" style="124" customWidth="1"/>
    <col min="7680" max="7680" width="16.7" style="124" customWidth="1"/>
    <col min="7681" max="7681" width="17.2" style="124" customWidth="1"/>
    <col min="7682" max="7682" width="18.2" style="124" customWidth="1"/>
    <col min="7683" max="7683" width="14.2" style="124" customWidth="1"/>
    <col min="7684" max="7685" width="9" style="124" customWidth="1"/>
    <col min="7686" max="7686" width="16.7" style="124" customWidth="1"/>
    <col min="7687" max="7687" width="18.2" style="124" customWidth="1"/>
    <col min="7688" max="7928" width="9" style="124" customWidth="1"/>
    <col min="7929" max="7929" width="6.2" style="124" customWidth="1"/>
    <col min="7930" max="7930" width="17.7" style="124" customWidth="1"/>
    <col min="7931" max="7931" width="48.7" style="124" customWidth="1"/>
    <col min="7932" max="7932" width="15.2" style="124" customWidth="1"/>
    <col min="7933" max="7933" width="17.2" style="124" customWidth="1"/>
    <col min="7934" max="7934" width="17.7" style="124" customWidth="1"/>
    <col min="7935" max="7935" width="18.7" style="124" customWidth="1"/>
    <col min="7936" max="7936" width="16.7" style="124" customWidth="1"/>
    <col min="7937" max="7937" width="17.2" style="124" customWidth="1"/>
    <col min="7938" max="7938" width="18.2" style="124" customWidth="1"/>
    <col min="7939" max="7939" width="14.2" style="124" customWidth="1"/>
    <col min="7940" max="7941" width="9" style="124" customWidth="1"/>
    <col min="7942" max="7942" width="16.7" style="124" customWidth="1"/>
    <col min="7943" max="7943" width="18.2" style="124" customWidth="1"/>
    <col min="7944" max="8184" width="9" style="124" customWidth="1"/>
    <col min="8185" max="8185" width="6.2" style="124" customWidth="1"/>
    <col min="8186" max="8186" width="17.7" style="124" customWidth="1"/>
    <col min="8187" max="8187" width="48.7" style="124" customWidth="1"/>
    <col min="8188" max="8188" width="15.2" style="124" customWidth="1"/>
    <col min="8189" max="8189" width="17.2" style="124" customWidth="1"/>
    <col min="8190" max="8190" width="17.7" style="124" customWidth="1"/>
    <col min="8191" max="8191" width="18.7" style="124" customWidth="1"/>
    <col min="8192" max="8192" width="16.7" style="124" customWidth="1"/>
    <col min="8193" max="8193" width="17.2" style="124" customWidth="1"/>
    <col min="8194" max="8194" width="18.2" style="124" customWidth="1"/>
    <col min="8195" max="8195" width="14.2" style="124" customWidth="1"/>
    <col min="8196" max="8197" width="9" style="124" customWidth="1"/>
    <col min="8198" max="8198" width="16.7" style="124" customWidth="1"/>
    <col min="8199" max="8199" width="18.2" style="124" customWidth="1"/>
    <col min="8200" max="8440" width="9" style="124" customWidth="1"/>
    <col min="8441" max="8441" width="6.2" style="124" customWidth="1"/>
    <col min="8442" max="8442" width="17.7" style="124" customWidth="1"/>
    <col min="8443" max="8443" width="48.7" style="124" customWidth="1"/>
    <col min="8444" max="8444" width="15.2" style="124" customWidth="1"/>
    <col min="8445" max="8445" width="17.2" style="124" customWidth="1"/>
    <col min="8446" max="8446" width="17.7" style="124" customWidth="1"/>
    <col min="8447" max="8447" width="18.7" style="124" customWidth="1"/>
    <col min="8448" max="8448" width="16.7" style="124" customWidth="1"/>
    <col min="8449" max="8449" width="17.2" style="124" customWidth="1"/>
    <col min="8450" max="8450" width="18.2" style="124" customWidth="1"/>
    <col min="8451" max="8451" width="14.2" style="124" customWidth="1"/>
    <col min="8452" max="8453" width="9" style="124" customWidth="1"/>
    <col min="8454" max="8454" width="16.7" style="124" customWidth="1"/>
    <col min="8455" max="8455" width="18.2" style="124" customWidth="1"/>
    <col min="8456" max="8696" width="9" style="124" customWidth="1"/>
    <col min="8697" max="8697" width="6.2" style="124" customWidth="1"/>
    <col min="8698" max="8698" width="17.7" style="124" customWidth="1"/>
    <col min="8699" max="8699" width="48.7" style="124" customWidth="1"/>
    <col min="8700" max="8700" width="15.2" style="124" customWidth="1"/>
    <col min="8701" max="8701" width="17.2" style="124" customWidth="1"/>
    <col min="8702" max="8702" width="17.7" style="124" customWidth="1"/>
    <col min="8703" max="8703" width="18.7" style="124" customWidth="1"/>
    <col min="8704" max="8704" width="16.7" style="124" customWidth="1"/>
    <col min="8705" max="8705" width="17.2" style="124" customWidth="1"/>
    <col min="8706" max="8706" width="18.2" style="124" customWidth="1"/>
    <col min="8707" max="8707" width="14.2" style="124" customWidth="1"/>
    <col min="8708" max="8709" width="9" style="124" customWidth="1"/>
    <col min="8710" max="8710" width="16.7" style="124" customWidth="1"/>
    <col min="8711" max="8711" width="18.2" style="124" customWidth="1"/>
    <col min="8712" max="8952" width="9" style="124" customWidth="1"/>
    <col min="8953" max="8953" width="6.2" style="124" customWidth="1"/>
    <col min="8954" max="8954" width="17.7" style="124" customWidth="1"/>
    <col min="8955" max="8955" width="48.7" style="124" customWidth="1"/>
    <col min="8956" max="8956" width="15.2" style="124" customWidth="1"/>
    <col min="8957" max="8957" width="17.2" style="124" customWidth="1"/>
    <col min="8958" max="8958" width="17.7" style="124" customWidth="1"/>
    <col min="8959" max="8959" width="18.7" style="124" customWidth="1"/>
    <col min="8960" max="8960" width="16.7" style="124" customWidth="1"/>
    <col min="8961" max="8961" width="17.2" style="124" customWidth="1"/>
    <col min="8962" max="8962" width="18.2" style="124" customWidth="1"/>
    <col min="8963" max="8963" width="14.2" style="124" customWidth="1"/>
    <col min="8964" max="8965" width="9" style="124" customWidth="1"/>
    <col min="8966" max="8966" width="16.7" style="124" customWidth="1"/>
    <col min="8967" max="8967" width="18.2" style="124" customWidth="1"/>
    <col min="8968" max="9208" width="9" style="124" customWidth="1"/>
    <col min="9209" max="9209" width="6.2" style="124" customWidth="1"/>
    <col min="9210" max="9210" width="17.7" style="124" customWidth="1"/>
    <col min="9211" max="9211" width="48.7" style="124" customWidth="1"/>
    <col min="9212" max="9212" width="15.2" style="124" customWidth="1"/>
    <col min="9213" max="9213" width="17.2" style="124" customWidth="1"/>
    <col min="9214" max="9214" width="17.7" style="124" customWidth="1"/>
    <col min="9215" max="9215" width="18.7" style="124" customWidth="1"/>
    <col min="9216" max="9216" width="16.7" style="124" customWidth="1"/>
    <col min="9217" max="9217" width="17.2" style="124" customWidth="1"/>
    <col min="9218" max="9218" width="18.2" style="124" customWidth="1"/>
    <col min="9219" max="9219" width="14.2" style="124" customWidth="1"/>
    <col min="9220" max="9221" width="9" style="124" customWidth="1"/>
    <col min="9222" max="9222" width="16.7" style="124" customWidth="1"/>
    <col min="9223" max="9223" width="18.2" style="124" customWidth="1"/>
    <col min="9224" max="9464" width="9" style="124" customWidth="1"/>
    <col min="9465" max="9465" width="6.2" style="124" customWidth="1"/>
    <col min="9466" max="9466" width="17.7" style="124" customWidth="1"/>
    <col min="9467" max="9467" width="48.7" style="124" customWidth="1"/>
    <col min="9468" max="9468" width="15.2" style="124" customWidth="1"/>
    <col min="9469" max="9469" width="17.2" style="124" customWidth="1"/>
    <col min="9470" max="9470" width="17.7" style="124" customWidth="1"/>
    <col min="9471" max="9471" width="18.7" style="124" customWidth="1"/>
    <col min="9472" max="9472" width="16.7" style="124" customWidth="1"/>
    <col min="9473" max="9473" width="17.2" style="124" customWidth="1"/>
    <col min="9474" max="9474" width="18.2" style="124" customWidth="1"/>
    <col min="9475" max="9475" width="14.2" style="124" customWidth="1"/>
    <col min="9476" max="9477" width="9" style="124" customWidth="1"/>
    <col min="9478" max="9478" width="16.7" style="124" customWidth="1"/>
    <col min="9479" max="9479" width="18.2" style="124" customWidth="1"/>
    <col min="9480" max="9720" width="9" style="124" customWidth="1"/>
    <col min="9721" max="9721" width="6.2" style="124" customWidth="1"/>
    <col min="9722" max="9722" width="17.7" style="124" customWidth="1"/>
    <col min="9723" max="9723" width="48.7" style="124" customWidth="1"/>
    <col min="9724" max="9724" width="15.2" style="124" customWidth="1"/>
    <col min="9725" max="9725" width="17.2" style="124" customWidth="1"/>
    <col min="9726" max="9726" width="17.7" style="124" customWidth="1"/>
    <col min="9727" max="9727" width="18.7" style="124" customWidth="1"/>
    <col min="9728" max="9728" width="16.7" style="124" customWidth="1"/>
    <col min="9729" max="9729" width="17.2" style="124" customWidth="1"/>
    <col min="9730" max="9730" width="18.2" style="124" customWidth="1"/>
    <col min="9731" max="9731" width="14.2" style="124" customWidth="1"/>
    <col min="9732" max="9733" width="9" style="124" customWidth="1"/>
    <col min="9734" max="9734" width="16.7" style="124" customWidth="1"/>
    <col min="9735" max="9735" width="18.2" style="124" customWidth="1"/>
    <col min="9736" max="9976" width="9" style="124" customWidth="1"/>
    <col min="9977" max="9977" width="6.2" style="124" customWidth="1"/>
    <col min="9978" max="9978" width="17.7" style="124" customWidth="1"/>
    <col min="9979" max="9979" width="48.7" style="124" customWidth="1"/>
    <col min="9980" max="9980" width="15.2" style="124" customWidth="1"/>
    <col min="9981" max="9981" width="17.2" style="124" customWidth="1"/>
    <col min="9982" max="9982" width="17.7" style="124" customWidth="1"/>
    <col min="9983" max="9983" width="18.7" style="124" customWidth="1"/>
    <col min="9984" max="9984" width="16.7" style="124" customWidth="1"/>
    <col min="9985" max="9985" width="17.2" style="124" customWidth="1"/>
    <col min="9986" max="9986" width="18.2" style="124" customWidth="1"/>
    <col min="9987" max="9987" width="14.2" style="124" customWidth="1"/>
    <col min="9988" max="9989" width="9" style="124" customWidth="1"/>
    <col min="9990" max="9990" width="16.7" style="124" customWidth="1"/>
    <col min="9991" max="9991" width="18.2" style="124" customWidth="1"/>
    <col min="9992" max="10232" width="9" style="124" customWidth="1"/>
    <col min="10233" max="10233" width="6.2" style="124" customWidth="1"/>
    <col min="10234" max="10234" width="17.7" style="124" customWidth="1"/>
    <col min="10235" max="10235" width="48.7" style="124" customWidth="1"/>
    <col min="10236" max="10236" width="15.2" style="124" customWidth="1"/>
    <col min="10237" max="10237" width="17.2" style="124" customWidth="1"/>
    <col min="10238" max="10238" width="17.7" style="124" customWidth="1"/>
    <col min="10239" max="10239" width="18.7" style="124" customWidth="1"/>
    <col min="10240" max="10240" width="16.7" style="124" customWidth="1"/>
    <col min="10241" max="10241" width="17.2" style="124" customWidth="1"/>
    <col min="10242" max="10242" width="18.2" style="124" customWidth="1"/>
    <col min="10243" max="10243" width="14.2" style="124" customWidth="1"/>
    <col min="10244" max="10245" width="9" style="124" customWidth="1"/>
    <col min="10246" max="10246" width="16.7" style="124" customWidth="1"/>
    <col min="10247" max="10247" width="18.2" style="124" customWidth="1"/>
    <col min="10248" max="10488" width="9" style="124" customWidth="1"/>
    <col min="10489" max="10489" width="6.2" style="124" customWidth="1"/>
    <col min="10490" max="10490" width="17.7" style="124" customWidth="1"/>
    <col min="10491" max="10491" width="48.7" style="124" customWidth="1"/>
    <col min="10492" max="10492" width="15.2" style="124" customWidth="1"/>
    <col min="10493" max="10493" width="17.2" style="124" customWidth="1"/>
    <col min="10494" max="10494" width="17.7" style="124" customWidth="1"/>
    <col min="10495" max="10495" width="18.7" style="124" customWidth="1"/>
    <col min="10496" max="10496" width="16.7" style="124" customWidth="1"/>
    <col min="10497" max="10497" width="17.2" style="124" customWidth="1"/>
    <col min="10498" max="10498" width="18.2" style="124" customWidth="1"/>
    <col min="10499" max="10499" width="14.2" style="124" customWidth="1"/>
    <col min="10500" max="10501" width="9" style="124" customWidth="1"/>
    <col min="10502" max="10502" width="16.7" style="124" customWidth="1"/>
    <col min="10503" max="10503" width="18.2" style="124" customWidth="1"/>
    <col min="10504" max="10744" width="9" style="124" customWidth="1"/>
    <col min="10745" max="10745" width="6.2" style="124" customWidth="1"/>
    <col min="10746" max="10746" width="17.7" style="124" customWidth="1"/>
    <col min="10747" max="10747" width="48.7" style="124" customWidth="1"/>
    <col min="10748" max="10748" width="15.2" style="124" customWidth="1"/>
    <col min="10749" max="10749" width="17.2" style="124" customWidth="1"/>
    <col min="10750" max="10750" width="17.7" style="124" customWidth="1"/>
    <col min="10751" max="10751" width="18.7" style="124" customWidth="1"/>
    <col min="10752" max="10752" width="16.7" style="124" customWidth="1"/>
    <col min="10753" max="10753" width="17.2" style="124" customWidth="1"/>
    <col min="10754" max="10754" width="18.2" style="124" customWidth="1"/>
    <col min="10755" max="10755" width="14.2" style="124" customWidth="1"/>
    <col min="10756" max="10757" width="9" style="124" customWidth="1"/>
    <col min="10758" max="10758" width="16.7" style="124" customWidth="1"/>
    <col min="10759" max="10759" width="18.2" style="124" customWidth="1"/>
    <col min="10760" max="11000" width="9" style="124" customWidth="1"/>
    <col min="11001" max="11001" width="6.2" style="124" customWidth="1"/>
    <col min="11002" max="11002" width="17.7" style="124" customWidth="1"/>
    <col min="11003" max="11003" width="48.7" style="124" customWidth="1"/>
    <col min="11004" max="11004" width="15.2" style="124" customWidth="1"/>
    <col min="11005" max="11005" width="17.2" style="124" customWidth="1"/>
    <col min="11006" max="11006" width="17.7" style="124" customWidth="1"/>
    <col min="11007" max="11007" width="18.7" style="124" customWidth="1"/>
    <col min="11008" max="11008" width="16.7" style="124" customWidth="1"/>
    <col min="11009" max="11009" width="17.2" style="124" customWidth="1"/>
    <col min="11010" max="11010" width="18.2" style="124" customWidth="1"/>
    <col min="11011" max="11011" width="14.2" style="124" customWidth="1"/>
    <col min="11012" max="11013" width="9" style="124" customWidth="1"/>
    <col min="11014" max="11014" width="16.7" style="124" customWidth="1"/>
    <col min="11015" max="11015" width="18.2" style="124" customWidth="1"/>
    <col min="11016" max="11256" width="9" style="124" customWidth="1"/>
    <col min="11257" max="11257" width="6.2" style="124" customWidth="1"/>
    <col min="11258" max="11258" width="17.7" style="124" customWidth="1"/>
    <col min="11259" max="11259" width="48.7" style="124" customWidth="1"/>
    <col min="11260" max="11260" width="15.2" style="124" customWidth="1"/>
    <col min="11261" max="11261" width="17.2" style="124" customWidth="1"/>
    <col min="11262" max="11262" width="17.7" style="124" customWidth="1"/>
    <col min="11263" max="11263" width="18.7" style="124" customWidth="1"/>
    <col min="11264" max="11264" width="16.7" style="124" customWidth="1"/>
    <col min="11265" max="11265" width="17.2" style="124" customWidth="1"/>
    <col min="11266" max="11266" width="18.2" style="124" customWidth="1"/>
    <col min="11267" max="11267" width="14.2" style="124" customWidth="1"/>
    <col min="11268" max="11269" width="9" style="124" customWidth="1"/>
    <col min="11270" max="11270" width="16.7" style="124" customWidth="1"/>
    <col min="11271" max="11271" width="18.2" style="124" customWidth="1"/>
    <col min="11272" max="11512" width="9" style="124" customWidth="1"/>
    <col min="11513" max="11513" width="6.2" style="124" customWidth="1"/>
    <col min="11514" max="11514" width="17.7" style="124" customWidth="1"/>
    <col min="11515" max="11515" width="48.7" style="124" customWidth="1"/>
    <col min="11516" max="11516" width="15.2" style="124" customWidth="1"/>
    <col min="11517" max="11517" width="17.2" style="124" customWidth="1"/>
    <col min="11518" max="11518" width="17.7" style="124" customWidth="1"/>
    <col min="11519" max="11519" width="18.7" style="124" customWidth="1"/>
    <col min="11520" max="11520" width="16.7" style="124" customWidth="1"/>
    <col min="11521" max="11521" width="17.2" style="124" customWidth="1"/>
    <col min="11522" max="11522" width="18.2" style="124" customWidth="1"/>
    <col min="11523" max="11523" width="14.2" style="124" customWidth="1"/>
    <col min="11524" max="11525" width="9" style="124" customWidth="1"/>
    <col min="11526" max="11526" width="16.7" style="124" customWidth="1"/>
    <col min="11527" max="11527" width="18.2" style="124" customWidth="1"/>
    <col min="11528" max="11768" width="9" style="124" customWidth="1"/>
    <col min="11769" max="11769" width="6.2" style="124" customWidth="1"/>
    <col min="11770" max="11770" width="17.7" style="124" customWidth="1"/>
    <col min="11771" max="11771" width="48.7" style="124" customWidth="1"/>
    <col min="11772" max="11772" width="15.2" style="124" customWidth="1"/>
    <col min="11773" max="11773" width="17.2" style="124" customWidth="1"/>
    <col min="11774" max="11774" width="17.7" style="124" customWidth="1"/>
    <col min="11775" max="11775" width="18.7" style="124" customWidth="1"/>
    <col min="11776" max="11776" width="16.7" style="124" customWidth="1"/>
    <col min="11777" max="11777" width="17.2" style="124" customWidth="1"/>
    <col min="11778" max="11778" width="18.2" style="124" customWidth="1"/>
    <col min="11779" max="11779" width="14.2" style="124" customWidth="1"/>
    <col min="11780" max="11781" width="9" style="124" customWidth="1"/>
    <col min="11782" max="11782" width="16.7" style="124" customWidth="1"/>
    <col min="11783" max="11783" width="18.2" style="124" customWidth="1"/>
    <col min="11784" max="12024" width="9" style="124" customWidth="1"/>
    <col min="12025" max="12025" width="6.2" style="124" customWidth="1"/>
    <col min="12026" max="12026" width="17.7" style="124" customWidth="1"/>
    <col min="12027" max="12027" width="48.7" style="124" customWidth="1"/>
    <col min="12028" max="12028" width="15.2" style="124" customWidth="1"/>
    <col min="12029" max="12029" width="17.2" style="124" customWidth="1"/>
    <col min="12030" max="12030" width="17.7" style="124" customWidth="1"/>
    <col min="12031" max="12031" width="18.7" style="124" customWidth="1"/>
    <col min="12032" max="12032" width="16.7" style="124" customWidth="1"/>
    <col min="12033" max="12033" width="17.2" style="124" customWidth="1"/>
    <col min="12034" max="12034" width="18.2" style="124" customWidth="1"/>
    <col min="12035" max="12035" width="14.2" style="124" customWidth="1"/>
    <col min="12036" max="12037" width="9" style="124" customWidth="1"/>
    <col min="12038" max="12038" width="16.7" style="124" customWidth="1"/>
    <col min="12039" max="12039" width="18.2" style="124" customWidth="1"/>
    <col min="12040" max="12280" width="9" style="124" customWidth="1"/>
    <col min="12281" max="12281" width="6.2" style="124" customWidth="1"/>
    <col min="12282" max="12282" width="17.7" style="124" customWidth="1"/>
    <col min="12283" max="12283" width="48.7" style="124" customWidth="1"/>
    <col min="12284" max="12284" width="15.2" style="124" customWidth="1"/>
    <col min="12285" max="12285" width="17.2" style="124" customWidth="1"/>
    <col min="12286" max="12286" width="17.7" style="124" customWidth="1"/>
    <col min="12287" max="12287" width="18.7" style="124" customWidth="1"/>
    <col min="12288" max="12288" width="16.7" style="124" customWidth="1"/>
    <col min="12289" max="12289" width="17.2" style="124" customWidth="1"/>
    <col min="12290" max="12290" width="18.2" style="124" customWidth="1"/>
    <col min="12291" max="12291" width="14.2" style="124" customWidth="1"/>
    <col min="12292" max="12293" width="9" style="124" customWidth="1"/>
    <col min="12294" max="12294" width="16.7" style="124" customWidth="1"/>
    <col min="12295" max="12295" width="18.2" style="124" customWidth="1"/>
    <col min="12296" max="12536" width="9" style="124" customWidth="1"/>
    <col min="12537" max="12537" width="6.2" style="124" customWidth="1"/>
    <col min="12538" max="12538" width="17.7" style="124" customWidth="1"/>
    <col min="12539" max="12539" width="48.7" style="124" customWidth="1"/>
    <col min="12540" max="12540" width="15.2" style="124" customWidth="1"/>
    <col min="12541" max="12541" width="17.2" style="124" customWidth="1"/>
    <col min="12542" max="12542" width="17.7" style="124" customWidth="1"/>
    <col min="12543" max="12543" width="18.7" style="124" customWidth="1"/>
    <col min="12544" max="12544" width="16.7" style="124" customWidth="1"/>
    <col min="12545" max="12545" width="17.2" style="124" customWidth="1"/>
    <col min="12546" max="12546" width="18.2" style="124" customWidth="1"/>
    <col min="12547" max="12547" width="14.2" style="124" customWidth="1"/>
    <col min="12548" max="12549" width="9" style="124" customWidth="1"/>
    <col min="12550" max="12550" width="16.7" style="124" customWidth="1"/>
    <col min="12551" max="12551" width="18.2" style="124" customWidth="1"/>
    <col min="12552" max="12792" width="9" style="124" customWidth="1"/>
    <col min="12793" max="12793" width="6.2" style="124" customWidth="1"/>
    <col min="12794" max="12794" width="17.7" style="124" customWidth="1"/>
    <col min="12795" max="12795" width="48.7" style="124" customWidth="1"/>
    <col min="12796" max="12796" width="15.2" style="124" customWidth="1"/>
    <col min="12797" max="12797" width="17.2" style="124" customWidth="1"/>
    <col min="12798" max="12798" width="17.7" style="124" customWidth="1"/>
    <col min="12799" max="12799" width="18.7" style="124" customWidth="1"/>
    <col min="12800" max="12800" width="16.7" style="124" customWidth="1"/>
    <col min="12801" max="12801" width="17.2" style="124" customWidth="1"/>
    <col min="12802" max="12802" width="18.2" style="124" customWidth="1"/>
    <col min="12803" max="12803" width="14.2" style="124" customWidth="1"/>
    <col min="12804" max="12805" width="9" style="124" customWidth="1"/>
    <col min="12806" max="12806" width="16.7" style="124" customWidth="1"/>
    <col min="12807" max="12807" width="18.2" style="124" customWidth="1"/>
    <col min="12808" max="13048" width="9" style="124" customWidth="1"/>
    <col min="13049" max="13049" width="6.2" style="124" customWidth="1"/>
    <col min="13050" max="13050" width="17.7" style="124" customWidth="1"/>
    <col min="13051" max="13051" width="48.7" style="124" customWidth="1"/>
    <col min="13052" max="13052" width="15.2" style="124" customWidth="1"/>
    <col min="13053" max="13053" width="17.2" style="124" customWidth="1"/>
    <col min="13054" max="13054" width="17.7" style="124" customWidth="1"/>
    <col min="13055" max="13055" width="18.7" style="124" customWidth="1"/>
    <col min="13056" max="13056" width="16.7" style="124" customWidth="1"/>
    <col min="13057" max="13057" width="17.2" style="124" customWidth="1"/>
    <col min="13058" max="13058" width="18.2" style="124" customWidth="1"/>
    <col min="13059" max="13059" width="14.2" style="124" customWidth="1"/>
    <col min="13060" max="13061" width="9" style="124" customWidth="1"/>
    <col min="13062" max="13062" width="16.7" style="124" customWidth="1"/>
    <col min="13063" max="13063" width="18.2" style="124" customWidth="1"/>
    <col min="13064" max="13304" width="9" style="124" customWidth="1"/>
    <col min="13305" max="13305" width="6.2" style="124" customWidth="1"/>
    <col min="13306" max="13306" width="17.7" style="124" customWidth="1"/>
    <col min="13307" max="13307" width="48.7" style="124" customWidth="1"/>
    <col min="13308" max="13308" width="15.2" style="124" customWidth="1"/>
    <col min="13309" max="13309" width="17.2" style="124" customWidth="1"/>
    <col min="13310" max="13310" width="17.7" style="124" customWidth="1"/>
    <col min="13311" max="13311" width="18.7" style="124" customWidth="1"/>
    <col min="13312" max="13312" width="16.7" style="124" customWidth="1"/>
    <col min="13313" max="13313" width="17.2" style="124" customWidth="1"/>
    <col min="13314" max="13314" width="18.2" style="124" customWidth="1"/>
    <col min="13315" max="13315" width="14.2" style="124" customWidth="1"/>
    <col min="13316" max="13317" width="9" style="124" customWidth="1"/>
    <col min="13318" max="13318" width="16.7" style="124" customWidth="1"/>
    <col min="13319" max="13319" width="18.2" style="124" customWidth="1"/>
    <col min="13320" max="13560" width="9" style="124" customWidth="1"/>
    <col min="13561" max="13561" width="6.2" style="124" customWidth="1"/>
    <col min="13562" max="13562" width="17.7" style="124" customWidth="1"/>
    <col min="13563" max="13563" width="48.7" style="124" customWidth="1"/>
    <col min="13564" max="13564" width="15.2" style="124" customWidth="1"/>
    <col min="13565" max="13565" width="17.2" style="124" customWidth="1"/>
    <col min="13566" max="13566" width="17.7" style="124" customWidth="1"/>
    <col min="13567" max="13567" width="18.7" style="124" customWidth="1"/>
    <col min="13568" max="13568" width="16.7" style="124" customWidth="1"/>
    <col min="13569" max="13569" width="17.2" style="124" customWidth="1"/>
    <col min="13570" max="13570" width="18.2" style="124" customWidth="1"/>
    <col min="13571" max="13571" width="14.2" style="124" customWidth="1"/>
    <col min="13572" max="13573" width="9" style="124" customWidth="1"/>
    <col min="13574" max="13574" width="16.7" style="124" customWidth="1"/>
    <col min="13575" max="13575" width="18.2" style="124" customWidth="1"/>
    <col min="13576" max="13816" width="9" style="124" customWidth="1"/>
    <col min="13817" max="13817" width="6.2" style="124" customWidth="1"/>
    <col min="13818" max="13818" width="17.7" style="124" customWidth="1"/>
    <col min="13819" max="13819" width="48.7" style="124" customWidth="1"/>
    <col min="13820" max="13820" width="15.2" style="124" customWidth="1"/>
    <col min="13821" max="13821" width="17.2" style="124" customWidth="1"/>
    <col min="13822" max="13822" width="17.7" style="124" customWidth="1"/>
    <col min="13823" max="13823" width="18.7" style="124" customWidth="1"/>
    <col min="13824" max="13824" width="16.7" style="124" customWidth="1"/>
    <col min="13825" max="13825" width="17.2" style="124" customWidth="1"/>
    <col min="13826" max="13826" width="18.2" style="124" customWidth="1"/>
    <col min="13827" max="13827" width="14.2" style="124" customWidth="1"/>
    <col min="13828" max="13829" width="9" style="124" customWidth="1"/>
    <col min="13830" max="13830" width="16.7" style="124" customWidth="1"/>
    <col min="13831" max="13831" width="18.2" style="124" customWidth="1"/>
    <col min="13832" max="14072" width="9" style="124" customWidth="1"/>
    <col min="14073" max="14073" width="6.2" style="124" customWidth="1"/>
    <col min="14074" max="14074" width="17.7" style="124" customWidth="1"/>
    <col min="14075" max="14075" width="48.7" style="124" customWidth="1"/>
    <col min="14076" max="14076" width="15.2" style="124" customWidth="1"/>
    <col min="14077" max="14077" width="17.2" style="124" customWidth="1"/>
    <col min="14078" max="14078" width="17.7" style="124" customWidth="1"/>
    <col min="14079" max="14079" width="18.7" style="124" customWidth="1"/>
    <col min="14080" max="14080" width="16.7" style="124" customWidth="1"/>
    <col min="14081" max="14081" width="17.2" style="124" customWidth="1"/>
    <col min="14082" max="14082" width="18.2" style="124" customWidth="1"/>
    <col min="14083" max="14083" width="14.2" style="124" customWidth="1"/>
    <col min="14084" max="14085" width="9" style="124" customWidth="1"/>
    <col min="14086" max="14086" width="16.7" style="124" customWidth="1"/>
    <col min="14087" max="14087" width="18.2" style="124" customWidth="1"/>
    <col min="14088" max="14328" width="9" style="124" customWidth="1"/>
    <col min="14329" max="14329" width="6.2" style="124" customWidth="1"/>
    <col min="14330" max="14330" width="17.7" style="124" customWidth="1"/>
    <col min="14331" max="14331" width="48.7" style="124" customWidth="1"/>
    <col min="14332" max="14332" width="15.2" style="124" customWidth="1"/>
    <col min="14333" max="14333" width="17.2" style="124" customWidth="1"/>
    <col min="14334" max="14334" width="17.7" style="124" customWidth="1"/>
    <col min="14335" max="14335" width="18.7" style="124" customWidth="1"/>
    <col min="14336" max="14336" width="16.7" style="124" customWidth="1"/>
    <col min="14337" max="14337" width="17.2" style="124" customWidth="1"/>
    <col min="14338" max="14338" width="18.2" style="124" customWidth="1"/>
    <col min="14339" max="14339" width="14.2" style="124" customWidth="1"/>
    <col min="14340" max="14341" width="9" style="124" customWidth="1"/>
    <col min="14342" max="14342" width="16.7" style="124" customWidth="1"/>
    <col min="14343" max="14343" width="18.2" style="124" customWidth="1"/>
    <col min="14344" max="14584" width="9" style="124" customWidth="1"/>
    <col min="14585" max="14585" width="6.2" style="124" customWidth="1"/>
    <col min="14586" max="14586" width="17.7" style="124" customWidth="1"/>
    <col min="14587" max="14587" width="48.7" style="124" customWidth="1"/>
    <col min="14588" max="14588" width="15.2" style="124" customWidth="1"/>
    <col min="14589" max="14589" width="17.2" style="124" customWidth="1"/>
    <col min="14590" max="14590" width="17.7" style="124" customWidth="1"/>
    <col min="14591" max="14591" width="18.7" style="124" customWidth="1"/>
    <col min="14592" max="14592" width="16.7" style="124" customWidth="1"/>
    <col min="14593" max="14593" width="17.2" style="124" customWidth="1"/>
    <col min="14594" max="14594" width="18.2" style="124" customWidth="1"/>
    <col min="14595" max="14595" width="14.2" style="124" customWidth="1"/>
    <col min="14596" max="14597" width="9" style="124" customWidth="1"/>
    <col min="14598" max="14598" width="16.7" style="124" customWidth="1"/>
    <col min="14599" max="14599" width="18.2" style="124" customWidth="1"/>
    <col min="14600" max="14840" width="9" style="124" customWidth="1"/>
    <col min="14841" max="14841" width="6.2" style="124" customWidth="1"/>
    <col min="14842" max="14842" width="17.7" style="124" customWidth="1"/>
    <col min="14843" max="14843" width="48.7" style="124" customWidth="1"/>
    <col min="14844" max="14844" width="15.2" style="124" customWidth="1"/>
    <col min="14845" max="14845" width="17.2" style="124" customWidth="1"/>
    <col min="14846" max="14846" width="17.7" style="124" customWidth="1"/>
    <col min="14847" max="14847" width="18.7" style="124" customWidth="1"/>
    <col min="14848" max="14848" width="16.7" style="124" customWidth="1"/>
    <col min="14849" max="14849" width="17.2" style="124" customWidth="1"/>
    <col min="14850" max="14850" width="18.2" style="124" customWidth="1"/>
    <col min="14851" max="14851" width="14.2" style="124" customWidth="1"/>
    <col min="14852" max="14853" width="9" style="124" customWidth="1"/>
    <col min="14854" max="14854" width="16.7" style="124" customWidth="1"/>
    <col min="14855" max="14855" width="18.2" style="124" customWidth="1"/>
    <col min="14856" max="15096" width="9" style="124" customWidth="1"/>
    <col min="15097" max="15097" width="6.2" style="124" customWidth="1"/>
    <col min="15098" max="15098" width="17.7" style="124" customWidth="1"/>
    <col min="15099" max="15099" width="48.7" style="124" customWidth="1"/>
    <col min="15100" max="15100" width="15.2" style="124" customWidth="1"/>
    <col min="15101" max="15101" width="17.2" style="124" customWidth="1"/>
    <col min="15102" max="15102" width="17.7" style="124" customWidth="1"/>
    <col min="15103" max="15103" width="18.7" style="124" customWidth="1"/>
    <col min="15104" max="15104" width="16.7" style="124" customWidth="1"/>
    <col min="15105" max="15105" width="17.2" style="124" customWidth="1"/>
    <col min="15106" max="15106" width="18.2" style="124" customWidth="1"/>
    <col min="15107" max="15107" width="14.2" style="124" customWidth="1"/>
    <col min="15108" max="15109" width="9" style="124" customWidth="1"/>
    <col min="15110" max="15110" width="16.7" style="124" customWidth="1"/>
    <col min="15111" max="15111" width="18.2" style="124" customWidth="1"/>
    <col min="15112" max="15352" width="9" style="124" customWidth="1"/>
    <col min="15353" max="15353" width="6.2" style="124" customWidth="1"/>
    <col min="15354" max="15354" width="17.7" style="124" customWidth="1"/>
    <col min="15355" max="15355" width="48.7" style="124" customWidth="1"/>
    <col min="15356" max="15356" width="15.2" style="124" customWidth="1"/>
    <col min="15357" max="15357" width="17.2" style="124" customWidth="1"/>
    <col min="15358" max="15358" width="17.7" style="124" customWidth="1"/>
    <col min="15359" max="15359" width="18.7" style="124" customWidth="1"/>
    <col min="15360" max="15360" width="16.7" style="124" customWidth="1"/>
    <col min="15361" max="15361" width="17.2" style="124" customWidth="1"/>
    <col min="15362" max="15362" width="18.2" style="124" customWidth="1"/>
    <col min="15363" max="15363" width="14.2" style="124" customWidth="1"/>
    <col min="15364" max="15365" width="9" style="124" customWidth="1"/>
    <col min="15366" max="15366" width="16.7" style="124" customWidth="1"/>
    <col min="15367" max="15367" width="18.2" style="124" customWidth="1"/>
    <col min="15368" max="15608" width="9" style="124" customWidth="1"/>
    <col min="15609" max="15609" width="6.2" style="124" customWidth="1"/>
    <col min="15610" max="15610" width="17.7" style="124" customWidth="1"/>
    <col min="15611" max="15611" width="48.7" style="124" customWidth="1"/>
    <col min="15612" max="15612" width="15.2" style="124" customWidth="1"/>
    <col min="15613" max="15613" width="17.2" style="124" customWidth="1"/>
    <col min="15614" max="15614" width="17.7" style="124" customWidth="1"/>
    <col min="15615" max="15615" width="18.7" style="124" customWidth="1"/>
    <col min="15616" max="15616" width="16.7" style="124" customWidth="1"/>
    <col min="15617" max="15617" width="17.2" style="124" customWidth="1"/>
    <col min="15618" max="15618" width="18.2" style="124" customWidth="1"/>
    <col min="15619" max="15619" width="14.2" style="124" customWidth="1"/>
    <col min="15620" max="15621" width="9" style="124" customWidth="1"/>
    <col min="15622" max="15622" width="16.7" style="124" customWidth="1"/>
    <col min="15623" max="15623" width="18.2" style="124" customWidth="1"/>
    <col min="15624" max="15864" width="9" style="124" customWidth="1"/>
    <col min="15865" max="15865" width="6.2" style="124" customWidth="1"/>
    <col min="15866" max="15866" width="17.7" style="124" customWidth="1"/>
    <col min="15867" max="15867" width="48.7" style="124" customWidth="1"/>
    <col min="15868" max="15868" width="15.2" style="124" customWidth="1"/>
    <col min="15869" max="15869" width="17.2" style="124" customWidth="1"/>
    <col min="15870" max="15870" width="17.7" style="124" customWidth="1"/>
    <col min="15871" max="15871" width="18.7" style="124" customWidth="1"/>
    <col min="15872" max="15872" width="16.7" style="124" customWidth="1"/>
    <col min="15873" max="15873" width="17.2" style="124" customWidth="1"/>
    <col min="15874" max="15874" width="18.2" style="124" customWidth="1"/>
    <col min="15875" max="15875" width="14.2" style="124" customWidth="1"/>
    <col min="15876" max="15877" width="9" style="124" customWidth="1"/>
    <col min="15878" max="15878" width="16.7" style="124" customWidth="1"/>
    <col min="15879" max="15879" width="18.2" style="124" customWidth="1"/>
    <col min="15880" max="16120" width="9" style="124" customWidth="1"/>
    <col min="16121" max="16121" width="6.2" style="124" customWidth="1"/>
    <col min="16122" max="16122" width="17.7" style="124" customWidth="1"/>
    <col min="16123" max="16123" width="48.7" style="124" customWidth="1"/>
    <col min="16124" max="16124" width="15.2" style="124" customWidth="1"/>
    <col min="16125" max="16125" width="17.2" style="124" customWidth="1"/>
    <col min="16126" max="16126" width="17.7" style="124" customWidth="1"/>
    <col min="16127" max="16127" width="18.7" style="124" customWidth="1"/>
    <col min="16128" max="16128" width="16.7" style="124" customWidth="1"/>
    <col min="16129" max="16129" width="17.2" style="124" customWidth="1"/>
    <col min="16130" max="16130" width="18.2" style="124" customWidth="1"/>
    <col min="16131" max="16131" width="14.2" style="124" customWidth="1"/>
    <col min="16132" max="16133" width="9" style="124" customWidth="1"/>
    <col min="16134" max="16134" width="16.7" style="124" customWidth="1"/>
    <col min="16135" max="16135" width="18.2" style="124" customWidth="1"/>
    <col min="16136" max="16384" width="9" style="124" customWidth="1"/>
  </cols>
  <sheetData>
    <row r="1" spans="1:9">
      <c r="A1" s="11" t="s">
        <v>0</v>
      </c>
    </row>
    <row r="2" ht="21" customHeight="1" spans="1:9">
      <c r="A2" s="127" t="s">
        <v>7208</v>
      </c>
    </row>
    <row r="3" s="123" customFormat="1" customHeight="1" spans="1:9">
      <c r="A3" s="128" t="str">
        <f>"评估基准日："&amp;TEXT(基本信息输入表!M7,"yyyy年mm月dd日")</f>
        <v>评估基准日：2025年02月20日</v>
      </c>
      <c r="H3" s="129" t="s">
        <v>7209</v>
      </c>
    </row>
    <row r="4" s="123" customFormat="1" customHeight="1" spans="1:9">
      <c r="A4" s="128"/>
    </row>
    <row r="5" s="123" customFormat="1" customHeight="1" spans="1:9">
      <c r="A5" s="130" t="str">
        <f>基本信息输入表!K6&amp;"："&amp;基本信息输入表!M6</f>
        <v>产权持有单位：中国石油天然气股份有限公司塔里木油田分公司塔西南勘探开发公司</v>
      </c>
      <c r="B5" s="130"/>
      <c r="D5" s="128"/>
      <c r="G5" s="131" t="s">
        <v>821</v>
      </c>
    </row>
    <row r="6" customHeight="1" spans="1:9">
      <c r="A6" s="132" t="s">
        <v>4</v>
      </c>
      <c r="B6" s="132" t="s">
        <v>1374</v>
      </c>
      <c r="C6" s="132" t="s">
        <v>7210</v>
      </c>
      <c r="D6" s="132" t="s">
        <v>1147</v>
      </c>
      <c r="E6" s="132" t="s">
        <v>6</v>
      </c>
      <c r="F6" s="132" t="s">
        <v>7</v>
      </c>
      <c r="G6" s="133" t="s">
        <v>686</v>
      </c>
      <c r="H6" s="132" t="s">
        <v>176</v>
      </c>
      <c r="I6" s="9" t="s">
        <v>1461</v>
      </c>
    </row>
    <row r="7" customHeight="1" spans="1:9">
      <c r="A7" s="134" t="str">
        <f>IF(B7="","",ROW()-7)</f>
        <v/>
      </c>
      <c r="B7" s="135"/>
      <c r="C7" s="136"/>
      <c r="D7" s="137"/>
      <c r="E7" s="138"/>
      <c r="F7" s="138"/>
      <c r="G7" s="138" t="str">
        <f>IF(E7=0,"",(F7-E7)/E7*100)</f>
        <v/>
      </c>
      <c r="H7" s="139"/>
      <c r="I7" s="140" t="s">
        <v>7211</v>
      </c>
    </row>
    <row r="8" customHeight="1" spans="1:9">
      <c r="A8" s="134" t="str">
        <f t="shared" ref="A8:A26" si="0">IF(B8="","",ROW()-7)</f>
        <v/>
      </c>
      <c r="B8" s="135"/>
      <c r="C8" s="136"/>
      <c r="D8" s="137"/>
      <c r="E8" s="138"/>
      <c r="F8" s="138"/>
      <c r="G8" s="138" t="str">
        <f t="shared" ref="G8:G27" si="1">IF(E8=0,"",(F8-E8)/E8*100)</f>
        <v/>
      </c>
      <c r="H8" s="139"/>
      <c r="I8" s="140" t="s">
        <v>7212</v>
      </c>
    </row>
    <row r="9" customHeight="1" spans="1:9">
      <c r="A9" s="134" t="str">
        <f t="shared" si="0"/>
        <v/>
      </c>
      <c r="B9" s="135"/>
      <c r="C9" s="136"/>
      <c r="D9" s="137"/>
      <c r="E9" s="138"/>
      <c r="F9" s="138"/>
      <c r="G9" s="138" t="str">
        <f t="shared" si="1"/>
        <v/>
      </c>
      <c r="H9" s="139"/>
      <c r="I9" s="140" t="s">
        <v>7213</v>
      </c>
    </row>
    <row r="10" customHeight="1" spans="1:9">
      <c r="A10" s="134" t="str">
        <f t="shared" si="0"/>
        <v/>
      </c>
      <c r="B10" s="135"/>
      <c r="C10" s="136"/>
      <c r="D10" s="137"/>
      <c r="E10" s="138"/>
      <c r="F10" s="138"/>
      <c r="G10" s="138" t="str">
        <f t="shared" si="1"/>
        <v/>
      </c>
      <c r="H10" s="139"/>
      <c r="I10" s="140" t="s">
        <v>7214</v>
      </c>
    </row>
    <row r="11" customHeight="1" spans="1:9">
      <c r="A11" s="134" t="str">
        <f t="shared" si="0"/>
        <v/>
      </c>
      <c r="B11" s="135"/>
      <c r="C11" s="136"/>
      <c r="D11" s="137"/>
      <c r="E11" s="138"/>
      <c r="F11" s="138"/>
      <c r="G11" s="138" t="str">
        <f t="shared" si="1"/>
        <v/>
      </c>
      <c r="H11" s="139"/>
      <c r="I11" s="140" t="s">
        <v>7215</v>
      </c>
    </row>
    <row r="12" customHeight="1" spans="1:9">
      <c r="A12" s="134" t="str">
        <f t="shared" si="0"/>
        <v/>
      </c>
      <c r="B12" s="135"/>
      <c r="C12" s="136"/>
      <c r="D12" s="137"/>
      <c r="E12" s="138"/>
      <c r="F12" s="138"/>
      <c r="G12" s="138" t="str">
        <f t="shared" si="1"/>
        <v/>
      </c>
      <c r="H12" s="139"/>
      <c r="I12" s="140" t="s">
        <v>7216</v>
      </c>
    </row>
    <row r="13" customHeight="1" spans="1:9">
      <c r="A13" s="134" t="str">
        <f t="shared" si="0"/>
        <v/>
      </c>
      <c r="B13" s="135"/>
      <c r="C13" s="136"/>
      <c r="D13" s="137"/>
      <c r="E13" s="138"/>
      <c r="F13" s="138"/>
      <c r="G13" s="138" t="str">
        <f t="shared" si="1"/>
        <v/>
      </c>
      <c r="H13" s="139"/>
      <c r="I13" s="140" t="s">
        <v>7217</v>
      </c>
    </row>
    <row r="14" customHeight="1" spans="1:9">
      <c r="A14" s="134" t="str">
        <f t="shared" si="0"/>
        <v/>
      </c>
      <c r="B14" s="135"/>
      <c r="C14" s="136"/>
      <c r="D14" s="137"/>
      <c r="E14" s="138"/>
      <c r="F14" s="138"/>
      <c r="G14" s="138" t="str">
        <f t="shared" si="1"/>
        <v/>
      </c>
      <c r="H14" s="139"/>
      <c r="I14" s="140" t="s">
        <v>7218</v>
      </c>
    </row>
    <row r="15" customHeight="1" spans="1:9">
      <c r="A15" s="134" t="str">
        <f t="shared" si="0"/>
        <v/>
      </c>
      <c r="B15" s="135"/>
      <c r="C15" s="136"/>
      <c r="D15" s="137"/>
      <c r="E15" s="138"/>
      <c r="F15" s="138"/>
      <c r="G15" s="138" t="str">
        <f t="shared" si="1"/>
        <v/>
      </c>
      <c r="H15" s="139"/>
      <c r="I15" s="140" t="s">
        <v>7219</v>
      </c>
    </row>
    <row r="16" customHeight="1" spans="1:9">
      <c r="A16" s="134" t="str">
        <f t="shared" si="0"/>
        <v/>
      </c>
      <c r="B16" s="135"/>
      <c r="C16" s="136"/>
      <c r="D16" s="137"/>
      <c r="E16" s="138"/>
      <c r="F16" s="138"/>
      <c r="G16" s="138" t="str">
        <f t="shared" si="1"/>
        <v/>
      </c>
      <c r="H16" s="139"/>
      <c r="I16" s="140" t="s">
        <v>7220</v>
      </c>
    </row>
    <row r="17" customHeight="1" spans="1:9">
      <c r="A17" s="134" t="str">
        <f t="shared" si="0"/>
        <v/>
      </c>
      <c r="B17" s="135"/>
      <c r="C17" s="136"/>
      <c r="D17" s="137"/>
      <c r="E17" s="138"/>
      <c r="F17" s="138"/>
      <c r="G17" s="138" t="str">
        <f t="shared" si="1"/>
        <v/>
      </c>
      <c r="H17" s="139"/>
      <c r="I17" s="140" t="s">
        <v>7221</v>
      </c>
    </row>
    <row r="18" customHeight="1" spans="1:9">
      <c r="A18" s="134" t="str">
        <f t="shared" si="0"/>
        <v/>
      </c>
      <c r="B18" s="135"/>
      <c r="C18" s="136"/>
      <c r="D18" s="137"/>
      <c r="E18" s="138"/>
      <c r="F18" s="138"/>
      <c r="G18" s="138" t="str">
        <f t="shared" si="1"/>
        <v/>
      </c>
      <c r="H18" s="139"/>
      <c r="I18" s="140" t="s">
        <v>7222</v>
      </c>
    </row>
    <row r="19" customHeight="1" spans="1:9">
      <c r="A19" s="134" t="str">
        <f t="shared" si="0"/>
        <v/>
      </c>
      <c r="B19" s="135"/>
      <c r="C19" s="136"/>
      <c r="D19" s="137"/>
      <c r="E19" s="138"/>
      <c r="F19" s="138"/>
      <c r="G19" s="138" t="str">
        <f t="shared" si="1"/>
        <v/>
      </c>
      <c r="H19" s="139"/>
      <c r="I19" s="140" t="s">
        <v>7223</v>
      </c>
    </row>
    <row r="20" customHeight="1" spans="1:9">
      <c r="A20" s="134" t="str">
        <f t="shared" si="0"/>
        <v/>
      </c>
      <c r="B20" s="135"/>
      <c r="C20" s="136"/>
      <c r="D20" s="137"/>
      <c r="E20" s="138"/>
      <c r="F20" s="138"/>
      <c r="G20" s="138" t="str">
        <f t="shared" si="1"/>
        <v/>
      </c>
      <c r="H20" s="139"/>
      <c r="I20" s="140" t="s">
        <v>7224</v>
      </c>
    </row>
    <row r="21" customHeight="1" spans="1:9">
      <c r="A21" s="134" t="str">
        <f t="shared" si="0"/>
        <v/>
      </c>
      <c r="B21" s="135"/>
      <c r="C21" s="136"/>
      <c r="D21" s="137"/>
      <c r="E21" s="138"/>
      <c r="F21" s="138"/>
      <c r="G21" s="138" t="str">
        <f t="shared" si="1"/>
        <v/>
      </c>
      <c r="H21" s="139"/>
      <c r="I21" s="140" t="s">
        <v>7225</v>
      </c>
    </row>
    <row r="22" customHeight="1" spans="1:9">
      <c r="A22" s="134" t="str">
        <f t="shared" si="0"/>
        <v/>
      </c>
      <c r="B22" s="135"/>
      <c r="C22" s="136"/>
      <c r="D22" s="137"/>
      <c r="E22" s="138"/>
      <c r="F22" s="138"/>
      <c r="G22" s="138" t="str">
        <f t="shared" si="1"/>
        <v/>
      </c>
      <c r="H22" s="139"/>
      <c r="I22" s="140" t="s">
        <v>7226</v>
      </c>
    </row>
    <row r="23" customHeight="1" spans="1:9">
      <c r="A23" s="134" t="str">
        <f t="shared" si="0"/>
        <v/>
      </c>
      <c r="B23" s="135"/>
      <c r="C23" s="136"/>
      <c r="D23" s="137"/>
      <c r="E23" s="138"/>
      <c r="F23" s="138"/>
      <c r="G23" s="138" t="str">
        <f t="shared" si="1"/>
        <v/>
      </c>
      <c r="H23" s="139"/>
      <c r="I23" s="140" t="s">
        <v>7227</v>
      </c>
    </row>
    <row r="24" customHeight="1" spans="1:9">
      <c r="A24" s="134" t="str">
        <f t="shared" si="0"/>
        <v/>
      </c>
      <c r="B24" s="135"/>
      <c r="C24" s="136"/>
      <c r="D24" s="137"/>
      <c r="E24" s="138"/>
      <c r="F24" s="138"/>
      <c r="G24" s="138" t="str">
        <f t="shared" si="1"/>
        <v/>
      </c>
      <c r="H24" s="139"/>
      <c r="I24" s="140" t="s">
        <v>7228</v>
      </c>
    </row>
    <row r="25" customHeight="1" spans="1:9">
      <c r="A25" s="134" t="str">
        <f t="shared" si="0"/>
        <v/>
      </c>
      <c r="B25" s="135"/>
      <c r="C25" s="136"/>
      <c r="D25" s="137"/>
      <c r="E25" s="138"/>
      <c r="F25" s="138"/>
      <c r="G25" s="138" t="str">
        <f t="shared" si="1"/>
        <v/>
      </c>
      <c r="H25" s="139"/>
      <c r="I25" s="140" t="s">
        <v>7229</v>
      </c>
    </row>
    <row r="26" customHeight="1" spans="1:9">
      <c r="A26" s="134" t="str">
        <f t="shared" si="0"/>
        <v/>
      </c>
      <c r="B26" s="135"/>
      <c r="C26" s="136"/>
      <c r="D26" s="137"/>
      <c r="E26" s="138"/>
      <c r="F26" s="138"/>
      <c r="G26" s="138" t="str">
        <f t="shared" si="1"/>
        <v/>
      </c>
      <c r="H26" s="139"/>
      <c r="I26" s="140" t="s">
        <v>7230</v>
      </c>
    </row>
    <row r="27" customHeight="1" spans="1:9">
      <c r="A27" s="139" t="s">
        <v>7231</v>
      </c>
      <c r="B27" s="139"/>
      <c r="C27" s="132"/>
      <c r="D27" s="132"/>
      <c r="E27" s="138">
        <f>SUM(E7:E26)</f>
        <v>0</v>
      </c>
      <c r="F27" s="138">
        <f>SUM(F7:F26)</f>
        <v>0</v>
      </c>
      <c r="G27" s="138" t="str">
        <f t="shared" si="1"/>
        <v/>
      </c>
      <c r="H27" s="139"/>
      <c r="I27" s="141"/>
    </row>
    <row r="28" customHeight="1" spans="1:9">
      <c r="A28" s="123" t="str">
        <f>基本信息输入表!$K$6&amp;"填表人："&amp;基本信息输入表!$M$68</f>
        <v>产权持有单位填表人：宁国胜</v>
      </c>
      <c r="B28" s="123"/>
      <c r="C28" s="142"/>
      <c r="D28" s="143"/>
      <c r="E28" s="144"/>
      <c r="F28" s="144" t="str">
        <f>"评估人员："&amp;基本信息输入表!$Q$68</f>
        <v>评估人员：王庆国</v>
      </c>
      <c r="G28" s="144"/>
      <c r="H28" s="123"/>
      <c r="I28" s="141" t="s">
        <v>837</v>
      </c>
    </row>
    <row r="29" spans="1:9">
      <c r="A29" s="141" t="str">
        <f>"填表日期："&amp;YEAR(基本信息输入表!$O$68)&amp;"年"&amp;MONTH(基本信息输入表!$O$68)&amp;"月"&amp;DAY(基本信息输入表!$O$68)&amp;"日"</f>
        <v>填表日期：2025年2月22日</v>
      </c>
      <c r="B29" s="141"/>
      <c r="C29" s="141"/>
      <c r="D29" s="145"/>
      <c r="E29" s="141"/>
      <c r="F29" s="141"/>
      <c r="G29" s="146"/>
      <c r="H29" s="141"/>
      <c r="I29" s="141"/>
    </row>
    <row r="30" spans="1:9">
      <c r="A30" s="141"/>
      <c r="B30" s="141"/>
      <c r="C30" s="141"/>
      <c r="D30" s="145"/>
      <c r="E30" s="141"/>
      <c r="F30" s="141"/>
      <c r="G30" s="146"/>
      <c r="H30" s="141"/>
      <c r="I30" s="141"/>
    </row>
  </sheetData>
  <mergeCells count="4">
    <mergeCell ref="A2:H2"/>
    <mergeCell ref="A3:G3"/>
    <mergeCell ref="A4:H4"/>
    <mergeCell ref="G5:H5"/>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N29"/>
  <sheetViews>
    <sheetView showGridLines="0" zoomScale="96" zoomScaleNormal="96" topLeftCell="A4" workbookViewId="0">
      <selection activeCell="P29" sqref="P29"/>
    </sheetView>
  </sheetViews>
  <sheetFormatPr defaultColWidth="9" defaultRowHeight="15.75" customHeight="1"/>
  <cols>
    <col min="1" max="1" width="5.2" style="10" customWidth="1"/>
    <col min="2" max="2" width="15.7" style="10" customWidth="1"/>
    <col min="3" max="3" width="13.5" style="10" customWidth="1"/>
    <col min="4" max="4" width="10.7" style="10" customWidth="1"/>
    <col min="5" max="5" width="8.2" style="10" customWidth="1"/>
    <col min="6" max="6" width="7" style="10" customWidth="1"/>
    <col min="7" max="7" width="9.7" style="10" customWidth="1"/>
    <col min="8" max="8" width="8.2" style="10" customWidth="1"/>
    <col min="9" max="9" width="10.2" style="10" customWidth="1"/>
    <col min="10" max="10" width="9.5" style="10" customWidth="1"/>
    <col min="11" max="11" width="10" style="10" customWidth="1"/>
    <col min="12" max="12" width="9.5" style="10" customWidth="1"/>
    <col min="13" max="13" width="8.2" style="10" customWidth="1"/>
    <col min="14" max="15" width="9" style="10" customWidth="1"/>
    <col min="16" max="16384" width="9" style="10"/>
  </cols>
  <sheetData>
    <row r="1" customHeight="1" spans="1:14">
      <c r="A1" s="11" t="s">
        <v>0</v>
      </c>
    </row>
    <row r="2" s="8" customFormat="1" ht="30" customHeight="1" spans="1:14">
      <c r="A2" s="12" t="s">
        <v>127</v>
      </c>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14" t="s">
        <v>7232</v>
      </c>
    </row>
    <row r="5" customHeight="1" spans="1:14">
      <c r="A5" s="15" t="str">
        <f>基本信息输入表!K6&amp;"："&amp;基本信息输入表!M6</f>
        <v>产权持有单位：中国石油天然气股份有限公司塔里木油田分公司塔西南勘探开发公司</v>
      </c>
      <c r="B5" s="16"/>
      <c r="C5" s="16"/>
      <c r="D5" s="16"/>
      <c r="E5" s="16"/>
      <c r="M5" s="14" t="s">
        <v>1444</v>
      </c>
    </row>
    <row r="6" s="9" customFormat="1" ht="12.75" customHeight="1" spans="1:14">
      <c r="A6" s="36" t="s">
        <v>4</v>
      </c>
      <c r="B6" s="36" t="s">
        <v>7233</v>
      </c>
      <c r="C6" s="36" t="s">
        <v>7234</v>
      </c>
      <c r="D6" s="105" t="s">
        <v>1448</v>
      </c>
      <c r="E6" s="36" t="s">
        <v>6</v>
      </c>
      <c r="F6" s="89"/>
      <c r="G6" s="86"/>
      <c r="H6" s="105" t="s">
        <v>1192</v>
      </c>
      <c r="I6" s="36" t="s">
        <v>7</v>
      </c>
      <c r="J6" s="89"/>
      <c r="K6" s="86"/>
      <c r="L6" s="105" t="s">
        <v>7235</v>
      </c>
      <c r="M6" s="105" t="s">
        <v>176</v>
      </c>
    </row>
    <row r="7" s="9" customFormat="1" ht="12.75" customHeight="1" spans="1:14">
      <c r="A7" s="106"/>
      <c r="B7" s="106"/>
      <c r="C7" s="106"/>
      <c r="D7" s="106"/>
      <c r="E7" s="107" t="s">
        <v>1211</v>
      </c>
      <c r="F7" s="107" t="s">
        <v>1212</v>
      </c>
      <c r="G7" s="107" t="s">
        <v>1213</v>
      </c>
      <c r="H7" s="106"/>
      <c r="I7" s="107" t="s">
        <v>1214</v>
      </c>
      <c r="J7" s="107" t="s">
        <v>1215</v>
      </c>
      <c r="K7" s="107" t="s">
        <v>1213</v>
      </c>
      <c r="L7" s="106"/>
      <c r="M7" s="106"/>
      <c r="N7" s="9" t="s">
        <v>1461</v>
      </c>
    </row>
    <row r="8" ht="12.75" customHeight="1" spans="1:14">
      <c r="A8" s="109" t="str">
        <f>IF(B8="","",ROW()-7)</f>
        <v/>
      </c>
      <c r="B8" s="110"/>
      <c r="C8" s="110"/>
      <c r="D8" s="110"/>
      <c r="E8" s="117"/>
      <c r="F8" s="117"/>
      <c r="G8" s="117"/>
      <c r="H8" s="117"/>
      <c r="I8" s="113"/>
      <c r="J8" s="113"/>
      <c r="K8" s="113"/>
      <c r="L8" s="31" t="str">
        <f>IF(G8-H8=0,"",(K8-G8+H8)/(G8-H8)*100)</f>
        <v/>
      </c>
      <c r="M8" s="110"/>
      <c r="N8" s="9" t="s">
        <v>7236</v>
      </c>
    </row>
    <row r="9" ht="12.75" customHeight="1" spans="1:14">
      <c r="A9" s="109" t="str">
        <f t="shared" ref="A9:A24" si="0">IF(B9="","",ROW()-7)</f>
        <v/>
      </c>
      <c r="B9" s="110"/>
      <c r="C9" s="110"/>
      <c r="D9" s="110"/>
      <c r="E9" s="117"/>
      <c r="F9" s="117"/>
      <c r="G9" s="117"/>
      <c r="H9" s="117"/>
      <c r="I9" s="113"/>
      <c r="J9" s="113"/>
      <c r="K9" s="113"/>
      <c r="L9" s="31" t="str">
        <f t="shared" ref="L9:L27" si="1">IF(G9-H9=0,"",(K9-G9+H9)/(G9-H9)*100)</f>
        <v/>
      </c>
      <c r="M9" s="110"/>
      <c r="N9" s="9" t="s">
        <v>7237</v>
      </c>
    </row>
    <row r="10" ht="12.75" customHeight="1" spans="1:14">
      <c r="A10" s="109" t="str">
        <f t="shared" si="0"/>
        <v/>
      </c>
      <c r="B10" s="110"/>
      <c r="C10" s="110"/>
      <c r="D10" s="110"/>
      <c r="E10" s="117"/>
      <c r="F10" s="117"/>
      <c r="G10" s="117"/>
      <c r="H10" s="117"/>
      <c r="I10" s="113"/>
      <c r="J10" s="113"/>
      <c r="K10" s="113"/>
      <c r="L10" s="31" t="str">
        <f t="shared" si="1"/>
        <v/>
      </c>
      <c r="M10" s="110"/>
      <c r="N10" s="9" t="s">
        <v>7238</v>
      </c>
    </row>
    <row r="11" ht="12.75" customHeight="1" spans="1:14">
      <c r="A11" s="109" t="str">
        <f t="shared" si="0"/>
        <v/>
      </c>
      <c r="B11" s="110"/>
      <c r="C11" s="110"/>
      <c r="D11" s="110"/>
      <c r="E11" s="117"/>
      <c r="F11" s="117"/>
      <c r="G11" s="117"/>
      <c r="H11" s="117"/>
      <c r="I11" s="113"/>
      <c r="J11" s="113"/>
      <c r="K11" s="113"/>
      <c r="L11" s="31" t="str">
        <f t="shared" si="1"/>
        <v/>
      </c>
      <c r="M11" s="110"/>
      <c r="N11" s="9" t="s">
        <v>7239</v>
      </c>
    </row>
    <row r="12" ht="12.75" customHeight="1" spans="1:14">
      <c r="A12" s="109" t="str">
        <f t="shared" si="0"/>
        <v/>
      </c>
      <c r="B12" s="110"/>
      <c r="C12" s="110"/>
      <c r="D12" s="110"/>
      <c r="E12" s="117"/>
      <c r="F12" s="117"/>
      <c r="G12" s="117"/>
      <c r="H12" s="117"/>
      <c r="I12" s="113"/>
      <c r="J12" s="113"/>
      <c r="K12" s="113"/>
      <c r="L12" s="31" t="str">
        <f t="shared" si="1"/>
        <v/>
      </c>
      <c r="M12" s="110"/>
      <c r="N12" s="9" t="s">
        <v>7240</v>
      </c>
    </row>
    <row r="13" ht="12.75" customHeight="1" spans="1:14">
      <c r="A13" s="109" t="str">
        <f t="shared" si="0"/>
        <v/>
      </c>
      <c r="B13" s="110"/>
      <c r="C13" s="110"/>
      <c r="D13" s="110"/>
      <c r="E13" s="117"/>
      <c r="F13" s="117"/>
      <c r="G13" s="117"/>
      <c r="H13" s="117"/>
      <c r="I13" s="113"/>
      <c r="J13" s="113"/>
      <c r="K13" s="113"/>
      <c r="L13" s="31" t="str">
        <f t="shared" si="1"/>
        <v/>
      </c>
      <c r="M13" s="110"/>
      <c r="N13" s="9" t="s">
        <v>7241</v>
      </c>
    </row>
    <row r="14" ht="12.75" customHeight="1" spans="1:14">
      <c r="A14" s="109" t="str">
        <f t="shared" si="0"/>
        <v/>
      </c>
      <c r="B14" s="110"/>
      <c r="C14" s="110"/>
      <c r="D14" s="110"/>
      <c r="E14" s="117"/>
      <c r="F14" s="117"/>
      <c r="G14" s="117"/>
      <c r="H14" s="117"/>
      <c r="I14" s="113"/>
      <c r="J14" s="113"/>
      <c r="K14" s="113"/>
      <c r="L14" s="31" t="str">
        <f t="shared" si="1"/>
        <v/>
      </c>
      <c r="M14" s="110"/>
      <c r="N14" s="9" t="s">
        <v>7242</v>
      </c>
    </row>
    <row r="15" ht="12.75" customHeight="1" spans="1:14">
      <c r="A15" s="109" t="str">
        <f t="shared" si="0"/>
        <v/>
      </c>
      <c r="B15" s="110"/>
      <c r="C15" s="110"/>
      <c r="D15" s="110"/>
      <c r="E15" s="117"/>
      <c r="F15" s="117"/>
      <c r="G15" s="117"/>
      <c r="H15" s="117"/>
      <c r="I15" s="113"/>
      <c r="J15" s="113"/>
      <c r="K15" s="113"/>
      <c r="L15" s="31" t="str">
        <f t="shared" si="1"/>
        <v/>
      </c>
      <c r="M15" s="110"/>
      <c r="N15" s="9" t="s">
        <v>7243</v>
      </c>
    </row>
    <row r="16" ht="12.75" customHeight="1" spans="1:14">
      <c r="A16" s="109" t="str">
        <f t="shared" si="0"/>
        <v/>
      </c>
      <c r="B16" s="110"/>
      <c r="C16" s="110"/>
      <c r="D16" s="110"/>
      <c r="E16" s="117"/>
      <c r="F16" s="117"/>
      <c r="G16" s="117"/>
      <c r="H16" s="117"/>
      <c r="I16" s="113"/>
      <c r="J16" s="113"/>
      <c r="K16" s="113"/>
      <c r="L16" s="31" t="str">
        <f t="shared" si="1"/>
        <v/>
      </c>
      <c r="M16" s="110"/>
      <c r="N16" s="9" t="s">
        <v>7244</v>
      </c>
    </row>
    <row r="17" ht="12.75" customHeight="1" spans="1:14">
      <c r="A17" s="109" t="str">
        <f t="shared" si="0"/>
        <v/>
      </c>
      <c r="B17" s="110"/>
      <c r="C17" s="110"/>
      <c r="D17" s="110"/>
      <c r="E17" s="117"/>
      <c r="F17" s="117"/>
      <c r="G17" s="117"/>
      <c r="H17" s="117"/>
      <c r="I17" s="113"/>
      <c r="J17" s="113"/>
      <c r="K17" s="113"/>
      <c r="L17" s="31" t="str">
        <f t="shared" si="1"/>
        <v/>
      </c>
      <c r="M17" s="110"/>
      <c r="N17" s="9" t="s">
        <v>7245</v>
      </c>
    </row>
    <row r="18" ht="12.75" customHeight="1" spans="1:14">
      <c r="A18" s="109" t="str">
        <f t="shared" si="0"/>
        <v/>
      </c>
      <c r="B18" s="110"/>
      <c r="C18" s="110"/>
      <c r="D18" s="110"/>
      <c r="E18" s="117"/>
      <c r="F18" s="117"/>
      <c r="G18" s="117"/>
      <c r="H18" s="117"/>
      <c r="I18" s="113"/>
      <c r="J18" s="113"/>
      <c r="K18" s="113"/>
      <c r="L18" s="31" t="str">
        <f t="shared" si="1"/>
        <v/>
      </c>
      <c r="M18" s="110"/>
      <c r="N18" s="9" t="s">
        <v>7246</v>
      </c>
    </row>
    <row r="19" ht="12.75" customHeight="1" spans="1:14">
      <c r="A19" s="109" t="str">
        <f t="shared" si="0"/>
        <v/>
      </c>
      <c r="B19" s="110"/>
      <c r="C19" s="110"/>
      <c r="D19" s="110"/>
      <c r="E19" s="117"/>
      <c r="F19" s="117"/>
      <c r="G19" s="117"/>
      <c r="H19" s="117"/>
      <c r="I19" s="113"/>
      <c r="J19" s="113"/>
      <c r="K19" s="113"/>
      <c r="L19" s="31" t="str">
        <f t="shared" si="1"/>
        <v/>
      </c>
      <c r="M19" s="110"/>
      <c r="N19" s="9" t="s">
        <v>7247</v>
      </c>
    </row>
    <row r="20" ht="12.75" customHeight="1" spans="1:14">
      <c r="A20" s="109" t="str">
        <f t="shared" si="0"/>
        <v/>
      </c>
      <c r="B20" s="110"/>
      <c r="C20" s="110"/>
      <c r="D20" s="110"/>
      <c r="E20" s="117"/>
      <c r="F20" s="117"/>
      <c r="G20" s="117"/>
      <c r="H20" s="117"/>
      <c r="I20" s="113"/>
      <c r="J20" s="113"/>
      <c r="K20" s="113"/>
      <c r="L20" s="31" t="str">
        <f t="shared" si="1"/>
        <v/>
      </c>
      <c r="M20" s="110"/>
      <c r="N20" s="9" t="s">
        <v>7248</v>
      </c>
    </row>
    <row r="21" ht="12.75" customHeight="1" spans="1:14">
      <c r="A21" s="109" t="str">
        <f t="shared" si="0"/>
        <v/>
      </c>
      <c r="B21" s="110"/>
      <c r="C21" s="110"/>
      <c r="D21" s="110"/>
      <c r="E21" s="117"/>
      <c r="F21" s="117"/>
      <c r="G21" s="117"/>
      <c r="H21" s="117"/>
      <c r="I21" s="113"/>
      <c r="J21" s="113"/>
      <c r="K21" s="113"/>
      <c r="L21" s="31" t="str">
        <f t="shared" si="1"/>
        <v/>
      </c>
      <c r="M21" s="110"/>
      <c r="N21" s="9" t="s">
        <v>7249</v>
      </c>
    </row>
    <row r="22" ht="12.75" customHeight="1" spans="1:14">
      <c r="A22" s="109" t="str">
        <f t="shared" si="0"/>
        <v/>
      </c>
      <c r="B22" s="110"/>
      <c r="C22" s="110"/>
      <c r="D22" s="110"/>
      <c r="E22" s="117"/>
      <c r="F22" s="117"/>
      <c r="G22" s="117"/>
      <c r="H22" s="117"/>
      <c r="I22" s="113"/>
      <c r="J22" s="113"/>
      <c r="K22" s="113"/>
      <c r="L22" s="31" t="str">
        <f t="shared" si="1"/>
        <v/>
      </c>
      <c r="M22" s="110"/>
      <c r="N22" s="9" t="s">
        <v>7250</v>
      </c>
    </row>
    <row r="23" ht="12.75" customHeight="1" spans="1:14">
      <c r="A23" s="109" t="str">
        <f t="shared" si="0"/>
        <v/>
      </c>
      <c r="B23" s="110"/>
      <c r="C23" s="110"/>
      <c r="D23" s="110"/>
      <c r="E23" s="117"/>
      <c r="F23" s="117"/>
      <c r="G23" s="117"/>
      <c r="H23" s="117"/>
      <c r="I23" s="113"/>
      <c r="J23" s="113"/>
      <c r="K23" s="113"/>
      <c r="L23" s="31" t="str">
        <f t="shared" si="1"/>
        <v/>
      </c>
      <c r="M23" s="110"/>
      <c r="N23" s="9" t="s">
        <v>7251</v>
      </c>
    </row>
    <row r="24" ht="12.75" customHeight="1" spans="1:14">
      <c r="A24" s="109" t="str">
        <f t="shared" si="0"/>
        <v/>
      </c>
      <c r="B24" s="110"/>
      <c r="C24" s="110"/>
      <c r="D24" s="110"/>
      <c r="E24" s="117"/>
      <c r="F24" s="117"/>
      <c r="G24" s="117"/>
      <c r="H24" s="117"/>
      <c r="I24" s="113"/>
      <c r="J24" s="113"/>
      <c r="K24" s="113"/>
      <c r="L24" s="31" t="str">
        <f t="shared" si="1"/>
        <v/>
      </c>
      <c r="M24" s="110"/>
      <c r="N24" s="9" t="s">
        <v>7252</v>
      </c>
    </row>
    <row r="25" ht="12.75" customHeight="1" spans="1:14">
      <c r="A25" s="118" t="s">
        <v>7253</v>
      </c>
      <c r="B25" s="119"/>
      <c r="C25" s="119"/>
      <c r="D25" s="120"/>
      <c r="E25" s="121">
        <f>SUM(E8:E24)</f>
        <v>0</v>
      </c>
      <c r="F25" s="121"/>
      <c r="G25" s="121">
        <f>SUM(G8:G24)</f>
        <v>0</v>
      </c>
      <c r="H25" s="121">
        <f>SUM(H8:H24)</f>
        <v>0</v>
      </c>
      <c r="I25" s="23"/>
      <c r="J25" s="23"/>
      <c r="K25" s="121">
        <f>SUM(K8:K24)</f>
        <v>0</v>
      </c>
      <c r="L25" s="31" t="str">
        <f t="shared" si="1"/>
        <v/>
      </c>
      <c r="M25" s="21"/>
    </row>
    <row r="26" ht="12.75" customHeight="1" spans="1:14">
      <c r="A26" s="118" t="s">
        <v>7254</v>
      </c>
      <c r="B26" s="119"/>
      <c r="C26" s="119"/>
      <c r="D26" s="120"/>
      <c r="E26" s="23"/>
      <c r="F26" s="23"/>
      <c r="G26" s="23">
        <f>H25</f>
        <v>0</v>
      </c>
      <c r="H26" s="23"/>
      <c r="I26" s="23"/>
      <c r="J26" s="23"/>
      <c r="K26" s="23"/>
      <c r="L26" s="31"/>
      <c r="M26" s="21"/>
    </row>
    <row r="27" customHeight="1" spans="1:14">
      <c r="A27" s="103" t="s">
        <v>7255</v>
      </c>
      <c r="B27" s="122"/>
      <c r="C27" s="122"/>
      <c r="D27" s="104"/>
      <c r="E27" s="31"/>
      <c r="F27" s="31"/>
      <c r="G27" s="31">
        <f>G25-G26</f>
        <v>0</v>
      </c>
      <c r="H27" s="31"/>
      <c r="I27" s="31"/>
      <c r="J27" s="31"/>
      <c r="K27" s="31">
        <f>K25</f>
        <v>0</v>
      </c>
      <c r="L27" s="31" t="str">
        <f t="shared" si="1"/>
        <v/>
      </c>
      <c r="M27" s="27"/>
    </row>
    <row r="28" customHeight="1" spans="1:14">
      <c r="A28" s="10" t="str">
        <f>基本信息输入表!$K$6&amp;"填表人："&amp;基本信息输入表!$M$69</f>
        <v>产权持有单位填表人：宁国胜</v>
      </c>
      <c r="K28" s="10" t="str">
        <f>"评估人员："&amp;基本信息输入表!$Q$69</f>
        <v>评估人员：王庆国</v>
      </c>
      <c r="L28" s="35"/>
      <c r="N28" s="10" t="s">
        <v>1483</v>
      </c>
    </row>
    <row r="29" customHeight="1" spans="1:14">
      <c r="A29" s="10" t="str">
        <f>"填表日期："&amp;YEAR(基本信息输入表!$O$69)&amp;"年"&amp;MONTH(基本信息输入表!$O$69)&amp;"月"&amp;DAY(基本信息输入表!$O$69)&amp;"日"</f>
        <v>填表日期：2025年2月22日</v>
      </c>
      <c r="L29" s="35"/>
    </row>
  </sheetData>
  <mergeCells count="16">
    <mergeCell ref="A2:M2"/>
    <mergeCell ref="A3:M3"/>
    <mergeCell ref="L4:M4"/>
    <mergeCell ref="A5:E5"/>
    <mergeCell ref="E6:G6"/>
    <mergeCell ref="I6:K6"/>
    <mergeCell ref="A25:D25"/>
    <mergeCell ref="A26:D26"/>
    <mergeCell ref="A27:D27"/>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O30"/>
  <sheetViews>
    <sheetView showGridLines="0" zoomScale="96" zoomScaleNormal="96" topLeftCell="A4" workbookViewId="0">
      <selection activeCell="R27" sqref="R27"/>
    </sheetView>
  </sheetViews>
  <sheetFormatPr defaultColWidth="9" defaultRowHeight="15.75" customHeight="1"/>
  <cols>
    <col min="1" max="1" width="4.2" style="10" customWidth="1"/>
    <col min="2" max="2" width="12.2" style="10" customWidth="1"/>
    <col min="3" max="3" width="11.7" style="10" customWidth="1"/>
    <col min="4" max="4" width="8" style="10" customWidth="1"/>
    <col min="5" max="5" width="6.2" style="10" customWidth="1"/>
    <col min="6" max="6" width="8" style="10" customWidth="1"/>
    <col min="7" max="7" width="12.2" style="10" customWidth="1"/>
    <col min="8" max="8" width="9.7" style="10" customWidth="1"/>
    <col min="9" max="9" width="8.2" style="10" customWidth="1"/>
    <col min="10" max="10" width="10.2" style="10" customWidth="1"/>
    <col min="11" max="11" width="12.7" style="10" customWidth="1"/>
    <col min="12" max="12" width="9.5" style="10" customWidth="1"/>
    <col min="13" max="13" width="8.5" style="10" customWidth="1"/>
    <col min="14" max="14" width="10.7" style="10" customWidth="1"/>
    <col min="15" max="16" width="9" style="10" customWidth="1"/>
    <col min="17" max="16384" width="9" style="10"/>
  </cols>
  <sheetData>
    <row r="1" customHeight="1" spans="1:15">
      <c r="A1" s="11" t="s">
        <v>0</v>
      </c>
    </row>
    <row r="2" s="8" customFormat="1" ht="30" customHeight="1" spans="1:15">
      <c r="A2" s="12" t="s">
        <v>131</v>
      </c>
    </row>
    <row r="3" customHeight="1" spans="1:15">
      <c r="A3" s="9" t="str">
        <f>"评估基准日："&amp;TEXT(基本信息输入表!M7,"yyyy年mm月dd日")</f>
        <v>评估基准日：2025年02月20日</v>
      </c>
    </row>
    <row r="4" ht="14.25" customHeight="1" spans="1:15">
      <c r="A4" s="9"/>
      <c r="B4" s="9"/>
      <c r="C4" s="9"/>
      <c r="D4" s="9"/>
      <c r="E4" s="9"/>
      <c r="F4" s="9"/>
      <c r="G4" s="9"/>
      <c r="H4" s="9"/>
      <c r="I4" s="9"/>
      <c r="J4" s="9"/>
      <c r="K4" s="9"/>
      <c r="L4" s="14" t="s">
        <v>7256</v>
      </c>
    </row>
    <row r="5" customHeight="1" spans="1:15">
      <c r="A5" s="10" t="str">
        <f>基本信息输入表!K6&amp;"："&amp;基本信息输入表!M6</f>
        <v>产权持有单位：中国石油天然气股份有限公司塔里木油田分公司塔西南勘探开发公司</v>
      </c>
      <c r="L5" s="94" t="s">
        <v>821</v>
      </c>
      <c r="M5" s="16"/>
      <c r="N5" s="16"/>
    </row>
    <row r="6" s="9" customFormat="1" ht="12" customHeight="1" spans="1:15">
      <c r="A6" s="36" t="s">
        <v>4</v>
      </c>
      <c r="B6" s="36" t="s">
        <v>7257</v>
      </c>
      <c r="C6" s="105" t="s">
        <v>7258</v>
      </c>
      <c r="D6" s="105" t="s">
        <v>1210</v>
      </c>
      <c r="E6" s="105" t="s">
        <v>1211</v>
      </c>
      <c r="F6" s="105" t="s">
        <v>6868</v>
      </c>
      <c r="G6" s="36" t="s">
        <v>6</v>
      </c>
      <c r="H6" s="86"/>
      <c r="I6" s="84" t="s">
        <v>1192</v>
      </c>
      <c r="J6" s="36" t="s">
        <v>7</v>
      </c>
      <c r="K6" s="89"/>
      <c r="L6" s="86"/>
      <c r="M6" s="105" t="s">
        <v>686</v>
      </c>
      <c r="N6" s="105" t="s">
        <v>176</v>
      </c>
    </row>
    <row r="7" s="9" customFormat="1" ht="12.75" customHeight="1" spans="1:15">
      <c r="A7" s="106"/>
      <c r="B7" s="106"/>
      <c r="C7" s="106"/>
      <c r="D7" s="106"/>
      <c r="E7" s="106"/>
      <c r="F7" s="106"/>
      <c r="G7" s="114" t="s">
        <v>10</v>
      </c>
      <c r="H7" s="115" t="s">
        <v>11</v>
      </c>
      <c r="I7" s="101"/>
      <c r="J7" s="115" t="s">
        <v>10</v>
      </c>
      <c r="K7" s="116" t="s">
        <v>1354</v>
      </c>
      <c r="L7" s="115" t="s">
        <v>11</v>
      </c>
      <c r="M7" s="106"/>
      <c r="N7" s="106"/>
      <c r="O7" s="9" t="s">
        <v>1461</v>
      </c>
    </row>
    <row r="8" ht="12.75" customHeight="1" spans="1:15">
      <c r="A8" s="20" t="str">
        <f>IF(B8="","",ROW()-7)</f>
        <v/>
      </c>
      <c r="B8" s="68"/>
      <c r="C8" s="68"/>
      <c r="D8" s="68"/>
      <c r="E8" s="59"/>
      <c r="F8" s="22"/>
      <c r="G8" s="23"/>
      <c r="H8" s="59"/>
      <c r="I8" s="59"/>
      <c r="J8" s="23"/>
      <c r="K8" s="59"/>
      <c r="L8" s="59"/>
      <c r="M8" s="24" t="str">
        <f>IF(H8-I8=0,"",(L8-H8+I8)/(H8-I8)*100)</f>
        <v/>
      </c>
      <c r="N8" s="68"/>
      <c r="O8" s="9" t="s">
        <v>7259</v>
      </c>
    </row>
    <row r="9" ht="12.75" customHeight="1" spans="1:15">
      <c r="A9" s="20" t="str">
        <f t="shared" ref="A9:A24" si="0">IF(B9="","",ROW()-7)</f>
        <v/>
      </c>
      <c r="B9" s="68"/>
      <c r="C9" s="68"/>
      <c r="D9" s="68"/>
      <c r="E9" s="59"/>
      <c r="F9" s="22"/>
      <c r="G9" s="23"/>
      <c r="H9" s="59"/>
      <c r="I9" s="59"/>
      <c r="J9" s="23"/>
      <c r="K9" s="59"/>
      <c r="L9" s="59"/>
      <c r="M9" s="24" t="str">
        <f t="shared" ref="M9:M27" si="1">IF(H9-I9=0,"",(L9-H9+I9)/(H9-I9)*100)</f>
        <v/>
      </c>
      <c r="N9" s="68"/>
      <c r="O9" s="9" t="s">
        <v>7260</v>
      </c>
    </row>
    <row r="10" ht="12.75" customHeight="1" spans="1:15">
      <c r="A10" s="20" t="str">
        <f t="shared" si="0"/>
        <v/>
      </c>
      <c r="B10" s="68"/>
      <c r="C10" s="68"/>
      <c r="D10" s="68"/>
      <c r="E10" s="59"/>
      <c r="F10" s="22"/>
      <c r="G10" s="23"/>
      <c r="H10" s="59"/>
      <c r="I10" s="59"/>
      <c r="J10" s="23"/>
      <c r="K10" s="59"/>
      <c r="L10" s="59"/>
      <c r="M10" s="24" t="str">
        <f t="shared" si="1"/>
        <v/>
      </c>
      <c r="N10" s="68"/>
      <c r="O10" s="9" t="s">
        <v>7261</v>
      </c>
    </row>
    <row r="11" ht="12.75" customHeight="1" spans="1:15">
      <c r="A11" s="20" t="str">
        <f t="shared" si="0"/>
        <v/>
      </c>
      <c r="B11" s="68"/>
      <c r="C11" s="68"/>
      <c r="D11" s="68"/>
      <c r="E11" s="59"/>
      <c r="F11" s="22"/>
      <c r="G11" s="23"/>
      <c r="H11" s="59"/>
      <c r="I11" s="59"/>
      <c r="J11" s="23"/>
      <c r="K11" s="59"/>
      <c r="L11" s="59"/>
      <c r="M11" s="24" t="str">
        <f t="shared" si="1"/>
        <v/>
      </c>
      <c r="N11" s="68"/>
      <c r="O11" s="9" t="s">
        <v>7262</v>
      </c>
    </row>
    <row r="12" ht="12.75" customHeight="1" spans="1:15">
      <c r="A12" s="20" t="str">
        <f t="shared" si="0"/>
        <v/>
      </c>
      <c r="B12" s="68"/>
      <c r="C12" s="68"/>
      <c r="D12" s="68"/>
      <c r="E12" s="59"/>
      <c r="F12" s="22"/>
      <c r="G12" s="23"/>
      <c r="H12" s="59"/>
      <c r="I12" s="59"/>
      <c r="J12" s="23"/>
      <c r="K12" s="59"/>
      <c r="L12" s="59"/>
      <c r="M12" s="24" t="str">
        <f t="shared" si="1"/>
        <v/>
      </c>
      <c r="N12" s="68"/>
      <c r="O12" s="9" t="s">
        <v>7263</v>
      </c>
    </row>
    <row r="13" ht="12.75" customHeight="1" spans="1:15">
      <c r="A13" s="20" t="str">
        <f t="shared" si="0"/>
        <v/>
      </c>
      <c r="B13" s="68"/>
      <c r="C13" s="68"/>
      <c r="D13" s="68"/>
      <c r="E13" s="59"/>
      <c r="F13" s="22"/>
      <c r="G13" s="23"/>
      <c r="H13" s="59"/>
      <c r="I13" s="59"/>
      <c r="J13" s="23"/>
      <c r="K13" s="59"/>
      <c r="L13" s="59"/>
      <c r="M13" s="24" t="str">
        <f t="shared" si="1"/>
        <v/>
      </c>
      <c r="N13" s="68"/>
      <c r="O13" s="9" t="s">
        <v>7264</v>
      </c>
    </row>
    <row r="14" ht="12.75" customHeight="1" spans="1:15">
      <c r="A14" s="20" t="str">
        <f t="shared" si="0"/>
        <v/>
      </c>
      <c r="B14" s="68"/>
      <c r="C14" s="68"/>
      <c r="D14" s="68"/>
      <c r="E14" s="59"/>
      <c r="F14" s="22"/>
      <c r="G14" s="23"/>
      <c r="H14" s="59"/>
      <c r="I14" s="59"/>
      <c r="J14" s="23"/>
      <c r="K14" s="59"/>
      <c r="L14" s="59"/>
      <c r="M14" s="24" t="str">
        <f t="shared" si="1"/>
        <v/>
      </c>
      <c r="N14" s="68"/>
      <c r="O14" s="9" t="s">
        <v>7265</v>
      </c>
    </row>
    <row r="15" ht="12.75" customHeight="1" spans="1:15">
      <c r="A15" s="20" t="str">
        <f t="shared" si="0"/>
        <v/>
      </c>
      <c r="B15" s="68"/>
      <c r="C15" s="68"/>
      <c r="D15" s="68"/>
      <c r="E15" s="59"/>
      <c r="F15" s="22"/>
      <c r="G15" s="23"/>
      <c r="H15" s="59"/>
      <c r="I15" s="59"/>
      <c r="J15" s="23"/>
      <c r="K15" s="59"/>
      <c r="L15" s="59"/>
      <c r="M15" s="24" t="str">
        <f t="shared" si="1"/>
        <v/>
      </c>
      <c r="N15" s="68"/>
      <c r="O15" s="9" t="s">
        <v>7266</v>
      </c>
    </row>
    <row r="16" ht="12.75" customHeight="1" spans="1:15">
      <c r="A16" s="20" t="str">
        <f t="shared" si="0"/>
        <v/>
      </c>
      <c r="B16" s="68"/>
      <c r="C16" s="68"/>
      <c r="D16" s="68"/>
      <c r="E16" s="59"/>
      <c r="F16" s="22"/>
      <c r="G16" s="23"/>
      <c r="H16" s="59"/>
      <c r="I16" s="59"/>
      <c r="J16" s="23"/>
      <c r="K16" s="59"/>
      <c r="L16" s="59"/>
      <c r="M16" s="24" t="str">
        <f t="shared" si="1"/>
        <v/>
      </c>
      <c r="N16" s="68"/>
      <c r="O16" s="9" t="s">
        <v>7267</v>
      </c>
    </row>
    <row r="17" ht="12.75" customHeight="1" spans="1:15">
      <c r="A17" s="20" t="str">
        <f t="shared" si="0"/>
        <v/>
      </c>
      <c r="B17" s="68"/>
      <c r="C17" s="68"/>
      <c r="D17" s="68"/>
      <c r="E17" s="59"/>
      <c r="F17" s="22"/>
      <c r="G17" s="23"/>
      <c r="H17" s="59"/>
      <c r="I17" s="59"/>
      <c r="J17" s="23"/>
      <c r="K17" s="59"/>
      <c r="L17" s="59"/>
      <c r="M17" s="24" t="str">
        <f t="shared" si="1"/>
        <v/>
      </c>
      <c r="N17" s="68"/>
      <c r="O17" s="9" t="s">
        <v>7268</v>
      </c>
    </row>
    <row r="18" ht="12.75" customHeight="1" spans="1:15">
      <c r="A18" s="20" t="str">
        <f t="shared" si="0"/>
        <v/>
      </c>
      <c r="B18" s="68"/>
      <c r="C18" s="68"/>
      <c r="D18" s="68"/>
      <c r="E18" s="59"/>
      <c r="F18" s="22"/>
      <c r="G18" s="23"/>
      <c r="H18" s="59"/>
      <c r="I18" s="59"/>
      <c r="J18" s="23"/>
      <c r="K18" s="59"/>
      <c r="L18" s="59"/>
      <c r="M18" s="24" t="str">
        <f t="shared" si="1"/>
        <v/>
      </c>
      <c r="N18" s="68"/>
      <c r="O18" s="9" t="s">
        <v>7269</v>
      </c>
    </row>
    <row r="19" ht="12.75" customHeight="1" spans="1:15">
      <c r="A19" s="20" t="str">
        <f t="shared" si="0"/>
        <v/>
      </c>
      <c r="B19" s="68"/>
      <c r="C19" s="68"/>
      <c r="D19" s="68"/>
      <c r="E19" s="59"/>
      <c r="F19" s="22"/>
      <c r="G19" s="23"/>
      <c r="H19" s="59"/>
      <c r="I19" s="59"/>
      <c r="J19" s="23"/>
      <c r="K19" s="59"/>
      <c r="L19" s="59"/>
      <c r="M19" s="24" t="str">
        <f t="shared" si="1"/>
        <v/>
      </c>
      <c r="N19" s="68"/>
      <c r="O19" s="9" t="s">
        <v>7270</v>
      </c>
    </row>
    <row r="20" ht="12.75" customHeight="1" spans="1:15">
      <c r="A20" s="20" t="str">
        <f t="shared" si="0"/>
        <v/>
      </c>
      <c r="B20" s="68"/>
      <c r="C20" s="68"/>
      <c r="D20" s="68"/>
      <c r="E20" s="59"/>
      <c r="F20" s="22"/>
      <c r="G20" s="23"/>
      <c r="H20" s="59"/>
      <c r="I20" s="59"/>
      <c r="J20" s="23"/>
      <c r="K20" s="59"/>
      <c r="L20" s="59"/>
      <c r="M20" s="24" t="str">
        <f t="shared" si="1"/>
        <v/>
      </c>
      <c r="N20" s="68"/>
      <c r="O20" s="9" t="s">
        <v>7271</v>
      </c>
    </row>
    <row r="21" ht="12.75" customHeight="1" spans="1:15">
      <c r="A21" s="20" t="str">
        <f t="shared" si="0"/>
        <v/>
      </c>
      <c r="B21" s="68"/>
      <c r="C21" s="68"/>
      <c r="D21" s="68"/>
      <c r="E21" s="59"/>
      <c r="F21" s="22"/>
      <c r="G21" s="23"/>
      <c r="H21" s="59"/>
      <c r="I21" s="59"/>
      <c r="J21" s="23"/>
      <c r="K21" s="59"/>
      <c r="L21" s="59"/>
      <c r="M21" s="24" t="str">
        <f t="shared" si="1"/>
        <v/>
      </c>
      <c r="N21" s="68"/>
      <c r="O21" s="9" t="s">
        <v>7272</v>
      </c>
    </row>
    <row r="22" ht="12.75" customHeight="1" spans="1:15">
      <c r="A22" s="20" t="str">
        <f t="shared" si="0"/>
        <v/>
      </c>
      <c r="B22" s="68"/>
      <c r="C22" s="68"/>
      <c r="D22" s="68"/>
      <c r="E22" s="59"/>
      <c r="F22" s="22"/>
      <c r="G22" s="23"/>
      <c r="H22" s="59"/>
      <c r="I22" s="59"/>
      <c r="J22" s="23"/>
      <c r="K22" s="59"/>
      <c r="L22" s="59"/>
      <c r="M22" s="24" t="str">
        <f t="shared" si="1"/>
        <v/>
      </c>
      <c r="N22" s="68"/>
      <c r="O22" s="9" t="s">
        <v>7273</v>
      </c>
    </row>
    <row r="23" ht="12.75" customHeight="1" spans="1:15">
      <c r="A23" s="20" t="str">
        <f t="shared" si="0"/>
        <v/>
      </c>
      <c r="B23" s="68"/>
      <c r="C23" s="68"/>
      <c r="D23" s="68"/>
      <c r="E23" s="59"/>
      <c r="F23" s="22"/>
      <c r="G23" s="23"/>
      <c r="H23" s="59"/>
      <c r="I23" s="59"/>
      <c r="J23" s="23"/>
      <c r="K23" s="59"/>
      <c r="L23" s="59"/>
      <c r="M23" s="24" t="str">
        <f t="shared" si="1"/>
        <v/>
      </c>
      <c r="N23" s="68"/>
      <c r="O23" s="9" t="s">
        <v>7274</v>
      </c>
    </row>
    <row r="24" ht="12.75" customHeight="1" spans="1:15">
      <c r="A24" s="20" t="str">
        <f t="shared" si="0"/>
        <v/>
      </c>
      <c r="B24" s="68"/>
      <c r="C24" s="68"/>
      <c r="D24" s="68"/>
      <c r="E24" s="59"/>
      <c r="F24" s="22"/>
      <c r="G24" s="23"/>
      <c r="H24" s="59"/>
      <c r="I24" s="59"/>
      <c r="J24" s="23"/>
      <c r="K24" s="59"/>
      <c r="L24" s="59"/>
      <c r="M24" s="24" t="str">
        <f t="shared" si="1"/>
        <v/>
      </c>
      <c r="N24" s="68"/>
      <c r="O24" s="9" t="s">
        <v>7275</v>
      </c>
    </row>
    <row r="25" ht="12.75" customHeight="1" spans="1:15">
      <c r="A25" s="20" t="s">
        <v>1524</v>
      </c>
      <c r="B25" s="89"/>
      <c r="C25" s="86"/>
      <c r="D25" s="21"/>
      <c r="E25" s="59"/>
      <c r="F25" s="57"/>
      <c r="G25" s="23">
        <f>SUM(G8:G24)</f>
        <v>0</v>
      </c>
      <c r="H25" s="23">
        <f>SUM(H8:H24)</f>
        <v>0</v>
      </c>
      <c r="I25" s="23">
        <f>SUM(I8:I24)</f>
        <v>0</v>
      </c>
      <c r="J25" s="23">
        <f>SUM(J8:J24)</f>
        <v>0</v>
      </c>
      <c r="K25" s="23"/>
      <c r="L25" s="23">
        <f>SUM(L8:L24)</f>
        <v>0</v>
      </c>
      <c r="M25" s="24" t="str">
        <f t="shared" si="1"/>
        <v/>
      </c>
      <c r="N25" s="21"/>
    </row>
    <row r="26" ht="12.75" customHeight="1" spans="1:15">
      <c r="A26" s="20" t="s">
        <v>7276</v>
      </c>
      <c r="B26" s="89"/>
      <c r="C26" s="86"/>
      <c r="D26" s="21"/>
      <c r="E26" s="59"/>
      <c r="F26" s="57"/>
      <c r="G26" s="23"/>
      <c r="H26" s="23">
        <f>I25</f>
        <v>0</v>
      </c>
      <c r="I26" s="23"/>
      <c r="J26" s="23"/>
      <c r="K26" s="23"/>
      <c r="L26" s="23"/>
      <c r="M26" s="24"/>
      <c r="N26" s="21"/>
    </row>
    <row r="27" customHeight="1" spans="1:15">
      <c r="A27" s="24" t="s">
        <v>7277</v>
      </c>
      <c r="B27" s="16"/>
      <c r="C27" s="25"/>
      <c r="D27" s="24"/>
      <c r="E27" s="24"/>
      <c r="F27" s="24"/>
      <c r="G27" s="31">
        <f>G25-G26</f>
        <v>0</v>
      </c>
      <c r="H27" s="31">
        <f>H25-H26</f>
        <v>0</v>
      </c>
      <c r="I27" s="31"/>
      <c r="J27" s="31">
        <f>J25</f>
        <v>0</v>
      </c>
      <c r="K27" s="24"/>
      <c r="L27" s="31">
        <f>L25</f>
        <v>0</v>
      </c>
      <c r="M27" s="24" t="str">
        <f t="shared" si="1"/>
        <v/>
      </c>
      <c r="N27" s="27"/>
    </row>
    <row r="28" customHeight="1" spans="1:15">
      <c r="A28" s="10" t="str">
        <f>基本信息输入表!$K$6&amp;"填表人："&amp;基本信息输入表!$M$71</f>
        <v>产权持有单位填表人：宁国胜</v>
      </c>
      <c r="L28" s="10" t="str">
        <f>"评估人员："&amp;基本信息输入表!$Q$71</f>
        <v>评估人员：王庆国</v>
      </c>
      <c r="O28" s="10" t="s">
        <v>1483</v>
      </c>
    </row>
    <row r="29" customHeight="1" spans="1:15">
      <c r="A29" s="10" t="str">
        <f>"填表日期："&amp;YEAR(基本信息输入表!$O$71)&amp;"年"&amp;MONTH(基本信息输入表!$O$71)&amp;"月"&amp;DAY(基本信息输入表!$O$71)&amp;"日"</f>
        <v>填表日期：2025年2月22日</v>
      </c>
    </row>
    <row r="30" customHeight="1" spans="1:15">
      <c r="O30" s="58"/>
    </row>
  </sheetData>
  <mergeCells count="18">
    <mergeCell ref="A2:N2"/>
    <mergeCell ref="A3:N3"/>
    <mergeCell ref="L4:N4"/>
    <mergeCell ref="L5:N5"/>
    <mergeCell ref="G6:H6"/>
    <mergeCell ref="J6:L6"/>
    <mergeCell ref="A25:C25"/>
    <mergeCell ref="A26:C26"/>
    <mergeCell ref="A27:C27"/>
    <mergeCell ref="A6:A7"/>
    <mergeCell ref="B6:B7"/>
    <mergeCell ref="C6:C7"/>
    <mergeCell ref="D6:D7"/>
    <mergeCell ref="E6:E7"/>
    <mergeCell ref="F6:F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9"/>
  <sheetViews>
    <sheetView showGridLines="0" zoomScale="96" zoomScaleNormal="96" workbookViewId="0">
      <selection activeCell="B14" sqref="B14:G14"/>
    </sheetView>
  </sheetViews>
  <sheetFormatPr defaultColWidth="9" defaultRowHeight="18" customHeight="1"/>
  <cols>
    <col min="1" max="1" width="17.7" style="620" customWidth="1"/>
    <col min="2" max="2" width="10.5" style="623" customWidth="1"/>
    <col min="3" max="3" width="8" style="623" customWidth="1"/>
    <col min="4" max="4" width="13" style="623" customWidth="1"/>
    <col min="5" max="5" width="12" style="623" customWidth="1"/>
    <col min="6" max="6" width="11.7" style="623" customWidth="1"/>
    <col min="7" max="7" width="11.2" style="623" customWidth="1"/>
    <col min="8" max="8" width="16.7" style="623" customWidth="1"/>
    <col min="9" max="9" width="18.2" style="623" customWidth="1"/>
    <col min="10" max="10" width="13.7" style="623" customWidth="1"/>
    <col min="11" max="11" width="29.5" style="623" customWidth="1"/>
    <col min="12" max="13" width="9" style="623" customWidth="1"/>
    <col min="14" max="16384" width="9" style="623"/>
  </cols>
  <sheetData>
    <row r="1" s="619" customFormat="1" ht="30.75" customHeight="1" spans="1:12">
      <c r="A1" s="624" t="s">
        <v>425</v>
      </c>
      <c r="B1" s="625"/>
      <c r="C1" s="625"/>
      <c r="D1" s="625"/>
      <c r="E1" s="625"/>
      <c r="F1" s="625"/>
      <c r="G1" s="625"/>
      <c r="H1" s="625"/>
      <c r="I1" s="625"/>
      <c r="J1" s="625"/>
      <c r="K1" s="625"/>
    </row>
    <row r="2" customHeight="1" spans="1:12">
      <c r="A2" s="626" t="str">
        <f>"评估基准日："&amp;TEXT(基本信息输入表!M7,"yyyy年mm月dd日")</f>
        <v>评估基准日：2025年02月20日</v>
      </c>
    </row>
    <row r="3" ht="17.25" customHeight="1" spans="1:12">
      <c r="A3" s="627" t="s">
        <v>426</v>
      </c>
      <c r="B3" s="626"/>
      <c r="C3" s="626"/>
      <c r="D3" s="626"/>
      <c r="E3" s="626"/>
      <c r="F3" s="626"/>
      <c r="G3" s="626"/>
      <c r="H3" s="626"/>
      <c r="I3" s="628"/>
      <c r="J3" s="629"/>
      <c r="K3" s="630"/>
    </row>
    <row r="4" s="620" customFormat="1" customHeight="1" spans="1:12">
      <c r="A4" s="631" t="s">
        <v>427</v>
      </c>
      <c r="B4" s="632" t="s">
        <v>428</v>
      </c>
      <c r="C4" s="633" t="s">
        <v>184</v>
      </c>
      <c r="D4" s="634"/>
      <c r="E4" s="634"/>
      <c r="F4" s="634"/>
      <c r="G4" s="635"/>
      <c r="H4" s="632" t="s">
        <v>429</v>
      </c>
      <c r="I4" s="633"/>
      <c r="J4" s="636" t="s">
        <v>430</v>
      </c>
      <c r="K4" s="637"/>
      <c r="L4" s="623"/>
    </row>
    <row r="5" s="620" customFormat="1" customHeight="1" spans="1:12">
      <c r="A5" s="638"/>
      <c r="B5" s="639" t="s">
        <v>431</v>
      </c>
      <c r="C5" s="640"/>
      <c r="D5" s="641"/>
      <c r="E5" s="641"/>
      <c r="F5" s="641"/>
      <c r="G5" s="54"/>
      <c r="H5" s="642" t="s">
        <v>432</v>
      </c>
      <c r="I5" s="643"/>
      <c r="J5" s="644" t="s">
        <v>433</v>
      </c>
      <c r="K5" s="645"/>
      <c r="L5" s="623"/>
    </row>
    <row r="6" s="620" customFormat="1" customHeight="1" spans="1:12">
      <c r="A6" s="646" t="s">
        <v>434</v>
      </c>
      <c r="B6" s="647"/>
      <c r="C6" s="641"/>
      <c r="D6" s="641"/>
      <c r="E6" s="54"/>
      <c r="F6" s="642" t="s">
        <v>435</v>
      </c>
      <c r="G6" s="640"/>
      <c r="H6" s="648"/>
      <c r="I6" s="648"/>
      <c r="J6" s="644" t="s">
        <v>436</v>
      </c>
      <c r="K6" s="645"/>
    </row>
    <row r="7" s="620" customFormat="1" customHeight="1" spans="1:12">
      <c r="A7" s="649" t="s">
        <v>437</v>
      </c>
      <c r="B7" s="647"/>
      <c r="C7" s="641"/>
      <c r="D7" s="641"/>
      <c r="E7" s="54"/>
      <c r="F7" s="642" t="s">
        <v>435</v>
      </c>
      <c r="G7" s="640"/>
      <c r="H7" s="642" t="s">
        <v>438</v>
      </c>
      <c r="I7" s="647"/>
      <c r="J7" s="644" t="s">
        <v>433</v>
      </c>
      <c r="K7" s="645"/>
    </row>
    <row r="8" s="620" customFormat="1" customHeight="1" spans="1:12">
      <c r="A8" s="649" t="s">
        <v>439</v>
      </c>
      <c r="B8" s="640"/>
      <c r="C8" s="642" t="s">
        <v>440</v>
      </c>
      <c r="D8" s="640"/>
      <c r="E8" s="650" t="s">
        <v>441</v>
      </c>
      <c r="F8" s="651"/>
      <c r="G8" s="652"/>
      <c r="H8" s="648"/>
      <c r="I8" s="648"/>
      <c r="J8" s="644" t="s">
        <v>436</v>
      </c>
      <c r="K8" s="653"/>
    </row>
    <row r="9" s="620" customFormat="1" ht="27.45" customHeight="1" spans="1:12">
      <c r="A9" s="646" t="s">
        <v>442</v>
      </c>
      <c r="B9" s="654"/>
      <c r="C9" s="641"/>
      <c r="D9" s="641"/>
      <c r="E9" s="641"/>
      <c r="F9" s="641"/>
      <c r="G9" s="54"/>
      <c r="H9" s="639" t="s">
        <v>443</v>
      </c>
      <c r="I9" s="655" t="s">
        <v>444</v>
      </c>
      <c r="J9" s="639" t="s">
        <v>445</v>
      </c>
      <c r="K9" s="656" t="s">
        <v>446</v>
      </c>
    </row>
    <row r="10" s="621" customFormat="1" customHeight="1" spans="1:12">
      <c r="A10" s="657" t="s">
        <v>447</v>
      </c>
      <c r="B10" s="658"/>
      <c r="C10" s="658"/>
      <c r="D10" s="658"/>
      <c r="E10" s="658"/>
      <c r="F10" s="658"/>
      <c r="G10" s="659"/>
      <c r="H10" s="660" t="s">
        <v>448</v>
      </c>
      <c r="I10" s="661"/>
      <c r="J10" s="660" t="s">
        <v>449</v>
      </c>
      <c r="K10" s="662"/>
    </row>
    <row r="11" s="621" customFormat="1" customHeight="1" spans="1:12">
      <c r="A11" s="663"/>
      <c r="B11" s="78"/>
      <c r="C11" s="78"/>
      <c r="D11" s="78"/>
      <c r="E11" s="78"/>
      <c r="F11" s="78"/>
      <c r="G11" s="664"/>
      <c r="H11" s="642" t="s">
        <v>450</v>
      </c>
      <c r="I11" s="642" t="s">
        <v>451</v>
      </c>
      <c r="J11" s="642" t="s">
        <v>450</v>
      </c>
      <c r="K11" s="665" t="s">
        <v>451</v>
      </c>
    </row>
    <row r="12" s="622" customFormat="1" customHeight="1" spans="1:12">
      <c r="A12" s="666">
        <v>1</v>
      </c>
      <c r="B12" s="667"/>
      <c r="C12" s="641"/>
      <c r="D12" s="641"/>
      <c r="E12" s="641"/>
      <c r="F12" s="641"/>
      <c r="G12" s="54"/>
      <c r="H12" s="668"/>
      <c r="I12" s="669"/>
      <c r="J12" s="668"/>
      <c r="K12" s="670"/>
      <c r="L12" s="623"/>
    </row>
    <row r="13" customHeight="1" spans="1:12">
      <c r="A13" s="666">
        <v>2</v>
      </c>
      <c r="B13" s="667"/>
      <c r="C13" s="641"/>
      <c r="D13" s="641"/>
      <c r="E13" s="641"/>
      <c r="F13" s="641"/>
      <c r="G13" s="54"/>
      <c r="H13" s="668"/>
      <c r="I13" s="669"/>
      <c r="J13" s="668"/>
      <c r="K13" s="670"/>
    </row>
    <row r="14" customHeight="1" spans="1:12">
      <c r="A14" s="666">
        <v>3</v>
      </c>
      <c r="B14" s="667"/>
      <c r="C14" s="641"/>
      <c r="D14" s="641"/>
      <c r="E14" s="641"/>
      <c r="F14" s="641"/>
      <c r="G14" s="54"/>
      <c r="H14" s="668"/>
      <c r="I14" s="669"/>
      <c r="J14" s="668"/>
      <c r="K14" s="670"/>
    </row>
    <row r="15" customHeight="1" spans="1:12">
      <c r="A15" s="666">
        <v>4</v>
      </c>
      <c r="B15" s="667"/>
      <c r="C15" s="641"/>
      <c r="D15" s="641"/>
      <c r="E15" s="641"/>
      <c r="F15" s="641"/>
      <c r="G15" s="54"/>
      <c r="H15" s="671"/>
      <c r="I15" s="672"/>
      <c r="J15" s="672"/>
      <c r="K15" s="673"/>
    </row>
    <row r="16" customHeight="1" spans="1:12">
      <c r="A16" s="666">
        <v>5</v>
      </c>
      <c r="B16" s="667"/>
      <c r="C16" s="641"/>
      <c r="D16" s="641"/>
      <c r="E16" s="641"/>
      <c r="F16" s="641"/>
      <c r="G16" s="54"/>
      <c r="H16" s="671"/>
      <c r="I16" s="672"/>
      <c r="J16" s="672"/>
      <c r="K16" s="673"/>
    </row>
    <row r="17" customHeight="1" spans="1:11">
      <c r="A17" s="674" t="s">
        <v>452</v>
      </c>
      <c r="B17" s="667"/>
      <c r="C17" s="641"/>
      <c r="D17" s="641"/>
      <c r="E17" s="641"/>
      <c r="F17" s="641"/>
      <c r="G17" s="54"/>
      <c r="H17" s="675"/>
      <c r="I17" s="676"/>
      <c r="J17" s="676"/>
      <c r="K17" s="677"/>
    </row>
    <row r="18" s="621" customFormat="1" customHeight="1" spans="1:11">
      <c r="A18" s="678" t="s">
        <v>453</v>
      </c>
      <c r="B18" s="679"/>
      <c r="C18" s="679"/>
      <c r="D18" s="679"/>
      <c r="E18" s="661"/>
      <c r="F18" s="660" t="s">
        <v>454</v>
      </c>
      <c r="G18" s="679"/>
      <c r="H18" s="661"/>
      <c r="I18" s="636" t="s">
        <v>455</v>
      </c>
      <c r="J18" s="632" t="s">
        <v>456</v>
      </c>
      <c r="K18" s="680" t="s">
        <v>457</v>
      </c>
    </row>
    <row r="19" customHeight="1" spans="1:11">
      <c r="A19" s="666">
        <v>1</v>
      </c>
      <c r="B19" s="681"/>
      <c r="C19" s="641"/>
      <c r="D19" s="641"/>
      <c r="E19" s="54"/>
      <c r="F19" s="640"/>
      <c r="G19" s="641"/>
      <c r="H19" s="54"/>
      <c r="I19" s="672"/>
      <c r="J19" s="682"/>
      <c r="K19" s="683"/>
    </row>
    <row r="20" customHeight="1" spans="1:11">
      <c r="A20" s="666">
        <v>2</v>
      </c>
      <c r="B20" s="681"/>
      <c r="C20" s="641"/>
      <c r="D20" s="641"/>
      <c r="E20" s="54"/>
      <c r="F20" s="640"/>
      <c r="G20" s="641"/>
      <c r="H20" s="54"/>
      <c r="I20" s="672"/>
      <c r="J20" s="682"/>
      <c r="K20" s="683"/>
    </row>
    <row r="21" customHeight="1" spans="1:11">
      <c r="A21" s="666">
        <v>3</v>
      </c>
      <c r="B21" s="681"/>
      <c r="C21" s="641"/>
      <c r="D21" s="641"/>
      <c r="E21" s="54"/>
      <c r="F21" s="640"/>
      <c r="G21" s="641"/>
      <c r="H21" s="54"/>
      <c r="I21" s="672"/>
      <c r="J21" s="682"/>
      <c r="K21" s="683"/>
    </row>
    <row r="22" customHeight="1" spans="1:11">
      <c r="A22" s="666">
        <v>4</v>
      </c>
      <c r="B22" s="681"/>
      <c r="C22" s="641"/>
      <c r="D22" s="641"/>
      <c r="E22" s="54"/>
      <c r="F22" s="640"/>
      <c r="G22" s="641"/>
      <c r="H22" s="54"/>
      <c r="I22" s="672"/>
      <c r="J22" s="682"/>
      <c r="K22" s="683"/>
    </row>
    <row r="23" customHeight="1" spans="1:11">
      <c r="A23" s="666">
        <v>5</v>
      </c>
      <c r="B23" s="681"/>
      <c r="C23" s="641"/>
      <c r="D23" s="641"/>
      <c r="E23" s="54"/>
      <c r="F23" s="640"/>
      <c r="G23" s="641"/>
      <c r="H23" s="54"/>
      <c r="I23" s="672"/>
      <c r="J23" s="682"/>
      <c r="K23" s="683"/>
    </row>
    <row r="24" customHeight="1" spans="1:11">
      <c r="A24" s="684">
        <v>6</v>
      </c>
      <c r="B24" s="681"/>
      <c r="C24" s="641"/>
      <c r="D24" s="641"/>
      <c r="E24" s="54"/>
      <c r="F24" s="640"/>
      <c r="G24" s="641"/>
      <c r="H24" s="54"/>
      <c r="I24" s="672"/>
      <c r="J24" s="682"/>
      <c r="K24" s="683"/>
    </row>
    <row r="25" customHeight="1" spans="1:11">
      <c r="A25" s="684">
        <v>7</v>
      </c>
      <c r="B25" s="681"/>
      <c r="C25" s="641"/>
      <c r="D25" s="641"/>
      <c r="E25" s="54"/>
      <c r="F25" s="640"/>
      <c r="G25" s="641"/>
      <c r="H25" s="54"/>
      <c r="I25" s="685"/>
      <c r="J25" s="682"/>
      <c r="K25" s="683"/>
    </row>
    <row r="26" customHeight="1" spans="1:11">
      <c r="A26" s="666">
        <v>8</v>
      </c>
      <c r="B26" s="681"/>
      <c r="C26" s="641"/>
      <c r="D26" s="641"/>
      <c r="E26" s="54"/>
      <c r="F26" s="640"/>
      <c r="G26" s="641"/>
      <c r="H26" s="54"/>
      <c r="I26" s="686"/>
      <c r="J26" s="682"/>
      <c r="K26" s="683"/>
    </row>
    <row r="27" customHeight="1" spans="1:11">
      <c r="A27" s="684">
        <v>9</v>
      </c>
      <c r="B27" s="681"/>
      <c r="C27" s="641"/>
      <c r="D27" s="641"/>
      <c r="E27" s="54"/>
      <c r="F27" s="640"/>
      <c r="G27" s="641"/>
      <c r="H27" s="54"/>
      <c r="I27" s="685"/>
      <c r="J27" s="682"/>
      <c r="K27" s="683"/>
    </row>
    <row r="28" customHeight="1" spans="1:11">
      <c r="A28" s="687">
        <v>10</v>
      </c>
      <c r="B28" s="688"/>
      <c r="C28" s="689"/>
      <c r="D28" s="689"/>
      <c r="E28" s="690"/>
      <c r="F28" s="691"/>
      <c r="G28" s="689"/>
      <c r="H28" s="690"/>
      <c r="I28" s="692"/>
      <c r="J28" s="693"/>
      <c r="K28" s="694"/>
    </row>
    <row r="29" customHeight="1" spans="1:11">
      <c r="D29" s="620"/>
    </row>
  </sheetData>
  <mergeCells count="37">
    <mergeCell ref="A2:K2"/>
    <mergeCell ref="C4:G4"/>
    <mergeCell ref="C5:G5"/>
    <mergeCell ref="B6:E6"/>
    <mergeCell ref="B7:E7"/>
    <mergeCell ref="B9:G9"/>
    <mergeCell ref="B12:G12"/>
    <mergeCell ref="B13:G13"/>
    <mergeCell ref="B14:G14"/>
    <mergeCell ref="B15:G15"/>
    <mergeCell ref="B16:G16"/>
    <mergeCell ref="B17:G17"/>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H5:H6"/>
    <mergeCell ref="H7:H8"/>
    <mergeCell ref="I5:I6"/>
    <mergeCell ref="I7:I8"/>
    <mergeCell ref="A10:G11"/>
  </mergeCells>
  <pageMargins left="0.707638888888889" right="0.707638888888889" top="0.747916666666667" bottom="0.747916666666667" header="0.313888888888889" footer="0.313888888888889"/>
  <pageSetup paperSize="9" scale="75" orientation="landscape"/>
  <headerFooter>
    <oddFooter>&amp;R&amp;P/&amp;N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Q29"/>
  <sheetViews>
    <sheetView showGridLines="0" zoomScale="96" zoomScaleNormal="96" topLeftCell="A2" workbookViewId="0">
      <selection activeCell="S18" sqref="S18"/>
    </sheetView>
  </sheetViews>
  <sheetFormatPr defaultColWidth="9" defaultRowHeight="15.75" customHeight="1"/>
  <cols>
    <col min="1" max="1" width="4.2" style="10" customWidth="1"/>
    <col min="2" max="2" width="8" style="10" customWidth="1"/>
    <col min="3" max="3" width="4.7" style="10" customWidth="1"/>
    <col min="4" max="4" width="13.2" style="10" customWidth="1"/>
    <col min="5" max="5" width="8" style="10" customWidth="1"/>
    <col min="6" max="6" width="4.9" style="10" customWidth="1"/>
    <col min="7" max="7" width="9" style="10" customWidth="1"/>
    <col min="8" max="8" width="11.2" style="10" customWidth="1"/>
    <col min="9" max="9" width="10.2" style="10" customWidth="1"/>
    <col min="10" max="10" width="11.7" style="10" customWidth="1"/>
    <col min="11" max="11" width="9" style="10" customWidth="1"/>
    <col min="12" max="12" width="9.7" style="10" customWidth="1"/>
    <col min="13" max="13" width="8.7" style="10" customWidth="1"/>
    <col min="14" max="14" width="10.7" style="10" customWidth="1"/>
    <col min="15" max="15" width="8" style="10" customWidth="1"/>
    <col min="16" max="16" width="5.5" style="10" customWidth="1"/>
    <col min="17" max="18" width="9" style="10" customWidth="1"/>
    <col min="19" max="16384" width="9" style="10"/>
  </cols>
  <sheetData>
    <row r="1" customHeight="1" spans="1:17">
      <c r="A1" s="11" t="s">
        <v>0</v>
      </c>
    </row>
    <row r="2" s="8" customFormat="1" ht="30" customHeight="1" spans="1:17">
      <c r="A2" s="12" t="s">
        <v>135</v>
      </c>
    </row>
    <row r="3" customHeight="1" spans="1:17">
      <c r="A3" s="9" t="str">
        <f>"评估基准日："&amp;TEXT(基本信息输入表!M7,"yyyy年mm月dd日")</f>
        <v>评估基准日：2025年02月20日</v>
      </c>
    </row>
    <row r="4" ht="14.25" customHeight="1" spans="1:17">
      <c r="A4" s="9"/>
      <c r="B4" s="9"/>
      <c r="C4" s="9"/>
      <c r="D4" s="9"/>
      <c r="E4" s="9"/>
      <c r="F4" s="9"/>
      <c r="G4" s="9"/>
      <c r="H4" s="9"/>
      <c r="I4" s="9"/>
      <c r="J4" s="9"/>
      <c r="K4" s="9"/>
      <c r="L4" s="9"/>
      <c r="M4" s="9"/>
      <c r="N4" s="9"/>
      <c r="O4" s="9"/>
      <c r="P4" s="9" t="s">
        <v>7278</v>
      </c>
    </row>
    <row r="5" customHeight="1" spans="1:17">
      <c r="A5" s="10" t="str">
        <f>基本信息输入表!K6&amp;"："&amp;基本信息输入表!M6</f>
        <v>产权持有单位：中国石油天然气股份有限公司塔里木油田分公司塔西南勘探开发公司</v>
      </c>
      <c r="P5" s="14" t="s">
        <v>821</v>
      </c>
    </row>
    <row r="6" s="9" customFormat="1" ht="12.75" customHeight="1" spans="1:17">
      <c r="A6" s="36" t="s">
        <v>4</v>
      </c>
      <c r="B6" s="105" t="s">
        <v>1879</v>
      </c>
      <c r="C6" s="36" t="s">
        <v>7279</v>
      </c>
      <c r="D6" s="105" t="s">
        <v>7280</v>
      </c>
      <c r="E6" s="105" t="s">
        <v>1210</v>
      </c>
      <c r="F6" s="105" t="s">
        <v>1211</v>
      </c>
      <c r="G6" s="105" t="s">
        <v>7281</v>
      </c>
      <c r="H6" s="105" t="s">
        <v>7282</v>
      </c>
      <c r="I6" s="36" t="s">
        <v>6</v>
      </c>
      <c r="J6" s="86"/>
      <c r="K6" s="105" t="s">
        <v>1192</v>
      </c>
      <c r="L6" s="36" t="s">
        <v>7</v>
      </c>
      <c r="M6" s="89"/>
      <c r="N6" s="86"/>
      <c r="O6" s="105" t="s">
        <v>686</v>
      </c>
      <c r="P6" s="105" t="s">
        <v>176</v>
      </c>
    </row>
    <row r="7" s="9" customFormat="1" ht="12.75" customHeight="1" spans="1:17">
      <c r="A7" s="106"/>
      <c r="B7" s="106"/>
      <c r="C7" s="106"/>
      <c r="D7" s="106"/>
      <c r="E7" s="106"/>
      <c r="F7" s="106"/>
      <c r="G7" s="106"/>
      <c r="H7" s="106"/>
      <c r="I7" s="107" t="s">
        <v>10</v>
      </c>
      <c r="J7" s="107" t="s">
        <v>11</v>
      </c>
      <c r="K7" s="106"/>
      <c r="L7" s="107" t="s">
        <v>10</v>
      </c>
      <c r="M7" s="108" t="s">
        <v>1354</v>
      </c>
      <c r="N7" s="107" t="s">
        <v>11</v>
      </c>
      <c r="O7" s="106"/>
      <c r="P7" s="106"/>
      <c r="Q7" s="9" t="s">
        <v>1461</v>
      </c>
    </row>
    <row r="8" ht="12.75" customHeight="1" spans="1:17">
      <c r="A8" s="109" t="str">
        <f>IF(C8="","",ROW()-7)</f>
        <v/>
      </c>
      <c r="B8" s="109"/>
      <c r="C8" s="110"/>
      <c r="D8" s="110"/>
      <c r="E8" s="110"/>
      <c r="F8" s="111"/>
      <c r="G8" s="112"/>
      <c r="H8" s="110"/>
      <c r="I8" s="23"/>
      <c r="J8" s="113"/>
      <c r="K8" s="113"/>
      <c r="L8" s="23"/>
      <c r="M8" s="113"/>
      <c r="N8" s="113"/>
      <c r="O8" s="31" t="str">
        <f>IF(J8-K8=0,"",(N8-J8+K8)/(J8-K8)*100)</f>
        <v/>
      </c>
      <c r="P8" s="110"/>
      <c r="Q8" s="9" t="s">
        <v>7283</v>
      </c>
    </row>
    <row r="9" ht="12.75" customHeight="1" spans="1:17">
      <c r="A9" s="109" t="str">
        <f t="shared" ref="A9:A24" si="0">IF(C9="","",ROW()-7)</f>
        <v/>
      </c>
      <c r="B9" s="109"/>
      <c r="C9" s="110"/>
      <c r="D9" s="110"/>
      <c r="E9" s="110"/>
      <c r="F9" s="111"/>
      <c r="G9" s="112"/>
      <c r="H9" s="110"/>
      <c r="I9" s="23"/>
      <c r="J9" s="113"/>
      <c r="K9" s="113"/>
      <c r="L9" s="23"/>
      <c r="M9" s="113"/>
      <c r="N9" s="113"/>
      <c r="O9" s="31" t="str">
        <f t="shared" ref="O9:O27" si="1">IF(J9-K9=0,"",(N9-J9+K9)/(J9-K9)*100)</f>
        <v/>
      </c>
      <c r="P9" s="110"/>
      <c r="Q9" s="9" t="s">
        <v>7284</v>
      </c>
    </row>
    <row r="10" ht="12.75" customHeight="1" spans="1:17">
      <c r="A10" s="109" t="str">
        <f t="shared" si="0"/>
        <v/>
      </c>
      <c r="B10" s="109"/>
      <c r="C10" s="110"/>
      <c r="D10" s="110"/>
      <c r="E10" s="110"/>
      <c r="F10" s="111"/>
      <c r="G10" s="112"/>
      <c r="H10" s="110"/>
      <c r="I10" s="23"/>
      <c r="J10" s="113"/>
      <c r="K10" s="113"/>
      <c r="L10" s="23"/>
      <c r="M10" s="113"/>
      <c r="N10" s="113"/>
      <c r="O10" s="31" t="str">
        <f t="shared" si="1"/>
        <v/>
      </c>
      <c r="P10" s="110"/>
      <c r="Q10" s="9" t="s">
        <v>7285</v>
      </c>
    </row>
    <row r="11" ht="12.75" customHeight="1" spans="1:17">
      <c r="A11" s="109" t="str">
        <f t="shared" si="0"/>
        <v/>
      </c>
      <c r="B11" s="109"/>
      <c r="C11" s="110"/>
      <c r="D11" s="110"/>
      <c r="E11" s="110"/>
      <c r="F11" s="111"/>
      <c r="G11" s="112"/>
      <c r="H11" s="110"/>
      <c r="I11" s="23"/>
      <c r="J11" s="113"/>
      <c r="K11" s="113"/>
      <c r="L11" s="23"/>
      <c r="M11" s="113"/>
      <c r="N11" s="113"/>
      <c r="O11" s="31" t="str">
        <f t="shared" si="1"/>
        <v/>
      </c>
      <c r="P11" s="110"/>
      <c r="Q11" s="9" t="s">
        <v>7286</v>
      </c>
    </row>
    <row r="12" ht="12.75" customHeight="1" spans="1:17">
      <c r="A12" s="109" t="str">
        <f t="shared" si="0"/>
        <v/>
      </c>
      <c r="B12" s="109"/>
      <c r="C12" s="110"/>
      <c r="D12" s="110"/>
      <c r="E12" s="110"/>
      <c r="F12" s="111"/>
      <c r="G12" s="112"/>
      <c r="H12" s="110"/>
      <c r="I12" s="23"/>
      <c r="J12" s="113"/>
      <c r="K12" s="113"/>
      <c r="L12" s="23"/>
      <c r="M12" s="113"/>
      <c r="N12" s="113"/>
      <c r="O12" s="31" t="str">
        <f t="shared" si="1"/>
        <v/>
      </c>
      <c r="P12" s="110"/>
      <c r="Q12" s="9" t="s">
        <v>7287</v>
      </c>
    </row>
    <row r="13" ht="12.75" customHeight="1" spans="1:17">
      <c r="A13" s="109" t="str">
        <f t="shared" si="0"/>
        <v/>
      </c>
      <c r="B13" s="109"/>
      <c r="C13" s="110"/>
      <c r="D13" s="110"/>
      <c r="E13" s="110"/>
      <c r="F13" s="111"/>
      <c r="G13" s="112"/>
      <c r="H13" s="110"/>
      <c r="I13" s="23"/>
      <c r="J13" s="113"/>
      <c r="K13" s="113"/>
      <c r="L13" s="23"/>
      <c r="M13" s="113"/>
      <c r="N13" s="113"/>
      <c r="O13" s="31" t="str">
        <f t="shared" si="1"/>
        <v/>
      </c>
      <c r="P13" s="110"/>
      <c r="Q13" s="9" t="s">
        <v>7288</v>
      </c>
    </row>
    <row r="14" ht="12.75" customHeight="1" spans="1:17">
      <c r="A14" s="109" t="str">
        <f t="shared" si="0"/>
        <v/>
      </c>
      <c r="B14" s="109"/>
      <c r="C14" s="110"/>
      <c r="D14" s="110"/>
      <c r="E14" s="110"/>
      <c r="F14" s="111"/>
      <c r="G14" s="112"/>
      <c r="H14" s="110"/>
      <c r="I14" s="23"/>
      <c r="J14" s="113"/>
      <c r="K14" s="113"/>
      <c r="L14" s="23"/>
      <c r="M14" s="113"/>
      <c r="N14" s="113"/>
      <c r="O14" s="31" t="str">
        <f t="shared" si="1"/>
        <v/>
      </c>
      <c r="P14" s="110"/>
      <c r="Q14" s="9" t="s">
        <v>7289</v>
      </c>
    </row>
    <row r="15" ht="12.75" customHeight="1" spans="1:17">
      <c r="A15" s="109" t="str">
        <f t="shared" si="0"/>
        <v/>
      </c>
      <c r="B15" s="109"/>
      <c r="C15" s="110"/>
      <c r="D15" s="110"/>
      <c r="E15" s="110"/>
      <c r="F15" s="111"/>
      <c r="G15" s="112"/>
      <c r="H15" s="110"/>
      <c r="I15" s="23"/>
      <c r="J15" s="113"/>
      <c r="K15" s="113"/>
      <c r="L15" s="23"/>
      <c r="M15" s="113"/>
      <c r="N15" s="113"/>
      <c r="O15" s="31" t="str">
        <f t="shared" si="1"/>
        <v/>
      </c>
      <c r="P15" s="110"/>
      <c r="Q15" s="9" t="s">
        <v>7290</v>
      </c>
    </row>
    <row r="16" ht="12.75" customHeight="1" spans="1:17">
      <c r="A16" s="109" t="str">
        <f t="shared" si="0"/>
        <v/>
      </c>
      <c r="B16" s="109"/>
      <c r="C16" s="110"/>
      <c r="D16" s="110"/>
      <c r="E16" s="110"/>
      <c r="F16" s="111"/>
      <c r="G16" s="112"/>
      <c r="H16" s="110"/>
      <c r="I16" s="23"/>
      <c r="J16" s="113"/>
      <c r="K16" s="113"/>
      <c r="L16" s="23"/>
      <c r="M16" s="113"/>
      <c r="N16" s="113"/>
      <c r="O16" s="31" t="str">
        <f t="shared" si="1"/>
        <v/>
      </c>
      <c r="P16" s="110"/>
      <c r="Q16" s="9" t="s">
        <v>7291</v>
      </c>
    </row>
    <row r="17" ht="12.75" customHeight="1" spans="1:17">
      <c r="A17" s="109" t="str">
        <f t="shared" si="0"/>
        <v/>
      </c>
      <c r="B17" s="109"/>
      <c r="C17" s="110"/>
      <c r="D17" s="110"/>
      <c r="E17" s="110"/>
      <c r="F17" s="111"/>
      <c r="G17" s="112"/>
      <c r="H17" s="110"/>
      <c r="I17" s="23"/>
      <c r="J17" s="113"/>
      <c r="K17" s="113"/>
      <c r="L17" s="23"/>
      <c r="M17" s="113"/>
      <c r="N17" s="113"/>
      <c r="O17" s="31" t="str">
        <f t="shared" si="1"/>
        <v/>
      </c>
      <c r="P17" s="110"/>
      <c r="Q17" s="9" t="s">
        <v>7292</v>
      </c>
    </row>
    <row r="18" ht="12.75" customHeight="1" spans="1:17">
      <c r="A18" s="109" t="str">
        <f t="shared" si="0"/>
        <v/>
      </c>
      <c r="B18" s="109"/>
      <c r="C18" s="110"/>
      <c r="D18" s="110"/>
      <c r="E18" s="110"/>
      <c r="F18" s="111"/>
      <c r="G18" s="112"/>
      <c r="H18" s="110"/>
      <c r="I18" s="23"/>
      <c r="J18" s="113"/>
      <c r="K18" s="113"/>
      <c r="L18" s="23"/>
      <c r="M18" s="113"/>
      <c r="N18" s="113"/>
      <c r="O18" s="31" t="str">
        <f t="shared" si="1"/>
        <v/>
      </c>
      <c r="P18" s="110"/>
      <c r="Q18" s="9" t="s">
        <v>7293</v>
      </c>
    </row>
    <row r="19" ht="12.75" customHeight="1" spans="1:17">
      <c r="A19" s="109" t="str">
        <f t="shared" si="0"/>
        <v/>
      </c>
      <c r="B19" s="109"/>
      <c r="C19" s="110"/>
      <c r="D19" s="110"/>
      <c r="E19" s="110"/>
      <c r="F19" s="111"/>
      <c r="G19" s="112"/>
      <c r="H19" s="110"/>
      <c r="I19" s="23"/>
      <c r="J19" s="113"/>
      <c r="K19" s="113"/>
      <c r="L19" s="23"/>
      <c r="M19" s="113"/>
      <c r="N19" s="113"/>
      <c r="O19" s="31" t="str">
        <f t="shared" si="1"/>
        <v/>
      </c>
      <c r="P19" s="110"/>
      <c r="Q19" s="9" t="s">
        <v>7294</v>
      </c>
    </row>
    <row r="20" ht="12.75" customHeight="1" spans="1:17">
      <c r="A20" s="109" t="str">
        <f t="shared" si="0"/>
        <v/>
      </c>
      <c r="B20" s="109"/>
      <c r="C20" s="110"/>
      <c r="D20" s="110"/>
      <c r="E20" s="110"/>
      <c r="F20" s="111"/>
      <c r="G20" s="112"/>
      <c r="H20" s="110"/>
      <c r="I20" s="23"/>
      <c r="J20" s="113"/>
      <c r="K20" s="113"/>
      <c r="L20" s="23"/>
      <c r="M20" s="113"/>
      <c r="N20" s="113"/>
      <c r="O20" s="31" t="str">
        <f t="shared" si="1"/>
        <v/>
      </c>
      <c r="P20" s="110"/>
      <c r="Q20" s="9" t="s">
        <v>7295</v>
      </c>
    </row>
    <row r="21" ht="12.75" customHeight="1" spans="1:17">
      <c r="A21" s="109" t="str">
        <f t="shared" si="0"/>
        <v/>
      </c>
      <c r="B21" s="109"/>
      <c r="C21" s="110"/>
      <c r="D21" s="110"/>
      <c r="E21" s="110"/>
      <c r="F21" s="111"/>
      <c r="G21" s="112"/>
      <c r="H21" s="110"/>
      <c r="I21" s="23"/>
      <c r="J21" s="113"/>
      <c r="K21" s="113"/>
      <c r="L21" s="23"/>
      <c r="M21" s="113"/>
      <c r="N21" s="113"/>
      <c r="O21" s="31" t="str">
        <f t="shared" si="1"/>
        <v/>
      </c>
      <c r="P21" s="110"/>
      <c r="Q21" s="9" t="s">
        <v>7296</v>
      </c>
    </row>
    <row r="22" ht="12.75" customHeight="1" spans="1:17">
      <c r="A22" s="109" t="str">
        <f t="shared" si="0"/>
        <v/>
      </c>
      <c r="B22" s="109"/>
      <c r="C22" s="110"/>
      <c r="D22" s="110"/>
      <c r="E22" s="110"/>
      <c r="F22" s="111"/>
      <c r="G22" s="112"/>
      <c r="H22" s="110"/>
      <c r="I22" s="23"/>
      <c r="J22" s="113"/>
      <c r="K22" s="113"/>
      <c r="L22" s="23"/>
      <c r="M22" s="113"/>
      <c r="N22" s="113"/>
      <c r="O22" s="31" t="str">
        <f t="shared" si="1"/>
        <v/>
      </c>
      <c r="P22" s="110"/>
      <c r="Q22" s="9" t="s">
        <v>7297</v>
      </c>
    </row>
    <row r="23" ht="12.75" customHeight="1" spans="1:17">
      <c r="A23" s="109" t="str">
        <f t="shared" si="0"/>
        <v/>
      </c>
      <c r="B23" s="109"/>
      <c r="C23" s="110"/>
      <c r="D23" s="110"/>
      <c r="E23" s="110"/>
      <c r="F23" s="111"/>
      <c r="G23" s="112"/>
      <c r="H23" s="110"/>
      <c r="I23" s="23"/>
      <c r="J23" s="113"/>
      <c r="K23" s="113"/>
      <c r="L23" s="23"/>
      <c r="M23" s="113"/>
      <c r="N23" s="113"/>
      <c r="O23" s="31" t="str">
        <f t="shared" si="1"/>
        <v/>
      </c>
      <c r="P23" s="110"/>
      <c r="Q23" s="9" t="s">
        <v>7298</v>
      </c>
    </row>
    <row r="24" ht="12.75" customHeight="1" spans="1:17">
      <c r="A24" s="109" t="str">
        <f t="shared" si="0"/>
        <v/>
      </c>
      <c r="B24" s="109"/>
      <c r="C24" s="110"/>
      <c r="D24" s="110"/>
      <c r="E24" s="110"/>
      <c r="F24" s="111"/>
      <c r="G24" s="112"/>
      <c r="H24" s="110"/>
      <c r="I24" s="23"/>
      <c r="J24" s="113"/>
      <c r="K24" s="113"/>
      <c r="L24" s="23"/>
      <c r="M24" s="113"/>
      <c r="N24" s="113"/>
      <c r="O24" s="31" t="str">
        <f t="shared" si="1"/>
        <v/>
      </c>
      <c r="P24" s="110"/>
      <c r="Q24" s="9" t="s">
        <v>7299</v>
      </c>
    </row>
    <row r="25" ht="12.75" customHeight="1" spans="1:17">
      <c r="A25" s="20" t="s">
        <v>7300</v>
      </c>
      <c r="B25" s="89"/>
      <c r="C25" s="89"/>
      <c r="D25" s="86"/>
      <c r="E25" s="21"/>
      <c r="F25" s="59"/>
      <c r="G25" s="57"/>
      <c r="H25" s="21"/>
      <c r="I25" s="23">
        <f>SUM(I8:I24)</f>
        <v>0</v>
      </c>
      <c r="J25" s="23">
        <f>SUM(J8:J24)</f>
        <v>0</v>
      </c>
      <c r="K25" s="23">
        <f>SUM(K8:K24)</f>
        <v>0</v>
      </c>
      <c r="L25" s="23">
        <f>SUM(L8:L24)</f>
        <v>0</v>
      </c>
      <c r="M25" s="23"/>
      <c r="N25" s="23">
        <f>SUM(N8:N24)</f>
        <v>0</v>
      </c>
      <c r="O25" s="31" t="str">
        <f t="shared" si="1"/>
        <v/>
      </c>
      <c r="P25" s="21"/>
    </row>
    <row r="26" ht="12.75" customHeight="1" spans="1:17">
      <c r="A26" s="20" t="s">
        <v>7301</v>
      </c>
      <c r="B26" s="89"/>
      <c r="C26" s="89"/>
      <c r="D26" s="86"/>
      <c r="E26" s="21"/>
      <c r="F26" s="59"/>
      <c r="G26" s="57"/>
      <c r="H26" s="21"/>
      <c r="I26" s="23"/>
      <c r="J26" s="23">
        <f>K25</f>
        <v>0</v>
      </c>
      <c r="K26" s="23"/>
      <c r="L26" s="23"/>
      <c r="M26" s="23"/>
      <c r="N26" s="23"/>
      <c r="O26" s="31"/>
      <c r="P26" s="21"/>
    </row>
    <row r="27" customHeight="1" spans="1:17">
      <c r="A27" s="24" t="s">
        <v>7302</v>
      </c>
      <c r="B27" s="16"/>
      <c r="C27" s="16"/>
      <c r="D27" s="25"/>
      <c r="E27" s="24"/>
      <c r="F27" s="26">
        <f>SUM(F8:F24)</f>
        <v>0</v>
      </c>
      <c r="G27" s="24"/>
      <c r="H27" s="24"/>
      <c r="I27" s="31">
        <f>I25-I26</f>
        <v>0</v>
      </c>
      <c r="J27" s="31">
        <f>J25-J26</f>
        <v>0</v>
      </c>
      <c r="K27" s="31"/>
      <c r="L27" s="31">
        <f>L25</f>
        <v>0</v>
      </c>
      <c r="M27" s="24"/>
      <c r="N27" s="31">
        <f>N25</f>
        <v>0</v>
      </c>
      <c r="O27" s="31" t="str">
        <f t="shared" si="1"/>
        <v/>
      </c>
      <c r="P27" s="27"/>
    </row>
    <row r="28" customHeight="1" spans="1:17">
      <c r="A28" s="10" t="str">
        <f>基本信息输入表!$K$6&amp;"填表人："&amp;基本信息输入表!$M$72</f>
        <v>产权持有单位填表人：宁国胜</v>
      </c>
      <c r="N28" s="10" t="str">
        <f>"评估人员："&amp;基本信息输入表!$Q$72</f>
        <v>评估人员：王庆国</v>
      </c>
      <c r="Q28" s="10" t="s">
        <v>1483</v>
      </c>
    </row>
    <row r="29" customHeight="1" spans="1:17">
      <c r="A29" s="10" t="str">
        <f>"填表日期："&amp;YEAR(基本信息输入表!$O$72)&amp;"年"&amp;MONTH(基本信息输入表!$O$72)&amp;"月"&amp;DAY(基本信息输入表!$O$72)&amp;"日"</f>
        <v>填表日期：2025年2月22日</v>
      </c>
    </row>
  </sheetData>
  <mergeCells count="18">
    <mergeCell ref="A2:P2"/>
    <mergeCell ref="A3:P3"/>
    <mergeCell ref="I6:J6"/>
    <mergeCell ref="L6:N6"/>
    <mergeCell ref="A25:D25"/>
    <mergeCell ref="A26:D26"/>
    <mergeCell ref="A27:D27"/>
    <mergeCell ref="A6:A7"/>
    <mergeCell ref="B6:B7"/>
    <mergeCell ref="C6:C7"/>
    <mergeCell ref="D6:D7"/>
    <mergeCell ref="E6:E7"/>
    <mergeCell ref="F6:F7"/>
    <mergeCell ref="G6:G7"/>
    <mergeCell ref="H6:H7"/>
    <mergeCell ref="K6:K7"/>
    <mergeCell ref="O6:O7"/>
    <mergeCell ref="P6:P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L29"/>
  <sheetViews>
    <sheetView showGridLines="0" zoomScale="96" zoomScaleNormal="96" topLeftCell="A4" workbookViewId="0">
      <selection activeCell="M24" sqref="M24"/>
    </sheetView>
  </sheetViews>
  <sheetFormatPr defaultColWidth="9" defaultRowHeight="15.75" customHeight="1"/>
  <cols>
    <col min="1" max="1" width="5.2" style="10" customWidth="1"/>
    <col min="2" max="3" width="16.2" style="10" customWidth="1"/>
    <col min="4" max="4" width="8.2" style="10" customWidth="1"/>
    <col min="5" max="5" width="16.2" style="10" customWidth="1"/>
    <col min="6" max="6" width="14.7" style="10" customWidth="1"/>
    <col min="7" max="7" width="12.7" style="10" customWidth="1"/>
    <col min="8" max="8" width="8.5" style="10" customWidth="1"/>
    <col min="9" max="9" width="10.7" style="10" customWidth="1"/>
    <col min="10" max="10" width="7.2" style="10" customWidth="1"/>
    <col min="11" max="11" width="18.2" style="10" customWidth="1"/>
    <col min="12" max="16384" width="9" style="10"/>
  </cols>
  <sheetData>
    <row r="1" customHeight="1" spans="1:12">
      <c r="A1" s="11" t="s">
        <v>0</v>
      </c>
    </row>
    <row r="2" s="8" customFormat="1" ht="30" customHeight="1" spans="1:12">
      <c r="A2" s="12" t="s">
        <v>139</v>
      </c>
    </row>
    <row r="3" customHeight="1" spans="1:12">
      <c r="A3" s="9" t="str">
        <f>"评估基准日："&amp;TEXT(基本信息输入表!M7,"yyyy年mm月dd日")</f>
        <v>评估基准日：2025年02月20日</v>
      </c>
    </row>
    <row r="4" ht="14.25" customHeight="1" spans="1:12">
      <c r="A4" s="9"/>
      <c r="B4" s="9"/>
      <c r="C4" s="9"/>
      <c r="D4" s="9"/>
      <c r="E4" s="9"/>
      <c r="F4" s="9"/>
      <c r="G4" s="9"/>
      <c r="H4" s="9"/>
      <c r="I4" s="9"/>
      <c r="J4" s="9"/>
      <c r="K4" s="14" t="s">
        <v>7303</v>
      </c>
    </row>
    <row r="5" customHeight="1" spans="1:12">
      <c r="A5" s="15" t="str">
        <f>基本信息输入表!K6&amp;"："&amp;基本信息输入表!M6</f>
        <v>产权持有单位：中国石油天然气股份有限公司塔里木油田分公司塔西南勘探开发公司</v>
      </c>
      <c r="B5" s="16"/>
      <c r="C5" s="16"/>
      <c r="D5" s="16"/>
      <c r="E5" s="16"/>
      <c r="F5" s="16"/>
      <c r="K5" s="14" t="s">
        <v>1444</v>
      </c>
    </row>
    <row r="6" s="9" customFormat="1" ht="12.75" customHeight="1" spans="1:12">
      <c r="A6" s="18" t="s">
        <v>4</v>
      </c>
      <c r="B6" s="18" t="s">
        <v>7304</v>
      </c>
      <c r="C6" s="18" t="s">
        <v>7305</v>
      </c>
      <c r="D6" s="84" t="s">
        <v>7306</v>
      </c>
      <c r="E6" s="84" t="s">
        <v>7307</v>
      </c>
      <c r="F6" s="84" t="s">
        <v>7308</v>
      </c>
      <c r="G6" s="84" t="s">
        <v>6</v>
      </c>
      <c r="H6" s="84" t="s">
        <v>1192</v>
      </c>
      <c r="I6" s="18" t="s">
        <v>7</v>
      </c>
      <c r="J6" s="18" t="s">
        <v>686</v>
      </c>
      <c r="K6" s="18" t="s">
        <v>176</v>
      </c>
    </row>
    <row r="7" ht="12.75" customHeight="1" spans="1:12">
      <c r="A7" s="101"/>
      <c r="B7" s="24"/>
      <c r="C7" s="24"/>
      <c r="D7" s="102"/>
      <c r="E7" s="102"/>
      <c r="F7" s="102"/>
      <c r="G7" s="101"/>
      <c r="H7" s="101"/>
      <c r="I7" s="101"/>
      <c r="J7" s="101"/>
      <c r="K7" s="101"/>
      <c r="L7" s="9" t="s">
        <v>1461</v>
      </c>
    </row>
    <row r="8" ht="12.75" customHeight="1" spans="1:12">
      <c r="A8" s="20" t="str">
        <f>IF(B8="","",ROW()-7)</f>
        <v/>
      </c>
      <c r="B8" s="21"/>
      <c r="C8" s="21"/>
      <c r="D8" s="21"/>
      <c r="E8" s="37"/>
      <c r="F8" s="22"/>
      <c r="G8" s="23"/>
      <c r="H8" s="23"/>
      <c r="I8" s="23"/>
      <c r="J8" s="74" t="str">
        <f>IF(G8-H8=0,"",(I8-G8+H8)/(G8-H8)*100)</f>
        <v/>
      </c>
      <c r="K8" s="21"/>
      <c r="L8" s="9" t="s">
        <v>7309</v>
      </c>
    </row>
    <row r="9" ht="12.75" customHeight="1" spans="1:12">
      <c r="A9" s="20" t="str">
        <f t="shared" ref="A9:A24" si="0">IF(B9="","",ROW()-7)</f>
        <v/>
      </c>
      <c r="B9" s="21"/>
      <c r="C9" s="21"/>
      <c r="D9" s="21"/>
      <c r="E9" s="37"/>
      <c r="F9" s="22"/>
      <c r="G9" s="23"/>
      <c r="H9" s="23"/>
      <c r="I9" s="23"/>
      <c r="J9" s="74" t="str">
        <f t="shared" ref="J9:J27" si="1">IF(G9-H9=0,"",(I9-G9+H9)/(G9-H9)*100)</f>
        <v/>
      </c>
      <c r="K9" s="21"/>
      <c r="L9" s="9" t="s">
        <v>7310</v>
      </c>
    </row>
    <row r="10" ht="12.75" customHeight="1" spans="1:12">
      <c r="A10" s="20" t="str">
        <f t="shared" si="0"/>
        <v/>
      </c>
      <c r="B10" s="21"/>
      <c r="C10" s="21"/>
      <c r="D10" s="21"/>
      <c r="E10" s="37"/>
      <c r="F10" s="22"/>
      <c r="G10" s="23"/>
      <c r="H10" s="23"/>
      <c r="I10" s="23"/>
      <c r="J10" s="74" t="str">
        <f t="shared" si="1"/>
        <v/>
      </c>
      <c r="K10" s="21"/>
      <c r="L10" s="9" t="s">
        <v>7311</v>
      </c>
    </row>
    <row r="11" ht="12.75" customHeight="1" spans="1:12">
      <c r="A11" s="20" t="str">
        <f t="shared" si="0"/>
        <v/>
      </c>
      <c r="B11" s="21"/>
      <c r="C11" s="21"/>
      <c r="D11" s="21"/>
      <c r="E11" s="37"/>
      <c r="F11" s="22"/>
      <c r="G11" s="23"/>
      <c r="H11" s="23"/>
      <c r="I11" s="23"/>
      <c r="J11" s="74" t="str">
        <f t="shared" si="1"/>
        <v/>
      </c>
      <c r="K11" s="21"/>
      <c r="L11" s="9" t="s">
        <v>7312</v>
      </c>
    </row>
    <row r="12" ht="12.75" customHeight="1" spans="1:12">
      <c r="A12" s="20" t="str">
        <f t="shared" si="0"/>
        <v/>
      </c>
      <c r="B12" s="21"/>
      <c r="C12" s="21"/>
      <c r="D12" s="21"/>
      <c r="E12" s="37"/>
      <c r="F12" s="22"/>
      <c r="G12" s="23"/>
      <c r="H12" s="23"/>
      <c r="I12" s="23"/>
      <c r="J12" s="74" t="str">
        <f t="shared" si="1"/>
        <v/>
      </c>
      <c r="K12" s="21"/>
      <c r="L12" s="9" t="s">
        <v>7313</v>
      </c>
    </row>
    <row r="13" ht="12.75" customHeight="1" spans="1:12">
      <c r="A13" s="20" t="str">
        <f t="shared" si="0"/>
        <v/>
      </c>
      <c r="B13" s="21"/>
      <c r="C13" s="21"/>
      <c r="D13" s="21"/>
      <c r="E13" s="37"/>
      <c r="F13" s="22"/>
      <c r="G13" s="23"/>
      <c r="H13" s="23"/>
      <c r="I13" s="23"/>
      <c r="J13" s="74" t="str">
        <f t="shared" si="1"/>
        <v/>
      </c>
      <c r="K13" s="21"/>
      <c r="L13" s="9" t="s">
        <v>7314</v>
      </c>
    </row>
    <row r="14" ht="12.75" customHeight="1" spans="1:12">
      <c r="A14" s="20" t="str">
        <f t="shared" si="0"/>
        <v/>
      </c>
      <c r="B14" s="21"/>
      <c r="C14" s="21"/>
      <c r="D14" s="21"/>
      <c r="E14" s="37"/>
      <c r="F14" s="22"/>
      <c r="G14" s="23"/>
      <c r="H14" s="23"/>
      <c r="I14" s="23"/>
      <c r="J14" s="74" t="str">
        <f t="shared" si="1"/>
        <v/>
      </c>
      <c r="K14" s="21"/>
      <c r="L14" s="9" t="s">
        <v>7315</v>
      </c>
    </row>
    <row r="15" ht="12.75" customHeight="1" spans="1:12">
      <c r="A15" s="20" t="str">
        <f t="shared" si="0"/>
        <v/>
      </c>
      <c r="B15" s="21"/>
      <c r="C15" s="21"/>
      <c r="D15" s="21"/>
      <c r="E15" s="37"/>
      <c r="F15" s="22"/>
      <c r="G15" s="23"/>
      <c r="H15" s="23"/>
      <c r="I15" s="23"/>
      <c r="J15" s="74" t="str">
        <f t="shared" si="1"/>
        <v/>
      </c>
      <c r="K15" s="21"/>
      <c r="L15" s="9" t="s">
        <v>7316</v>
      </c>
    </row>
    <row r="16" ht="12.75" customHeight="1" spans="1:12">
      <c r="A16" s="20" t="str">
        <f t="shared" si="0"/>
        <v/>
      </c>
      <c r="B16" s="21"/>
      <c r="C16" s="21"/>
      <c r="D16" s="21"/>
      <c r="E16" s="37"/>
      <c r="F16" s="22"/>
      <c r="G16" s="23"/>
      <c r="H16" s="23"/>
      <c r="I16" s="23"/>
      <c r="J16" s="74" t="str">
        <f t="shared" si="1"/>
        <v/>
      </c>
      <c r="K16" s="21"/>
      <c r="L16" s="9" t="s">
        <v>7317</v>
      </c>
    </row>
    <row r="17" ht="12.75" customHeight="1" spans="1:12">
      <c r="A17" s="20" t="str">
        <f t="shared" si="0"/>
        <v/>
      </c>
      <c r="B17" s="21"/>
      <c r="C17" s="21"/>
      <c r="D17" s="21"/>
      <c r="E17" s="37"/>
      <c r="F17" s="22"/>
      <c r="G17" s="23"/>
      <c r="H17" s="23"/>
      <c r="I17" s="23"/>
      <c r="J17" s="74" t="str">
        <f t="shared" si="1"/>
        <v/>
      </c>
      <c r="K17" s="21"/>
      <c r="L17" s="9" t="s">
        <v>7318</v>
      </c>
    </row>
    <row r="18" ht="12.75" customHeight="1" spans="1:12">
      <c r="A18" s="20" t="str">
        <f t="shared" si="0"/>
        <v/>
      </c>
      <c r="B18" s="21"/>
      <c r="C18" s="21"/>
      <c r="D18" s="21"/>
      <c r="E18" s="37"/>
      <c r="F18" s="22"/>
      <c r="G18" s="23"/>
      <c r="H18" s="23"/>
      <c r="I18" s="23"/>
      <c r="J18" s="74" t="str">
        <f t="shared" si="1"/>
        <v/>
      </c>
      <c r="K18" s="21"/>
      <c r="L18" s="9" t="s">
        <v>7319</v>
      </c>
    </row>
    <row r="19" ht="12.75" customHeight="1" spans="1:12">
      <c r="A19" s="20" t="str">
        <f t="shared" si="0"/>
        <v/>
      </c>
      <c r="B19" s="21"/>
      <c r="C19" s="21"/>
      <c r="D19" s="21"/>
      <c r="E19" s="37"/>
      <c r="F19" s="22"/>
      <c r="G19" s="23"/>
      <c r="H19" s="23"/>
      <c r="I19" s="23"/>
      <c r="J19" s="74" t="str">
        <f t="shared" si="1"/>
        <v/>
      </c>
      <c r="K19" s="21"/>
      <c r="L19" s="9" t="s">
        <v>7320</v>
      </c>
    </row>
    <row r="20" ht="12.75" customHeight="1" spans="1:12">
      <c r="A20" s="20" t="str">
        <f t="shared" si="0"/>
        <v/>
      </c>
      <c r="B20" s="21"/>
      <c r="C20" s="21"/>
      <c r="D20" s="21"/>
      <c r="E20" s="37"/>
      <c r="F20" s="22"/>
      <c r="G20" s="23"/>
      <c r="H20" s="23"/>
      <c r="I20" s="23"/>
      <c r="J20" s="74" t="str">
        <f t="shared" si="1"/>
        <v/>
      </c>
      <c r="K20" s="21"/>
      <c r="L20" s="9" t="s">
        <v>7321</v>
      </c>
    </row>
    <row r="21" ht="12.75" customHeight="1" spans="1:12">
      <c r="A21" s="20" t="str">
        <f t="shared" si="0"/>
        <v/>
      </c>
      <c r="B21" s="21"/>
      <c r="C21" s="21"/>
      <c r="D21" s="21"/>
      <c r="E21" s="37"/>
      <c r="F21" s="22"/>
      <c r="G21" s="23"/>
      <c r="H21" s="23"/>
      <c r="I21" s="23"/>
      <c r="J21" s="74" t="str">
        <f t="shared" si="1"/>
        <v/>
      </c>
      <c r="K21" s="21"/>
      <c r="L21" s="9" t="s">
        <v>7322</v>
      </c>
    </row>
    <row r="22" ht="12.75" customHeight="1" spans="1:12">
      <c r="A22" s="20" t="str">
        <f t="shared" si="0"/>
        <v/>
      </c>
      <c r="B22" s="21"/>
      <c r="C22" s="21"/>
      <c r="D22" s="21"/>
      <c r="E22" s="37"/>
      <c r="F22" s="22"/>
      <c r="G22" s="23"/>
      <c r="H22" s="23"/>
      <c r="I22" s="23"/>
      <c r="J22" s="74" t="str">
        <f t="shared" si="1"/>
        <v/>
      </c>
      <c r="K22" s="21"/>
      <c r="L22" s="9" t="s">
        <v>7323</v>
      </c>
    </row>
    <row r="23" ht="12.75" customHeight="1" spans="1:12">
      <c r="A23" s="20" t="str">
        <f t="shared" si="0"/>
        <v/>
      </c>
      <c r="B23" s="21"/>
      <c r="C23" s="21"/>
      <c r="D23" s="21"/>
      <c r="E23" s="37"/>
      <c r="F23" s="22"/>
      <c r="G23" s="23"/>
      <c r="H23" s="23"/>
      <c r="I23" s="23"/>
      <c r="J23" s="74" t="str">
        <f t="shared" si="1"/>
        <v/>
      </c>
      <c r="K23" s="21"/>
      <c r="L23" s="9" t="s">
        <v>7324</v>
      </c>
    </row>
    <row r="24" ht="12.75" customHeight="1" spans="1:12">
      <c r="A24" s="20" t="str">
        <f t="shared" si="0"/>
        <v/>
      </c>
      <c r="B24" s="21"/>
      <c r="C24" s="21"/>
      <c r="D24" s="21"/>
      <c r="E24" s="37"/>
      <c r="F24" s="22"/>
      <c r="G24" s="23"/>
      <c r="H24" s="23"/>
      <c r="I24" s="23"/>
      <c r="J24" s="74" t="str">
        <f t="shared" si="1"/>
        <v/>
      </c>
      <c r="K24" s="21"/>
      <c r="L24" s="9" t="s">
        <v>7325</v>
      </c>
    </row>
    <row r="25" ht="12.75" customHeight="1" spans="1:12">
      <c r="A25" s="103" t="s">
        <v>140</v>
      </c>
      <c r="B25" s="104"/>
      <c r="C25" s="104"/>
      <c r="D25" s="104"/>
      <c r="E25" s="104"/>
      <c r="F25" s="20"/>
      <c r="G25" s="23">
        <f>SUM(G8:G24)</f>
        <v>0</v>
      </c>
      <c r="H25" s="23">
        <f>SUM(H8:H24)</f>
        <v>0</v>
      </c>
      <c r="I25" s="23">
        <f>SUM(I8:I24)</f>
        <v>0</v>
      </c>
      <c r="J25" s="74" t="str">
        <f t="shared" si="1"/>
        <v/>
      </c>
      <c r="K25" s="21"/>
    </row>
    <row r="26" ht="12.75" customHeight="1" spans="1:12">
      <c r="A26" s="103" t="s">
        <v>141</v>
      </c>
      <c r="B26" s="104"/>
      <c r="C26" s="104"/>
      <c r="D26" s="104"/>
      <c r="E26" s="104"/>
      <c r="F26" s="20"/>
      <c r="G26" s="23">
        <f>H25</f>
        <v>0</v>
      </c>
      <c r="H26" s="23"/>
      <c r="I26" s="23"/>
      <c r="J26" s="74"/>
      <c r="K26" s="21"/>
    </row>
    <row r="27" customHeight="1" spans="1:12">
      <c r="A27" s="103" t="s">
        <v>142</v>
      </c>
      <c r="B27" s="104"/>
      <c r="C27" s="41"/>
      <c r="D27" s="41"/>
      <c r="E27" s="41"/>
      <c r="F27" s="31"/>
      <c r="G27" s="27">
        <f>G25-G26</f>
        <v>0</v>
      </c>
      <c r="H27" s="27"/>
      <c r="I27" s="27">
        <f>I25</f>
        <v>0</v>
      </c>
      <c r="J27" s="74" t="str">
        <f t="shared" si="1"/>
        <v/>
      </c>
      <c r="K27" s="27"/>
    </row>
    <row r="28" customHeight="1" spans="1:12">
      <c r="A28" s="10" t="str">
        <f>基本信息输入表!$K$6&amp;"填表人："&amp;基本信息输入表!$M$73</f>
        <v>产权持有单位填表人：宁国胜</v>
      </c>
      <c r="I28" s="10" t="str">
        <f>"评估人员："&amp;基本信息输入表!$Q$73</f>
        <v>评估人员：王庆国</v>
      </c>
      <c r="L28" s="10" t="s">
        <v>1483</v>
      </c>
    </row>
    <row r="29" customHeight="1" spans="1:12">
      <c r="A29" s="10" t="str">
        <f>"填表日期："&amp;YEAR(基本信息输入表!$O$73)&amp;"年"&amp;MONTH(基本信息输入表!$O$73)&amp;"月"&amp;DAY(基本信息输入表!$O$73)&amp;"日"</f>
        <v>填表日期：2025年2月22日</v>
      </c>
    </row>
  </sheetData>
  <mergeCells count="17">
    <mergeCell ref="A2:K2"/>
    <mergeCell ref="A3:K3"/>
    <mergeCell ref="A5:F5"/>
    <mergeCell ref="A25:B25"/>
    <mergeCell ref="A26:B26"/>
    <mergeCell ref="A27:B27"/>
    <mergeCell ref="A6:A7"/>
    <mergeCell ref="B6:B7"/>
    <mergeCell ref="C6:C7"/>
    <mergeCell ref="D6:D7"/>
    <mergeCell ref="E6:E7"/>
    <mergeCell ref="F6:F7"/>
    <mergeCell ref="G6:G7"/>
    <mergeCell ref="H6:H7"/>
    <mergeCell ref="I6:I7"/>
    <mergeCell ref="J6:J7"/>
    <mergeCell ref="K6:K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H29"/>
  <sheetViews>
    <sheetView showGridLines="0" zoomScale="96" zoomScaleNormal="96" topLeftCell="A6" workbookViewId="0">
      <selection activeCell="J25" sqref="J25"/>
    </sheetView>
  </sheetViews>
  <sheetFormatPr defaultColWidth="9" defaultRowHeight="15.75" customHeight="1" outlineLevelCol="7"/>
  <cols>
    <col min="1" max="1" width="8.7" style="44" customWidth="1"/>
    <col min="2" max="2" width="30.7" style="44" customWidth="1"/>
    <col min="3" max="6" width="18.7" style="44" customWidth="1"/>
    <col min="7" max="7" width="13" style="44" customWidth="1"/>
    <col min="8" max="9" width="9" style="44" customWidth="1"/>
    <col min="10" max="16384" width="9" style="44"/>
  </cols>
  <sheetData>
    <row r="1" customHeight="1" spans="1:7">
      <c r="A1" s="45" t="s">
        <v>0</v>
      </c>
    </row>
    <row r="2" s="42" customFormat="1" ht="30" customHeight="1" spans="1:7">
      <c r="A2" s="46" t="s">
        <v>7326</v>
      </c>
    </row>
    <row r="3" customHeight="1" spans="1:7">
      <c r="A3" s="43" t="str">
        <f>"评估基准日："&amp;TEXT(基本信息输入表!M7,"yyyy年mm月dd日")</f>
        <v>评估基准日：2025年02月20日</v>
      </c>
    </row>
    <row r="4" ht="14.25" customHeight="1" spans="1:7">
      <c r="A4" s="43"/>
      <c r="B4" s="43"/>
      <c r="C4" s="43"/>
      <c r="D4" s="43"/>
      <c r="E4" s="43"/>
      <c r="F4" s="43"/>
      <c r="G4" s="47" t="s">
        <v>7327</v>
      </c>
    </row>
    <row r="5" customHeight="1" spans="1:7">
      <c r="A5" s="44" t="str">
        <f>基本信息输入表!K6&amp;"："&amp;基本信息输入表!M6</f>
        <v>产权持有单位：中国石油天然气股份有限公司塔里木油田分公司塔西南勘探开发公司</v>
      </c>
      <c r="G5" s="96" t="s">
        <v>821</v>
      </c>
    </row>
    <row r="6" s="43" customFormat="1" customHeight="1" spans="1:7">
      <c r="A6" s="49" t="s">
        <v>822</v>
      </c>
      <c r="B6" s="49" t="s">
        <v>5</v>
      </c>
      <c r="C6" s="49" t="s">
        <v>6</v>
      </c>
      <c r="D6" s="97" t="s">
        <v>1192</v>
      </c>
      <c r="E6" s="49" t="s">
        <v>7</v>
      </c>
      <c r="F6" s="79" t="s">
        <v>823</v>
      </c>
      <c r="G6" s="49" t="s">
        <v>686</v>
      </c>
    </row>
    <row r="7" customHeight="1" spans="1:7">
      <c r="A7" s="49" t="s">
        <v>7328</v>
      </c>
      <c r="B7" s="98" t="s">
        <v>7329</v>
      </c>
      <c r="C7" s="81">
        <f>'4-13-1无形-土地'!P30</f>
        <v>0</v>
      </c>
      <c r="D7" s="81">
        <f>'4-13-1无形-土地'!Q30</f>
        <v>0</v>
      </c>
      <c r="E7" s="81">
        <f>'4-13-1无形-土地'!R32</f>
        <v>0</v>
      </c>
      <c r="F7" s="51">
        <f>E7-C7+D7</f>
        <v>0</v>
      </c>
      <c r="G7" s="82" t="str">
        <f>IF(C7-D7=0,"",(E7-C7+D7)/(C7-D7)*100)</f>
        <v/>
      </c>
    </row>
    <row r="8" customHeight="1" spans="1:7">
      <c r="A8" s="49" t="s">
        <v>7330</v>
      </c>
      <c r="B8" s="98" t="s">
        <v>7331</v>
      </c>
      <c r="C8" s="81">
        <f>'4-13-2无形-矿业权'!L28</f>
        <v>0</v>
      </c>
      <c r="D8" s="81">
        <f>'4-13-2无形-矿业权'!M28</f>
        <v>0</v>
      </c>
      <c r="E8" s="81">
        <f>'4-13-2无形-矿业权'!N30</f>
        <v>0</v>
      </c>
      <c r="F8" s="51">
        <f>E8-C8+D8</f>
        <v>0</v>
      </c>
      <c r="G8" s="82" t="str">
        <f>IF(C8-D8=0,"",(E8-C8+D8)/(C8-D8)*100)</f>
        <v/>
      </c>
    </row>
    <row r="9" customHeight="1" spans="1:7">
      <c r="A9" s="49" t="s">
        <v>7332</v>
      </c>
      <c r="B9" s="98" t="s">
        <v>7333</v>
      </c>
      <c r="C9" s="81">
        <f>'4-13-3无形-其他'!J25</f>
        <v>0</v>
      </c>
      <c r="D9" s="81">
        <f>'4-13-3无形-其他'!K25</f>
        <v>0</v>
      </c>
      <c r="E9" s="81">
        <f>'4-13-3无形-其他'!L27</f>
        <v>0</v>
      </c>
      <c r="F9" s="51">
        <f>E9-C9+D9</f>
        <v>0</v>
      </c>
      <c r="G9" s="82" t="str">
        <f>IF(C9-D9=0,"",(E9-C9+D9)/(C9-D9)*100)</f>
        <v/>
      </c>
    </row>
    <row r="10" customHeight="1" spans="1:7">
      <c r="A10" s="49"/>
      <c r="B10" s="98"/>
      <c r="C10" s="81"/>
      <c r="D10" s="81"/>
      <c r="E10" s="51"/>
      <c r="F10" s="51"/>
      <c r="G10" s="82"/>
    </row>
    <row r="11" customHeight="1" spans="1:7">
      <c r="A11" s="49"/>
      <c r="B11" s="98"/>
      <c r="C11" s="81"/>
      <c r="D11" s="81"/>
      <c r="E11" s="51"/>
      <c r="F11" s="51"/>
      <c r="G11" s="82"/>
    </row>
    <row r="12" customHeight="1" spans="1:7">
      <c r="A12" s="49"/>
      <c r="B12" s="98"/>
      <c r="C12" s="81"/>
      <c r="D12" s="81"/>
      <c r="E12" s="51"/>
      <c r="F12" s="51"/>
      <c r="G12" s="82"/>
    </row>
    <row r="13" customHeight="1" spans="1:7">
      <c r="A13" s="49"/>
      <c r="B13" s="98"/>
      <c r="C13" s="81"/>
      <c r="D13" s="81"/>
      <c r="E13" s="51"/>
      <c r="F13" s="51"/>
      <c r="G13" s="82"/>
    </row>
    <row r="14" customHeight="1" spans="1:7">
      <c r="A14" s="49"/>
      <c r="B14" s="98"/>
      <c r="C14" s="81"/>
      <c r="D14" s="81"/>
      <c r="E14" s="51"/>
      <c r="F14" s="51"/>
      <c r="G14" s="82"/>
    </row>
    <row r="15" customHeight="1" spans="1:7">
      <c r="A15" s="49"/>
      <c r="B15" s="98"/>
      <c r="C15" s="81"/>
      <c r="D15" s="81"/>
      <c r="E15" s="51"/>
      <c r="F15" s="51"/>
      <c r="G15" s="82"/>
    </row>
    <row r="16" customHeight="1" spans="1:7">
      <c r="A16" s="49"/>
      <c r="B16" s="98"/>
      <c r="C16" s="81"/>
      <c r="D16" s="81"/>
      <c r="E16" s="51"/>
      <c r="F16" s="51"/>
      <c r="G16" s="82"/>
    </row>
    <row r="17" customHeight="1" spans="1:8">
      <c r="A17" s="49"/>
      <c r="B17" s="98"/>
      <c r="C17" s="81"/>
      <c r="D17" s="81"/>
      <c r="E17" s="51"/>
      <c r="F17" s="51"/>
      <c r="G17" s="82"/>
    </row>
    <row r="18" customHeight="1" spans="1:8">
      <c r="A18" s="49"/>
      <c r="B18" s="98"/>
      <c r="C18" s="81"/>
      <c r="D18" s="81"/>
      <c r="E18" s="51"/>
      <c r="F18" s="51"/>
      <c r="G18" s="82"/>
    </row>
    <row r="19" customHeight="1" spans="1:8">
      <c r="A19" s="49"/>
      <c r="B19" s="98"/>
      <c r="C19" s="81"/>
      <c r="D19" s="81"/>
      <c r="E19" s="51"/>
      <c r="F19" s="51"/>
      <c r="G19" s="82"/>
    </row>
    <row r="20" customHeight="1" spans="1:8">
      <c r="A20" s="49"/>
      <c r="B20" s="98"/>
      <c r="C20" s="81"/>
      <c r="D20" s="81"/>
      <c r="E20" s="51"/>
      <c r="F20" s="51"/>
      <c r="G20" s="82"/>
    </row>
    <row r="21" customHeight="1" spans="1:8">
      <c r="A21" s="49"/>
      <c r="B21" s="98"/>
      <c r="C21" s="81"/>
      <c r="D21" s="81"/>
      <c r="E21" s="51"/>
      <c r="F21" s="51"/>
      <c r="G21" s="82"/>
    </row>
    <row r="22" customHeight="1" spans="1:8">
      <c r="A22" s="49"/>
      <c r="B22" s="98"/>
      <c r="C22" s="81"/>
      <c r="D22" s="81"/>
      <c r="E22" s="51"/>
      <c r="F22" s="51"/>
      <c r="G22" s="82"/>
    </row>
    <row r="23" customHeight="1" spans="1:8">
      <c r="A23" s="49"/>
      <c r="B23" s="98"/>
      <c r="C23" s="81"/>
      <c r="D23" s="81"/>
      <c r="E23" s="51"/>
      <c r="F23" s="51"/>
      <c r="G23" s="82"/>
    </row>
    <row r="24" customHeight="1" spans="1:8">
      <c r="A24" s="97" t="s">
        <v>7334</v>
      </c>
      <c r="B24" s="54"/>
      <c r="C24" s="81">
        <f>SUM(C7:C23)</f>
        <v>0</v>
      </c>
      <c r="D24" s="81">
        <f>SUM(D7:D23)</f>
        <v>0</v>
      </c>
      <c r="E24" s="81">
        <f>SUM(E7:E23)</f>
        <v>0</v>
      </c>
      <c r="F24" s="51">
        <f>SUM(F7:F23)</f>
        <v>0</v>
      </c>
      <c r="G24" s="82" t="str">
        <f>IF(C24-D24=0,"",(E24-C24+D24)/(C24-D24)*100)</f>
        <v/>
      </c>
    </row>
    <row r="25" customHeight="1" spans="1:8">
      <c r="A25" s="49" t="s">
        <v>7335</v>
      </c>
      <c r="B25" s="54"/>
      <c r="C25" s="81">
        <f>'4-13-1无形-土地'!P30</f>
        <v>0</v>
      </c>
      <c r="D25" s="81"/>
      <c r="E25" s="81">
        <f>'4-13-1无形-土地'!R32</f>
        <v>0</v>
      </c>
      <c r="F25" s="51"/>
      <c r="G25" s="82"/>
    </row>
    <row r="26" customHeight="1" spans="1:8">
      <c r="A26" s="97" t="s">
        <v>7336</v>
      </c>
      <c r="B26" s="54"/>
      <c r="C26" s="99">
        <f>D24</f>
        <v>0</v>
      </c>
      <c r="D26" s="100"/>
      <c r="E26" s="51"/>
      <c r="F26" s="51"/>
      <c r="G26" s="82"/>
    </row>
    <row r="27" customHeight="1" spans="1:8">
      <c r="A27" s="97" t="s">
        <v>7337</v>
      </c>
      <c r="B27" s="54"/>
      <c r="C27" s="81">
        <f>C24-C26</f>
        <v>0</v>
      </c>
      <c r="D27" s="81"/>
      <c r="E27" s="81">
        <f>E24-E26</f>
        <v>0</v>
      </c>
      <c r="F27" s="51">
        <f>E27-C27</f>
        <v>0</v>
      </c>
      <c r="G27" s="82" t="str">
        <f>IF(C27=0,"",F27/C27*100)</f>
        <v/>
      </c>
    </row>
    <row r="28" customHeight="1" spans="1:8">
      <c r="E28" s="44" t="str">
        <f>"评估人员："&amp;基本信息输入表!$Q$74</f>
        <v>评估人员：王庆国</v>
      </c>
      <c r="H28" s="52" t="s">
        <v>837</v>
      </c>
    </row>
    <row r="29" customHeight="1" spans="1:8">
      <c r="H29" s="52"/>
    </row>
  </sheetData>
  <mergeCells count="6">
    <mergeCell ref="A2:G2"/>
    <mergeCell ref="A3:G3"/>
    <mergeCell ref="A24:B24"/>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U34"/>
  <sheetViews>
    <sheetView showGridLines="0" zoomScale="87" zoomScaleNormal="87" topLeftCell="A5" workbookViewId="0">
      <selection activeCell="W28" sqref="W28"/>
    </sheetView>
  </sheetViews>
  <sheetFormatPr defaultColWidth="9" defaultRowHeight="15.75" customHeight="1"/>
  <cols>
    <col min="1" max="1" width="4.5" style="10" customWidth="1"/>
    <col min="2" max="2" width="9.7" style="10" customWidth="1"/>
    <col min="3" max="3" width="11.7" style="10" customWidth="1"/>
    <col min="4" max="4" width="8.7" style="10" customWidth="1"/>
    <col min="5" max="5" width="9.5" style="10" customWidth="1"/>
    <col min="6" max="7" width="7.7" style="10" customWidth="1"/>
    <col min="8" max="8" width="7.2" style="10" customWidth="1"/>
    <col min="9" max="13" width="5.2" style="10" customWidth="1"/>
    <col min="14" max="14" width="8" style="10" customWidth="1"/>
    <col min="15" max="15" width="11" style="10" customWidth="1"/>
    <col min="16" max="16" width="11.2" style="10" customWidth="1"/>
    <col min="17" max="17" width="8" style="10" customWidth="1"/>
    <col min="18" max="18" width="9.7" style="10" customWidth="1"/>
    <col min="19" max="19" width="7.7" style="10" customWidth="1"/>
    <col min="20" max="20" width="8" style="10" customWidth="1"/>
    <col min="21" max="22" width="9" style="10" customWidth="1"/>
    <col min="23" max="16384" width="9" style="10"/>
  </cols>
  <sheetData>
    <row r="1" customHeight="1" spans="1:21">
      <c r="A1" s="11" t="s">
        <v>0</v>
      </c>
      <c r="B1" s="11"/>
    </row>
    <row r="2" s="8" customFormat="1" ht="30" customHeight="1" spans="1:21">
      <c r="A2" s="12" t="s">
        <v>143</v>
      </c>
    </row>
    <row r="3" customHeight="1" spans="1:21">
      <c r="A3" s="9" t="str">
        <f>"评估基准日："&amp;TEXT(基本信息输入表!M7,"yyyy年mm月dd日")</f>
        <v>评估基准日：2025年02月20日</v>
      </c>
    </row>
    <row r="4" ht="14.25" customHeight="1" spans="1:21">
      <c r="A4" s="9"/>
      <c r="B4" s="9"/>
      <c r="C4" s="9"/>
      <c r="D4" s="9"/>
      <c r="E4" s="9"/>
      <c r="F4" s="9"/>
      <c r="G4" s="9"/>
      <c r="H4" s="9"/>
      <c r="I4" s="9"/>
      <c r="J4" s="9"/>
      <c r="K4" s="9"/>
      <c r="L4" s="9"/>
      <c r="M4" s="9"/>
      <c r="N4" s="9"/>
      <c r="O4" s="9"/>
      <c r="P4" s="9"/>
      <c r="Q4" s="9"/>
      <c r="R4" s="9"/>
      <c r="S4" s="14" t="s">
        <v>7338</v>
      </c>
    </row>
    <row r="5" customHeight="1" spans="1:21">
      <c r="A5" s="10" t="str">
        <f>基本信息输入表!K6&amp;"："&amp;基本信息输入表!M6</f>
        <v>产权持有单位：中国石油天然气股份有限公司塔里木油田分公司塔西南勘探开发公司</v>
      </c>
      <c r="S5" s="94" t="s">
        <v>1444</v>
      </c>
      <c r="T5" s="16"/>
    </row>
    <row r="6" s="85" customFormat="1" ht="24" customHeight="1" spans="1:21">
      <c r="A6" s="84" t="s">
        <v>4</v>
      </c>
      <c r="B6" s="84" t="s">
        <v>7339</v>
      </c>
      <c r="C6" s="84" t="s">
        <v>1820</v>
      </c>
      <c r="D6" s="84" t="s">
        <v>1821</v>
      </c>
      <c r="E6" s="84" t="s">
        <v>1824</v>
      </c>
      <c r="F6" s="84" t="s">
        <v>1823</v>
      </c>
      <c r="G6" s="84" t="s">
        <v>1648</v>
      </c>
      <c r="H6" s="84" t="s">
        <v>7340</v>
      </c>
      <c r="I6" s="84" t="s">
        <v>1825</v>
      </c>
      <c r="J6" s="84" t="s">
        <v>7341</v>
      </c>
      <c r="K6" s="84" t="s">
        <v>1378</v>
      </c>
      <c r="L6" s="84" t="s">
        <v>1826</v>
      </c>
      <c r="M6" s="84" t="s">
        <v>1827</v>
      </c>
      <c r="N6" s="84" t="s">
        <v>1828</v>
      </c>
      <c r="O6" s="84" t="s">
        <v>1351</v>
      </c>
      <c r="P6" s="19" t="s">
        <v>6</v>
      </c>
      <c r="Q6" s="19" t="s">
        <v>1452</v>
      </c>
      <c r="R6" s="84" t="s">
        <v>7</v>
      </c>
      <c r="S6" s="84" t="s">
        <v>686</v>
      </c>
      <c r="T6" s="84" t="s">
        <v>176</v>
      </c>
      <c r="U6" s="9" t="s">
        <v>1461</v>
      </c>
    </row>
    <row r="7" ht="12.75" customHeight="1" spans="1:21">
      <c r="A7" s="20" t="str">
        <f>IF(D7="","",ROW()-6)</f>
        <v/>
      </c>
      <c r="B7" s="21"/>
      <c r="C7" s="95"/>
      <c r="D7" s="21"/>
      <c r="E7" s="21"/>
      <c r="F7" s="21"/>
      <c r="G7" s="22"/>
      <c r="H7" s="22"/>
      <c r="I7" s="21"/>
      <c r="J7" s="21"/>
      <c r="K7" s="21"/>
      <c r="L7" s="59"/>
      <c r="M7" s="21"/>
      <c r="N7" s="59"/>
      <c r="O7" s="23"/>
      <c r="P7" s="23"/>
      <c r="Q7" s="23"/>
      <c r="R7" s="23"/>
      <c r="S7" s="74" t="str">
        <f>IF(P7-Q7=0,"",(R7-P7+Q7)/(P7-Q7)*100)</f>
        <v/>
      </c>
      <c r="T7" s="21"/>
      <c r="U7" s="9" t="s">
        <v>7342</v>
      </c>
    </row>
    <row r="8" ht="12.75" customHeight="1" spans="1:21">
      <c r="A8" s="20" t="str">
        <f t="shared" ref="A8:A29" si="0">IF(D8="","",ROW()-6)</f>
        <v/>
      </c>
      <c r="B8" s="21"/>
      <c r="C8" s="95"/>
      <c r="D8" s="21"/>
      <c r="E8" s="21"/>
      <c r="F8" s="21"/>
      <c r="G8" s="22"/>
      <c r="H8" s="22"/>
      <c r="I8" s="21"/>
      <c r="J8" s="21"/>
      <c r="K8" s="21"/>
      <c r="L8" s="59"/>
      <c r="M8" s="21"/>
      <c r="N8" s="59"/>
      <c r="O8" s="23"/>
      <c r="P8" s="23"/>
      <c r="Q8" s="23"/>
      <c r="R8" s="23"/>
      <c r="S8" s="74" t="str">
        <f t="shared" ref="S8:S32" si="1">IF(P8-Q8=0,"",(R8-P8+Q8)/(P8-Q8)*100)</f>
        <v/>
      </c>
      <c r="T8" s="21"/>
      <c r="U8" s="9" t="s">
        <v>7343</v>
      </c>
    </row>
    <row r="9" ht="12.75" customHeight="1" spans="1:21">
      <c r="A9" s="20" t="str">
        <f t="shared" si="0"/>
        <v/>
      </c>
      <c r="B9" s="21"/>
      <c r="C9" s="95"/>
      <c r="D9" s="21"/>
      <c r="E9" s="21"/>
      <c r="F9" s="21"/>
      <c r="G9" s="22"/>
      <c r="H9" s="22"/>
      <c r="I9" s="21"/>
      <c r="J9" s="21"/>
      <c r="K9" s="21"/>
      <c r="L9" s="59"/>
      <c r="M9" s="21"/>
      <c r="N9" s="59"/>
      <c r="O9" s="23"/>
      <c r="P9" s="23"/>
      <c r="Q9" s="23"/>
      <c r="R9" s="23"/>
      <c r="S9" s="74" t="str">
        <f t="shared" si="1"/>
        <v/>
      </c>
      <c r="T9" s="21"/>
      <c r="U9" s="9" t="s">
        <v>7344</v>
      </c>
    </row>
    <row r="10" ht="12.75" customHeight="1" spans="1:21">
      <c r="A10" s="20" t="str">
        <f t="shared" si="0"/>
        <v/>
      </c>
      <c r="B10" s="21"/>
      <c r="C10" s="95"/>
      <c r="D10" s="21"/>
      <c r="E10" s="21"/>
      <c r="F10" s="21"/>
      <c r="G10" s="22"/>
      <c r="H10" s="22"/>
      <c r="I10" s="21"/>
      <c r="J10" s="21"/>
      <c r="K10" s="21"/>
      <c r="L10" s="59"/>
      <c r="M10" s="21"/>
      <c r="N10" s="59"/>
      <c r="O10" s="23"/>
      <c r="P10" s="23"/>
      <c r="Q10" s="23"/>
      <c r="R10" s="23"/>
      <c r="S10" s="74" t="str">
        <f t="shared" si="1"/>
        <v/>
      </c>
      <c r="T10" s="21"/>
      <c r="U10" s="9" t="s">
        <v>7345</v>
      </c>
    </row>
    <row r="11" ht="12.75" customHeight="1" spans="1:21">
      <c r="A11" s="20" t="str">
        <f t="shared" si="0"/>
        <v/>
      </c>
      <c r="B11" s="21"/>
      <c r="C11" s="95"/>
      <c r="D11" s="21"/>
      <c r="E11" s="21"/>
      <c r="F11" s="21"/>
      <c r="G11" s="22"/>
      <c r="H11" s="22"/>
      <c r="I11" s="21"/>
      <c r="J11" s="21"/>
      <c r="K11" s="21"/>
      <c r="L11" s="59"/>
      <c r="M11" s="21"/>
      <c r="N11" s="59"/>
      <c r="O11" s="23"/>
      <c r="P11" s="23"/>
      <c r="Q11" s="23"/>
      <c r="R11" s="23"/>
      <c r="S11" s="74" t="str">
        <f t="shared" si="1"/>
        <v/>
      </c>
      <c r="T11" s="21"/>
      <c r="U11" s="9" t="s">
        <v>7346</v>
      </c>
    </row>
    <row r="12" ht="12.75" customHeight="1" spans="1:21">
      <c r="A12" s="20" t="str">
        <f t="shared" si="0"/>
        <v/>
      </c>
      <c r="B12" s="21"/>
      <c r="C12" s="95"/>
      <c r="D12" s="21"/>
      <c r="E12" s="21"/>
      <c r="F12" s="21"/>
      <c r="G12" s="22"/>
      <c r="H12" s="22"/>
      <c r="I12" s="21"/>
      <c r="J12" s="21"/>
      <c r="K12" s="21"/>
      <c r="L12" s="59"/>
      <c r="M12" s="21"/>
      <c r="N12" s="59"/>
      <c r="O12" s="23"/>
      <c r="P12" s="23"/>
      <c r="Q12" s="23"/>
      <c r="R12" s="23"/>
      <c r="S12" s="74" t="str">
        <f t="shared" si="1"/>
        <v/>
      </c>
      <c r="T12" s="21"/>
      <c r="U12" s="9" t="s">
        <v>7347</v>
      </c>
    </row>
    <row r="13" ht="12.75" customHeight="1" spans="1:21">
      <c r="A13" s="20" t="str">
        <f t="shared" si="0"/>
        <v/>
      </c>
      <c r="B13" s="21"/>
      <c r="C13" s="95"/>
      <c r="D13" s="21"/>
      <c r="E13" s="21"/>
      <c r="F13" s="21"/>
      <c r="G13" s="22"/>
      <c r="H13" s="22"/>
      <c r="I13" s="21"/>
      <c r="J13" s="21"/>
      <c r="K13" s="21"/>
      <c r="L13" s="59"/>
      <c r="M13" s="21"/>
      <c r="N13" s="59"/>
      <c r="O13" s="23"/>
      <c r="P13" s="23"/>
      <c r="Q13" s="23"/>
      <c r="R13" s="23"/>
      <c r="S13" s="74" t="str">
        <f t="shared" si="1"/>
        <v/>
      </c>
      <c r="T13" s="21"/>
      <c r="U13" s="9" t="s">
        <v>7348</v>
      </c>
    </row>
    <row r="14" ht="12.75" customHeight="1" spans="1:21">
      <c r="A14" s="20" t="str">
        <f t="shared" si="0"/>
        <v/>
      </c>
      <c r="B14" s="21"/>
      <c r="C14" s="95"/>
      <c r="D14" s="21"/>
      <c r="E14" s="21"/>
      <c r="F14" s="21"/>
      <c r="G14" s="22"/>
      <c r="H14" s="22"/>
      <c r="I14" s="21"/>
      <c r="J14" s="21"/>
      <c r="K14" s="21"/>
      <c r="L14" s="59"/>
      <c r="M14" s="21"/>
      <c r="N14" s="59"/>
      <c r="O14" s="23"/>
      <c r="P14" s="23"/>
      <c r="Q14" s="23"/>
      <c r="R14" s="23"/>
      <c r="S14" s="74" t="str">
        <f t="shared" si="1"/>
        <v/>
      </c>
      <c r="T14" s="21"/>
      <c r="U14" s="9" t="s">
        <v>7349</v>
      </c>
    </row>
    <row r="15" ht="12.75" customHeight="1" spans="1:21">
      <c r="A15" s="20" t="str">
        <f t="shared" si="0"/>
        <v/>
      </c>
      <c r="B15" s="21"/>
      <c r="C15" s="95"/>
      <c r="D15" s="21"/>
      <c r="E15" s="21"/>
      <c r="F15" s="21"/>
      <c r="G15" s="22"/>
      <c r="H15" s="22"/>
      <c r="I15" s="21"/>
      <c r="J15" s="21"/>
      <c r="K15" s="21"/>
      <c r="L15" s="59"/>
      <c r="M15" s="21"/>
      <c r="N15" s="59"/>
      <c r="O15" s="23"/>
      <c r="P15" s="23"/>
      <c r="Q15" s="23"/>
      <c r="R15" s="23"/>
      <c r="S15" s="74" t="str">
        <f t="shared" si="1"/>
        <v/>
      </c>
      <c r="T15" s="21"/>
      <c r="U15" s="9" t="s">
        <v>7350</v>
      </c>
    </row>
    <row r="16" ht="12.75" customHeight="1" spans="1:21">
      <c r="A16" s="20" t="str">
        <f t="shared" si="0"/>
        <v/>
      </c>
      <c r="B16" s="21"/>
      <c r="C16" s="95"/>
      <c r="D16" s="21"/>
      <c r="E16" s="21"/>
      <c r="F16" s="21"/>
      <c r="G16" s="22"/>
      <c r="H16" s="22"/>
      <c r="I16" s="21"/>
      <c r="J16" s="21"/>
      <c r="K16" s="21"/>
      <c r="L16" s="59"/>
      <c r="M16" s="21"/>
      <c r="N16" s="59"/>
      <c r="O16" s="23"/>
      <c r="P16" s="23"/>
      <c r="Q16" s="23"/>
      <c r="R16" s="23"/>
      <c r="S16" s="74" t="str">
        <f t="shared" si="1"/>
        <v/>
      </c>
      <c r="T16" s="21"/>
      <c r="U16" s="9" t="s">
        <v>7351</v>
      </c>
    </row>
    <row r="17" ht="12.75" customHeight="1" spans="1:21">
      <c r="A17" s="20" t="str">
        <f t="shared" si="0"/>
        <v/>
      </c>
      <c r="B17" s="21"/>
      <c r="C17" s="95"/>
      <c r="D17" s="21"/>
      <c r="E17" s="21"/>
      <c r="F17" s="21"/>
      <c r="G17" s="22"/>
      <c r="H17" s="22"/>
      <c r="I17" s="21"/>
      <c r="J17" s="21"/>
      <c r="K17" s="21"/>
      <c r="L17" s="59"/>
      <c r="M17" s="21"/>
      <c r="N17" s="59"/>
      <c r="O17" s="23"/>
      <c r="P17" s="23"/>
      <c r="Q17" s="23"/>
      <c r="R17" s="23"/>
      <c r="S17" s="74" t="str">
        <f t="shared" si="1"/>
        <v/>
      </c>
      <c r="T17" s="21"/>
      <c r="U17" s="9" t="s">
        <v>7352</v>
      </c>
    </row>
    <row r="18" ht="12.75" customHeight="1" spans="1:21">
      <c r="A18" s="20" t="str">
        <f t="shared" si="0"/>
        <v/>
      </c>
      <c r="B18" s="21"/>
      <c r="C18" s="95"/>
      <c r="D18" s="21"/>
      <c r="E18" s="21"/>
      <c r="F18" s="21"/>
      <c r="G18" s="22"/>
      <c r="H18" s="22"/>
      <c r="I18" s="21"/>
      <c r="J18" s="21"/>
      <c r="K18" s="21"/>
      <c r="L18" s="59"/>
      <c r="M18" s="21"/>
      <c r="N18" s="59"/>
      <c r="O18" s="23"/>
      <c r="P18" s="23"/>
      <c r="Q18" s="23"/>
      <c r="R18" s="23"/>
      <c r="S18" s="74" t="str">
        <f t="shared" si="1"/>
        <v/>
      </c>
      <c r="T18" s="21"/>
      <c r="U18" s="9" t="s">
        <v>7353</v>
      </c>
    </row>
    <row r="19" ht="12.75" customHeight="1" spans="1:21">
      <c r="A19" s="20" t="str">
        <f t="shared" si="0"/>
        <v/>
      </c>
      <c r="B19" s="21"/>
      <c r="C19" s="95"/>
      <c r="D19" s="21"/>
      <c r="E19" s="21"/>
      <c r="F19" s="21"/>
      <c r="G19" s="22"/>
      <c r="H19" s="22"/>
      <c r="I19" s="21"/>
      <c r="J19" s="21"/>
      <c r="K19" s="21"/>
      <c r="L19" s="59"/>
      <c r="M19" s="21"/>
      <c r="N19" s="59"/>
      <c r="O19" s="23"/>
      <c r="P19" s="23"/>
      <c r="Q19" s="23"/>
      <c r="R19" s="23"/>
      <c r="S19" s="74" t="str">
        <f t="shared" si="1"/>
        <v/>
      </c>
      <c r="T19" s="21"/>
      <c r="U19" s="9" t="s">
        <v>7354</v>
      </c>
    </row>
    <row r="20" ht="12.75" customHeight="1" spans="1:21">
      <c r="A20" s="20" t="str">
        <f t="shared" si="0"/>
        <v/>
      </c>
      <c r="B20" s="21"/>
      <c r="C20" s="95"/>
      <c r="D20" s="21"/>
      <c r="E20" s="21"/>
      <c r="F20" s="21"/>
      <c r="G20" s="22"/>
      <c r="H20" s="22"/>
      <c r="I20" s="21"/>
      <c r="J20" s="21"/>
      <c r="K20" s="21"/>
      <c r="L20" s="59"/>
      <c r="M20" s="21"/>
      <c r="N20" s="59"/>
      <c r="O20" s="23"/>
      <c r="P20" s="23"/>
      <c r="Q20" s="23"/>
      <c r="R20" s="23"/>
      <c r="S20" s="74" t="str">
        <f t="shared" si="1"/>
        <v/>
      </c>
      <c r="T20" s="21"/>
      <c r="U20" s="9" t="s">
        <v>7355</v>
      </c>
    </row>
    <row r="21" ht="12.75" customHeight="1" spans="1:21">
      <c r="A21" s="20" t="str">
        <f t="shared" si="0"/>
        <v/>
      </c>
      <c r="B21" s="21"/>
      <c r="C21" s="95"/>
      <c r="D21" s="21"/>
      <c r="E21" s="21"/>
      <c r="F21" s="21"/>
      <c r="G21" s="22"/>
      <c r="H21" s="22"/>
      <c r="I21" s="21"/>
      <c r="J21" s="21"/>
      <c r="K21" s="21"/>
      <c r="L21" s="59"/>
      <c r="M21" s="21"/>
      <c r="N21" s="59"/>
      <c r="O21" s="23"/>
      <c r="P21" s="23"/>
      <c r="Q21" s="23"/>
      <c r="R21" s="23"/>
      <c r="S21" s="74" t="str">
        <f t="shared" si="1"/>
        <v/>
      </c>
      <c r="T21" s="21"/>
      <c r="U21" s="9" t="s">
        <v>7356</v>
      </c>
    </row>
    <row r="22" ht="12.75" customHeight="1" spans="1:21">
      <c r="A22" s="20" t="str">
        <f t="shared" si="0"/>
        <v/>
      </c>
      <c r="B22" s="21"/>
      <c r="C22" s="95"/>
      <c r="D22" s="21"/>
      <c r="E22" s="21"/>
      <c r="F22" s="21"/>
      <c r="G22" s="22"/>
      <c r="H22" s="22"/>
      <c r="I22" s="21"/>
      <c r="J22" s="21"/>
      <c r="K22" s="21"/>
      <c r="L22" s="59"/>
      <c r="M22" s="21"/>
      <c r="N22" s="59"/>
      <c r="O22" s="23"/>
      <c r="P22" s="23"/>
      <c r="Q22" s="23"/>
      <c r="R22" s="23"/>
      <c r="S22" s="74" t="str">
        <f t="shared" si="1"/>
        <v/>
      </c>
      <c r="T22" s="21"/>
      <c r="U22" s="9" t="s">
        <v>7357</v>
      </c>
    </row>
    <row r="23" ht="12.75" customHeight="1" spans="1:21">
      <c r="A23" s="20" t="str">
        <f t="shared" si="0"/>
        <v/>
      </c>
      <c r="B23" s="21"/>
      <c r="C23" s="95"/>
      <c r="D23" s="21"/>
      <c r="E23" s="21"/>
      <c r="F23" s="21"/>
      <c r="G23" s="22"/>
      <c r="H23" s="22"/>
      <c r="I23" s="21"/>
      <c r="J23" s="21"/>
      <c r="K23" s="21"/>
      <c r="L23" s="59"/>
      <c r="M23" s="21"/>
      <c r="N23" s="59"/>
      <c r="O23" s="23"/>
      <c r="P23" s="23"/>
      <c r="Q23" s="23"/>
      <c r="R23" s="23"/>
      <c r="S23" s="74" t="str">
        <f t="shared" si="1"/>
        <v/>
      </c>
      <c r="T23" s="21"/>
      <c r="U23" s="9" t="s">
        <v>7358</v>
      </c>
    </row>
    <row r="24" ht="12.75" customHeight="1" spans="1:21">
      <c r="A24" s="20" t="str">
        <f t="shared" si="0"/>
        <v/>
      </c>
      <c r="B24" s="21"/>
      <c r="C24" s="95"/>
      <c r="D24" s="21"/>
      <c r="E24" s="21"/>
      <c r="F24" s="21"/>
      <c r="G24" s="22"/>
      <c r="H24" s="22"/>
      <c r="I24" s="21"/>
      <c r="J24" s="21"/>
      <c r="K24" s="21"/>
      <c r="L24" s="59"/>
      <c r="M24" s="21"/>
      <c r="N24" s="59"/>
      <c r="O24" s="23"/>
      <c r="P24" s="23"/>
      <c r="Q24" s="23"/>
      <c r="R24" s="23"/>
      <c r="S24" s="74" t="str">
        <f t="shared" si="1"/>
        <v/>
      </c>
      <c r="T24" s="21"/>
      <c r="U24" s="9" t="s">
        <v>7359</v>
      </c>
    </row>
    <row r="25" ht="12.75" customHeight="1" spans="1:21">
      <c r="A25" s="20" t="str">
        <f t="shared" si="0"/>
        <v/>
      </c>
      <c r="B25" s="21"/>
      <c r="C25" s="95"/>
      <c r="D25" s="21"/>
      <c r="E25" s="21"/>
      <c r="F25" s="21"/>
      <c r="G25" s="22"/>
      <c r="H25" s="22"/>
      <c r="I25" s="21"/>
      <c r="J25" s="21"/>
      <c r="K25" s="21"/>
      <c r="L25" s="59"/>
      <c r="M25" s="21"/>
      <c r="N25" s="59"/>
      <c r="O25" s="23"/>
      <c r="P25" s="23"/>
      <c r="Q25" s="23"/>
      <c r="R25" s="23"/>
      <c r="S25" s="74" t="str">
        <f t="shared" si="1"/>
        <v/>
      </c>
      <c r="T25" s="21"/>
      <c r="U25" s="9" t="s">
        <v>7360</v>
      </c>
    </row>
    <row r="26" ht="12.75" customHeight="1" spans="1:21">
      <c r="A26" s="20" t="str">
        <f t="shared" si="0"/>
        <v/>
      </c>
      <c r="B26" s="21"/>
      <c r="C26" s="95"/>
      <c r="D26" s="21"/>
      <c r="E26" s="21"/>
      <c r="F26" s="21"/>
      <c r="G26" s="22"/>
      <c r="H26" s="22"/>
      <c r="I26" s="21"/>
      <c r="J26" s="21"/>
      <c r="K26" s="21"/>
      <c r="L26" s="59"/>
      <c r="M26" s="21"/>
      <c r="N26" s="59"/>
      <c r="O26" s="23"/>
      <c r="P26" s="23"/>
      <c r="Q26" s="23"/>
      <c r="R26" s="23"/>
      <c r="S26" s="74" t="str">
        <f t="shared" si="1"/>
        <v/>
      </c>
      <c r="T26" s="21"/>
      <c r="U26" s="9" t="s">
        <v>7361</v>
      </c>
    </row>
    <row r="27" ht="12.75" customHeight="1" spans="1:21">
      <c r="A27" s="20" t="str">
        <f t="shared" si="0"/>
        <v/>
      </c>
      <c r="B27" s="21"/>
      <c r="C27" s="95"/>
      <c r="D27" s="21"/>
      <c r="E27" s="21"/>
      <c r="F27" s="21"/>
      <c r="G27" s="22"/>
      <c r="H27" s="22"/>
      <c r="I27" s="21"/>
      <c r="J27" s="21"/>
      <c r="K27" s="21"/>
      <c r="L27" s="59"/>
      <c r="M27" s="21"/>
      <c r="N27" s="59"/>
      <c r="O27" s="23"/>
      <c r="P27" s="23"/>
      <c r="Q27" s="23"/>
      <c r="R27" s="23"/>
      <c r="S27" s="74" t="str">
        <f t="shared" si="1"/>
        <v/>
      </c>
      <c r="T27" s="21"/>
      <c r="U27" s="9" t="s">
        <v>7362</v>
      </c>
    </row>
    <row r="28" ht="12.75" customHeight="1" spans="1:21">
      <c r="A28" s="20" t="str">
        <f t="shared" si="0"/>
        <v/>
      </c>
      <c r="B28" s="21"/>
      <c r="C28" s="95"/>
      <c r="D28" s="21"/>
      <c r="E28" s="21"/>
      <c r="F28" s="21"/>
      <c r="G28" s="22"/>
      <c r="H28" s="22"/>
      <c r="I28" s="21"/>
      <c r="J28" s="21"/>
      <c r="K28" s="21"/>
      <c r="L28" s="59"/>
      <c r="M28" s="21"/>
      <c r="N28" s="59"/>
      <c r="O28" s="23"/>
      <c r="P28" s="23"/>
      <c r="Q28" s="23"/>
      <c r="R28" s="23"/>
      <c r="S28" s="74" t="str">
        <f t="shared" si="1"/>
        <v/>
      </c>
      <c r="T28" s="21"/>
      <c r="U28" s="9" t="s">
        <v>7363</v>
      </c>
    </row>
    <row r="29" ht="12.75" customHeight="1" spans="1:21">
      <c r="A29" s="20" t="str">
        <f t="shared" si="0"/>
        <v/>
      </c>
      <c r="B29" s="21"/>
      <c r="C29" s="95"/>
      <c r="D29" s="21"/>
      <c r="E29" s="21"/>
      <c r="F29" s="21"/>
      <c r="G29" s="22"/>
      <c r="H29" s="22"/>
      <c r="I29" s="21"/>
      <c r="J29" s="21"/>
      <c r="K29" s="21"/>
      <c r="L29" s="59"/>
      <c r="M29" s="21"/>
      <c r="N29" s="59"/>
      <c r="O29" s="23"/>
      <c r="P29" s="23"/>
      <c r="Q29" s="23"/>
      <c r="R29" s="23"/>
      <c r="S29" s="74" t="str">
        <f t="shared" si="1"/>
        <v/>
      </c>
      <c r="T29" s="21"/>
      <c r="U29" s="9" t="s">
        <v>7364</v>
      </c>
    </row>
    <row r="30" ht="12.75" customHeight="1" spans="1:21">
      <c r="A30" s="20" t="s">
        <v>7365</v>
      </c>
      <c r="B30" s="89"/>
      <c r="C30" s="89"/>
      <c r="D30" s="89"/>
      <c r="E30" s="86"/>
      <c r="F30" s="21"/>
      <c r="G30" s="57"/>
      <c r="H30" s="57"/>
      <c r="I30" s="21"/>
      <c r="J30" s="21"/>
      <c r="K30" s="21"/>
      <c r="L30" s="59"/>
      <c r="M30" s="21"/>
      <c r="N30" s="59"/>
      <c r="O30" s="23">
        <f>SUM(O7:O29)</f>
        <v>0</v>
      </c>
      <c r="P30" s="23">
        <f>SUM(P7:P29)</f>
        <v>0</v>
      </c>
      <c r="Q30" s="23">
        <f>SUM(Q7:Q29)</f>
        <v>0</v>
      </c>
      <c r="R30" s="23">
        <f>SUM(R7:R29)</f>
        <v>0</v>
      </c>
      <c r="S30" s="74" t="str">
        <f t="shared" si="1"/>
        <v/>
      </c>
      <c r="T30" s="21"/>
    </row>
    <row r="31" ht="12.75" customHeight="1" spans="1:21">
      <c r="A31" s="20" t="s">
        <v>7366</v>
      </c>
      <c r="B31" s="89"/>
      <c r="C31" s="89"/>
      <c r="D31" s="89"/>
      <c r="E31" s="86"/>
      <c r="F31" s="21"/>
      <c r="G31" s="57"/>
      <c r="H31" s="57"/>
      <c r="I31" s="21"/>
      <c r="J31" s="21"/>
      <c r="K31" s="21"/>
      <c r="L31" s="59"/>
      <c r="M31" s="21"/>
      <c r="N31" s="59"/>
      <c r="O31" s="23"/>
      <c r="P31" s="23">
        <f>Q30</f>
        <v>0</v>
      </c>
      <c r="Q31" s="23"/>
      <c r="R31" s="23"/>
      <c r="S31" s="74"/>
      <c r="T31" s="21"/>
    </row>
    <row r="32" customHeight="1" spans="1:21">
      <c r="A32" s="24" t="s">
        <v>146</v>
      </c>
      <c r="B32" s="16"/>
      <c r="C32" s="16"/>
      <c r="D32" s="16"/>
      <c r="E32" s="25"/>
      <c r="F32" s="41"/>
      <c r="G32" s="24"/>
      <c r="H32" s="24"/>
      <c r="I32" s="24"/>
      <c r="J32" s="24"/>
      <c r="K32" s="24"/>
      <c r="L32" s="24"/>
      <c r="M32" s="24"/>
      <c r="N32" s="31"/>
      <c r="O32" s="31"/>
      <c r="P32" s="31">
        <f>P30-P31</f>
        <v>0</v>
      </c>
      <c r="Q32" s="31"/>
      <c r="R32" s="31">
        <f>R30</f>
        <v>0</v>
      </c>
      <c r="S32" s="74" t="str">
        <f t="shared" si="1"/>
        <v/>
      </c>
      <c r="T32" s="27"/>
    </row>
    <row r="33" customHeight="1" spans="1:21">
      <c r="A33" s="10" t="str">
        <f>基本信息输入表!$K$6&amp;"填表人："&amp;基本信息输入表!$M$75</f>
        <v>产权持有单位填表人：宁国胜</v>
      </c>
      <c r="R33" s="10" t="str">
        <f>"评估人员："&amp;基本信息输入表!$Q$75</f>
        <v>评估人员：王庆国</v>
      </c>
      <c r="U33" s="10" t="s">
        <v>1483</v>
      </c>
    </row>
    <row r="34" customHeight="1" spans="1:21">
      <c r="A34" s="10" t="str">
        <f>"填表日期："&amp;YEAR(基本信息输入表!$O$75)&amp;"年"&amp;MONTH(基本信息输入表!$O$75)&amp;"月"&amp;DAY(基本信息输入表!$O$75)&amp;"日"</f>
        <v>填表日期：2025年2月22日</v>
      </c>
    </row>
  </sheetData>
  <mergeCells count="7">
    <mergeCell ref="A2:T2"/>
    <mergeCell ref="A3:T3"/>
    <mergeCell ref="S4:T4"/>
    <mergeCell ref="S5:T5"/>
    <mergeCell ref="A30:E30"/>
    <mergeCell ref="A31:E31"/>
    <mergeCell ref="A32:E3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T32"/>
  <sheetViews>
    <sheetView showGridLines="0" zoomScale="76" zoomScaleNormal="76" topLeftCell="A6" workbookViewId="0">
      <selection activeCell="T22" sqref="T22"/>
    </sheetView>
  </sheetViews>
  <sheetFormatPr defaultColWidth="9" defaultRowHeight="15.75"/>
  <cols>
    <col min="1" max="1" width="4" style="92" customWidth="1"/>
    <col min="2" max="2" width="15.2" style="92" customWidth="1"/>
    <col min="3" max="3" width="14.7" style="92" customWidth="1"/>
    <col min="4" max="4" width="20.7" style="92" customWidth="1"/>
    <col min="5" max="5" width="5.2" style="92" customWidth="1"/>
    <col min="6" max="7" width="8.5" style="92" customWidth="1"/>
    <col min="8" max="9" width="7.2" style="92" customWidth="1"/>
    <col min="10" max="10" width="12.2" style="92" customWidth="1"/>
    <col min="11" max="11" width="11" style="92" customWidth="1"/>
    <col min="12" max="12" width="10" style="92" customWidth="1"/>
    <col min="13" max="13" width="8.5" style="92" customWidth="1"/>
    <col min="14" max="14" width="10.7" style="92" customWidth="1"/>
    <col min="15" max="15" width="10.5" style="92" customWidth="1"/>
    <col min="16" max="16" width="8.2" style="92" customWidth="1"/>
    <col min="17" max="17" width="7.2" style="92" customWidth="1"/>
    <col min="18" max="19" width="9" style="92" customWidth="1"/>
    <col min="20" max="16384" width="9" style="92"/>
  </cols>
  <sheetData>
    <row r="1" spans="1:20">
      <c r="A1" s="11" t="s">
        <v>0</v>
      </c>
    </row>
    <row r="2" s="90" customFormat="1" ht="22.5" customHeight="1" spans="1:20">
      <c r="A2" s="12" t="s">
        <v>147</v>
      </c>
    </row>
    <row r="3" s="91" customFormat="1" customHeight="1" spans="1:20">
      <c r="A3" s="9" t="str">
        <f>"评估基准日："&amp;TEXT(基本信息输入表!M7,"yyyy年mm月dd日")</f>
        <v>评估基准日：2025年02月20日</v>
      </c>
    </row>
    <row r="4" s="91" customFormat="1" spans="1:20">
      <c r="A4" s="9"/>
      <c r="B4" s="9"/>
      <c r="C4" s="9"/>
      <c r="D4" s="9"/>
      <c r="E4" s="9"/>
      <c r="F4" s="9"/>
      <c r="G4" s="9"/>
      <c r="H4" s="9"/>
      <c r="I4" s="9"/>
      <c r="J4" s="9"/>
      <c r="K4" s="9"/>
      <c r="L4" s="9"/>
      <c r="M4" s="9"/>
      <c r="N4" s="9"/>
      <c r="O4" s="9"/>
      <c r="P4" s="14" t="s">
        <v>7367</v>
      </c>
    </row>
    <row r="5" s="91" customFormat="1" customHeight="1" spans="1:20">
      <c r="A5" s="15" t="str">
        <f>基本信息输入表!K6&amp;"："&amp;基本信息输入表!M6</f>
        <v>产权持有单位：中国石油天然气股份有限公司塔里木油田分公司塔西南勘探开发公司</v>
      </c>
      <c r="B5" s="16"/>
      <c r="C5" s="16"/>
      <c r="D5" s="16"/>
      <c r="E5" s="16"/>
      <c r="F5" s="10"/>
      <c r="G5" s="10"/>
      <c r="H5" s="10"/>
      <c r="I5" s="10"/>
      <c r="J5" s="10"/>
      <c r="K5" s="10"/>
      <c r="L5" s="10"/>
      <c r="M5" s="10"/>
      <c r="N5" s="10"/>
      <c r="O5" s="10"/>
      <c r="P5" s="10"/>
      <c r="Q5" s="14" t="s">
        <v>1444</v>
      </c>
    </row>
    <row r="6" s="91" customFormat="1" ht="24.75" customHeight="1" spans="1:20">
      <c r="A6" s="84" t="s">
        <v>4</v>
      </c>
      <c r="B6" s="84" t="s">
        <v>7368</v>
      </c>
      <c r="C6" s="84" t="s">
        <v>7339</v>
      </c>
      <c r="D6" s="84" t="s">
        <v>7369</v>
      </c>
      <c r="E6" s="84" t="s">
        <v>7370</v>
      </c>
      <c r="F6" s="84" t="s">
        <v>1648</v>
      </c>
      <c r="G6" s="84" t="s">
        <v>7340</v>
      </c>
      <c r="H6" s="84" t="s">
        <v>7371</v>
      </c>
      <c r="I6" s="84" t="s">
        <v>7372</v>
      </c>
      <c r="J6" s="84" t="s">
        <v>7373</v>
      </c>
      <c r="K6" s="84" t="s">
        <v>1351</v>
      </c>
      <c r="L6" s="19" t="s">
        <v>6</v>
      </c>
      <c r="M6" s="19" t="s">
        <v>1452</v>
      </c>
      <c r="N6" s="84" t="s">
        <v>7</v>
      </c>
      <c r="O6" s="84" t="s">
        <v>823</v>
      </c>
      <c r="P6" s="84" t="s">
        <v>686</v>
      </c>
      <c r="Q6" s="84" t="s">
        <v>176</v>
      </c>
      <c r="R6" s="9" t="s">
        <v>1461</v>
      </c>
    </row>
    <row r="7" s="91" customFormat="1" customHeight="1" spans="1:20">
      <c r="A7" s="20" t="str">
        <f>IF(B7="","",ROW()-6)</f>
        <v/>
      </c>
      <c r="B7" s="21"/>
      <c r="C7" s="21"/>
      <c r="D7" s="20"/>
      <c r="E7" s="21"/>
      <c r="F7" s="22"/>
      <c r="G7" s="22"/>
      <c r="H7" s="59"/>
      <c r="I7" s="21"/>
      <c r="J7" s="21"/>
      <c r="K7" s="59"/>
      <c r="L7" s="23"/>
      <c r="M7" s="23"/>
      <c r="N7" s="23"/>
      <c r="O7" s="23">
        <f>N7-L7+M7</f>
        <v>0</v>
      </c>
      <c r="P7" s="74" t="str">
        <f>IF(L7-M7=0,"",O7/(L7-M7)*100)</f>
        <v/>
      </c>
      <c r="Q7" s="21"/>
      <c r="R7" s="93" t="s">
        <v>7374</v>
      </c>
    </row>
    <row r="8" s="91" customFormat="1" customHeight="1" spans="1:20">
      <c r="A8" s="20" t="str">
        <f t="shared" ref="A8:A27" si="0">IF(B8="","",ROW()-6)</f>
        <v/>
      </c>
      <c r="B8" s="21"/>
      <c r="C8" s="21"/>
      <c r="D8" s="20"/>
      <c r="E8" s="21"/>
      <c r="F8" s="22"/>
      <c r="G8" s="22"/>
      <c r="H8" s="59"/>
      <c r="I8" s="21"/>
      <c r="J8" s="21"/>
      <c r="K8" s="59"/>
      <c r="L8" s="23"/>
      <c r="M8" s="23"/>
      <c r="N8" s="23"/>
      <c r="O8" s="23">
        <f t="shared" ref="O8:O28" si="1">N8-L8+M8</f>
        <v>0</v>
      </c>
      <c r="P8" s="74" t="str">
        <f t="shared" ref="P8:P28" si="2">IF(L8-M8=0,"",O8/(L8-M8)*100)</f>
        <v/>
      </c>
      <c r="Q8" s="21"/>
      <c r="R8" s="93" t="s">
        <v>7375</v>
      </c>
    </row>
    <row r="9" s="91" customFormat="1" customHeight="1" spans="1:20">
      <c r="A9" s="20" t="str">
        <f t="shared" si="0"/>
        <v/>
      </c>
      <c r="B9" s="21"/>
      <c r="C9" s="21"/>
      <c r="D9" s="20"/>
      <c r="E9" s="21"/>
      <c r="F9" s="22"/>
      <c r="G9" s="22"/>
      <c r="H9" s="59"/>
      <c r="I9" s="21"/>
      <c r="J9" s="21"/>
      <c r="K9" s="59"/>
      <c r="L9" s="23"/>
      <c r="M9" s="23"/>
      <c r="N9" s="23"/>
      <c r="O9" s="23">
        <f t="shared" si="1"/>
        <v>0</v>
      </c>
      <c r="P9" s="74" t="str">
        <f t="shared" si="2"/>
        <v/>
      </c>
      <c r="Q9" s="21"/>
      <c r="R9" s="93" t="s">
        <v>7376</v>
      </c>
    </row>
    <row r="10" s="91" customFormat="1" customHeight="1" spans="1:20">
      <c r="A10" s="20" t="str">
        <f t="shared" si="0"/>
        <v/>
      </c>
      <c r="B10" s="21"/>
      <c r="C10" s="21"/>
      <c r="D10" s="20"/>
      <c r="E10" s="21"/>
      <c r="F10" s="22"/>
      <c r="G10" s="22"/>
      <c r="H10" s="59"/>
      <c r="I10" s="21"/>
      <c r="J10" s="21"/>
      <c r="K10" s="59"/>
      <c r="L10" s="23"/>
      <c r="M10" s="23"/>
      <c r="N10" s="23"/>
      <c r="O10" s="23">
        <f t="shared" si="1"/>
        <v>0</v>
      </c>
      <c r="P10" s="74" t="str">
        <f t="shared" si="2"/>
        <v/>
      </c>
      <c r="Q10" s="21"/>
      <c r="R10" s="93" t="s">
        <v>7377</v>
      </c>
    </row>
    <row r="11" s="91" customFormat="1" customHeight="1" spans="1:20">
      <c r="A11" s="20" t="str">
        <f t="shared" si="0"/>
        <v/>
      </c>
      <c r="B11" s="21"/>
      <c r="C11" s="21"/>
      <c r="D11" s="20"/>
      <c r="E11" s="21"/>
      <c r="F11" s="22"/>
      <c r="G11" s="22"/>
      <c r="H11" s="59"/>
      <c r="I11" s="21"/>
      <c r="J11" s="21"/>
      <c r="K11" s="59"/>
      <c r="L11" s="23"/>
      <c r="M11" s="23"/>
      <c r="N11" s="23"/>
      <c r="O11" s="23">
        <f t="shared" si="1"/>
        <v>0</v>
      </c>
      <c r="P11" s="74" t="str">
        <f t="shared" si="2"/>
        <v/>
      </c>
      <c r="Q11" s="21"/>
      <c r="R11" s="93" t="s">
        <v>7378</v>
      </c>
      <c r="T11" s="91" t="s">
        <v>7379</v>
      </c>
    </row>
    <row r="12" s="91" customFormat="1" customHeight="1" spans="1:20">
      <c r="A12" s="20" t="str">
        <f t="shared" si="0"/>
        <v/>
      </c>
      <c r="B12" s="21"/>
      <c r="C12" s="21"/>
      <c r="D12" s="20"/>
      <c r="E12" s="21"/>
      <c r="F12" s="22"/>
      <c r="G12" s="22"/>
      <c r="H12" s="59"/>
      <c r="I12" s="21"/>
      <c r="J12" s="21"/>
      <c r="K12" s="59"/>
      <c r="L12" s="23"/>
      <c r="M12" s="23"/>
      <c r="N12" s="23"/>
      <c r="O12" s="23">
        <f t="shared" si="1"/>
        <v>0</v>
      </c>
      <c r="P12" s="74" t="str">
        <f t="shared" si="2"/>
        <v/>
      </c>
      <c r="Q12" s="21"/>
      <c r="R12" s="93" t="s">
        <v>7380</v>
      </c>
    </row>
    <row r="13" s="91" customFormat="1" customHeight="1" spans="1:20">
      <c r="A13" s="20" t="str">
        <f t="shared" si="0"/>
        <v/>
      </c>
      <c r="B13" s="21"/>
      <c r="C13" s="21"/>
      <c r="D13" s="20"/>
      <c r="E13" s="21"/>
      <c r="F13" s="22"/>
      <c r="G13" s="22"/>
      <c r="H13" s="59"/>
      <c r="I13" s="21"/>
      <c r="J13" s="21"/>
      <c r="K13" s="59"/>
      <c r="L13" s="23"/>
      <c r="M13" s="23"/>
      <c r="N13" s="23"/>
      <c r="O13" s="23">
        <f t="shared" si="1"/>
        <v>0</v>
      </c>
      <c r="P13" s="74" t="str">
        <f t="shared" si="2"/>
        <v/>
      </c>
      <c r="Q13" s="21"/>
      <c r="R13" s="93" t="s">
        <v>7381</v>
      </c>
    </row>
    <row r="14" s="91" customFormat="1" customHeight="1" spans="1:20">
      <c r="A14" s="20" t="str">
        <f t="shared" si="0"/>
        <v/>
      </c>
      <c r="B14" s="21"/>
      <c r="C14" s="21"/>
      <c r="D14" s="20"/>
      <c r="E14" s="21"/>
      <c r="F14" s="22"/>
      <c r="G14" s="22"/>
      <c r="H14" s="59"/>
      <c r="I14" s="21"/>
      <c r="J14" s="21"/>
      <c r="K14" s="59"/>
      <c r="L14" s="23"/>
      <c r="M14" s="23"/>
      <c r="N14" s="23"/>
      <c r="O14" s="23">
        <f t="shared" si="1"/>
        <v>0</v>
      </c>
      <c r="P14" s="74" t="str">
        <f t="shared" si="2"/>
        <v/>
      </c>
      <c r="Q14" s="21"/>
      <c r="R14" s="93" t="s">
        <v>7382</v>
      </c>
    </row>
    <row r="15" s="91" customFormat="1" customHeight="1" spans="1:20">
      <c r="A15" s="20" t="str">
        <f t="shared" si="0"/>
        <v/>
      </c>
      <c r="B15" s="21"/>
      <c r="C15" s="21"/>
      <c r="D15" s="20"/>
      <c r="E15" s="21"/>
      <c r="F15" s="22"/>
      <c r="G15" s="22"/>
      <c r="H15" s="59"/>
      <c r="I15" s="21"/>
      <c r="J15" s="21"/>
      <c r="K15" s="59"/>
      <c r="L15" s="23"/>
      <c r="M15" s="23"/>
      <c r="N15" s="23"/>
      <c r="O15" s="23">
        <f t="shared" si="1"/>
        <v>0</v>
      </c>
      <c r="P15" s="74" t="str">
        <f t="shared" si="2"/>
        <v/>
      </c>
      <c r="Q15" s="21"/>
      <c r="R15" s="93" t="s">
        <v>7383</v>
      </c>
    </row>
    <row r="16" s="91" customFormat="1" customHeight="1" spans="1:20">
      <c r="A16" s="20" t="str">
        <f t="shared" si="0"/>
        <v/>
      </c>
      <c r="B16" s="21"/>
      <c r="C16" s="21"/>
      <c r="D16" s="20"/>
      <c r="E16" s="21"/>
      <c r="F16" s="22"/>
      <c r="G16" s="22"/>
      <c r="H16" s="59"/>
      <c r="I16" s="21"/>
      <c r="J16" s="21"/>
      <c r="K16" s="59"/>
      <c r="L16" s="23"/>
      <c r="M16" s="23"/>
      <c r="N16" s="23"/>
      <c r="O16" s="23">
        <f t="shared" si="1"/>
        <v>0</v>
      </c>
      <c r="P16" s="74" t="str">
        <f t="shared" si="2"/>
        <v/>
      </c>
      <c r="Q16" s="21"/>
      <c r="R16" s="93" t="s">
        <v>7384</v>
      </c>
    </row>
    <row r="17" s="91" customFormat="1" customHeight="1" spans="1:18">
      <c r="A17" s="20" t="str">
        <f t="shared" si="0"/>
        <v/>
      </c>
      <c r="B17" s="21"/>
      <c r="C17" s="21"/>
      <c r="D17" s="20"/>
      <c r="E17" s="21"/>
      <c r="F17" s="22"/>
      <c r="G17" s="22"/>
      <c r="H17" s="59"/>
      <c r="I17" s="21"/>
      <c r="J17" s="21"/>
      <c r="K17" s="59"/>
      <c r="L17" s="23"/>
      <c r="M17" s="23"/>
      <c r="N17" s="23"/>
      <c r="O17" s="23">
        <f t="shared" si="1"/>
        <v>0</v>
      </c>
      <c r="P17" s="74" t="str">
        <f t="shared" si="2"/>
        <v/>
      </c>
      <c r="Q17" s="21"/>
      <c r="R17" s="93" t="s">
        <v>7385</v>
      </c>
    </row>
    <row r="18" s="91" customFormat="1" customHeight="1" spans="1:18">
      <c r="A18" s="20" t="str">
        <f t="shared" si="0"/>
        <v/>
      </c>
      <c r="B18" s="21"/>
      <c r="C18" s="21"/>
      <c r="D18" s="20"/>
      <c r="E18" s="21"/>
      <c r="F18" s="22"/>
      <c r="G18" s="22"/>
      <c r="H18" s="59"/>
      <c r="I18" s="21"/>
      <c r="J18" s="21"/>
      <c r="K18" s="59"/>
      <c r="L18" s="23"/>
      <c r="M18" s="23"/>
      <c r="N18" s="23"/>
      <c r="O18" s="23">
        <f t="shared" si="1"/>
        <v>0</v>
      </c>
      <c r="P18" s="74" t="str">
        <f t="shared" si="2"/>
        <v/>
      </c>
      <c r="Q18" s="21"/>
      <c r="R18" s="93" t="s">
        <v>7386</v>
      </c>
    </row>
    <row r="19" s="91" customFormat="1" customHeight="1" spans="1:18">
      <c r="A19" s="20" t="str">
        <f t="shared" si="0"/>
        <v/>
      </c>
      <c r="B19" s="21"/>
      <c r="C19" s="21"/>
      <c r="D19" s="20"/>
      <c r="E19" s="21"/>
      <c r="F19" s="22"/>
      <c r="G19" s="22"/>
      <c r="H19" s="59"/>
      <c r="I19" s="21"/>
      <c r="J19" s="21"/>
      <c r="K19" s="59"/>
      <c r="L19" s="23"/>
      <c r="M19" s="23"/>
      <c r="N19" s="23"/>
      <c r="O19" s="23">
        <f t="shared" si="1"/>
        <v>0</v>
      </c>
      <c r="P19" s="74" t="str">
        <f t="shared" si="2"/>
        <v/>
      </c>
      <c r="Q19" s="21"/>
      <c r="R19" s="93" t="s">
        <v>7387</v>
      </c>
    </row>
    <row r="20" s="91" customFormat="1" customHeight="1" spans="1:18">
      <c r="A20" s="20" t="str">
        <f t="shared" si="0"/>
        <v/>
      </c>
      <c r="B20" s="21"/>
      <c r="C20" s="21"/>
      <c r="D20" s="20"/>
      <c r="E20" s="21"/>
      <c r="F20" s="22"/>
      <c r="G20" s="22"/>
      <c r="H20" s="59"/>
      <c r="I20" s="21"/>
      <c r="J20" s="21"/>
      <c r="K20" s="59"/>
      <c r="L20" s="23"/>
      <c r="M20" s="23"/>
      <c r="N20" s="23"/>
      <c r="O20" s="23">
        <f t="shared" si="1"/>
        <v>0</v>
      </c>
      <c r="P20" s="74" t="str">
        <f t="shared" si="2"/>
        <v/>
      </c>
      <c r="Q20" s="21"/>
      <c r="R20" s="93" t="s">
        <v>7388</v>
      </c>
    </row>
    <row r="21" s="91" customFormat="1" customHeight="1" spans="1:18">
      <c r="A21" s="20" t="str">
        <f t="shared" si="0"/>
        <v/>
      </c>
      <c r="B21" s="21"/>
      <c r="C21" s="21"/>
      <c r="D21" s="20"/>
      <c r="E21" s="21"/>
      <c r="F21" s="22"/>
      <c r="G21" s="22"/>
      <c r="H21" s="59"/>
      <c r="I21" s="21"/>
      <c r="J21" s="21"/>
      <c r="K21" s="59"/>
      <c r="L21" s="23"/>
      <c r="M21" s="23"/>
      <c r="N21" s="23"/>
      <c r="O21" s="23">
        <f t="shared" si="1"/>
        <v>0</v>
      </c>
      <c r="P21" s="74" t="str">
        <f t="shared" si="2"/>
        <v/>
      </c>
      <c r="Q21" s="21"/>
      <c r="R21" s="93" t="s">
        <v>7389</v>
      </c>
    </row>
    <row r="22" s="91" customFormat="1" customHeight="1" spans="1:18">
      <c r="A22" s="20" t="str">
        <f t="shared" si="0"/>
        <v/>
      </c>
      <c r="B22" s="21"/>
      <c r="C22" s="21"/>
      <c r="D22" s="20"/>
      <c r="E22" s="21"/>
      <c r="F22" s="22"/>
      <c r="G22" s="22"/>
      <c r="H22" s="59"/>
      <c r="I22" s="21"/>
      <c r="J22" s="21"/>
      <c r="K22" s="59"/>
      <c r="L22" s="23"/>
      <c r="M22" s="23"/>
      <c r="N22" s="23"/>
      <c r="O22" s="23">
        <f t="shared" si="1"/>
        <v>0</v>
      </c>
      <c r="P22" s="74" t="str">
        <f t="shared" si="2"/>
        <v/>
      </c>
      <c r="Q22" s="21"/>
      <c r="R22" s="93" t="s">
        <v>7390</v>
      </c>
    </row>
    <row r="23" s="91" customFormat="1" customHeight="1" spans="1:18">
      <c r="A23" s="20" t="str">
        <f t="shared" si="0"/>
        <v/>
      </c>
      <c r="B23" s="21"/>
      <c r="C23" s="21"/>
      <c r="D23" s="20"/>
      <c r="E23" s="21"/>
      <c r="F23" s="22"/>
      <c r="G23" s="22"/>
      <c r="H23" s="59"/>
      <c r="I23" s="21"/>
      <c r="J23" s="21"/>
      <c r="K23" s="59"/>
      <c r="L23" s="23"/>
      <c r="M23" s="23"/>
      <c r="N23" s="23"/>
      <c r="O23" s="23">
        <f t="shared" si="1"/>
        <v>0</v>
      </c>
      <c r="P23" s="74" t="str">
        <f t="shared" si="2"/>
        <v/>
      </c>
      <c r="Q23" s="21"/>
      <c r="R23" s="93" t="s">
        <v>7391</v>
      </c>
    </row>
    <row r="24" s="91" customFormat="1" customHeight="1" spans="1:18">
      <c r="A24" s="20" t="str">
        <f t="shared" si="0"/>
        <v/>
      </c>
      <c r="B24" s="21"/>
      <c r="C24" s="21"/>
      <c r="D24" s="20"/>
      <c r="E24" s="21"/>
      <c r="F24" s="22"/>
      <c r="G24" s="22"/>
      <c r="H24" s="59"/>
      <c r="I24" s="21"/>
      <c r="J24" s="21"/>
      <c r="K24" s="59"/>
      <c r="L24" s="23"/>
      <c r="M24" s="23"/>
      <c r="N24" s="23"/>
      <c r="O24" s="23">
        <f t="shared" si="1"/>
        <v>0</v>
      </c>
      <c r="P24" s="74" t="str">
        <f t="shared" si="2"/>
        <v/>
      </c>
      <c r="Q24" s="21"/>
      <c r="R24" s="93" t="s">
        <v>7392</v>
      </c>
    </row>
    <row r="25" s="91" customFormat="1" customHeight="1" spans="1:18">
      <c r="A25" s="20" t="str">
        <f t="shared" si="0"/>
        <v/>
      </c>
      <c r="B25" s="21"/>
      <c r="C25" s="21"/>
      <c r="D25" s="20"/>
      <c r="E25" s="21"/>
      <c r="F25" s="22"/>
      <c r="G25" s="22"/>
      <c r="H25" s="59"/>
      <c r="I25" s="21"/>
      <c r="J25" s="21"/>
      <c r="K25" s="59"/>
      <c r="L25" s="23"/>
      <c r="M25" s="23"/>
      <c r="N25" s="23"/>
      <c r="O25" s="23">
        <f t="shared" si="1"/>
        <v>0</v>
      </c>
      <c r="P25" s="74" t="str">
        <f t="shared" si="2"/>
        <v/>
      </c>
      <c r="Q25" s="21"/>
      <c r="R25" s="93" t="s">
        <v>7393</v>
      </c>
    </row>
    <row r="26" s="91" customFormat="1" customHeight="1" spans="1:18">
      <c r="A26" s="20" t="str">
        <f t="shared" si="0"/>
        <v/>
      </c>
      <c r="B26" s="21"/>
      <c r="C26" s="21"/>
      <c r="D26" s="20"/>
      <c r="E26" s="21"/>
      <c r="F26" s="22"/>
      <c r="G26" s="22"/>
      <c r="H26" s="59"/>
      <c r="I26" s="21"/>
      <c r="J26" s="21"/>
      <c r="K26" s="59"/>
      <c r="L26" s="23"/>
      <c r="M26" s="23"/>
      <c r="N26" s="23"/>
      <c r="O26" s="23">
        <f t="shared" si="1"/>
        <v>0</v>
      </c>
      <c r="P26" s="74" t="str">
        <f t="shared" si="2"/>
        <v/>
      </c>
      <c r="Q26" s="21"/>
      <c r="R26" s="93" t="s">
        <v>7394</v>
      </c>
    </row>
    <row r="27" s="91" customFormat="1" spans="1:18">
      <c r="A27" s="20" t="str">
        <f t="shared" si="0"/>
        <v/>
      </c>
      <c r="B27" s="21"/>
      <c r="C27" s="21"/>
      <c r="D27" s="20"/>
      <c r="E27" s="21"/>
      <c r="F27" s="22"/>
      <c r="G27" s="22"/>
      <c r="H27" s="59"/>
      <c r="I27" s="21"/>
      <c r="J27" s="21"/>
      <c r="K27" s="59"/>
      <c r="L27" s="23"/>
      <c r="M27" s="23"/>
      <c r="N27" s="23"/>
      <c r="O27" s="23">
        <f t="shared" si="1"/>
        <v>0</v>
      </c>
      <c r="P27" s="74" t="str">
        <f t="shared" si="2"/>
        <v/>
      </c>
      <c r="Q27" s="21"/>
      <c r="R27" s="93" t="s">
        <v>7395</v>
      </c>
    </row>
    <row r="28" s="91" customFormat="1" spans="1:18">
      <c r="A28" s="20" t="s">
        <v>7396</v>
      </c>
      <c r="B28" s="89"/>
      <c r="C28" s="89"/>
      <c r="D28" s="89"/>
      <c r="E28" s="86"/>
      <c r="F28" s="57"/>
      <c r="G28" s="57"/>
      <c r="H28" s="59"/>
      <c r="I28" s="21"/>
      <c r="J28" s="21"/>
      <c r="K28" s="59">
        <f>SUM(K7:K27)</f>
        <v>0</v>
      </c>
      <c r="L28" s="23">
        <f>SUM(L7:L27)</f>
        <v>0</v>
      </c>
      <c r="M28" s="23">
        <f>SUM(M7:M27)</f>
        <v>0</v>
      </c>
      <c r="N28" s="23">
        <f>SUM(N7:N27)</f>
        <v>0</v>
      </c>
      <c r="O28" s="23">
        <f t="shared" si="1"/>
        <v>0</v>
      </c>
      <c r="P28" s="74" t="str">
        <f t="shared" si="2"/>
        <v/>
      </c>
      <c r="Q28" s="21"/>
    </row>
    <row r="29" s="91" customFormat="1" spans="1:18">
      <c r="A29" s="20" t="s">
        <v>7397</v>
      </c>
      <c r="B29" s="89"/>
      <c r="C29" s="89"/>
      <c r="D29" s="89"/>
      <c r="E29" s="86"/>
      <c r="F29" s="57"/>
      <c r="G29" s="57"/>
      <c r="H29" s="59"/>
      <c r="I29" s="21"/>
      <c r="J29" s="21"/>
      <c r="K29" s="59"/>
      <c r="L29" s="23">
        <f>M28</f>
        <v>0</v>
      </c>
      <c r="M29" s="23"/>
      <c r="N29" s="23"/>
      <c r="O29" s="23"/>
      <c r="P29" s="74"/>
      <c r="Q29" s="21"/>
    </row>
    <row r="30" s="91" customFormat="1" spans="1:18">
      <c r="A30" s="24" t="s">
        <v>150</v>
      </c>
      <c r="B30" s="16"/>
      <c r="C30" s="16"/>
      <c r="D30" s="16"/>
      <c r="E30" s="25"/>
      <c r="F30" s="24"/>
      <c r="G30" s="24"/>
      <c r="H30" s="24"/>
      <c r="I30" s="24"/>
      <c r="J30" s="24"/>
      <c r="K30" s="31"/>
      <c r="L30" s="31">
        <f>L28-L29</f>
        <v>0</v>
      </c>
      <c r="M30" s="31"/>
      <c r="N30" s="31">
        <f>N28</f>
        <v>0</v>
      </c>
      <c r="O30" s="23">
        <f>N30-L30+M30</f>
        <v>0</v>
      </c>
      <c r="P30" s="74" t="str">
        <f>IF(L30-M30=0,"",O30/(L30-M30)*100)</f>
        <v/>
      </c>
      <c r="Q30" s="27"/>
    </row>
    <row r="31" s="10" customFormat="1" customHeight="1" spans="1:18">
      <c r="A31" s="10" t="str">
        <f>基本信息输入表!$K$6&amp;"填表人："&amp;基本信息输入表!$M$76</f>
        <v>产权持有单位填表人：宁国胜</v>
      </c>
      <c r="O31" s="10" t="str">
        <f>"评估人员："&amp;基本信息输入表!$Q$76</f>
        <v>评估人员：王庆国</v>
      </c>
      <c r="R31" s="10" t="s">
        <v>1483</v>
      </c>
    </row>
    <row r="32" s="10" customFormat="1" customHeight="1" spans="1:18">
      <c r="A32" s="10" t="str">
        <f>"填表日期："&amp;YEAR(基本信息输入表!$O$76)&amp;"年"&amp;MONTH(基本信息输入表!$O$76)&amp;"月"&amp;DAY(基本信息输入表!$O$76)&amp;"日"</f>
        <v>填表日期：2025年2月22日</v>
      </c>
    </row>
  </sheetData>
  <mergeCells count="7">
    <mergeCell ref="A2:Q2"/>
    <mergeCell ref="A3:Q3"/>
    <mergeCell ref="P4:Q4"/>
    <mergeCell ref="A5:E5"/>
    <mergeCell ref="A28:E28"/>
    <mergeCell ref="A29:E29"/>
    <mergeCell ref="A30:E30"/>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P29"/>
  <sheetViews>
    <sheetView showGridLines="0" zoomScale="96" zoomScaleNormal="96" topLeftCell="A4" workbookViewId="0">
      <selection activeCell="Q25" sqref="Q25"/>
    </sheetView>
  </sheetViews>
  <sheetFormatPr defaultColWidth="9" defaultRowHeight="15.75" customHeight="1"/>
  <cols>
    <col min="1" max="1" width="5.7" style="10" customWidth="1"/>
    <col min="2" max="2" width="18.5" style="10" customWidth="1"/>
    <col min="3" max="3" width="10.7" style="10" customWidth="1"/>
    <col min="4" max="5" width="17.7" style="10" customWidth="1"/>
    <col min="6" max="7" width="8.2" style="10" customWidth="1"/>
    <col min="8" max="8" width="12.5" style="10" customWidth="1"/>
    <col min="9" max="9" width="12" style="10" customWidth="1"/>
    <col min="10" max="10" width="11.7" style="10" customWidth="1"/>
    <col min="11" max="11" width="8" style="10" customWidth="1"/>
    <col min="12" max="12" width="10.2" style="10" customWidth="1"/>
    <col min="13" max="13" width="9.7" style="10" customWidth="1"/>
    <col min="14" max="15" width="9.2" style="10" customWidth="1"/>
    <col min="16" max="17" width="9" style="10" customWidth="1"/>
    <col min="18" max="16384" width="9" style="10"/>
  </cols>
  <sheetData>
    <row r="1" customHeight="1" spans="1:16">
      <c r="A1" s="11" t="s">
        <v>0</v>
      </c>
      <c r="B1" s="11"/>
      <c r="C1" s="11"/>
    </row>
    <row r="2" s="8" customFormat="1" ht="30" customHeight="1" spans="1:16">
      <c r="A2" s="12" t="s">
        <v>151</v>
      </c>
    </row>
    <row r="3" customHeight="1" spans="1:16">
      <c r="A3" s="9" t="str">
        <f>"评估基准日："&amp;TEXT(基本信息输入表!M7,"yyyy年mm月dd日")</f>
        <v>评估基准日：2025年02月20日</v>
      </c>
    </row>
    <row r="4" ht="14.25" customHeight="1" spans="1:16">
      <c r="A4" s="9"/>
      <c r="B4" s="9"/>
      <c r="C4" s="9"/>
      <c r="D4" s="9"/>
      <c r="E4" s="9"/>
      <c r="F4" s="9"/>
      <c r="G4" s="9"/>
      <c r="H4" s="9"/>
      <c r="I4" s="9"/>
      <c r="J4" s="9"/>
      <c r="K4" s="9"/>
      <c r="L4" s="9"/>
      <c r="M4" s="9"/>
      <c r="N4" s="9"/>
      <c r="O4" s="14" t="s">
        <v>7398</v>
      </c>
    </row>
    <row r="5" customHeight="1" spans="1:16">
      <c r="A5" s="10" t="str">
        <f>基本信息输入表!K6&amp;"："&amp;基本信息输入表!M6</f>
        <v>产权持有单位：中国石油天然气股份有限公司塔里木油田分公司塔西南勘探开发公司</v>
      </c>
      <c r="O5" s="14" t="s">
        <v>1444</v>
      </c>
    </row>
    <row r="6" s="85" customFormat="1" ht="24.75" customHeight="1" spans="1:16">
      <c r="A6" s="84" t="s">
        <v>4</v>
      </c>
      <c r="B6" s="84" t="s">
        <v>7399</v>
      </c>
      <c r="C6" s="84" t="s">
        <v>7400</v>
      </c>
      <c r="D6" s="84" t="s">
        <v>7401</v>
      </c>
      <c r="E6" s="84" t="s">
        <v>7339</v>
      </c>
      <c r="F6" s="84" t="s">
        <v>1648</v>
      </c>
      <c r="G6" s="84" t="s">
        <v>7402</v>
      </c>
      <c r="H6" s="84" t="s">
        <v>1982</v>
      </c>
      <c r="I6" s="84" t="s">
        <v>1351</v>
      </c>
      <c r="J6" s="19" t="s">
        <v>6</v>
      </c>
      <c r="K6" s="19" t="s">
        <v>1452</v>
      </c>
      <c r="L6" s="84" t="s">
        <v>7</v>
      </c>
      <c r="M6" s="84" t="s">
        <v>823</v>
      </c>
      <c r="N6" s="84" t="s">
        <v>686</v>
      </c>
      <c r="O6" s="84" t="s">
        <v>176</v>
      </c>
      <c r="P6" s="9" t="s">
        <v>1461</v>
      </c>
    </row>
    <row r="7" ht="12.75" customHeight="1" spans="1:16">
      <c r="A7" s="20" t="str">
        <f>IF(D7="","",ROW()-6)</f>
        <v/>
      </c>
      <c r="B7" s="88"/>
      <c r="C7" s="88"/>
      <c r="D7" s="20"/>
      <c r="E7" s="88"/>
      <c r="F7" s="22"/>
      <c r="G7" s="59"/>
      <c r="H7" s="59"/>
      <c r="I7" s="23"/>
      <c r="J7" s="23"/>
      <c r="K7" s="23"/>
      <c r="L7" s="23"/>
      <c r="M7" s="23">
        <f>L7-J7+K7</f>
        <v>0</v>
      </c>
      <c r="N7" s="74" t="str">
        <f>IF(J7-K7=0,"",M7/(J7-K7)*100)</f>
        <v/>
      </c>
      <c r="O7" s="21"/>
      <c r="P7" s="9" t="s">
        <v>7403</v>
      </c>
    </row>
    <row r="8" ht="12.75" customHeight="1" spans="1:16">
      <c r="A8" s="20" t="str">
        <f t="shared" ref="A8:A24" si="0">IF(D8="","",ROW()-6)</f>
        <v/>
      </c>
      <c r="B8" s="88"/>
      <c r="C8" s="88"/>
      <c r="D8" s="20"/>
      <c r="E8" s="88"/>
      <c r="F8" s="22"/>
      <c r="G8" s="59"/>
      <c r="H8" s="59"/>
      <c r="I8" s="23"/>
      <c r="J8" s="23"/>
      <c r="K8" s="23"/>
      <c r="L8" s="23"/>
      <c r="M8" s="23">
        <f t="shared" ref="M8:M25" si="1">L8-J8+K8</f>
        <v>0</v>
      </c>
      <c r="N8" s="74" t="str">
        <f t="shared" ref="N8:N25" si="2">IF(J8-K8=0,"",M8/(J8-K8)*100)</f>
        <v/>
      </c>
      <c r="O8" s="21"/>
      <c r="P8" s="9" t="s">
        <v>7404</v>
      </c>
    </row>
    <row r="9" ht="12.75" customHeight="1" spans="1:16">
      <c r="A9" s="20" t="str">
        <f t="shared" si="0"/>
        <v/>
      </c>
      <c r="B9" s="88"/>
      <c r="C9" s="88"/>
      <c r="D9" s="20"/>
      <c r="E9" s="88"/>
      <c r="F9" s="22"/>
      <c r="G9" s="59"/>
      <c r="H9" s="59"/>
      <c r="I9" s="23"/>
      <c r="J9" s="23"/>
      <c r="K9" s="23"/>
      <c r="L9" s="23"/>
      <c r="M9" s="23">
        <f t="shared" si="1"/>
        <v>0</v>
      </c>
      <c r="N9" s="74" t="str">
        <f t="shared" si="2"/>
        <v/>
      </c>
      <c r="O9" s="21"/>
      <c r="P9" s="9" t="s">
        <v>7405</v>
      </c>
    </row>
    <row r="10" ht="12.75" customHeight="1" spans="1:16">
      <c r="A10" s="20" t="str">
        <f t="shared" si="0"/>
        <v/>
      </c>
      <c r="B10" s="88"/>
      <c r="C10" s="88"/>
      <c r="D10" s="20"/>
      <c r="E10" s="88"/>
      <c r="F10" s="22"/>
      <c r="G10" s="59"/>
      <c r="H10" s="59"/>
      <c r="I10" s="23"/>
      <c r="J10" s="23"/>
      <c r="K10" s="23"/>
      <c r="L10" s="23"/>
      <c r="M10" s="23">
        <f t="shared" si="1"/>
        <v>0</v>
      </c>
      <c r="N10" s="74" t="str">
        <f t="shared" si="2"/>
        <v/>
      </c>
      <c r="O10" s="21"/>
      <c r="P10" s="9" t="s">
        <v>7406</v>
      </c>
    </row>
    <row r="11" ht="12.75" customHeight="1" spans="1:16">
      <c r="A11" s="20" t="str">
        <f t="shared" si="0"/>
        <v/>
      </c>
      <c r="B11" s="88"/>
      <c r="C11" s="88"/>
      <c r="D11" s="20"/>
      <c r="E11" s="88"/>
      <c r="F11" s="22"/>
      <c r="G11" s="59"/>
      <c r="H11" s="59"/>
      <c r="I11" s="23"/>
      <c r="J11" s="23"/>
      <c r="K11" s="23"/>
      <c r="L11" s="23"/>
      <c r="M11" s="23">
        <f t="shared" si="1"/>
        <v>0</v>
      </c>
      <c r="N11" s="74" t="str">
        <f t="shared" si="2"/>
        <v/>
      </c>
      <c r="O11" s="21"/>
      <c r="P11" s="9" t="s">
        <v>7407</v>
      </c>
    </row>
    <row r="12" ht="12.75" customHeight="1" spans="1:16">
      <c r="A12" s="20" t="str">
        <f t="shared" si="0"/>
        <v/>
      </c>
      <c r="B12" s="88"/>
      <c r="C12" s="88"/>
      <c r="D12" s="20"/>
      <c r="E12" s="88"/>
      <c r="F12" s="22"/>
      <c r="G12" s="59"/>
      <c r="H12" s="59"/>
      <c r="I12" s="23"/>
      <c r="J12" s="23"/>
      <c r="K12" s="23"/>
      <c r="L12" s="23"/>
      <c r="M12" s="23">
        <f t="shared" si="1"/>
        <v>0</v>
      </c>
      <c r="N12" s="74" t="str">
        <f t="shared" si="2"/>
        <v/>
      </c>
      <c r="O12" s="21"/>
      <c r="P12" s="9" t="s">
        <v>7408</v>
      </c>
    </row>
    <row r="13" ht="12.75" customHeight="1" spans="1:16">
      <c r="A13" s="20" t="str">
        <f t="shared" si="0"/>
        <v/>
      </c>
      <c r="B13" s="88"/>
      <c r="C13" s="88"/>
      <c r="D13" s="20"/>
      <c r="E13" s="88"/>
      <c r="F13" s="22"/>
      <c r="G13" s="59"/>
      <c r="H13" s="59"/>
      <c r="I13" s="23"/>
      <c r="J13" s="23"/>
      <c r="K13" s="23"/>
      <c r="L13" s="23"/>
      <c r="M13" s="23">
        <f t="shared" si="1"/>
        <v>0</v>
      </c>
      <c r="N13" s="74" t="str">
        <f t="shared" si="2"/>
        <v/>
      </c>
      <c r="O13" s="21"/>
      <c r="P13" s="9" t="s">
        <v>7409</v>
      </c>
    </row>
    <row r="14" ht="12.75" customHeight="1" spans="1:16">
      <c r="A14" s="20" t="str">
        <f t="shared" si="0"/>
        <v/>
      </c>
      <c r="B14" s="88"/>
      <c r="C14" s="88"/>
      <c r="D14" s="20"/>
      <c r="E14" s="88"/>
      <c r="F14" s="22"/>
      <c r="G14" s="59"/>
      <c r="H14" s="59"/>
      <c r="I14" s="23"/>
      <c r="J14" s="23"/>
      <c r="K14" s="23"/>
      <c r="L14" s="23"/>
      <c r="M14" s="23">
        <f t="shared" si="1"/>
        <v>0</v>
      </c>
      <c r="N14" s="74" t="str">
        <f t="shared" si="2"/>
        <v/>
      </c>
      <c r="O14" s="21"/>
      <c r="P14" s="9" t="s">
        <v>7410</v>
      </c>
    </row>
    <row r="15" ht="12.75" customHeight="1" spans="1:16">
      <c r="A15" s="20" t="str">
        <f t="shared" si="0"/>
        <v/>
      </c>
      <c r="B15" s="88"/>
      <c r="C15" s="88"/>
      <c r="D15" s="20"/>
      <c r="E15" s="88"/>
      <c r="F15" s="22"/>
      <c r="G15" s="59"/>
      <c r="H15" s="59"/>
      <c r="I15" s="23"/>
      <c r="J15" s="23"/>
      <c r="K15" s="23"/>
      <c r="L15" s="23"/>
      <c r="M15" s="23">
        <f t="shared" si="1"/>
        <v>0</v>
      </c>
      <c r="N15" s="74" t="str">
        <f t="shared" si="2"/>
        <v/>
      </c>
      <c r="O15" s="21"/>
      <c r="P15" s="9" t="s">
        <v>7411</v>
      </c>
    </row>
    <row r="16" ht="12.75" customHeight="1" spans="1:16">
      <c r="A16" s="20" t="str">
        <f t="shared" si="0"/>
        <v/>
      </c>
      <c r="B16" s="88"/>
      <c r="C16" s="88"/>
      <c r="D16" s="20"/>
      <c r="E16" s="88"/>
      <c r="F16" s="22"/>
      <c r="G16" s="59"/>
      <c r="H16" s="59"/>
      <c r="I16" s="23"/>
      <c r="J16" s="23"/>
      <c r="K16" s="23"/>
      <c r="L16" s="23"/>
      <c r="M16" s="23">
        <f t="shared" si="1"/>
        <v>0</v>
      </c>
      <c r="N16" s="74" t="str">
        <f t="shared" si="2"/>
        <v/>
      </c>
      <c r="O16" s="21"/>
      <c r="P16" s="9" t="s">
        <v>7412</v>
      </c>
    </row>
    <row r="17" ht="12.75" customHeight="1" spans="1:16">
      <c r="A17" s="20" t="str">
        <f t="shared" si="0"/>
        <v/>
      </c>
      <c r="B17" s="88"/>
      <c r="C17" s="88"/>
      <c r="D17" s="20"/>
      <c r="E17" s="88"/>
      <c r="F17" s="22"/>
      <c r="G17" s="59"/>
      <c r="H17" s="59"/>
      <c r="I17" s="23"/>
      <c r="J17" s="23"/>
      <c r="K17" s="23"/>
      <c r="L17" s="23"/>
      <c r="M17" s="23">
        <f t="shared" si="1"/>
        <v>0</v>
      </c>
      <c r="N17" s="74" t="str">
        <f t="shared" si="2"/>
        <v/>
      </c>
      <c r="O17" s="21"/>
      <c r="P17" s="9" t="s">
        <v>7413</v>
      </c>
    </row>
    <row r="18" ht="12.75" customHeight="1" spans="1:16">
      <c r="A18" s="20" t="str">
        <f t="shared" si="0"/>
        <v/>
      </c>
      <c r="B18" s="88"/>
      <c r="C18" s="88"/>
      <c r="D18" s="20"/>
      <c r="E18" s="88"/>
      <c r="F18" s="22"/>
      <c r="G18" s="59"/>
      <c r="H18" s="59"/>
      <c r="I18" s="23"/>
      <c r="J18" s="23"/>
      <c r="K18" s="23"/>
      <c r="L18" s="23"/>
      <c r="M18" s="23">
        <f t="shared" si="1"/>
        <v>0</v>
      </c>
      <c r="N18" s="74" t="str">
        <f t="shared" si="2"/>
        <v/>
      </c>
      <c r="O18" s="21"/>
      <c r="P18" s="9" t="s">
        <v>7414</v>
      </c>
    </row>
    <row r="19" ht="12.75" customHeight="1" spans="1:16">
      <c r="A19" s="20" t="str">
        <f t="shared" si="0"/>
        <v/>
      </c>
      <c r="B19" s="88"/>
      <c r="C19" s="88"/>
      <c r="D19" s="20"/>
      <c r="E19" s="88"/>
      <c r="F19" s="22"/>
      <c r="G19" s="59"/>
      <c r="H19" s="59"/>
      <c r="I19" s="23"/>
      <c r="J19" s="23"/>
      <c r="K19" s="23"/>
      <c r="L19" s="23"/>
      <c r="M19" s="23">
        <f t="shared" si="1"/>
        <v>0</v>
      </c>
      <c r="N19" s="74" t="str">
        <f t="shared" si="2"/>
        <v/>
      </c>
      <c r="O19" s="21"/>
      <c r="P19" s="9" t="s">
        <v>7415</v>
      </c>
    </row>
    <row r="20" ht="12.75" customHeight="1" spans="1:16">
      <c r="A20" s="20" t="str">
        <f t="shared" si="0"/>
        <v/>
      </c>
      <c r="B20" s="88"/>
      <c r="C20" s="88"/>
      <c r="D20" s="20"/>
      <c r="E20" s="88"/>
      <c r="F20" s="22"/>
      <c r="G20" s="59"/>
      <c r="H20" s="59"/>
      <c r="I20" s="23"/>
      <c r="J20" s="23"/>
      <c r="K20" s="23"/>
      <c r="L20" s="23"/>
      <c r="M20" s="23">
        <f t="shared" si="1"/>
        <v>0</v>
      </c>
      <c r="N20" s="74" t="str">
        <f t="shared" si="2"/>
        <v/>
      </c>
      <c r="O20" s="21"/>
      <c r="P20" s="9" t="s">
        <v>7416</v>
      </c>
    </row>
    <row r="21" ht="12.75" customHeight="1" spans="1:16">
      <c r="A21" s="20" t="str">
        <f t="shared" si="0"/>
        <v/>
      </c>
      <c r="B21" s="88"/>
      <c r="C21" s="88"/>
      <c r="D21" s="20"/>
      <c r="E21" s="88"/>
      <c r="F21" s="22"/>
      <c r="G21" s="59"/>
      <c r="H21" s="59"/>
      <c r="I21" s="23"/>
      <c r="J21" s="23"/>
      <c r="K21" s="23"/>
      <c r="L21" s="23"/>
      <c r="M21" s="23">
        <f t="shared" si="1"/>
        <v>0</v>
      </c>
      <c r="N21" s="74" t="str">
        <f t="shared" si="2"/>
        <v/>
      </c>
      <c r="O21" s="21"/>
      <c r="P21" s="9" t="s">
        <v>7417</v>
      </c>
    </row>
    <row r="22" ht="12.75" customHeight="1" spans="1:16">
      <c r="A22" s="20" t="str">
        <f t="shared" si="0"/>
        <v/>
      </c>
      <c r="B22" s="88"/>
      <c r="C22" s="88"/>
      <c r="D22" s="20"/>
      <c r="E22" s="88"/>
      <c r="F22" s="22"/>
      <c r="G22" s="59"/>
      <c r="H22" s="59"/>
      <c r="I22" s="23"/>
      <c r="J22" s="23"/>
      <c r="K22" s="23"/>
      <c r="L22" s="23"/>
      <c r="M22" s="23">
        <f t="shared" si="1"/>
        <v>0</v>
      </c>
      <c r="N22" s="74" t="str">
        <f t="shared" si="2"/>
        <v/>
      </c>
      <c r="O22" s="21"/>
      <c r="P22" s="9" t="s">
        <v>7418</v>
      </c>
    </row>
    <row r="23" ht="12.75" customHeight="1" spans="1:16">
      <c r="A23" s="20" t="str">
        <f t="shared" si="0"/>
        <v/>
      </c>
      <c r="B23" s="88"/>
      <c r="C23" s="88"/>
      <c r="D23" s="20"/>
      <c r="E23" s="88"/>
      <c r="F23" s="22"/>
      <c r="G23" s="59"/>
      <c r="H23" s="59"/>
      <c r="I23" s="23"/>
      <c r="J23" s="23"/>
      <c r="K23" s="23"/>
      <c r="L23" s="23"/>
      <c r="M23" s="23">
        <f t="shared" si="1"/>
        <v>0</v>
      </c>
      <c r="N23" s="74" t="str">
        <f t="shared" si="2"/>
        <v/>
      </c>
      <c r="O23" s="21"/>
      <c r="P23" s="9" t="s">
        <v>7419</v>
      </c>
    </row>
    <row r="24" ht="12.75" customHeight="1" spans="1:16">
      <c r="A24" s="20" t="str">
        <f t="shared" si="0"/>
        <v/>
      </c>
      <c r="B24" s="88"/>
      <c r="C24" s="88"/>
      <c r="D24" s="20"/>
      <c r="E24" s="88"/>
      <c r="F24" s="22"/>
      <c r="G24" s="59"/>
      <c r="H24" s="59"/>
      <c r="I24" s="23"/>
      <c r="J24" s="23"/>
      <c r="K24" s="23"/>
      <c r="L24" s="23"/>
      <c r="M24" s="23">
        <f t="shared" si="1"/>
        <v>0</v>
      </c>
      <c r="N24" s="74" t="str">
        <f t="shared" si="2"/>
        <v/>
      </c>
      <c r="O24" s="21"/>
      <c r="P24" s="9" t="s">
        <v>7420</v>
      </c>
    </row>
    <row r="25" ht="12.75" customHeight="1" spans="1:16">
      <c r="A25" s="20" t="s">
        <v>7421</v>
      </c>
      <c r="B25" s="89"/>
      <c r="C25" s="89"/>
      <c r="D25" s="89"/>
      <c r="E25" s="86"/>
      <c r="F25" s="57"/>
      <c r="G25" s="59"/>
      <c r="H25" s="59"/>
      <c r="I25" s="23">
        <f>SUM(I7:I24)</f>
        <v>0</v>
      </c>
      <c r="J25" s="23">
        <f>SUM(J7:J24)</f>
        <v>0</v>
      </c>
      <c r="K25" s="23">
        <f>SUM(K7:K24)</f>
        <v>0</v>
      </c>
      <c r="L25" s="23">
        <f>SUM(L7:L24)</f>
        <v>0</v>
      </c>
      <c r="M25" s="23">
        <f t="shared" si="1"/>
        <v>0</v>
      </c>
      <c r="N25" s="74" t="str">
        <f t="shared" si="2"/>
        <v/>
      </c>
      <c r="O25" s="21"/>
    </row>
    <row r="26" ht="12.75" customHeight="1" spans="1:16">
      <c r="A26" s="20" t="s">
        <v>7422</v>
      </c>
      <c r="B26" s="89"/>
      <c r="C26" s="89"/>
      <c r="D26" s="89"/>
      <c r="E26" s="86"/>
      <c r="F26" s="57"/>
      <c r="G26" s="59"/>
      <c r="H26" s="59"/>
      <c r="I26" s="23"/>
      <c r="J26" s="23">
        <f>K25</f>
        <v>0</v>
      </c>
      <c r="K26" s="23"/>
      <c r="L26" s="23"/>
      <c r="M26" s="23"/>
      <c r="N26" s="74"/>
      <c r="O26" s="21"/>
    </row>
    <row r="27" customHeight="1" spans="1:16">
      <c r="A27" s="24" t="s">
        <v>154</v>
      </c>
      <c r="B27" s="16"/>
      <c r="C27" s="16"/>
      <c r="D27" s="16"/>
      <c r="E27" s="25"/>
      <c r="F27" s="24"/>
      <c r="G27" s="24"/>
      <c r="H27" s="24"/>
      <c r="I27" s="31"/>
      <c r="J27" s="31">
        <f>J25-J26</f>
        <v>0</v>
      </c>
      <c r="K27" s="31"/>
      <c r="L27" s="31">
        <f>L25</f>
        <v>0</v>
      </c>
      <c r="M27" s="23">
        <f>L27-J27+K27</f>
        <v>0</v>
      </c>
      <c r="N27" s="74" t="str">
        <f>IF(J27-K27=0,"",M27/(J27-K27)*100)</f>
        <v/>
      </c>
      <c r="O27" s="27"/>
    </row>
    <row r="28" customHeight="1" spans="1:16">
      <c r="A28" s="10" t="str">
        <f>基本信息输入表!$K$6&amp;"填表人："&amp;基本信息输入表!$M$77</f>
        <v>产权持有单位填表人：宁国胜</v>
      </c>
      <c r="M28" s="10" t="str">
        <f>"评估人员："&amp;基本信息输入表!$Q$77</f>
        <v>评估人员：王庆国</v>
      </c>
      <c r="P28" s="10" t="s">
        <v>1483</v>
      </c>
    </row>
    <row r="29" customHeight="1" spans="1:16">
      <c r="A29" s="10" t="str">
        <f>"填表日期："&amp;YEAR(基本信息输入表!$O$77)&amp;"年"&amp;MONTH(基本信息输入表!$O$77)&amp;"月"&amp;DAY(基本信息输入表!$O$77)&amp;"日"</f>
        <v>填表日期：2025年2月22日</v>
      </c>
    </row>
  </sheetData>
  <mergeCells count="5">
    <mergeCell ref="A2:O2"/>
    <mergeCell ref="A3:O3"/>
    <mergeCell ref="A25:E25"/>
    <mergeCell ref="A26:E26"/>
    <mergeCell ref="A27:E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N29"/>
  <sheetViews>
    <sheetView showGridLines="0" zoomScale="96" zoomScaleNormal="96" topLeftCell="A2" workbookViewId="0">
      <selection activeCell="O25" sqref="O25"/>
    </sheetView>
  </sheetViews>
  <sheetFormatPr defaultColWidth="9" defaultRowHeight="15.75" customHeight="1"/>
  <cols>
    <col min="1" max="1" width="5.5" style="10" customWidth="1"/>
    <col min="2" max="2" width="15.5" style="10" customWidth="1"/>
    <col min="3" max="3" width="7.7" style="10" customWidth="1"/>
    <col min="4" max="4" width="11.2" style="10" customWidth="1"/>
    <col min="5" max="5" width="16.7" style="10" customWidth="1"/>
    <col min="6" max="6" width="9.5" style="10" customWidth="1"/>
    <col min="7" max="8" width="11.2" style="10" customWidth="1"/>
    <col min="9" max="10" width="15.7" style="10" customWidth="1"/>
    <col min="11" max="11" width="9.5" style="10" customWidth="1"/>
    <col min="12" max="12" width="9.7" style="10" customWidth="1"/>
    <col min="13" max="13" width="15.5" style="10" customWidth="1"/>
    <col min="14" max="15" width="9" style="10" customWidth="1"/>
    <col min="16" max="16384" width="9" style="10"/>
  </cols>
  <sheetData>
    <row r="1" customHeight="1" spans="1:14">
      <c r="A1" s="11" t="s">
        <v>0</v>
      </c>
    </row>
    <row r="2" s="8" customFormat="1" ht="30" customHeight="1" spans="1:14">
      <c r="A2" s="12" t="s">
        <v>7423</v>
      </c>
    </row>
    <row r="3" customHeight="1" spans="1:14">
      <c r="A3" s="9" t="str">
        <f>"评估基准日："&amp;TEXT(基本信息输入表!M7,"yyyy年mm月dd日")</f>
        <v>评估基准日：2025年02月20日</v>
      </c>
    </row>
    <row r="4" ht="14.25" customHeight="1" spans="1:14">
      <c r="A4" s="9"/>
      <c r="B4" s="9"/>
      <c r="C4" s="9"/>
      <c r="D4" s="9"/>
      <c r="E4" s="9"/>
      <c r="F4" s="9"/>
      <c r="G4" s="9"/>
      <c r="H4" s="9"/>
      <c r="I4" s="9"/>
      <c r="J4" s="9"/>
      <c r="K4" s="9"/>
      <c r="L4" s="9"/>
      <c r="M4" s="14" t="s">
        <v>7424</v>
      </c>
    </row>
    <row r="5" customHeight="1" spans="1:14">
      <c r="A5" s="10" t="str">
        <f>基本信息输入表!K6&amp;"："&amp;基本信息输入表!M6</f>
        <v>产权持有单位：中国石油天然气股份有限公司塔里木油田分公司塔西南勘探开发公司</v>
      </c>
      <c r="M5" s="14" t="s">
        <v>1444</v>
      </c>
    </row>
    <row r="6" s="85" customFormat="1" ht="24.75" customHeight="1" spans="1:14">
      <c r="A6" s="84" t="s">
        <v>4</v>
      </c>
      <c r="B6" s="84" t="s">
        <v>7425</v>
      </c>
      <c r="C6" s="84" t="s">
        <v>7426</v>
      </c>
      <c r="D6" s="84" t="s">
        <v>7427</v>
      </c>
      <c r="E6" s="19" t="s">
        <v>7428</v>
      </c>
      <c r="F6" s="87" t="s">
        <v>7429</v>
      </c>
      <c r="G6" s="87" t="s">
        <v>7430</v>
      </c>
      <c r="H6" s="87" t="s">
        <v>7431</v>
      </c>
      <c r="I6" s="19" t="s">
        <v>6</v>
      </c>
      <c r="J6" s="84" t="s">
        <v>7</v>
      </c>
      <c r="K6" s="84" t="s">
        <v>823</v>
      </c>
      <c r="L6" s="84" t="s">
        <v>686</v>
      </c>
      <c r="M6" s="84" t="s">
        <v>176</v>
      </c>
      <c r="N6" s="9" t="s">
        <v>1461</v>
      </c>
    </row>
    <row r="7" ht="12.75" customHeight="1" spans="1:14">
      <c r="A7" s="20" t="str">
        <f>IF(B7="","",ROW()-6)</f>
        <v/>
      </c>
      <c r="B7" s="21"/>
      <c r="C7" s="22"/>
      <c r="D7" s="22"/>
      <c r="E7" s="21"/>
      <c r="F7" s="21"/>
      <c r="G7" s="21"/>
      <c r="H7" s="23"/>
      <c r="I7" s="23"/>
      <c r="J7" s="23"/>
      <c r="K7" s="23">
        <f>J7-I7</f>
        <v>0</v>
      </c>
      <c r="L7" s="74" t="str">
        <f>IF(I7=0,"",K7/I7*100)</f>
        <v/>
      </c>
      <c r="M7" s="21"/>
      <c r="N7" s="9" t="s">
        <v>7432</v>
      </c>
    </row>
    <row r="8" ht="12.75" customHeight="1" spans="1:14">
      <c r="A8" s="20" t="str">
        <f t="shared" ref="A8:A26" si="0">IF(B8="","",ROW()-6)</f>
        <v/>
      </c>
      <c r="B8" s="21"/>
      <c r="C8" s="22"/>
      <c r="D8" s="22"/>
      <c r="E8" s="21"/>
      <c r="F8" s="21"/>
      <c r="G8" s="21"/>
      <c r="H8" s="23"/>
      <c r="I8" s="23"/>
      <c r="J8" s="23"/>
      <c r="K8" s="23">
        <f t="shared" ref="K8:K27" si="1">J8-I8</f>
        <v>0</v>
      </c>
      <c r="L8" s="74" t="str">
        <f t="shared" ref="L8:L27" si="2">IF(I8=0,"",K8/I8*100)</f>
        <v/>
      </c>
      <c r="M8" s="21"/>
      <c r="N8" s="9" t="s">
        <v>7433</v>
      </c>
    </row>
    <row r="9" ht="12.75" customHeight="1" spans="1:14">
      <c r="A9" s="20" t="str">
        <f t="shared" si="0"/>
        <v/>
      </c>
      <c r="B9" s="21"/>
      <c r="C9" s="22"/>
      <c r="D9" s="22"/>
      <c r="E9" s="21"/>
      <c r="F9" s="21"/>
      <c r="G9" s="21"/>
      <c r="H9" s="23"/>
      <c r="I9" s="23"/>
      <c r="J9" s="23"/>
      <c r="K9" s="23">
        <f t="shared" si="1"/>
        <v>0</v>
      </c>
      <c r="L9" s="74" t="str">
        <f t="shared" si="2"/>
        <v/>
      </c>
      <c r="M9" s="21"/>
      <c r="N9" s="9" t="s">
        <v>7434</v>
      </c>
    </row>
    <row r="10" ht="12.75" customHeight="1" spans="1:14">
      <c r="A10" s="20" t="str">
        <f t="shared" si="0"/>
        <v/>
      </c>
      <c r="B10" s="21"/>
      <c r="C10" s="22"/>
      <c r="D10" s="22"/>
      <c r="E10" s="21"/>
      <c r="F10" s="21"/>
      <c r="G10" s="21"/>
      <c r="H10" s="23"/>
      <c r="I10" s="23"/>
      <c r="J10" s="23"/>
      <c r="K10" s="23">
        <f t="shared" si="1"/>
        <v>0</v>
      </c>
      <c r="L10" s="74" t="str">
        <f t="shared" si="2"/>
        <v/>
      </c>
      <c r="M10" s="21"/>
      <c r="N10" s="9" t="s">
        <v>7435</v>
      </c>
    </row>
    <row r="11" ht="12.75" customHeight="1" spans="1:14">
      <c r="A11" s="20" t="str">
        <f t="shared" si="0"/>
        <v/>
      </c>
      <c r="B11" s="21"/>
      <c r="C11" s="22"/>
      <c r="D11" s="22"/>
      <c r="E11" s="21"/>
      <c r="F11" s="21"/>
      <c r="G11" s="21"/>
      <c r="H11" s="23"/>
      <c r="I11" s="23"/>
      <c r="J11" s="23"/>
      <c r="K11" s="23">
        <f t="shared" si="1"/>
        <v>0</v>
      </c>
      <c r="L11" s="74" t="str">
        <f t="shared" si="2"/>
        <v/>
      </c>
      <c r="M11" s="21"/>
      <c r="N11" s="9" t="s">
        <v>7436</v>
      </c>
    </row>
    <row r="12" ht="12.75" customHeight="1" spans="1:14">
      <c r="A12" s="20" t="str">
        <f t="shared" si="0"/>
        <v/>
      </c>
      <c r="B12" s="21"/>
      <c r="C12" s="22"/>
      <c r="D12" s="22"/>
      <c r="E12" s="21"/>
      <c r="F12" s="21"/>
      <c r="G12" s="21"/>
      <c r="H12" s="23"/>
      <c r="I12" s="23"/>
      <c r="J12" s="23"/>
      <c r="K12" s="23">
        <f t="shared" si="1"/>
        <v>0</v>
      </c>
      <c r="L12" s="74" t="str">
        <f t="shared" si="2"/>
        <v/>
      </c>
      <c r="M12" s="21"/>
      <c r="N12" s="9" t="s">
        <v>7437</v>
      </c>
    </row>
    <row r="13" ht="12.75" customHeight="1" spans="1:14">
      <c r="A13" s="20" t="str">
        <f t="shared" si="0"/>
        <v/>
      </c>
      <c r="B13" s="21"/>
      <c r="C13" s="22"/>
      <c r="D13" s="22"/>
      <c r="E13" s="21"/>
      <c r="F13" s="21"/>
      <c r="G13" s="21"/>
      <c r="H13" s="23"/>
      <c r="I13" s="23"/>
      <c r="J13" s="23"/>
      <c r="K13" s="23">
        <f t="shared" si="1"/>
        <v>0</v>
      </c>
      <c r="L13" s="74" t="str">
        <f t="shared" si="2"/>
        <v/>
      </c>
      <c r="M13" s="21"/>
      <c r="N13" s="9" t="s">
        <v>7438</v>
      </c>
    </row>
    <row r="14" ht="12.75" customHeight="1" spans="1:14">
      <c r="A14" s="20" t="str">
        <f t="shared" si="0"/>
        <v/>
      </c>
      <c r="B14" s="21"/>
      <c r="C14" s="22"/>
      <c r="D14" s="22"/>
      <c r="E14" s="21"/>
      <c r="F14" s="21"/>
      <c r="G14" s="21"/>
      <c r="H14" s="23"/>
      <c r="I14" s="23"/>
      <c r="J14" s="23"/>
      <c r="K14" s="23">
        <f t="shared" si="1"/>
        <v>0</v>
      </c>
      <c r="L14" s="74" t="str">
        <f t="shared" si="2"/>
        <v/>
      </c>
      <c r="M14" s="21"/>
      <c r="N14" s="9" t="s">
        <v>7439</v>
      </c>
    </row>
    <row r="15" ht="12.75" customHeight="1" spans="1:14">
      <c r="A15" s="20" t="str">
        <f t="shared" si="0"/>
        <v/>
      </c>
      <c r="B15" s="21"/>
      <c r="C15" s="22"/>
      <c r="D15" s="22"/>
      <c r="E15" s="21"/>
      <c r="F15" s="21"/>
      <c r="G15" s="21"/>
      <c r="H15" s="23"/>
      <c r="I15" s="23"/>
      <c r="J15" s="23"/>
      <c r="K15" s="23">
        <f t="shared" si="1"/>
        <v>0</v>
      </c>
      <c r="L15" s="74" t="str">
        <f t="shared" si="2"/>
        <v/>
      </c>
      <c r="M15" s="21"/>
      <c r="N15" s="9" t="s">
        <v>7440</v>
      </c>
    </row>
    <row r="16" ht="12.75" customHeight="1" spans="1:14">
      <c r="A16" s="20" t="str">
        <f t="shared" si="0"/>
        <v/>
      </c>
      <c r="B16" s="21"/>
      <c r="C16" s="22"/>
      <c r="D16" s="22"/>
      <c r="E16" s="21"/>
      <c r="F16" s="21"/>
      <c r="G16" s="21"/>
      <c r="H16" s="23"/>
      <c r="I16" s="23"/>
      <c r="J16" s="23"/>
      <c r="K16" s="23">
        <f t="shared" si="1"/>
        <v>0</v>
      </c>
      <c r="L16" s="74" t="str">
        <f t="shared" si="2"/>
        <v/>
      </c>
      <c r="M16" s="21"/>
      <c r="N16" s="9" t="s">
        <v>7441</v>
      </c>
    </row>
    <row r="17" ht="12.75" customHeight="1" spans="1:14">
      <c r="A17" s="20" t="str">
        <f t="shared" si="0"/>
        <v/>
      </c>
      <c r="B17" s="21"/>
      <c r="C17" s="22"/>
      <c r="D17" s="22"/>
      <c r="E17" s="21"/>
      <c r="F17" s="21"/>
      <c r="G17" s="21"/>
      <c r="H17" s="23"/>
      <c r="I17" s="23"/>
      <c r="J17" s="23"/>
      <c r="K17" s="23">
        <f t="shared" si="1"/>
        <v>0</v>
      </c>
      <c r="L17" s="74" t="str">
        <f t="shared" si="2"/>
        <v/>
      </c>
      <c r="M17" s="21"/>
      <c r="N17" s="9" t="s">
        <v>7442</v>
      </c>
    </row>
    <row r="18" ht="12.75" customHeight="1" spans="1:14">
      <c r="A18" s="20" t="str">
        <f t="shared" si="0"/>
        <v/>
      </c>
      <c r="B18" s="21"/>
      <c r="C18" s="22"/>
      <c r="D18" s="22"/>
      <c r="E18" s="21"/>
      <c r="F18" s="21"/>
      <c r="G18" s="21"/>
      <c r="H18" s="23"/>
      <c r="I18" s="23"/>
      <c r="J18" s="23"/>
      <c r="K18" s="23">
        <f t="shared" si="1"/>
        <v>0</v>
      </c>
      <c r="L18" s="74" t="str">
        <f t="shared" si="2"/>
        <v/>
      </c>
      <c r="M18" s="21"/>
      <c r="N18" s="9" t="s">
        <v>7443</v>
      </c>
    </row>
    <row r="19" ht="12.75" customHeight="1" spans="1:14">
      <c r="A19" s="20" t="str">
        <f t="shared" si="0"/>
        <v/>
      </c>
      <c r="B19" s="21"/>
      <c r="C19" s="22"/>
      <c r="D19" s="22"/>
      <c r="E19" s="21"/>
      <c r="F19" s="21"/>
      <c r="G19" s="21"/>
      <c r="H19" s="23"/>
      <c r="I19" s="23"/>
      <c r="J19" s="23"/>
      <c r="K19" s="23">
        <f t="shared" si="1"/>
        <v>0</v>
      </c>
      <c r="L19" s="74" t="str">
        <f t="shared" si="2"/>
        <v/>
      </c>
      <c r="M19" s="21"/>
      <c r="N19" s="9" t="s">
        <v>7444</v>
      </c>
    </row>
    <row r="20" ht="12.75" customHeight="1" spans="1:14">
      <c r="A20" s="20" t="str">
        <f t="shared" si="0"/>
        <v/>
      </c>
      <c r="B20" s="21"/>
      <c r="C20" s="22"/>
      <c r="D20" s="22"/>
      <c r="E20" s="21"/>
      <c r="F20" s="21"/>
      <c r="G20" s="21"/>
      <c r="H20" s="23"/>
      <c r="I20" s="23"/>
      <c r="J20" s="23"/>
      <c r="K20" s="23">
        <f t="shared" si="1"/>
        <v>0</v>
      </c>
      <c r="L20" s="74" t="str">
        <f t="shared" si="2"/>
        <v/>
      </c>
      <c r="M20" s="21"/>
      <c r="N20" s="9" t="s">
        <v>7445</v>
      </c>
    </row>
    <row r="21" ht="12.75" customHeight="1" spans="1:14">
      <c r="A21" s="20" t="str">
        <f t="shared" si="0"/>
        <v/>
      </c>
      <c r="B21" s="21"/>
      <c r="C21" s="22"/>
      <c r="D21" s="22"/>
      <c r="E21" s="21"/>
      <c r="F21" s="21"/>
      <c r="G21" s="21"/>
      <c r="H21" s="23"/>
      <c r="I21" s="23"/>
      <c r="J21" s="23"/>
      <c r="K21" s="23">
        <f t="shared" si="1"/>
        <v>0</v>
      </c>
      <c r="L21" s="74" t="str">
        <f t="shared" si="2"/>
        <v/>
      </c>
      <c r="M21" s="21"/>
      <c r="N21" s="9" t="s">
        <v>7446</v>
      </c>
    </row>
    <row r="22" ht="12.75" customHeight="1" spans="1:14">
      <c r="A22" s="20" t="str">
        <f t="shared" si="0"/>
        <v/>
      </c>
      <c r="B22" s="21"/>
      <c r="C22" s="22"/>
      <c r="D22" s="22"/>
      <c r="E22" s="21"/>
      <c r="F22" s="21"/>
      <c r="G22" s="21"/>
      <c r="H22" s="23"/>
      <c r="I22" s="23"/>
      <c r="J22" s="23"/>
      <c r="K22" s="23">
        <f t="shared" si="1"/>
        <v>0</v>
      </c>
      <c r="L22" s="74" t="str">
        <f t="shared" si="2"/>
        <v/>
      </c>
      <c r="M22" s="21"/>
      <c r="N22" s="9" t="s">
        <v>7447</v>
      </c>
    </row>
    <row r="23" ht="12.75" customHeight="1" spans="1:14">
      <c r="A23" s="20" t="str">
        <f t="shared" si="0"/>
        <v/>
      </c>
      <c r="B23" s="21"/>
      <c r="C23" s="22"/>
      <c r="D23" s="22"/>
      <c r="E23" s="21"/>
      <c r="F23" s="21"/>
      <c r="G23" s="21"/>
      <c r="H23" s="23"/>
      <c r="I23" s="23"/>
      <c r="J23" s="23"/>
      <c r="K23" s="23">
        <f t="shared" si="1"/>
        <v>0</v>
      </c>
      <c r="L23" s="74" t="str">
        <f t="shared" si="2"/>
        <v/>
      </c>
      <c r="M23" s="21"/>
      <c r="N23" s="9" t="s">
        <v>7448</v>
      </c>
    </row>
    <row r="24" ht="12.75" customHeight="1" spans="1:14">
      <c r="A24" s="20" t="str">
        <f t="shared" si="0"/>
        <v/>
      </c>
      <c r="B24" s="21"/>
      <c r="C24" s="22"/>
      <c r="D24" s="22"/>
      <c r="E24" s="21"/>
      <c r="F24" s="21"/>
      <c r="G24" s="21"/>
      <c r="H24" s="23"/>
      <c r="I24" s="23"/>
      <c r="J24" s="23"/>
      <c r="K24" s="23">
        <f t="shared" si="1"/>
        <v>0</v>
      </c>
      <c r="L24" s="74" t="str">
        <f t="shared" si="2"/>
        <v/>
      </c>
      <c r="M24" s="21"/>
      <c r="N24" s="9" t="s">
        <v>7449</v>
      </c>
    </row>
    <row r="25" ht="12.75" customHeight="1" spans="1:14">
      <c r="A25" s="20" t="str">
        <f t="shared" si="0"/>
        <v/>
      </c>
      <c r="B25" s="21"/>
      <c r="C25" s="22"/>
      <c r="D25" s="22"/>
      <c r="E25" s="21"/>
      <c r="F25" s="21"/>
      <c r="G25" s="21"/>
      <c r="H25" s="23"/>
      <c r="I25" s="23"/>
      <c r="J25" s="23"/>
      <c r="K25" s="23">
        <f t="shared" si="1"/>
        <v>0</v>
      </c>
      <c r="L25" s="74" t="str">
        <f t="shared" si="2"/>
        <v/>
      </c>
      <c r="M25" s="21"/>
      <c r="N25" s="9" t="s">
        <v>7450</v>
      </c>
    </row>
    <row r="26" ht="12.75" customHeight="1" spans="1:14">
      <c r="A26" s="20" t="str">
        <f t="shared" si="0"/>
        <v/>
      </c>
      <c r="B26" s="21"/>
      <c r="C26" s="22"/>
      <c r="D26" s="22"/>
      <c r="E26" s="21"/>
      <c r="F26" s="21"/>
      <c r="G26" s="21"/>
      <c r="H26" s="23"/>
      <c r="I26" s="23"/>
      <c r="J26" s="23"/>
      <c r="K26" s="23">
        <f t="shared" si="1"/>
        <v>0</v>
      </c>
      <c r="L26" s="74" t="str">
        <f t="shared" si="2"/>
        <v/>
      </c>
      <c r="M26" s="21"/>
      <c r="N26" s="9" t="s">
        <v>7451</v>
      </c>
    </row>
    <row r="27" customHeight="1" spans="1:14">
      <c r="A27" s="24" t="s">
        <v>1524</v>
      </c>
      <c r="B27" s="25"/>
      <c r="C27" s="24"/>
      <c r="D27" s="24"/>
      <c r="E27" s="24"/>
      <c r="F27" s="24"/>
      <c r="G27" s="24"/>
      <c r="H27" s="24"/>
      <c r="I27" s="31">
        <f>SUM(I7:I26)</f>
        <v>0</v>
      </c>
      <c r="J27" s="31">
        <f>SUM(J7:J26)</f>
        <v>0</v>
      </c>
      <c r="K27" s="23">
        <f t="shared" si="1"/>
        <v>0</v>
      </c>
      <c r="L27" s="74" t="str">
        <f t="shared" si="2"/>
        <v/>
      </c>
      <c r="M27" s="27"/>
    </row>
    <row r="28" customHeight="1" spans="1:14">
      <c r="A28" s="10" t="str">
        <f>基本信息输入表!$K$6&amp;"填表人："&amp;基本信息输入表!$M$78</f>
        <v>产权持有单位填表人：宁国胜</v>
      </c>
      <c r="K28" s="10" t="str">
        <f>"评估人员："&amp;基本信息输入表!$Q$78</f>
        <v>评估人员：王庆国</v>
      </c>
      <c r="N28" s="10" t="s">
        <v>1483</v>
      </c>
    </row>
    <row r="29" customHeight="1" spans="1:14">
      <c r="A29" s="10" t="str">
        <f>"填表日期："&amp;YEAR(基本信息输入表!$O$78)&amp;"年"&amp;MONTH(基本信息输入表!$O$78)&amp;"月"&amp;DAY(基本信息输入表!$O$78)&amp;"日"</f>
        <v>填表日期：2025年2月22日</v>
      </c>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I29"/>
  <sheetViews>
    <sheetView showGridLines="0" zoomScale="96" zoomScaleNormal="96" workbookViewId="0">
      <selection activeCell="N24" sqref="N24"/>
    </sheetView>
  </sheetViews>
  <sheetFormatPr defaultColWidth="9" defaultRowHeight="15.75" customHeight="1"/>
  <cols>
    <col min="1" max="1" width="6.7" style="10" customWidth="1"/>
    <col min="2" max="2" width="23.2" style="10" customWidth="1"/>
    <col min="3" max="3" width="9.7" style="10" customWidth="1"/>
    <col min="4" max="4" width="10.7" style="10" customWidth="1"/>
    <col min="5" max="5" width="11.5" style="10" customWidth="1"/>
    <col min="6" max="7" width="9.7" style="10" customWidth="1"/>
    <col min="8" max="8" width="18.2" style="10" customWidth="1"/>
    <col min="9" max="10" width="9" style="10" customWidth="1"/>
    <col min="11" max="16384" width="9" style="10"/>
  </cols>
  <sheetData>
    <row r="1" customHeight="1" spans="1:9">
      <c r="A1" s="11" t="s">
        <v>0</v>
      </c>
    </row>
    <row r="2" s="8" customFormat="1" ht="30" customHeight="1" spans="1:9">
      <c r="A2" s="12" t="s">
        <v>155</v>
      </c>
    </row>
    <row r="3" customHeight="1" spans="1:9">
      <c r="A3" s="9" t="str">
        <f>"评估基准日："&amp;TEXT(基本信息输入表!M7,"yyyy年mm月dd日")</f>
        <v>评估基准日：2025年02月20日</v>
      </c>
    </row>
    <row r="4" ht="14.25" customHeight="1" spans="1:9">
      <c r="A4" s="9"/>
      <c r="B4" s="9"/>
      <c r="C4" s="9"/>
      <c r="D4" s="9"/>
      <c r="E4" s="9"/>
      <c r="F4" s="9"/>
      <c r="G4" s="9"/>
      <c r="H4" s="14" t="s">
        <v>7452</v>
      </c>
    </row>
    <row r="5" customHeight="1" spans="1:9">
      <c r="A5" s="10" t="str">
        <f>基本信息输入表!K6&amp;"："&amp;基本信息输入表!M6</f>
        <v>产权持有单位：中国石油天然气股份有限公司塔里木油田分公司塔西南勘探开发公司</v>
      </c>
      <c r="H5" s="14" t="s">
        <v>1444</v>
      </c>
    </row>
    <row r="6" s="85" customFormat="1" ht="12.75" customHeight="1" spans="1:9">
      <c r="A6" s="84" t="s">
        <v>4</v>
      </c>
      <c r="B6" s="84" t="s">
        <v>7425</v>
      </c>
      <c r="C6" s="18" t="s">
        <v>1648</v>
      </c>
      <c r="D6" s="19" t="s">
        <v>6</v>
      </c>
      <c r="E6" s="84" t="s">
        <v>7</v>
      </c>
      <c r="F6" s="84" t="s">
        <v>823</v>
      </c>
      <c r="G6" s="84" t="s">
        <v>686</v>
      </c>
      <c r="H6" s="84" t="s">
        <v>176</v>
      </c>
      <c r="I6" s="9" t="s">
        <v>1461</v>
      </c>
    </row>
    <row r="7" ht="12.75" customHeight="1" spans="1:9">
      <c r="A7" s="20" t="str">
        <f>IF(B7="","",ROW()-6)</f>
        <v/>
      </c>
      <c r="B7" s="21"/>
      <c r="C7" s="22"/>
      <c r="D7" s="23"/>
      <c r="E7" s="23"/>
      <c r="F7" s="23">
        <f>E7-D7</f>
        <v>0</v>
      </c>
      <c r="G7" s="74" t="str">
        <f>IF(D7=0,"",F7/D7*100)</f>
        <v/>
      </c>
      <c r="H7" s="21"/>
      <c r="I7" s="9" t="s">
        <v>7453</v>
      </c>
    </row>
    <row r="8" ht="12.75" customHeight="1" spans="1:9">
      <c r="A8" s="20" t="str">
        <f t="shared" ref="A8:A24" si="0">IF(B8="","",ROW()-6)</f>
        <v/>
      </c>
      <c r="B8" s="21"/>
      <c r="C8" s="22"/>
      <c r="D8" s="23"/>
      <c r="E8" s="23"/>
      <c r="F8" s="23">
        <f t="shared" ref="F8:F25" si="1">E8-D8</f>
        <v>0</v>
      </c>
      <c r="G8" s="74" t="str">
        <f t="shared" ref="G8:G25" si="2">IF(D8=0,"",F8/D8*100)</f>
        <v/>
      </c>
      <c r="H8" s="21"/>
      <c r="I8" s="9" t="s">
        <v>7454</v>
      </c>
    </row>
    <row r="9" ht="12.75" customHeight="1" spans="1:9">
      <c r="A9" s="20" t="str">
        <f t="shared" si="0"/>
        <v/>
      </c>
      <c r="B9" s="21"/>
      <c r="C9" s="22"/>
      <c r="D9" s="23"/>
      <c r="E9" s="23"/>
      <c r="F9" s="23">
        <f t="shared" si="1"/>
        <v>0</v>
      </c>
      <c r="G9" s="74" t="str">
        <f t="shared" si="2"/>
        <v/>
      </c>
      <c r="H9" s="21"/>
      <c r="I9" s="9" t="s">
        <v>7455</v>
      </c>
    </row>
    <row r="10" ht="12.75" customHeight="1" spans="1:9">
      <c r="A10" s="20" t="str">
        <f t="shared" si="0"/>
        <v/>
      </c>
      <c r="B10" s="21"/>
      <c r="C10" s="22"/>
      <c r="D10" s="23"/>
      <c r="E10" s="23"/>
      <c r="F10" s="23">
        <f t="shared" si="1"/>
        <v>0</v>
      </c>
      <c r="G10" s="74" t="str">
        <f t="shared" si="2"/>
        <v/>
      </c>
      <c r="H10" s="21"/>
      <c r="I10" s="9" t="s">
        <v>7456</v>
      </c>
    </row>
    <row r="11" ht="12.75" customHeight="1" spans="1:9">
      <c r="A11" s="20" t="str">
        <f t="shared" si="0"/>
        <v/>
      </c>
      <c r="B11" s="21"/>
      <c r="C11" s="22"/>
      <c r="D11" s="23"/>
      <c r="E11" s="23"/>
      <c r="F11" s="23">
        <f t="shared" si="1"/>
        <v>0</v>
      </c>
      <c r="G11" s="74" t="str">
        <f t="shared" si="2"/>
        <v/>
      </c>
      <c r="H11" s="21"/>
      <c r="I11" s="9" t="s">
        <v>7457</v>
      </c>
    </row>
    <row r="12" ht="12.75" customHeight="1" spans="1:9">
      <c r="A12" s="20" t="str">
        <f t="shared" si="0"/>
        <v/>
      </c>
      <c r="B12" s="21"/>
      <c r="C12" s="22"/>
      <c r="D12" s="23"/>
      <c r="E12" s="23"/>
      <c r="F12" s="23">
        <f t="shared" si="1"/>
        <v>0</v>
      </c>
      <c r="G12" s="74" t="str">
        <f t="shared" si="2"/>
        <v/>
      </c>
      <c r="H12" s="21"/>
      <c r="I12" s="9" t="s">
        <v>7458</v>
      </c>
    </row>
    <row r="13" ht="12.75" customHeight="1" spans="1:9">
      <c r="A13" s="20" t="str">
        <f t="shared" si="0"/>
        <v/>
      </c>
      <c r="B13" s="21"/>
      <c r="C13" s="22"/>
      <c r="D13" s="23"/>
      <c r="E13" s="23"/>
      <c r="F13" s="23">
        <f t="shared" si="1"/>
        <v>0</v>
      </c>
      <c r="G13" s="74" t="str">
        <f t="shared" si="2"/>
        <v/>
      </c>
      <c r="H13" s="21"/>
      <c r="I13" s="9" t="s">
        <v>7459</v>
      </c>
    </row>
    <row r="14" ht="12.75" customHeight="1" spans="1:9">
      <c r="A14" s="20" t="str">
        <f t="shared" si="0"/>
        <v/>
      </c>
      <c r="B14" s="21"/>
      <c r="C14" s="22"/>
      <c r="D14" s="23"/>
      <c r="E14" s="23"/>
      <c r="F14" s="23">
        <f t="shared" si="1"/>
        <v>0</v>
      </c>
      <c r="G14" s="74" t="str">
        <f t="shared" si="2"/>
        <v/>
      </c>
      <c r="H14" s="21"/>
      <c r="I14" s="9" t="s">
        <v>7460</v>
      </c>
    </row>
    <row r="15" ht="12.75" customHeight="1" spans="1:9">
      <c r="A15" s="20" t="str">
        <f t="shared" si="0"/>
        <v/>
      </c>
      <c r="B15" s="21"/>
      <c r="C15" s="22"/>
      <c r="D15" s="23"/>
      <c r="E15" s="23"/>
      <c r="F15" s="23">
        <f t="shared" si="1"/>
        <v>0</v>
      </c>
      <c r="G15" s="74" t="str">
        <f t="shared" si="2"/>
        <v/>
      </c>
      <c r="H15" s="21"/>
      <c r="I15" s="9" t="s">
        <v>7461</v>
      </c>
    </row>
    <row r="16" ht="12.75" customHeight="1" spans="1:9">
      <c r="A16" s="20" t="str">
        <f t="shared" si="0"/>
        <v/>
      </c>
      <c r="B16" s="21"/>
      <c r="C16" s="22"/>
      <c r="D16" s="23"/>
      <c r="E16" s="23"/>
      <c r="F16" s="23">
        <f t="shared" si="1"/>
        <v>0</v>
      </c>
      <c r="G16" s="74" t="str">
        <f t="shared" si="2"/>
        <v/>
      </c>
      <c r="H16" s="21"/>
      <c r="I16" s="9" t="s">
        <v>7462</v>
      </c>
    </row>
    <row r="17" ht="12.75" customHeight="1" spans="1:9">
      <c r="A17" s="20" t="str">
        <f t="shared" si="0"/>
        <v/>
      </c>
      <c r="B17" s="21"/>
      <c r="C17" s="22"/>
      <c r="D17" s="23"/>
      <c r="E17" s="23"/>
      <c r="F17" s="23">
        <f t="shared" si="1"/>
        <v>0</v>
      </c>
      <c r="G17" s="74" t="str">
        <f t="shared" si="2"/>
        <v/>
      </c>
      <c r="H17" s="21"/>
      <c r="I17" s="9" t="s">
        <v>7463</v>
      </c>
    </row>
    <row r="18" ht="12.75" customHeight="1" spans="1:9">
      <c r="A18" s="20" t="str">
        <f t="shared" si="0"/>
        <v/>
      </c>
      <c r="B18" s="21"/>
      <c r="C18" s="22"/>
      <c r="D18" s="23"/>
      <c r="E18" s="23"/>
      <c r="F18" s="23">
        <f t="shared" si="1"/>
        <v>0</v>
      </c>
      <c r="G18" s="74" t="str">
        <f t="shared" si="2"/>
        <v/>
      </c>
      <c r="H18" s="21"/>
      <c r="I18" s="9" t="s">
        <v>7464</v>
      </c>
    </row>
    <row r="19" ht="12.75" customHeight="1" spans="1:9">
      <c r="A19" s="20" t="str">
        <f t="shared" si="0"/>
        <v/>
      </c>
      <c r="B19" s="21"/>
      <c r="C19" s="22"/>
      <c r="D19" s="23"/>
      <c r="E19" s="23"/>
      <c r="F19" s="23">
        <f t="shared" si="1"/>
        <v>0</v>
      </c>
      <c r="G19" s="74" t="str">
        <f t="shared" si="2"/>
        <v/>
      </c>
      <c r="H19" s="21"/>
      <c r="I19" s="9" t="s">
        <v>7465</v>
      </c>
    </row>
    <row r="20" ht="12.75" customHeight="1" spans="1:9">
      <c r="A20" s="20" t="str">
        <f t="shared" si="0"/>
        <v/>
      </c>
      <c r="B20" s="21"/>
      <c r="C20" s="22"/>
      <c r="D20" s="23"/>
      <c r="E20" s="23"/>
      <c r="F20" s="23">
        <f t="shared" si="1"/>
        <v>0</v>
      </c>
      <c r="G20" s="74" t="str">
        <f t="shared" si="2"/>
        <v/>
      </c>
      <c r="H20" s="21"/>
      <c r="I20" s="9" t="s">
        <v>7466</v>
      </c>
    </row>
    <row r="21" ht="12.75" customHeight="1" spans="1:9">
      <c r="A21" s="20" t="str">
        <f t="shared" si="0"/>
        <v/>
      </c>
      <c r="B21" s="21"/>
      <c r="C21" s="22"/>
      <c r="D21" s="23"/>
      <c r="E21" s="23"/>
      <c r="F21" s="23">
        <f t="shared" si="1"/>
        <v>0</v>
      </c>
      <c r="G21" s="74" t="str">
        <f t="shared" si="2"/>
        <v/>
      </c>
      <c r="H21" s="21"/>
      <c r="I21" s="9" t="s">
        <v>7467</v>
      </c>
    </row>
    <row r="22" ht="12.75" customHeight="1" spans="1:9">
      <c r="A22" s="20" t="str">
        <f t="shared" si="0"/>
        <v/>
      </c>
      <c r="B22" s="21"/>
      <c r="C22" s="22"/>
      <c r="D22" s="23"/>
      <c r="E22" s="23"/>
      <c r="F22" s="23">
        <f t="shared" si="1"/>
        <v>0</v>
      </c>
      <c r="G22" s="74" t="str">
        <f t="shared" si="2"/>
        <v/>
      </c>
      <c r="H22" s="21"/>
      <c r="I22" s="9" t="s">
        <v>7468</v>
      </c>
    </row>
    <row r="23" ht="12.75" customHeight="1" spans="1:9">
      <c r="A23" s="20" t="str">
        <f t="shared" si="0"/>
        <v/>
      </c>
      <c r="B23" s="21"/>
      <c r="C23" s="22"/>
      <c r="D23" s="23"/>
      <c r="E23" s="23"/>
      <c r="F23" s="23">
        <f t="shared" si="1"/>
        <v>0</v>
      </c>
      <c r="G23" s="74" t="str">
        <f t="shared" si="2"/>
        <v/>
      </c>
      <c r="H23" s="21"/>
      <c r="I23" s="9" t="s">
        <v>7469</v>
      </c>
    </row>
    <row r="24" ht="12.75" customHeight="1" spans="1:9">
      <c r="A24" s="20" t="str">
        <f t="shared" si="0"/>
        <v/>
      </c>
      <c r="B24" s="21"/>
      <c r="C24" s="22"/>
      <c r="D24" s="23"/>
      <c r="E24" s="23"/>
      <c r="F24" s="23">
        <f t="shared" si="1"/>
        <v>0</v>
      </c>
      <c r="G24" s="74" t="str">
        <f t="shared" si="2"/>
        <v/>
      </c>
      <c r="H24" s="21"/>
      <c r="I24" s="9" t="s">
        <v>7470</v>
      </c>
    </row>
    <row r="25" ht="12.75" customHeight="1" spans="1:9">
      <c r="A25" s="20" t="s">
        <v>7471</v>
      </c>
      <c r="B25" s="86"/>
      <c r="C25" s="57"/>
      <c r="D25" s="23">
        <f>SUM(D7:D24)</f>
        <v>0</v>
      </c>
      <c r="E25" s="23">
        <f>SUM(E7:E24)</f>
        <v>0</v>
      </c>
      <c r="F25" s="23">
        <f t="shared" si="1"/>
        <v>0</v>
      </c>
      <c r="G25" s="74" t="str">
        <f t="shared" si="2"/>
        <v/>
      </c>
      <c r="H25" s="21"/>
    </row>
    <row r="26" ht="12.75" customHeight="1" spans="1:9">
      <c r="A26" s="20" t="s">
        <v>7472</v>
      </c>
      <c r="B26" s="86"/>
      <c r="C26" s="57"/>
      <c r="D26" s="23"/>
      <c r="E26" s="23"/>
      <c r="F26" s="23"/>
      <c r="G26" s="74"/>
      <c r="H26" s="21"/>
    </row>
    <row r="27" customHeight="1" spans="1:9">
      <c r="A27" s="24" t="s">
        <v>7473</v>
      </c>
      <c r="B27" s="25"/>
      <c r="C27" s="24"/>
      <c r="D27" s="31">
        <f>D25-D26</f>
        <v>0</v>
      </c>
      <c r="E27" s="31">
        <f>E25</f>
        <v>0</v>
      </c>
      <c r="F27" s="23">
        <f>E27-D27</f>
        <v>0</v>
      </c>
      <c r="G27" s="74" t="str">
        <f>IF(D27=0,"",F27/D27*100)</f>
        <v/>
      </c>
      <c r="H27" s="27"/>
    </row>
    <row r="28" customHeight="1" spans="1:9">
      <c r="A28" s="10" t="str">
        <f>基本信息输入表!$K$6&amp;"填表人："&amp;基本信息输入表!$M$79</f>
        <v>产权持有单位填表人：宁国胜</v>
      </c>
      <c r="F28" s="10" t="str">
        <f>"评估人员："&amp;基本信息输入表!$Q$79</f>
        <v>评估人员：王庆国</v>
      </c>
      <c r="I28" s="10" t="s">
        <v>1483</v>
      </c>
    </row>
    <row r="29" customHeight="1" spans="1:9">
      <c r="A29" s="10" t="str">
        <f>"填表日期："&amp;YEAR(基本信息输入表!$O$79)&amp;"年"&amp;MONTH(基本信息输入表!$O$79)&amp;"月"&amp;DAY(基本信息输入表!$O$79)&amp;"日"</f>
        <v>填表日期：2025年2月22日</v>
      </c>
    </row>
  </sheetData>
  <mergeCells count="5">
    <mergeCell ref="A2:H2"/>
    <mergeCell ref="A3:H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L29"/>
  <sheetViews>
    <sheetView showGridLines="0" zoomScale="96" zoomScaleNormal="96" topLeftCell="A4" workbookViewId="0">
      <selection activeCell="O27" sqref="O27"/>
    </sheetView>
  </sheetViews>
  <sheetFormatPr defaultColWidth="9" defaultRowHeight="15.75" customHeight="1"/>
  <cols>
    <col min="1" max="1" width="5.2" style="10" customWidth="1"/>
    <col min="2" max="2" width="21" style="10" customWidth="1"/>
    <col min="3" max="3" width="7.7" style="10" customWidth="1"/>
    <col min="4" max="4" width="11.2" style="10" customWidth="1"/>
    <col min="5" max="5" width="13.2" style="10" customWidth="1"/>
    <col min="6" max="6" width="11.2" style="10" customWidth="1"/>
    <col min="7" max="8" width="15.7" style="10" customWidth="1"/>
    <col min="9" max="9" width="6.7" style="10" customWidth="1"/>
    <col min="10" max="10" width="8.2" style="10" customWidth="1"/>
    <col min="11" max="11" width="10" style="10" customWidth="1"/>
    <col min="12" max="13" width="9" style="10" customWidth="1"/>
    <col min="14" max="16384" width="9" style="10"/>
  </cols>
  <sheetData>
    <row r="1" customHeight="1" spans="1:12">
      <c r="A1" s="11" t="s">
        <v>0</v>
      </c>
    </row>
    <row r="2" s="8" customFormat="1" ht="30" customHeight="1" spans="1:12">
      <c r="A2" s="12" t="s">
        <v>7474</v>
      </c>
    </row>
    <row r="3" customHeight="1" spans="1:12">
      <c r="A3" s="9" t="str">
        <f>"评估基准日："&amp;TEXT(基本信息输入表!M7,"yyyy年mm月dd日")</f>
        <v>评估基准日：2025年02月20日</v>
      </c>
    </row>
    <row r="4" ht="14.25" customHeight="1" spans="1:12">
      <c r="A4" s="9"/>
      <c r="B4" s="9"/>
      <c r="C4" s="9"/>
      <c r="D4" s="9"/>
      <c r="E4" s="9"/>
      <c r="F4" s="9"/>
      <c r="G4" s="9"/>
      <c r="H4" s="9"/>
      <c r="I4" s="9"/>
      <c r="J4" s="9"/>
      <c r="K4" s="14" t="s">
        <v>7475</v>
      </c>
    </row>
    <row r="5" customHeight="1" spans="1:12">
      <c r="A5" s="10" t="str">
        <f>基本信息输入表!K6&amp;"："&amp;基本信息输入表!M6</f>
        <v>产权持有单位：中国石油天然气股份有限公司塔里木油田分公司塔西南勘探开发公司</v>
      </c>
      <c r="K5" s="14" t="s">
        <v>1444</v>
      </c>
    </row>
    <row r="6" s="85" customFormat="1" ht="12.75" customHeight="1" spans="1:12">
      <c r="A6" s="84" t="s">
        <v>4</v>
      </c>
      <c r="B6" s="84" t="s">
        <v>7476</v>
      </c>
      <c r="C6" s="84" t="s">
        <v>7281</v>
      </c>
      <c r="D6" s="84" t="s">
        <v>7477</v>
      </c>
      <c r="E6" s="84" t="s">
        <v>7478</v>
      </c>
      <c r="F6" s="84" t="s">
        <v>7479</v>
      </c>
      <c r="G6" s="19" t="s">
        <v>6</v>
      </c>
      <c r="H6" s="84" t="s">
        <v>7</v>
      </c>
      <c r="I6" s="84" t="s">
        <v>823</v>
      </c>
      <c r="J6" s="74" t="s">
        <v>686</v>
      </c>
      <c r="K6" s="84" t="s">
        <v>176</v>
      </c>
      <c r="L6" s="9" t="s">
        <v>1461</v>
      </c>
    </row>
    <row r="7" ht="12.75" customHeight="1" spans="1:12">
      <c r="A7" s="20" t="str">
        <f>IF(B7="","",ROW()-6)</f>
        <v/>
      </c>
      <c r="B7" s="21"/>
      <c r="C7" s="22"/>
      <c r="D7" s="23"/>
      <c r="E7" s="59"/>
      <c r="F7" s="59"/>
      <c r="G7" s="23"/>
      <c r="H7" s="23"/>
      <c r="I7" s="23">
        <f>H7-G7</f>
        <v>0</v>
      </c>
      <c r="J7" s="31" t="str">
        <f>IF(G7=0,"",I7/G7*100)</f>
        <v/>
      </c>
      <c r="K7" s="21"/>
      <c r="L7" s="9" t="s">
        <v>7480</v>
      </c>
    </row>
    <row r="8" ht="12.75" customHeight="1" spans="1:12">
      <c r="A8" s="20" t="str">
        <f t="shared" ref="A8:A26" si="0">IF(B8="","",ROW()-6)</f>
        <v/>
      </c>
      <c r="B8" s="21"/>
      <c r="C8" s="22"/>
      <c r="D8" s="23"/>
      <c r="E8" s="59"/>
      <c r="F8" s="59"/>
      <c r="G8" s="23"/>
      <c r="H8" s="23"/>
      <c r="I8" s="23">
        <f t="shared" ref="I8:I27" si="1">H8-G8</f>
        <v>0</v>
      </c>
      <c r="J8" s="31" t="str">
        <f t="shared" ref="J8:J27" si="2">IF(G8=0,"",I8/G8*100)</f>
        <v/>
      </c>
      <c r="K8" s="21"/>
      <c r="L8" s="9" t="s">
        <v>7481</v>
      </c>
    </row>
    <row r="9" ht="12.75" customHeight="1" spans="1:12">
      <c r="A9" s="20" t="str">
        <f t="shared" si="0"/>
        <v/>
      </c>
      <c r="B9" s="21"/>
      <c r="C9" s="22"/>
      <c r="D9" s="23"/>
      <c r="E9" s="59"/>
      <c r="F9" s="59"/>
      <c r="G9" s="23"/>
      <c r="H9" s="23"/>
      <c r="I9" s="23">
        <f t="shared" si="1"/>
        <v>0</v>
      </c>
      <c r="J9" s="31" t="str">
        <f t="shared" si="2"/>
        <v/>
      </c>
      <c r="K9" s="21"/>
      <c r="L9" s="9" t="s">
        <v>7482</v>
      </c>
    </row>
    <row r="10" ht="12.75" customHeight="1" spans="1:12">
      <c r="A10" s="20" t="str">
        <f t="shared" si="0"/>
        <v/>
      </c>
      <c r="B10" s="21"/>
      <c r="C10" s="22"/>
      <c r="D10" s="23"/>
      <c r="E10" s="59"/>
      <c r="F10" s="59"/>
      <c r="G10" s="23"/>
      <c r="H10" s="23"/>
      <c r="I10" s="23">
        <f t="shared" si="1"/>
        <v>0</v>
      </c>
      <c r="J10" s="31" t="str">
        <f t="shared" si="2"/>
        <v/>
      </c>
      <c r="K10" s="21"/>
      <c r="L10" s="9" t="s">
        <v>7483</v>
      </c>
    </row>
    <row r="11" ht="12.75" customHeight="1" spans="1:12">
      <c r="A11" s="20" t="str">
        <f t="shared" si="0"/>
        <v/>
      </c>
      <c r="B11" s="21"/>
      <c r="C11" s="22"/>
      <c r="D11" s="23"/>
      <c r="E11" s="59"/>
      <c r="F11" s="59"/>
      <c r="G11" s="23"/>
      <c r="H11" s="23"/>
      <c r="I11" s="23">
        <f t="shared" si="1"/>
        <v>0</v>
      </c>
      <c r="J11" s="31" t="str">
        <f t="shared" si="2"/>
        <v/>
      </c>
      <c r="K11" s="21"/>
      <c r="L11" s="9" t="s">
        <v>7484</v>
      </c>
    </row>
    <row r="12" ht="12.75" customHeight="1" spans="1:12">
      <c r="A12" s="20" t="str">
        <f t="shared" si="0"/>
        <v/>
      </c>
      <c r="B12" s="21"/>
      <c r="C12" s="22"/>
      <c r="D12" s="23"/>
      <c r="E12" s="59"/>
      <c r="F12" s="59"/>
      <c r="G12" s="23"/>
      <c r="H12" s="23"/>
      <c r="I12" s="23">
        <f t="shared" si="1"/>
        <v>0</v>
      </c>
      <c r="J12" s="31" t="str">
        <f t="shared" si="2"/>
        <v/>
      </c>
      <c r="K12" s="21"/>
      <c r="L12" s="9" t="s">
        <v>7485</v>
      </c>
    </row>
    <row r="13" ht="12.75" customHeight="1" spans="1:12">
      <c r="A13" s="20" t="str">
        <f t="shared" si="0"/>
        <v/>
      </c>
      <c r="B13" s="21"/>
      <c r="C13" s="22"/>
      <c r="D13" s="23"/>
      <c r="E13" s="59"/>
      <c r="F13" s="59"/>
      <c r="G13" s="23"/>
      <c r="H13" s="23"/>
      <c r="I13" s="23">
        <f t="shared" si="1"/>
        <v>0</v>
      </c>
      <c r="J13" s="31" t="str">
        <f t="shared" si="2"/>
        <v/>
      </c>
      <c r="K13" s="21"/>
      <c r="L13" s="9" t="s">
        <v>7486</v>
      </c>
    </row>
    <row r="14" ht="12.75" customHeight="1" spans="1:12">
      <c r="A14" s="20" t="str">
        <f t="shared" si="0"/>
        <v/>
      </c>
      <c r="B14" s="21"/>
      <c r="C14" s="22"/>
      <c r="D14" s="23"/>
      <c r="E14" s="59"/>
      <c r="F14" s="59"/>
      <c r="G14" s="23"/>
      <c r="H14" s="23"/>
      <c r="I14" s="23">
        <f t="shared" si="1"/>
        <v>0</v>
      </c>
      <c r="J14" s="31" t="str">
        <f t="shared" si="2"/>
        <v/>
      </c>
      <c r="K14" s="21"/>
      <c r="L14" s="9" t="s">
        <v>7487</v>
      </c>
    </row>
    <row r="15" ht="12.75" customHeight="1" spans="1:12">
      <c r="A15" s="20" t="str">
        <f t="shared" si="0"/>
        <v/>
      </c>
      <c r="B15" s="21"/>
      <c r="C15" s="22"/>
      <c r="D15" s="23"/>
      <c r="E15" s="59"/>
      <c r="F15" s="59"/>
      <c r="G15" s="23"/>
      <c r="H15" s="23"/>
      <c r="I15" s="23">
        <f t="shared" si="1"/>
        <v>0</v>
      </c>
      <c r="J15" s="31" t="str">
        <f t="shared" si="2"/>
        <v/>
      </c>
      <c r="K15" s="21"/>
      <c r="L15" s="9" t="s">
        <v>7488</v>
      </c>
    </row>
    <row r="16" ht="12.75" customHeight="1" spans="1:12">
      <c r="A16" s="20" t="str">
        <f t="shared" si="0"/>
        <v/>
      </c>
      <c r="B16" s="21"/>
      <c r="C16" s="22"/>
      <c r="D16" s="23"/>
      <c r="E16" s="59"/>
      <c r="F16" s="59"/>
      <c r="G16" s="23"/>
      <c r="H16" s="23"/>
      <c r="I16" s="23">
        <f t="shared" si="1"/>
        <v>0</v>
      </c>
      <c r="J16" s="31" t="str">
        <f t="shared" si="2"/>
        <v/>
      </c>
      <c r="K16" s="21"/>
      <c r="L16" s="9" t="s">
        <v>7489</v>
      </c>
    </row>
    <row r="17" ht="12.75" customHeight="1" spans="1:12">
      <c r="A17" s="20" t="str">
        <f t="shared" si="0"/>
        <v/>
      </c>
      <c r="B17" s="21"/>
      <c r="C17" s="22"/>
      <c r="D17" s="23"/>
      <c r="E17" s="59"/>
      <c r="F17" s="59"/>
      <c r="G17" s="23"/>
      <c r="H17" s="23"/>
      <c r="I17" s="23">
        <f t="shared" si="1"/>
        <v>0</v>
      </c>
      <c r="J17" s="31" t="str">
        <f t="shared" si="2"/>
        <v/>
      </c>
      <c r="K17" s="21"/>
      <c r="L17" s="9" t="s">
        <v>7490</v>
      </c>
    </row>
    <row r="18" ht="12.75" customHeight="1" spans="1:12">
      <c r="A18" s="20" t="str">
        <f t="shared" si="0"/>
        <v/>
      </c>
      <c r="B18" s="21"/>
      <c r="C18" s="22"/>
      <c r="D18" s="23"/>
      <c r="E18" s="59"/>
      <c r="F18" s="59"/>
      <c r="G18" s="23"/>
      <c r="H18" s="23"/>
      <c r="I18" s="23">
        <f t="shared" si="1"/>
        <v>0</v>
      </c>
      <c r="J18" s="31" t="str">
        <f t="shared" si="2"/>
        <v/>
      </c>
      <c r="K18" s="21"/>
      <c r="L18" s="9" t="s">
        <v>7491</v>
      </c>
    </row>
    <row r="19" ht="12.75" customHeight="1" spans="1:12">
      <c r="A19" s="20" t="str">
        <f t="shared" si="0"/>
        <v/>
      </c>
      <c r="B19" s="21"/>
      <c r="C19" s="22"/>
      <c r="D19" s="23"/>
      <c r="E19" s="59"/>
      <c r="F19" s="59"/>
      <c r="G19" s="23"/>
      <c r="H19" s="23"/>
      <c r="I19" s="23">
        <f t="shared" si="1"/>
        <v>0</v>
      </c>
      <c r="J19" s="31" t="str">
        <f t="shared" si="2"/>
        <v/>
      </c>
      <c r="K19" s="21"/>
      <c r="L19" s="9" t="s">
        <v>7492</v>
      </c>
    </row>
    <row r="20" ht="12.75" customHeight="1" spans="1:12">
      <c r="A20" s="20" t="str">
        <f t="shared" si="0"/>
        <v/>
      </c>
      <c r="B20" s="21"/>
      <c r="C20" s="22"/>
      <c r="D20" s="23"/>
      <c r="E20" s="59"/>
      <c r="F20" s="59"/>
      <c r="G20" s="23"/>
      <c r="H20" s="23"/>
      <c r="I20" s="23">
        <f t="shared" si="1"/>
        <v>0</v>
      </c>
      <c r="J20" s="31" t="str">
        <f t="shared" si="2"/>
        <v/>
      </c>
      <c r="K20" s="21"/>
      <c r="L20" s="9" t="s">
        <v>7493</v>
      </c>
    </row>
    <row r="21" ht="12.75" customHeight="1" spans="1:12">
      <c r="A21" s="20" t="str">
        <f t="shared" si="0"/>
        <v/>
      </c>
      <c r="B21" s="21"/>
      <c r="C21" s="22"/>
      <c r="D21" s="23"/>
      <c r="E21" s="59"/>
      <c r="F21" s="59"/>
      <c r="G21" s="23"/>
      <c r="H21" s="23"/>
      <c r="I21" s="23">
        <f t="shared" si="1"/>
        <v>0</v>
      </c>
      <c r="J21" s="31" t="str">
        <f t="shared" si="2"/>
        <v/>
      </c>
      <c r="K21" s="21"/>
      <c r="L21" s="9" t="s">
        <v>7494</v>
      </c>
    </row>
    <row r="22" ht="12.75" customHeight="1" spans="1:12">
      <c r="A22" s="20" t="str">
        <f t="shared" si="0"/>
        <v/>
      </c>
      <c r="B22" s="21"/>
      <c r="C22" s="22"/>
      <c r="D22" s="23"/>
      <c r="E22" s="59"/>
      <c r="F22" s="59"/>
      <c r="G22" s="23"/>
      <c r="H22" s="23"/>
      <c r="I22" s="23">
        <f t="shared" si="1"/>
        <v>0</v>
      </c>
      <c r="J22" s="31" t="str">
        <f t="shared" si="2"/>
        <v/>
      </c>
      <c r="K22" s="21"/>
      <c r="L22" s="9" t="s">
        <v>7495</v>
      </c>
    </row>
    <row r="23" ht="12.75" customHeight="1" spans="1:12">
      <c r="A23" s="20" t="str">
        <f t="shared" si="0"/>
        <v/>
      </c>
      <c r="B23" s="21"/>
      <c r="C23" s="22"/>
      <c r="D23" s="23"/>
      <c r="E23" s="59"/>
      <c r="F23" s="59"/>
      <c r="G23" s="23"/>
      <c r="H23" s="23"/>
      <c r="I23" s="23">
        <f t="shared" si="1"/>
        <v>0</v>
      </c>
      <c r="J23" s="31" t="str">
        <f t="shared" si="2"/>
        <v/>
      </c>
      <c r="K23" s="21"/>
      <c r="L23" s="9" t="s">
        <v>7496</v>
      </c>
    </row>
    <row r="24" ht="12.75" customHeight="1" spans="1:12">
      <c r="A24" s="20" t="str">
        <f t="shared" si="0"/>
        <v/>
      </c>
      <c r="B24" s="21"/>
      <c r="C24" s="22"/>
      <c r="D24" s="23"/>
      <c r="E24" s="59"/>
      <c r="F24" s="59"/>
      <c r="G24" s="23"/>
      <c r="H24" s="23"/>
      <c r="I24" s="23">
        <f t="shared" si="1"/>
        <v>0</v>
      </c>
      <c r="J24" s="31" t="str">
        <f t="shared" si="2"/>
        <v/>
      </c>
      <c r="K24" s="21"/>
      <c r="L24" s="9" t="s">
        <v>7497</v>
      </c>
    </row>
    <row r="25" ht="12.75" customHeight="1" spans="1:12">
      <c r="A25" s="20" t="str">
        <f t="shared" si="0"/>
        <v/>
      </c>
      <c r="B25" s="21"/>
      <c r="C25" s="22"/>
      <c r="D25" s="23"/>
      <c r="E25" s="59"/>
      <c r="F25" s="59"/>
      <c r="G25" s="23"/>
      <c r="H25" s="23"/>
      <c r="I25" s="23">
        <f t="shared" si="1"/>
        <v>0</v>
      </c>
      <c r="J25" s="31" t="str">
        <f t="shared" si="2"/>
        <v/>
      </c>
      <c r="K25" s="21"/>
      <c r="L25" s="9" t="s">
        <v>7498</v>
      </c>
    </row>
    <row r="26" ht="12.75" customHeight="1" spans="1:12">
      <c r="A26" s="20" t="str">
        <f t="shared" si="0"/>
        <v/>
      </c>
      <c r="B26" s="21"/>
      <c r="C26" s="22"/>
      <c r="D26" s="23"/>
      <c r="E26" s="59"/>
      <c r="F26" s="59"/>
      <c r="G26" s="23"/>
      <c r="H26" s="23"/>
      <c r="I26" s="23">
        <f t="shared" si="1"/>
        <v>0</v>
      </c>
      <c r="J26" s="31" t="str">
        <f t="shared" si="2"/>
        <v/>
      </c>
      <c r="K26" s="21"/>
      <c r="L26" s="9" t="s">
        <v>7499</v>
      </c>
    </row>
    <row r="27" customHeight="1" spans="1:12">
      <c r="A27" s="24" t="s">
        <v>7500</v>
      </c>
      <c r="B27" s="25"/>
      <c r="C27" s="24"/>
      <c r="D27" s="31"/>
      <c r="E27" s="24"/>
      <c r="F27" s="24"/>
      <c r="G27" s="31">
        <f>SUM(G7:G26)</f>
        <v>0</v>
      </c>
      <c r="H27" s="31">
        <f>SUM(H7:H26)</f>
        <v>0</v>
      </c>
      <c r="I27" s="23">
        <f t="shared" si="1"/>
        <v>0</v>
      </c>
      <c r="J27" s="31" t="str">
        <f t="shared" si="2"/>
        <v/>
      </c>
      <c r="K27" s="27"/>
    </row>
    <row r="28" customHeight="1" spans="1:12">
      <c r="A28" s="10" t="str">
        <f>基本信息输入表!$K$6&amp;"填表人："&amp;基本信息输入表!$M$80</f>
        <v>产权持有单位填表人：宁国胜</v>
      </c>
      <c r="I28" s="10" t="str">
        <f>"评估人员："&amp;基本信息输入表!$Q$80</f>
        <v>评估人员：王庆国</v>
      </c>
      <c r="L28" s="10" t="s">
        <v>1483</v>
      </c>
    </row>
    <row r="29" customHeight="1" spans="1:12">
      <c r="A29" s="10" t="str">
        <f>"填表日期："&amp;YEAR(基本信息输入表!$O$80)&amp;"年"&amp;MONTH(基本信息输入表!$O$80)&amp;"月"&amp;DAY(基本信息输入表!$O$80)&amp;"日"</f>
        <v>填表日期：2025年2月22日</v>
      </c>
    </row>
  </sheetData>
  <mergeCells count="3">
    <mergeCell ref="A2:K2"/>
    <mergeCell ref="A3:K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I29"/>
  <sheetViews>
    <sheetView showGridLines="0" zoomScale="96" zoomScaleNormal="96" topLeftCell="A2" workbookViewId="0">
      <selection activeCell="L24" sqref="L24"/>
    </sheetView>
  </sheetViews>
  <sheetFormatPr defaultColWidth="9" defaultRowHeight="15.75" customHeight="1"/>
  <cols>
    <col min="1" max="1" width="8.2" style="10" customWidth="1"/>
    <col min="2" max="2" width="26.5" style="10" customWidth="1"/>
    <col min="3" max="7" width="15.2" style="10" customWidth="1"/>
    <col min="8" max="8" width="16.7" style="10" customWidth="1"/>
    <col min="9" max="9" width="8.7" style="10" customWidth="1"/>
    <col min="10" max="11" width="9" style="10" customWidth="1"/>
    <col min="12" max="16384" width="9" style="10"/>
  </cols>
  <sheetData>
    <row r="1" customHeight="1" spans="1:9">
      <c r="A1" s="11" t="s">
        <v>0</v>
      </c>
    </row>
    <row r="2" s="8" customFormat="1" ht="30" customHeight="1" spans="1:9">
      <c r="A2" s="12" t="s">
        <v>7501</v>
      </c>
    </row>
    <row r="3" customHeight="1" spans="1:9">
      <c r="A3" s="9" t="str">
        <f>"评估基准日："&amp;TEXT(基本信息输入表!M7,"yyyy年mm月dd日")</f>
        <v>评估基准日：2025年02月20日</v>
      </c>
    </row>
    <row r="4" ht="14.25" customHeight="1" spans="1:9">
      <c r="A4" s="9"/>
      <c r="B4" s="9"/>
      <c r="C4" s="9"/>
      <c r="D4" s="9"/>
      <c r="E4" s="9"/>
      <c r="F4" s="9"/>
      <c r="G4" s="9"/>
      <c r="H4" s="14" t="s">
        <v>7502</v>
      </c>
    </row>
    <row r="5" customHeight="1" spans="1:9">
      <c r="A5" s="10" t="str">
        <f>基本信息输入表!K6&amp;"："&amp;基本信息输入表!M6</f>
        <v>产权持有单位：中国石油天然气股份有限公司塔里木油田分公司塔西南勘探开发公司</v>
      </c>
      <c r="H5" s="14" t="s">
        <v>1444</v>
      </c>
    </row>
    <row r="6" s="9" customFormat="1" customHeight="1" spans="1:9">
      <c r="A6" s="18" t="s">
        <v>4</v>
      </c>
      <c r="B6" s="18" t="s">
        <v>7425</v>
      </c>
      <c r="C6" s="18" t="s">
        <v>1147</v>
      </c>
      <c r="D6" s="19" t="s">
        <v>6</v>
      </c>
      <c r="E6" s="18" t="s">
        <v>7</v>
      </c>
      <c r="F6" s="84" t="s">
        <v>823</v>
      </c>
      <c r="G6" s="74" t="s">
        <v>686</v>
      </c>
      <c r="H6" s="18" t="s">
        <v>176</v>
      </c>
      <c r="I6" s="9" t="s">
        <v>1461</v>
      </c>
    </row>
    <row r="7" ht="12.75" customHeight="1" spans="1:9">
      <c r="A7" s="20" t="str">
        <f>IF(B7="","",ROW()-6)</f>
        <v/>
      </c>
      <c r="B7" s="21"/>
      <c r="C7" s="22"/>
      <c r="D7" s="23"/>
      <c r="E7" s="23"/>
      <c r="F7" s="23">
        <f>E7-D7</f>
        <v>0</v>
      </c>
      <c r="G7" s="31" t="str">
        <f>IF(D7=0,"",F7/D7*100)</f>
        <v/>
      </c>
      <c r="H7" s="21"/>
      <c r="I7" s="9" t="s">
        <v>7503</v>
      </c>
    </row>
    <row r="8" ht="12.75" customHeight="1" spans="1:9">
      <c r="A8" s="20" t="str">
        <f t="shared" ref="A8:A26" si="0">IF(B8="","",ROW()-6)</f>
        <v/>
      </c>
      <c r="B8" s="21"/>
      <c r="C8" s="22"/>
      <c r="D8" s="23"/>
      <c r="E8" s="23"/>
      <c r="F8" s="23">
        <f t="shared" ref="F8:F27" si="1">E8-D8</f>
        <v>0</v>
      </c>
      <c r="G8" s="31" t="str">
        <f t="shared" ref="G8:G27" si="2">IF(D8=0,"",F8/D8*100)</f>
        <v/>
      </c>
      <c r="H8" s="21"/>
      <c r="I8" s="9" t="s">
        <v>7504</v>
      </c>
    </row>
    <row r="9" ht="12.75" customHeight="1" spans="1:9">
      <c r="A9" s="20" t="str">
        <f t="shared" si="0"/>
        <v/>
      </c>
      <c r="B9" s="21"/>
      <c r="C9" s="22"/>
      <c r="D9" s="23"/>
      <c r="E9" s="23"/>
      <c r="F9" s="23">
        <f t="shared" si="1"/>
        <v>0</v>
      </c>
      <c r="G9" s="31" t="str">
        <f t="shared" si="2"/>
        <v/>
      </c>
      <c r="H9" s="21"/>
      <c r="I9" s="9" t="s">
        <v>7505</v>
      </c>
    </row>
    <row r="10" ht="12.75" customHeight="1" spans="1:9">
      <c r="A10" s="20" t="str">
        <f t="shared" si="0"/>
        <v/>
      </c>
      <c r="B10" s="21"/>
      <c r="C10" s="22"/>
      <c r="D10" s="23"/>
      <c r="E10" s="23"/>
      <c r="F10" s="23">
        <f t="shared" si="1"/>
        <v>0</v>
      </c>
      <c r="G10" s="31" t="str">
        <f t="shared" si="2"/>
        <v/>
      </c>
      <c r="H10" s="21"/>
      <c r="I10" s="9" t="s">
        <v>7506</v>
      </c>
    </row>
    <row r="11" ht="12.75" customHeight="1" spans="1:9">
      <c r="A11" s="20" t="str">
        <f t="shared" si="0"/>
        <v/>
      </c>
      <c r="B11" s="21"/>
      <c r="C11" s="22"/>
      <c r="D11" s="23"/>
      <c r="E11" s="23"/>
      <c r="F11" s="23">
        <f t="shared" si="1"/>
        <v>0</v>
      </c>
      <c r="G11" s="31" t="str">
        <f t="shared" si="2"/>
        <v/>
      </c>
      <c r="H11" s="21"/>
      <c r="I11" s="9" t="s">
        <v>7507</v>
      </c>
    </row>
    <row r="12" ht="12.75" customHeight="1" spans="1:9">
      <c r="A12" s="20" t="str">
        <f t="shared" si="0"/>
        <v/>
      </c>
      <c r="B12" s="21"/>
      <c r="C12" s="22"/>
      <c r="D12" s="23"/>
      <c r="E12" s="23"/>
      <c r="F12" s="23">
        <f t="shared" si="1"/>
        <v>0</v>
      </c>
      <c r="G12" s="31" t="str">
        <f t="shared" si="2"/>
        <v/>
      </c>
      <c r="H12" s="21"/>
      <c r="I12" s="9" t="s">
        <v>7508</v>
      </c>
    </row>
    <row r="13" ht="12.75" customHeight="1" spans="1:9">
      <c r="A13" s="20" t="str">
        <f t="shared" si="0"/>
        <v/>
      </c>
      <c r="B13" s="21"/>
      <c r="C13" s="22"/>
      <c r="D13" s="23"/>
      <c r="E13" s="23"/>
      <c r="F13" s="23">
        <f t="shared" si="1"/>
        <v>0</v>
      </c>
      <c r="G13" s="31" t="str">
        <f t="shared" si="2"/>
        <v/>
      </c>
      <c r="H13" s="21"/>
      <c r="I13" s="9" t="s">
        <v>7509</v>
      </c>
    </row>
    <row r="14" ht="12.75" customHeight="1" spans="1:9">
      <c r="A14" s="20" t="str">
        <f t="shared" si="0"/>
        <v/>
      </c>
      <c r="B14" s="21"/>
      <c r="C14" s="22"/>
      <c r="D14" s="23"/>
      <c r="E14" s="23"/>
      <c r="F14" s="23">
        <f t="shared" si="1"/>
        <v>0</v>
      </c>
      <c r="G14" s="31" t="str">
        <f t="shared" si="2"/>
        <v/>
      </c>
      <c r="H14" s="21"/>
      <c r="I14" s="9" t="s">
        <v>7510</v>
      </c>
    </row>
    <row r="15" ht="12.75" customHeight="1" spans="1:9">
      <c r="A15" s="20" t="str">
        <f t="shared" si="0"/>
        <v/>
      </c>
      <c r="B15" s="21"/>
      <c r="C15" s="22"/>
      <c r="D15" s="23"/>
      <c r="E15" s="23"/>
      <c r="F15" s="23">
        <f t="shared" si="1"/>
        <v>0</v>
      </c>
      <c r="G15" s="31" t="str">
        <f t="shared" si="2"/>
        <v/>
      </c>
      <c r="H15" s="21"/>
      <c r="I15" s="9" t="s">
        <v>7511</v>
      </c>
    </row>
    <row r="16" ht="12.75" customHeight="1" spans="1:9">
      <c r="A16" s="20" t="str">
        <f t="shared" si="0"/>
        <v/>
      </c>
      <c r="B16" s="21"/>
      <c r="C16" s="22"/>
      <c r="D16" s="23"/>
      <c r="E16" s="23"/>
      <c r="F16" s="23">
        <f t="shared" si="1"/>
        <v>0</v>
      </c>
      <c r="G16" s="31" t="str">
        <f t="shared" si="2"/>
        <v/>
      </c>
      <c r="H16" s="21"/>
      <c r="I16" s="9" t="s">
        <v>7512</v>
      </c>
    </row>
    <row r="17" ht="12.75" customHeight="1" spans="1:9">
      <c r="A17" s="20" t="str">
        <f t="shared" si="0"/>
        <v/>
      </c>
      <c r="B17" s="21"/>
      <c r="C17" s="22"/>
      <c r="D17" s="23"/>
      <c r="E17" s="23"/>
      <c r="F17" s="23">
        <f t="shared" si="1"/>
        <v>0</v>
      </c>
      <c r="G17" s="31" t="str">
        <f t="shared" si="2"/>
        <v/>
      </c>
      <c r="H17" s="21"/>
      <c r="I17" s="9" t="s">
        <v>7513</v>
      </c>
    </row>
    <row r="18" ht="12.75" customHeight="1" spans="1:9">
      <c r="A18" s="20" t="str">
        <f t="shared" si="0"/>
        <v/>
      </c>
      <c r="B18" s="21"/>
      <c r="C18" s="22"/>
      <c r="D18" s="23"/>
      <c r="E18" s="23"/>
      <c r="F18" s="23">
        <f t="shared" si="1"/>
        <v>0</v>
      </c>
      <c r="G18" s="31" t="str">
        <f t="shared" si="2"/>
        <v/>
      </c>
      <c r="H18" s="21"/>
      <c r="I18" s="9" t="s">
        <v>7514</v>
      </c>
    </row>
    <row r="19" ht="12.75" customHeight="1" spans="1:9">
      <c r="A19" s="20" t="str">
        <f t="shared" si="0"/>
        <v/>
      </c>
      <c r="B19" s="21"/>
      <c r="C19" s="22"/>
      <c r="D19" s="23"/>
      <c r="E19" s="23"/>
      <c r="F19" s="23">
        <f t="shared" si="1"/>
        <v>0</v>
      </c>
      <c r="G19" s="31" t="str">
        <f t="shared" si="2"/>
        <v/>
      </c>
      <c r="H19" s="21"/>
      <c r="I19" s="9" t="s">
        <v>7515</v>
      </c>
    </row>
    <row r="20" ht="12.75" customHeight="1" spans="1:9">
      <c r="A20" s="20" t="str">
        <f t="shared" si="0"/>
        <v/>
      </c>
      <c r="B20" s="21"/>
      <c r="C20" s="22"/>
      <c r="D20" s="23"/>
      <c r="E20" s="23"/>
      <c r="F20" s="23">
        <f t="shared" si="1"/>
        <v>0</v>
      </c>
      <c r="G20" s="31" t="str">
        <f t="shared" si="2"/>
        <v/>
      </c>
      <c r="H20" s="21"/>
      <c r="I20" s="9" t="s">
        <v>7516</v>
      </c>
    </row>
    <row r="21" ht="12.75" customHeight="1" spans="1:9">
      <c r="A21" s="20" t="str">
        <f t="shared" si="0"/>
        <v/>
      </c>
      <c r="B21" s="21"/>
      <c r="C21" s="22"/>
      <c r="D21" s="23"/>
      <c r="E21" s="23"/>
      <c r="F21" s="23">
        <f t="shared" si="1"/>
        <v>0</v>
      </c>
      <c r="G21" s="31" t="str">
        <f t="shared" si="2"/>
        <v/>
      </c>
      <c r="H21" s="21"/>
      <c r="I21" s="9" t="s">
        <v>7517</v>
      </c>
    </row>
    <row r="22" ht="12.75" customHeight="1" spans="1:9">
      <c r="A22" s="20" t="str">
        <f t="shared" si="0"/>
        <v/>
      </c>
      <c r="B22" s="21"/>
      <c r="C22" s="22"/>
      <c r="D22" s="23"/>
      <c r="E22" s="23"/>
      <c r="F22" s="23">
        <f t="shared" si="1"/>
        <v>0</v>
      </c>
      <c r="G22" s="31" t="str">
        <f t="shared" si="2"/>
        <v/>
      </c>
      <c r="H22" s="21"/>
      <c r="I22" s="9" t="s">
        <v>7518</v>
      </c>
    </row>
    <row r="23" ht="12.75" customHeight="1" spans="1:9">
      <c r="A23" s="20" t="str">
        <f t="shared" si="0"/>
        <v/>
      </c>
      <c r="B23" s="21"/>
      <c r="C23" s="22"/>
      <c r="D23" s="23"/>
      <c r="E23" s="23"/>
      <c r="F23" s="23">
        <f t="shared" si="1"/>
        <v>0</v>
      </c>
      <c r="G23" s="31" t="str">
        <f t="shared" si="2"/>
        <v/>
      </c>
      <c r="H23" s="21"/>
      <c r="I23" s="9" t="s">
        <v>7519</v>
      </c>
    </row>
    <row r="24" ht="12.75" customHeight="1" spans="1:9">
      <c r="A24" s="20" t="str">
        <f t="shared" si="0"/>
        <v/>
      </c>
      <c r="B24" s="21"/>
      <c r="C24" s="22"/>
      <c r="D24" s="23"/>
      <c r="E24" s="23"/>
      <c r="F24" s="23">
        <f t="shared" si="1"/>
        <v>0</v>
      </c>
      <c r="G24" s="31" t="str">
        <f t="shared" si="2"/>
        <v/>
      </c>
      <c r="H24" s="21"/>
      <c r="I24" s="9" t="s">
        <v>7520</v>
      </c>
    </row>
    <row r="25" ht="12.75" customHeight="1" spans="1:9">
      <c r="A25" s="20" t="str">
        <f t="shared" si="0"/>
        <v/>
      </c>
      <c r="B25" s="21"/>
      <c r="C25" s="22"/>
      <c r="D25" s="23"/>
      <c r="E25" s="23"/>
      <c r="F25" s="23">
        <f t="shared" si="1"/>
        <v>0</v>
      </c>
      <c r="G25" s="31" t="str">
        <f t="shared" si="2"/>
        <v/>
      </c>
      <c r="H25" s="21"/>
      <c r="I25" s="9" t="s">
        <v>7521</v>
      </c>
    </row>
    <row r="26" ht="12.75" customHeight="1" spans="1:9">
      <c r="A26" s="20" t="str">
        <f t="shared" si="0"/>
        <v/>
      </c>
      <c r="B26" s="21"/>
      <c r="C26" s="22"/>
      <c r="D26" s="23"/>
      <c r="E26" s="23"/>
      <c r="F26" s="23">
        <f t="shared" si="1"/>
        <v>0</v>
      </c>
      <c r="G26" s="31" t="str">
        <f t="shared" si="2"/>
        <v/>
      </c>
      <c r="H26" s="21"/>
      <c r="I26" s="9" t="s">
        <v>7522</v>
      </c>
    </row>
    <row r="27" ht="15" customHeight="1" spans="1:9">
      <c r="A27" s="24" t="s">
        <v>7500</v>
      </c>
      <c r="B27" s="25"/>
      <c r="C27" s="24"/>
      <c r="D27" s="31">
        <f>SUM(D7:D26)</f>
        <v>0</v>
      </c>
      <c r="E27" s="27">
        <f>SUM(E7:E26)</f>
        <v>0</v>
      </c>
      <c r="F27" s="23">
        <f t="shared" si="1"/>
        <v>0</v>
      </c>
      <c r="G27" s="31" t="str">
        <f t="shared" si="2"/>
        <v/>
      </c>
      <c r="H27" s="27"/>
      <c r="I27" s="9"/>
    </row>
    <row r="28" customHeight="1" spans="1:9">
      <c r="A28" s="10" t="str">
        <f>基本信息输入表!$K$6&amp;"填表人："&amp;基本信息输入表!$M$82</f>
        <v>产权持有单位填表人：宁国胜</v>
      </c>
      <c r="E28" s="10" t="str">
        <f>"评估人员："&amp;基本信息输入表!$Q$82</f>
        <v>评估人员：王庆国</v>
      </c>
      <c r="I28" s="10" t="s">
        <v>1483</v>
      </c>
    </row>
    <row r="29" customHeight="1" spans="1:9">
      <c r="A29" s="10" t="str">
        <f>"填表日期："&amp;YEAR(基本信息输入表!$O$82)&amp;"年"&amp;MONTH(基本信息输入表!$O$82)&amp;"月"&amp;DAY(基本信息输入表!$O$82)&amp;"日"</f>
        <v>填表日期：2025年2月22日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214"/>
  <sheetViews>
    <sheetView showGridLines="0" zoomScale="96" zoomScaleNormal="96" topLeftCell="B1" workbookViewId="0">
      <selection activeCell="A27" sqref="A27:J27"/>
    </sheetView>
  </sheetViews>
  <sheetFormatPr defaultColWidth="9" defaultRowHeight="14.25" outlineLevelCol="3"/>
  <cols>
    <col min="1" max="1" width="1.5" style="585" customWidth="1"/>
    <col min="2" max="2" width="214.2" style="585" customWidth="1"/>
    <col min="3" max="4" width="9" style="585" customWidth="1"/>
    <col min="5" max="16384" width="9" style="585"/>
  </cols>
  <sheetData>
    <row r="1" ht="43.2" customHeight="1" spans="1:4">
      <c r="A1" s="586"/>
      <c r="B1" s="587" t="s">
        <v>458</v>
      </c>
      <c r="C1" s="586"/>
      <c r="D1" s="586"/>
    </row>
    <row r="2" ht="19.5" customHeight="1" spans="1:4">
      <c r="A2" s="586"/>
      <c r="B2" s="588"/>
      <c r="C2" s="586"/>
      <c r="D2" s="586"/>
    </row>
    <row r="3" s="578" customFormat="1" ht="18.75" customHeight="1" spans="1:4">
      <c r="A3" s="589"/>
      <c r="B3" s="590" t="s">
        <v>459</v>
      </c>
      <c r="C3" s="589"/>
      <c r="D3" s="589"/>
    </row>
    <row r="4" s="578" customFormat="1" ht="18.75" customHeight="1" spans="1:4">
      <c r="A4" s="589"/>
      <c r="B4" s="591" t="s">
        <v>460</v>
      </c>
      <c r="C4" s="589"/>
      <c r="D4" s="589"/>
    </row>
    <row r="5" s="578" customFormat="1" ht="51" customHeight="1" spans="1:4">
      <c r="B5" s="592" t="s">
        <v>461</v>
      </c>
    </row>
    <row r="6" s="578" customFormat="1" ht="88.5" customHeight="1" spans="1:4">
      <c r="A6" s="589"/>
      <c r="B6" s="591" t="s">
        <v>462</v>
      </c>
      <c r="C6" s="589"/>
      <c r="D6" s="589"/>
    </row>
    <row r="7" s="578" customFormat="1" ht="18.75" customHeight="1" spans="1:4">
      <c r="A7" s="589"/>
      <c r="B7" s="593" t="s">
        <v>463</v>
      </c>
      <c r="C7" s="589"/>
      <c r="D7" s="589"/>
    </row>
    <row r="8" s="578" customFormat="1" ht="83.25" customHeight="1" spans="1:4">
      <c r="B8" s="592" t="s">
        <v>464</v>
      </c>
    </row>
    <row r="9" s="578" customFormat="1" ht="19.5" customHeight="1" spans="1:4">
      <c r="B9" s="594" t="s">
        <v>465</v>
      </c>
    </row>
    <row r="10" s="578" customFormat="1" ht="52.5" customHeight="1" spans="1:4">
      <c r="B10" s="594" t="s">
        <v>466</v>
      </c>
    </row>
    <row r="11" s="578" customFormat="1" ht="40.95" customHeight="1" spans="1:4">
      <c r="B11" s="594" t="s">
        <v>467</v>
      </c>
    </row>
    <row r="12" s="578" customFormat="1" ht="55.95" customHeight="1" spans="1:4">
      <c r="B12" s="594" t="s">
        <v>468</v>
      </c>
    </row>
    <row r="13" s="578" customFormat="1" ht="50.25" customHeight="1" spans="1:4">
      <c r="B13" s="594" t="s">
        <v>469</v>
      </c>
    </row>
    <row r="14" s="578" customFormat="1" ht="52.5" customHeight="1" spans="1:4">
      <c r="B14" s="594" t="s">
        <v>470</v>
      </c>
    </row>
    <row r="15" s="578" customFormat="1" ht="50.25" customHeight="1" spans="1:4">
      <c r="B15" s="594" t="s">
        <v>471</v>
      </c>
    </row>
    <row r="16" s="578" customFormat="1" ht="18.75" customHeight="1" spans="1:4">
      <c r="B16" s="595" t="s">
        <v>472</v>
      </c>
    </row>
    <row r="17" s="578" customFormat="1" ht="24" customHeight="1" spans="2:2">
      <c r="B17" s="595" t="s">
        <v>473</v>
      </c>
    </row>
    <row r="18" s="578" customFormat="1" ht="24" customHeight="1" spans="2:2">
      <c r="B18" s="596" t="s">
        <v>474</v>
      </c>
    </row>
    <row r="19" s="578" customFormat="1" ht="45" customHeight="1" spans="2:2">
      <c r="B19" s="594" t="s">
        <v>475</v>
      </c>
    </row>
    <row r="20" s="578" customFormat="1" ht="45.45" customHeight="1" spans="2:2">
      <c r="B20" s="594" t="s">
        <v>476</v>
      </c>
    </row>
    <row r="21" s="578" customFormat="1" ht="24" customHeight="1" spans="2:2">
      <c r="B21" s="596" t="s">
        <v>477</v>
      </c>
    </row>
    <row r="22" s="578" customFormat="1" ht="48.75" customHeight="1" spans="2:2">
      <c r="B22" s="594" t="s">
        <v>478</v>
      </c>
    </row>
    <row r="23" s="578" customFormat="1" ht="24" customHeight="1" spans="2:2">
      <c r="B23" s="596" t="s">
        <v>479</v>
      </c>
    </row>
    <row r="24" s="578" customFormat="1" ht="45" customHeight="1" spans="2:2">
      <c r="B24" s="594" t="s">
        <v>480</v>
      </c>
    </row>
    <row r="25" s="578" customFormat="1" ht="45" customHeight="1" spans="2:2">
      <c r="B25" s="594" t="s">
        <v>481</v>
      </c>
    </row>
    <row r="26" s="578" customFormat="1" ht="24" customHeight="1" spans="2:2">
      <c r="B26" s="596" t="s">
        <v>482</v>
      </c>
    </row>
    <row r="27" s="578" customFormat="1" ht="24.45" customHeight="1" spans="2:2">
      <c r="B27" s="594" t="s">
        <v>483</v>
      </c>
    </row>
    <row r="28" s="578" customFormat="1" ht="24.45" customHeight="1" spans="2:2">
      <c r="B28" s="594" t="s">
        <v>484</v>
      </c>
    </row>
    <row r="29" s="578" customFormat="1" ht="24.45" customHeight="1" spans="2:2">
      <c r="B29" s="594" t="s">
        <v>485</v>
      </c>
    </row>
    <row r="30" s="578" customFormat="1" ht="24" customHeight="1" spans="2:2">
      <c r="B30" s="594" t="s">
        <v>486</v>
      </c>
    </row>
    <row r="31" s="578" customFormat="1" ht="24" customHeight="1" spans="2:2">
      <c r="B31" s="594" t="s">
        <v>487</v>
      </c>
    </row>
    <row r="32" s="578" customFormat="1" ht="24" customHeight="1" spans="2:2">
      <c r="B32" s="596" t="s">
        <v>488</v>
      </c>
    </row>
    <row r="33" s="578" customFormat="1" ht="45" customHeight="1" spans="2:2">
      <c r="B33" s="594" t="s">
        <v>489</v>
      </c>
    </row>
    <row r="34" s="578" customFormat="1" ht="24" customHeight="1" spans="2:2">
      <c r="B34" s="597" t="s">
        <v>490</v>
      </c>
    </row>
    <row r="35" s="578" customFormat="1" ht="24" customHeight="1" spans="2:2">
      <c r="B35" s="598" t="s">
        <v>491</v>
      </c>
    </row>
    <row r="36" s="578" customFormat="1" ht="24" customHeight="1" spans="2:2">
      <c r="B36" s="597" t="s">
        <v>492</v>
      </c>
    </row>
    <row r="37" s="578" customFormat="1" ht="24" customHeight="1" spans="2:2">
      <c r="B37" s="599" t="s">
        <v>493</v>
      </c>
    </row>
    <row r="38" s="578" customFormat="1" ht="22.95" customHeight="1" spans="2:2">
      <c r="B38" s="596" t="s">
        <v>494</v>
      </c>
    </row>
    <row r="39" s="578" customFormat="1" ht="22.95" customHeight="1" spans="2:2">
      <c r="B39" s="594" t="s">
        <v>495</v>
      </c>
    </row>
    <row r="40" s="578" customFormat="1" ht="24" customHeight="1" spans="2:2">
      <c r="B40" s="596" t="s">
        <v>496</v>
      </c>
    </row>
    <row r="41" s="578" customFormat="1" ht="75" customHeight="1" spans="2:2">
      <c r="B41" s="594" t="s">
        <v>497</v>
      </c>
    </row>
    <row r="42" s="578" customFormat="1" ht="24" customHeight="1" spans="2:2">
      <c r="B42" s="596" t="s">
        <v>498</v>
      </c>
    </row>
    <row r="43" s="578" customFormat="1" ht="121.2" customHeight="1" spans="2:2">
      <c r="B43" s="594" t="s">
        <v>499</v>
      </c>
    </row>
    <row r="44" s="578" customFormat="1" ht="26.7" customHeight="1" spans="2:2">
      <c r="B44" s="596" t="s">
        <v>500</v>
      </c>
    </row>
    <row r="45" s="578" customFormat="1" ht="27" customHeight="1" spans="2:2">
      <c r="B45" s="600" t="s">
        <v>491</v>
      </c>
    </row>
    <row r="46" s="578" customFormat="1" ht="27" customHeight="1" spans="2:2">
      <c r="B46" s="597" t="s">
        <v>501</v>
      </c>
    </row>
    <row r="47" s="578" customFormat="1" ht="49.2" customHeight="1" spans="2:2">
      <c r="B47" s="600" t="s">
        <v>502</v>
      </c>
    </row>
    <row r="48" s="578" customFormat="1" ht="24" customHeight="1" spans="2:2">
      <c r="B48" s="596" t="s">
        <v>503</v>
      </c>
    </row>
    <row r="49" s="578" customFormat="1" ht="24" customHeight="1" spans="2:2">
      <c r="B49" s="600" t="s">
        <v>504</v>
      </c>
    </row>
    <row r="50" s="578" customFormat="1" ht="27" customHeight="1" spans="2:2">
      <c r="B50" s="596" t="s">
        <v>505</v>
      </c>
    </row>
    <row r="51" s="578" customFormat="1" ht="27" customHeight="1" spans="2:2">
      <c r="B51" s="600" t="s">
        <v>506</v>
      </c>
    </row>
    <row r="52" s="578" customFormat="1" ht="27" customHeight="1" spans="2:2">
      <c r="B52" s="600" t="s">
        <v>507</v>
      </c>
    </row>
    <row r="53" s="578" customFormat="1" ht="27" customHeight="1" spans="2:2">
      <c r="B53" s="600" t="s">
        <v>508</v>
      </c>
    </row>
    <row r="54" s="578" customFormat="1" ht="27" customHeight="1" spans="2:2">
      <c r="B54" s="600" t="s">
        <v>509</v>
      </c>
    </row>
    <row r="55" s="578" customFormat="1" ht="42" customHeight="1" spans="2:2">
      <c r="B55" s="600" t="s">
        <v>510</v>
      </c>
    </row>
    <row r="56" s="578" customFormat="1" ht="27" customHeight="1" spans="2:2">
      <c r="B56" s="597" t="s">
        <v>511</v>
      </c>
    </row>
    <row r="57" s="578" customFormat="1" ht="27" customHeight="1" spans="2:2">
      <c r="B57" s="598" t="s">
        <v>512</v>
      </c>
    </row>
    <row r="58" s="578" customFormat="1" ht="27" customHeight="1" spans="2:2">
      <c r="B58" s="597" t="s">
        <v>513</v>
      </c>
    </row>
    <row r="59" s="578" customFormat="1" ht="27" customHeight="1" spans="2:2">
      <c r="B59" s="600" t="s">
        <v>514</v>
      </c>
    </row>
    <row r="60" s="578" customFormat="1" ht="27" customHeight="1" spans="2:2">
      <c r="B60" s="596" t="s">
        <v>515</v>
      </c>
    </row>
    <row r="61" s="578" customFormat="1" ht="27" customHeight="1" spans="2:2">
      <c r="B61" s="598" t="s">
        <v>516</v>
      </c>
    </row>
    <row r="62" s="578" customFormat="1" ht="27" customHeight="1" spans="2:2">
      <c r="B62" s="596" t="s">
        <v>517</v>
      </c>
    </row>
    <row r="63" s="578" customFormat="1" ht="27" customHeight="1" spans="2:2">
      <c r="B63" s="600" t="s">
        <v>516</v>
      </c>
    </row>
    <row r="64" s="578" customFormat="1" ht="27" customHeight="1" spans="2:2">
      <c r="B64" s="601" t="s">
        <v>518</v>
      </c>
    </row>
    <row r="65" s="578" customFormat="1" ht="27" customHeight="1" spans="2:2">
      <c r="B65" s="596" t="s">
        <v>519</v>
      </c>
    </row>
    <row r="66" s="578" customFormat="1" ht="27" customHeight="1" spans="2:2">
      <c r="B66" s="602" t="s">
        <v>491</v>
      </c>
    </row>
    <row r="67" s="578" customFormat="1" ht="27" customHeight="1" spans="2:2">
      <c r="B67" s="596" t="s">
        <v>520</v>
      </c>
    </row>
    <row r="68" s="578" customFormat="1" ht="27" customHeight="1" spans="2:2">
      <c r="B68" s="602" t="s">
        <v>491</v>
      </c>
    </row>
    <row r="69" s="578" customFormat="1" ht="27" customHeight="1" spans="2:2">
      <c r="B69" s="596" t="s">
        <v>521</v>
      </c>
    </row>
    <row r="70" s="578" customFormat="1" ht="27" customHeight="1" spans="2:2">
      <c r="B70" s="603" t="s">
        <v>522</v>
      </c>
    </row>
    <row r="71" s="578" customFormat="1" ht="27" customHeight="1" spans="2:2">
      <c r="B71" s="596" t="s">
        <v>523</v>
      </c>
    </row>
    <row r="72" s="578" customFormat="1" ht="27" customHeight="1" spans="2:2">
      <c r="B72" s="600" t="s">
        <v>524</v>
      </c>
    </row>
    <row r="73" s="578" customFormat="1" ht="27" customHeight="1" spans="2:2">
      <c r="B73" s="597" t="s">
        <v>525</v>
      </c>
    </row>
    <row r="74" s="578" customFormat="1" ht="27" customHeight="1" spans="2:2">
      <c r="B74" s="598" t="s">
        <v>526</v>
      </c>
    </row>
    <row r="75" s="578" customFormat="1" ht="27" customHeight="1" spans="2:2">
      <c r="B75" s="597" t="s">
        <v>527</v>
      </c>
    </row>
    <row r="76" s="578" customFormat="1" ht="27" customHeight="1" spans="2:2">
      <c r="B76" s="598" t="s">
        <v>528</v>
      </c>
    </row>
    <row r="77" s="578" customFormat="1" ht="26.7" customHeight="1" spans="2:2">
      <c r="B77" s="596" t="s">
        <v>529</v>
      </c>
    </row>
    <row r="78" s="578" customFormat="1" ht="45" customHeight="1" spans="2:2">
      <c r="B78" s="600" t="s">
        <v>530</v>
      </c>
    </row>
    <row r="79" s="578" customFormat="1" ht="27" customHeight="1" spans="2:2">
      <c r="B79" s="596" t="s">
        <v>531</v>
      </c>
    </row>
    <row r="80" s="578" customFormat="1" ht="26.7" customHeight="1" spans="2:2">
      <c r="B80" s="596" t="s">
        <v>532</v>
      </c>
    </row>
    <row r="81" s="578" customFormat="1" ht="18.75" customHeight="1" spans="2:2">
      <c r="B81" s="603" t="s">
        <v>533</v>
      </c>
    </row>
    <row r="82" s="578" customFormat="1" ht="18.75" customHeight="1" spans="2:2">
      <c r="B82" s="603" t="s">
        <v>534</v>
      </c>
    </row>
    <row r="83" s="578" customFormat="1" ht="18.75" customHeight="1" spans="2:2">
      <c r="B83" s="603" t="s">
        <v>535</v>
      </c>
    </row>
    <row r="84" s="578" customFormat="1" ht="18.75" customHeight="1" spans="2:2">
      <c r="B84" s="603" t="s">
        <v>536</v>
      </c>
    </row>
    <row r="85" s="578" customFormat="1" ht="18.75" customHeight="1" spans="2:2">
      <c r="B85" s="603" t="s">
        <v>537</v>
      </c>
    </row>
    <row r="86" s="578" customFormat="1" ht="18.75" customHeight="1" spans="2:2">
      <c r="B86" s="603" t="s">
        <v>538</v>
      </c>
    </row>
    <row r="87" s="578" customFormat="1" ht="18.75" customHeight="1" spans="2:2">
      <c r="B87" s="604" t="s">
        <v>539</v>
      </c>
    </row>
    <row r="88" s="578" customFormat="1" ht="18.75" customHeight="1" spans="2:2">
      <c r="B88" s="604" t="s">
        <v>540</v>
      </c>
    </row>
    <row r="89" s="578" customFormat="1" ht="18.75" customHeight="1" spans="2:2">
      <c r="B89" s="604" t="s">
        <v>541</v>
      </c>
    </row>
    <row r="90" s="578" customFormat="1" ht="18.75" customHeight="1" spans="2:2">
      <c r="B90" s="604" t="s">
        <v>542</v>
      </c>
    </row>
    <row r="91" s="578" customFormat="1" ht="18.75" customHeight="1" spans="2:2">
      <c r="B91" s="604" t="s">
        <v>543</v>
      </c>
    </row>
    <row r="92" s="578" customFormat="1" ht="18.75" customHeight="1" spans="2:2">
      <c r="B92" s="604" t="s">
        <v>544</v>
      </c>
    </row>
    <row r="93" s="578" customFormat="1" ht="18.75" customHeight="1" spans="2:2">
      <c r="B93" s="604" t="s">
        <v>545</v>
      </c>
    </row>
    <row r="94" s="578" customFormat="1" ht="18.75" customHeight="1" spans="2:2">
      <c r="B94" s="604" t="s">
        <v>546</v>
      </c>
    </row>
    <row r="95" s="578" customFormat="1" ht="18.75" customHeight="1" spans="2:2">
      <c r="B95" s="604" t="s">
        <v>547</v>
      </c>
    </row>
    <row r="96" s="578" customFormat="1" ht="40.2" customHeight="1" spans="2:2">
      <c r="B96" s="604" t="s">
        <v>548</v>
      </c>
    </row>
    <row r="97" s="578" customFormat="1" ht="18.75" customHeight="1" spans="2:2">
      <c r="B97" s="604" t="s">
        <v>549</v>
      </c>
    </row>
    <row r="98" s="578" customFormat="1" ht="37.5" customHeight="1" spans="2:2">
      <c r="B98" s="604" t="s">
        <v>550</v>
      </c>
    </row>
    <row r="99" s="578" customFormat="1" ht="27" customHeight="1" spans="2:2">
      <c r="B99" s="596" t="s">
        <v>551</v>
      </c>
    </row>
    <row r="100" s="578" customFormat="1" ht="18.75" customHeight="1" spans="2:2">
      <c r="B100" s="604" t="s">
        <v>552</v>
      </c>
    </row>
    <row r="101" s="578" customFormat="1" ht="18.75" customHeight="1" spans="2:2">
      <c r="B101" s="604" t="s">
        <v>553</v>
      </c>
    </row>
    <row r="102" s="578" customFormat="1" ht="19.5" customHeight="1" spans="2:2">
      <c r="B102" s="604" t="s">
        <v>554</v>
      </c>
    </row>
    <row r="103" s="578" customFormat="1" ht="18.75" customHeight="1" spans="2:2">
      <c r="B103" s="604" t="s">
        <v>555</v>
      </c>
    </row>
    <row r="104" s="578" customFormat="1" ht="18.75" customHeight="1" spans="2:2">
      <c r="B104" s="604" t="s">
        <v>556</v>
      </c>
    </row>
    <row r="105" s="578" customFormat="1" ht="18.75" customHeight="1" spans="2:2">
      <c r="B105" s="604" t="s">
        <v>557</v>
      </c>
    </row>
    <row r="106" s="578" customFormat="1" ht="19.5" customHeight="1" spans="2:2">
      <c r="B106" s="604" t="s">
        <v>558</v>
      </c>
    </row>
    <row r="107" s="578" customFormat="1" ht="18.75" customHeight="1" spans="2:2">
      <c r="B107" s="604" t="s">
        <v>559</v>
      </c>
    </row>
    <row r="108" s="578" customFormat="1" ht="19.5" customHeight="1" spans="2:2">
      <c r="B108" s="604" t="s">
        <v>560</v>
      </c>
    </row>
    <row r="109" s="578" customFormat="1" ht="18.75" customHeight="1" spans="2:2">
      <c r="B109" s="604" t="s">
        <v>561</v>
      </c>
    </row>
    <row r="110" s="578" customFormat="1" ht="27" customHeight="1" spans="2:2">
      <c r="B110" s="605" t="s">
        <v>562</v>
      </c>
    </row>
    <row r="111" s="578" customFormat="1" ht="27" customHeight="1" spans="2:2">
      <c r="B111" s="606" t="s">
        <v>563</v>
      </c>
    </row>
    <row r="112" s="578" customFormat="1" ht="27" customHeight="1" spans="2:2">
      <c r="B112" s="605" t="s">
        <v>564</v>
      </c>
    </row>
    <row r="113" s="579" customFormat="1" ht="27" customHeight="1" spans="2:2">
      <c r="B113" s="607" t="s">
        <v>565</v>
      </c>
    </row>
    <row r="114" s="578" customFormat="1" ht="45" customHeight="1" spans="2:2">
      <c r="B114" s="608" t="s">
        <v>566</v>
      </c>
    </row>
    <row r="115" s="578" customFormat="1" ht="40.2" customHeight="1" spans="2:2">
      <c r="B115" s="603" t="s">
        <v>567</v>
      </c>
    </row>
    <row r="116" s="578" customFormat="1" ht="31.2" customHeight="1" spans="2:2">
      <c r="B116" s="603" t="s">
        <v>568</v>
      </c>
    </row>
    <row r="117" s="578" customFormat="1" ht="25.95" customHeight="1" spans="2:2">
      <c r="B117" s="603" t="s">
        <v>569</v>
      </c>
    </row>
    <row r="118" s="578" customFormat="1" ht="25.95" customHeight="1" spans="2:2">
      <c r="B118" s="603" t="s">
        <v>570</v>
      </c>
    </row>
    <row r="119" s="578" customFormat="1" ht="25.95" customHeight="1" spans="2:2">
      <c r="B119" s="603" t="s">
        <v>571</v>
      </c>
    </row>
    <row r="120" s="578" customFormat="1" ht="25.95" customHeight="1" spans="2:2">
      <c r="B120" s="596" t="s">
        <v>572</v>
      </c>
    </row>
    <row r="121" s="578" customFormat="1" ht="30" customHeight="1" spans="2:2">
      <c r="B121" s="603" t="s">
        <v>573</v>
      </c>
    </row>
    <row r="122" s="578" customFormat="1" ht="27" customHeight="1" spans="2:2">
      <c r="B122" s="596" t="s">
        <v>574</v>
      </c>
    </row>
    <row r="123" s="578" customFormat="1" ht="30" customHeight="1" spans="2:2">
      <c r="B123" s="603" t="s">
        <v>575</v>
      </c>
    </row>
    <row r="124" s="578" customFormat="1" ht="30" customHeight="1" spans="2:2">
      <c r="B124" s="603" t="s">
        <v>576</v>
      </c>
    </row>
    <row r="125" s="578" customFormat="1" ht="27.45" customHeight="1" spans="2:2">
      <c r="B125" s="603" t="s">
        <v>577</v>
      </c>
    </row>
    <row r="126" s="578" customFormat="1" ht="27.45" customHeight="1" spans="2:2">
      <c r="B126" s="597" t="s">
        <v>578</v>
      </c>
    </row>
    <row r="127" s="578" customFormat="1" ht="27.45" customHeight="1" spans="2:2">
      <c r="B127" s="598" t="s">
        <v>579</v>
      </c>
    </row>
    <row r="128" s="578" customFormat="1" ht="27.45" customHeight="1" spans="2:2">
      <c r="B128" s="597" t="s">
        <v>580</v>
      </c>
    </row>
    <row r="129" s="580" customFormat="1" ht="25.95" customHeight="1" spans="2:2">
      <c r="B129" s="596" t="s">
        <v>581</v>
      </c>
    </row>
    <row r="130" s="578" customFormat="1" ht="27" customHeight="1" spans="2:2">
      <c r="B130" s="603" t="s">
        <v>582</v>
      </c>
    </row>
    <row r="131" s="580" customFormat="1" ht="27" customHeight="1" spans="2:2">
      <c r="B131" s="603" t="s">
        <v>583</v>
      </c>
    </row>
    <row r="132" s="581" customFormat="1" ht="27" customHeight="1" spans="2:2">
      <c r="B132" s="603" t="s">
        <v>584</v>
      </c>
    </row>
    <row r="133" s="581" customFormat="1" ht="27" customHeight="1" spans="2:2">
      <c r="B133" s="596" t="s">
        <v>585</v>
      </c>
    </row>
    <row r="134" s="581" customFormat="1" ht="27" customHeight="1" spans="2:2">
      <c r="B134" s="603" t="s">
        <v>586</v>
      </c>
    </row>
    <row r="135" s="581" customFormat="1" ht="27" customHeight="1" spans="2:2">
      <c r="B135" s="603" t="s">
        <v>587</v>
      </c>
    </row>
    <row r="136" s="582" customFormat="1" ht="27" customHeight="1" spans="2:2">
      <c r="B136" s="603" t="s">
        <v>588</v>
      </c>
    </row>
    <row r="137" s="581" customFormat="1" ht="27" customHeight="1" spans="2:2">
      <c r="B137" s="603" t="s">
        <v>530</v>
      </c>
    </row>
    <row r="138" s="581" customFormat="1" ht="27.75" customHeight="1" spans="2:2">
      <c r="B138" s="597" t="s">
        <v>589</v>
      </c>
    </row>
    <row r="139" s="581" customFormat="1" ht="27.75" customHeight="1" spans="2:2">
      <c r="B139" s="600" t="s">
        <v>590</v>
      </c>
    </row>
    <row r="140" s="581" customFormat="1" ht="30" customHeight="1" spans="2:2">
      <c r="B140" s="609" t="s">
        <v>591</v>
      </c>
    </row>
    <row r="141" s="581" customFormat="1" ht="30" customHeight="1" spans="2:2">
      <c r="B141" s="603" t="s">
        <v>592</v>
      </c>
    </row>
    <row r="142" s="581" customFormat="1" ht="27" customHeight="1" spans="2:2">
      <c r="B142" s="609" t="s">
        <v>593</v>
      </c>
    </row>
    <row r="143" s="581" customFormat="1" ht="27" customHeight="1" spans="2:2">
      <c r="B143" s="610" t="s">
        <v>594</v>
      </c>
    </row>
    <row r="144" s="581" customFormat="1" ht="27" customHeight="1" spans="2:2">
      <c r="B144" s="597" t="s">
        <v>595</v>
      </c>
    </row>
    <row r="145" s="581" customFormat="1" ht="27" customHeight="1" spans="2:2">
      <c r="B145" s="598" t="s">
        <v>596</v>
      </c>
    </row>
    <row r="146" s="581" customFormat="1" ht="27" customHeight="1" spans="2:2">
      <c r="B146" s="597" t="s">
        <v>597</v>
      </c>
    </row>
    <row r="147" s="581" customFormat="1" ht="27" customHeight="1" spans="2:2">
      <c r="B147" s="598" t="s">
        <v>598</v>
      </c>
    </row>
    <row r="148" s="582" customFormat="1" ht="27" customHeight="1" spans="2:2">
      <c r="B148" s="596" t="s">
        <v>599</v>
      </c>
    </row>
    <row r="149" s="582" customFormat="1" ht="27" customHeight="1" spans="2:2">
      <c r="B149" s="598" t="s">
        <v>600</v>
      </c>
    </row>
    <row r="150" s="578" customFormat="1" ht="27" customHeight="1" spans="2:2">
      <c r="B150" s="597" t="s">
        <v>601</v>
      </c>
    </row>
    <row r="151" s="578" customFormat="1" ht="27" customHeight="1" spans="2:2">
      <c r="B151" s="598" t="s">
        <v>602</v>
      </c>
    </row>
    <row r="152" s="578" customFormat="1" ht="27.75" customHeight="1" spans="2:2">
      <c r="B152" s="596" t="s">
        <v>603</v>
      </c>
    </row>
    <row r="153" s="578" customFormat="1" ht="30" customHeight="1" spans="2:2">
      <c r="B153" s="611" t="s">
        <v>604</v>
      </c>
    </row>
    <row r="154" s="578" customFormat="1" ht="27.75" customHeight="1" spans="2:2">
      <c r="B154" s="596" t="s">
        <v>605</v>
      </c>
    </row>
    <row r="155" s="578" customFormat="1" ht="27.75" customHeight="1" spans="2:2">
      <c r="B155" s="611" t="s">
        <v>606</v>
      </c>
    </row>
    <row r="156" s="578" customFormat="1" ht="27.75" customHeight="1" spans="2:2">
      <c r="B156" s="596" t="s">
        <v>607</v>
      </c>
    </row>
    <row r="157" s="578" customFormat="1" ht="27.75" customHeight="1" spans="2:2">
      <c r="B157" s="611" t="s">
        <v>606</v>
      </c>
    </row>
    <row r="158" s="578" customFormat="1" ht="27" customHeight="1" spans="2:2">
      <c r="B158" s="596" t="s">
        <v>608</v>
      </c>
    </row>
    <row r="159" s="580" customFormat="1" ht="25.95" customHeight="1" spans="2:2">
      <c r="B159" s="611" t="s">
        <v>609</v>
      </c>
    </row>
    <row r="160" s="581" customFormat="1" ht="27.45" customHeight="1" spans="2:2">
      <c r="B160" s="596" t="s">
        <v>610</v>
      </c>
    </row>
    <row r="161" s="583" customFormat="1" ht="27" customHeight="1" spans="2:2">
      <c r="B161" s="611" t="s">
        <v>522</v>
      </c>
    </row>
    <row r="162" s="581" customFormat="1" ht="27.45" customHeight="1" spans="2:2">
      <c r="B162" s="596" t="s">
        <v>611</v>
      </c>
    </row>
    <row r="163" s="580" customFormat="1" ht="25.95" customHeight="1" spans="2:2">
      <c r="B163" s="611" t="s">
        <v>612</v>
      </c>
    </row>
    <row r="164" s="578" customFormat="1" ht="30.75" customHeight="1" spans="2:2">
      <c r="B164" s="596" t="s">
        <v>613</v>
      </c>
    </row>
    <row r="165" s="578" customFormat="1" ht="30.75" customHeight="1" spans="2:2">
      <c r="B165" s="596" t="s">
        <v>614</v>
      </c>
    </row>
    <row r="166" s="578" customFormat="1" ht="30.75" customHeight="1" spans="2:2">
      <c r="B166" s="612" t="s">
        <v>615</v>
      </c>
    </row>
    <row r="167" s="578" customFormat="1" ht="30.75" customHeight="1" spans="2:2">
      <c r="B167" s="596" t="s">
        <v>616</v>
      </c>
    </row>
    <row r="168" s="578" customFormat="1" ht="30.75" customHeight="1" spans="2:2">
      <c r="B168" s="604" t="s">
        <v>617</v>
      </c>
    </row>
    <row r="169" s="578" customFormat="1" ht="30.75" customHeight="1" spans="2:2">
      <c r="B169" s="604" t="s">
        <v>618</v>
      </c>
    </row>
    <row r="170" s="578" customFormat="1" ht="30.75" customHeight="1" spans="2:2">
      <c r="B170" s="613" t="s">
        <v>619</v>
      </c>
    </row>
    <row r="171" s="578" customFormat="1" ht="30.75" customHeight="1" spans="2:2">
      <c r="B171" s="614" t="s">
        <v>620</v>
      </c>
    </row>
    <row r="172" s="578" customFormat="1" ht="28.2" customHeight="1" spans="2:2">
      <c r="B172" s="613" t="s">
        <v>621</v>
      </c>
    </row>
    <row r="173" s="578" customFormat="1" ht="30.75" customHeight="1" spans="2:2">
      <c r="B173" s="615" t="s">
        <v>622</v>
      </c>
    </row>
    <row r="174" s="578" customFormat="1" ht="27" customHeight="1" spans="2:2">
      <c r="B174" s="613" t="s">
        <v>623</v>
      </c>
    </row>
    <row r="175" s="578" customFormat="1" ht="27" customHeight="1" spans="2:2">
      <c r="B175" s="614" t="s">
        <v>512</v>
      </c>
    </row>
    <row r="176" s="578" customFormat="1" ht="30" customHeight="1" spans="2:2">
      <c r="B176" s="615" t="s">
        <v>624</v>
      </c>
    </row>
    <row r="177" s="578" customFormat="1" ht="27" customHeight="1" spans="2:2">
      <c r="B177" s="616" t="s">
        <v>625</v>
      </c>
    </row>
    <row r="178" s="578" customFormat="1" ht="30" customHeight="1" spans="2:2">
      <c r="B178" s="615" t="s">
        <v>626</v>
      </c>
    </row>
    <row r="179" s="578" customFormat="1" ht="27" customHeight="1" spans="2:2">
      <c r="B179" s="616" t="s">
        <v>627</v>
      </c>
    </row>
    <row r="180" s="578" customFormat="1" ht="30" customHeight="1" spans="2:2">
      <c r="B180" s="615" t="s">
        <v>628</v>
      </c>
    </row>
    <row r="181" s="584" customFormat="1" ht="30" customHeight="1" spans="2:2">
      <c r="B181" s="613" t="s">
        <v>629</v>
      </c>
    </row>
    <row r="182" s="584" customFormat="1" ht="30" customHeight="1" spans="2:2">
      <c r="B182" s="617" t="s">
        <v>630</v>
      </c>
    </row>
    <row r="183" s="584" customFormat="1" ht="30" customHeight="1" spans="2:2">
      <c r="B183" s="615" t="s">
        <v>631</v>
      </c>
    </row>
    <row r="184" s="578" customFormat="1" ht="27" customHeight="1" spans="2:2">
      <c r="B184" s="616" t="s">
        <v>632</v>
      </c>
    </row>
    <row r="185" s="578" customFormat="1" ht="30" customHeight="1" spans="2:2">
      <c r="B185" s="613" t="s">
        <v>633</v>
      </c>
    </row>
    <row r="186" s="578" customFormat="1" ht="30" customHeight="1" spans="2:2">
      <c r="B186" s="615" t="s">
        <v>634</v>
      </c>
    </row>
    <row r="187" s="578" customFormat="1" ht="27" customHeight="1" spans="2:2">
      <c r="B187" s="616" t="s">
        <v>635</v>
      </c>
    </row>
    <row r="188" s="578" customFormat="1" ht="30" customHeight="1" spans="2:2">
      <c r="B188" s="613" t="s">
        <v>636</v>
      </c>
    </row>
    <row r="189" s="578" customFormat="1" ht="30" customHeight="1" spans="2:2">
      <c r="B189" s="613" t="s">
        <v>637</v>
      </c>
    </row>
    <row r="190" s="578" customFormat="1" ht="30" customHeight="1" spans="2:2">
      <c r="B190" s="613" t="s">
        <v>638</v>
      </c>
    </row>
    <row r="191" s="578" customFormat="1" ht="30" customHeight="1" spans="2:2">
      <c r="B191" s="613" t="s">
        <v>639</v>
      </c>
    </row>
    <row r="192" s="578" customFormat="1" ht="30" customHeight="1" spans="2:2">
      <c r="B192" s="614" t="s">
        <v>640</v>
      </c>
    </row>
    <row r="193" s="578" customFormat="1" ht="30" customHeight="1" spans="2:2">
      <c r="B193" s="615" t="s">
        <v>641</v>
      </c>
    </row>
    <row r="194" s="578" customFormat="1" ht="27" customHeight="1" spans="2:2">
      <c r="B194" s="608" t="s">
        <v>522</v>
      </c>
    </row>
    <row r="195" s="578" customFormat="1" ht="30" customHeight="1" spans="2:2">
      <c r="B195" s="615" t="s">
        <v>642</v>
      </c>
    </row>
    <row r="196" s="578" customFormat="1" ht="27" customHeight="1" spans="2:2">
      <c r="B196" s="608" t="s">
        <v>522</v>
      </c>
    </row>
    <row r="197" s="578" customFormat="1" ht="27" customHeight="1" spans="2:2">
      <c r="B197" s="618"/>
    </row>
    <row r="198" s="578" customFormat="1" ht="27" customHeight="1" spans="2:2">
      <c r="B198" s="618"/>
    </row>
    <row r="199" s="578" customFormat="1" ht="27" customHeight="1" spans="2:2">
      <c r="B199" s="618"/>
    </row>
    <row r="200" s="578" customFormat="1"/>
    <row r="201" s="578" customFormat="1"/>
    <row r="202" s="578" customFormat="1"/>
    <row r="203" s="578" customFormat="1"/>
    <row r="204" s="578" customFormat="1"/>
    <row r="205" s="578" customFormat="1"/>
    <row r="206" s="578" customFormat="1"/>
    <row r="207" s="578" customFormat="1"/>
    <row r="208" s="578" customFormat="1"/>
    <row r="209" s="578" customFormat="1"/>
    <row r="210" s="578" customFormat="1"/>
    <row r="211" s="578" customFormat="1"/>
    <row r="212" s="578" customFormat="1"/>
    <row r="213" s="578" customFormat="1"/>
    <row r="214" s="578" customFormat="1"/>
  </sheetData>
  <hyperlinks>
    <hyperlink ref="B64" location="'长期投资汇总表'!A6" display="2.非流动资产填表说明(表4--1至4--17)"/>
  </hyperlinks>
  <pageMargins left="0.699305555555556" right="0.699305555555556"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O29"/>
  <sheetViews>
    <sheetView showGridLines="0" zoomScale="96" zoomScaleNormal="96" workbookViewId="0">
      <selection activeCell="F16" sqref="F16"/>
    </sheetView>
  </sheetViews>
  <sheetFormatPr defaultColWidth="9" defaultRowHeight="15.75" customHeight="1"/>
  <cols>
    <col min="1" max="1" width="7.7" style="10" customWidth="1"/>
    <col min="2" max="2" width="23" style="10" customWidth="1"/>
    <col min="3" max="3" width="11" style="10" customWidth="1"/>
    <col min="4" max="6" width="15.7" style="10" customWidth="1"/>
    <col min="7" max="7" width="12.2" style="10" customWidth="1"/>
    <col min="8" max="8" width="17.2" style="10" customWidth="1"/>
    <col min="9" max="10" width="9" style="10" customWidth="1"/>
    <col min="11" max="16384" width="9" style="10"/>
  </cols>
  <sheetData>
    <row r="1" customHeight="1" spans="1:15">
      <c r="A1" s="11" t="s">
        <v>0</v>
      </c>
    </row>
    <row r="2" s="8" customFormat="1" ht="30" customHeight="1" spans="1:15">
      <c r="A2" s="12" t="s">
        <v>7523</v>
      </c>
      <c r="J2" s="10"/>
      <c r="K2" s="10"/>
      <c r="L2" s="10"/>
      <c r="M2" s="10"/>
      <c r="N2" s="10"/>
      <c r="O2" s="10"/>
    </row>
    <row r="3" customHeight="1" spans="1:15">
      <c r="A3" s="9" t="str">
        <f>"评估基准日："&amp;TEXT(基本信息输入表!M7,"yyyy年mm月dd日")</f>
        <v>评估基准日：2025年02月20日</v>
      </c>
    </row>
    <row r="4" ht="14.25" customHeight="1" spans="1:15">
      <c r="A4" s="9"/>
      <c r="B4" s="9"/>
      <c r="C4" s="9"/>
      <c r="D4" s="9"/>
      <c r="E4" s="9"/>
      <c r="F4" s="9"/>
      <c r="G4" s="9"/>
      <c r="H4" s="14" t="s">
        <v>7524</v>
      </c>
    </row>
    <row r="5" customHeight="1" spans="1:15">
      <c r="A5" s="15" t="str">
        <f>基本信息输入表!K6&amp;"："&amp;基本信息输入表!M6</f>
        <v>产权持有单位：中国石油天然气股份有限公司塔里木油田分公司塔西南勘探开发公司</v>
      </c>
      <c r="B5" s="16"/>
      <c r="C5" s="16"/>
      <c r="D5" s="16"/>
      <c r="H5" s="14" t="s">
        <v>1444</v>
      </c>
    </row>
    <row r="6" s="9" customFormat="1" customHeight="1" spans="1:15">
      <c r="A6" s="18" t="s">
        <v>4</v>
      </c>
      <c r="B6" s="18" t="s">
        <v>7425</v>
      </c>
      <c r="C6" s="18" t="s">
        <v>1648</v>
      </c>
      <c r="D6" s="19" t="s">
        <v>6</v>
      </c>
      <c r="E6" s="18" t="s">
        <v>7</v>
      </c>
      <c r="F6" s="84" t="s">
        <v>823</v>
      </c>
      <c r="G6" s="18" t="s">
        <v>686</v>
      </c>
      <c r="H6" s="18" t="s">
        <v>176</v>
      </c>
      <c r="I6" s="9" t="s">
        <v>1461</v>
      </c>
      <c r="J6" s="10"/>
      <c r="K6" s="10"/>
      <c r="L6" s="10"/>
      <c r="M6" s="10"/>
      <c r="N6" s="10"/>
      <c r="O6" s="10"/>
    </row>
    <row r="7" ht="12.75" customHeight="1" spans="1:15">
      <c r="A7" s="20" t="str">
        <f>IF(B7="","",ROW()-6)</f>
        <v/>
      </c>
      <c r="B7" s="21"/>
      <c r="C7" s="22"/>
      <c r="D7" s="23"/>
      <c r="E7" s="23"/>
      <c r="F7" s="23">
        <f>E7-D7</f>
        <v>0</v>
      </c>
      <c r="G7" s="74" t="str">
        <f>IF(D7=0,"",(E7-D7)/D7*100)</f>
        <v/>
      </c>
      <c r="H7" s="21"/>
      <c r="I7" s="9" t="s">
        <v>7525</v>
      </c>
    </row>
    <row r="8" ht="12.75" customHeight="1" spans="1:15">
      <c r="A8" s="20" t="str">
        <f t="shared" ref="A8:A26" si="0">IF(B8="","",ROW()-6)</f>
        <v/>
      </c>
      <c r="B8" s="21"/>
      <c r="C8" s="22"/>
      <c r="D8" s="23"/>
      <c r="E8" s="23"/>
      <c r="F8" s="23">
        <f t="shared" ref="F8:F27" si="1">E8-D8</f>
        <v>0</v>
      </c>
      <c r="G8" s="74" t="str">
        <f t="shared" ref="G8:G27" si="2">IF(D8=0,"",(E8-D8)/D8*100)</f>
        <v/>
      </c>
      <c r="H8" s="21"/>
      <c r="I8" s="9" t="s">
        <v>7526</v>
      </c>
    </row>
    <row r="9" ht="12.75" customHeight="1" spans="1:15">
      <c r="A9" s="20" t="str">
        <f t="shared" si="0"/>
        <v/>
      </c>
      <c r="B9" s="21"/>
      <c r="C9" s="22"/>
      <c r="D9" s="23"/>
      <c r="E9" s="23"/>
      <c r="F9" s="23">
        <f t="shared" si="1"/>
        <v>0</v>
      </c>
      <c r="G9" s="74" t="str">
        <f t="shared" si="2"/>
        <v/>
      </c>
      <c r="H9" s="21"/>
      <c r="I9" s="9" t="s">
        <v>7527</v>
      </c>
    </row>
    <row r="10" ht="12.75" customHeight="1" spans="1:15">
      <c r="A10" s="20" t="str">
        <f t="shared" si="0"/>
        <v/>
      </c>
      <c r="B10" s="21"/>
      <c r="C10" s="22"/>
      <c r="D10" s="23"/>
      <c r="E10" s="23"/>
      <c r="F10" s="23">
        <f t="shared" si="1"/>
        <v>0</v>
      </c>
      <c r="G10" s="74" t="str">
        <f t="shared" si="2"/>
        <v/>
      </c>
      <c r="H10" s="21"/>
      <c r="I10" s="9" t="s">
        <v>7528</v>
      </c>
    </row>
    <row r="11" ht="12.75" customHeight="1" spans="1:15">
      <c r="A11" s="20" t="str">
        <f t="shared" si="0"/>
        <v/>
      </c>
      <c r="B11" s="21"/>
      <c r="C11" s="22"/>
      <c r="D11" s="23"/>
      <c r="E11" s="23"/>
      <c r="F11" s="23">
        <f t="shared" si="1"/>
        <v>0</v>
      </c>
      <c r="G11" s="74" t="str">
        <f t="shared" si="2"/>
        <v/>
      </c>
      <c r="H11" s="21"/>
      <c r="I11" s="9" t="s">
        <v>7529</v>
      </c>
    </row>
    <row r="12" ht="12.75" customHeight="1" spans="1:15">
      <c r="A12" s="20" t="str">
        <f t="shared" si="0"/>
        <v/>
      </c>
      <c r="B12" s="21"/>
      <c r="C12" s="22"/>
      <c r="D12" s="23"/>
      <c r="E12" s="23"/>
      <c r="F12" s="23">
        <f t="shared" si="1"/>
        <v>0</v>
      </c>
      <c r="G12" s="74" t="str">
        <f t="shared" si="2"/>
        <v/>
      </c>
      <c r="H12" s="21"/>
      <c r="I12" s="9" t="s">
        <v>7530</v>
      </c>
    </row>
    <row r="13" ht="12.75" customHeight="1" spans="1:15">
      <c r="A13" s="20" t="str">
        <f t="shared" si="0"/>
        <v/>
      </c>
      <c r="B13" s="21"/>
      <c r="C13" s="22"/>
      <c r="D13" s="23"/>
      <c r="E13" s="23"/>
      <c r="F13" s="23">
        <f t="shared" si="1"/>
        <v>0</v>
      </c>
      <c r="G13" s="74" t="str">
        <f t="shared" si="2"/>
        <v/>
      </c>
      <c r="H13" s="21"/>
      <c r="I13" s="9" t="s">
        <v>7531</v>
      </c>
    </row>
    <row r="14" ht="12.75" customHeight="1" spans="1:15">
      <c r="A14" s="20" t="str">
        <f t="shared" si="0"/>
        <v/>
      </c>
      <c r="B14" s="21"/>
      <c r="C14" s="22"/>
      <c r="D14" s="23"/>
      <c r="E14" s="23"/>
      <c r="F14" s="23">
        <f t="shared" si="1"/>
        <v>0</v>
      </c>
      <c r="G14" s="74" t="str">
        <f t="shared" si="2"/>
        <v/>
      </c>
      <c r="H14" s="21"/>
      <c r="I14" s="9" t="s">
        <v>7532</v>
      </c>
    </row>
    <row r="15" ht="12.75" customHeight="1" spans="1:15">
      <c r="A15" s="20" t="str">
        <f t="shared" si="0"/>
        <v/>
      </c>
      <c r="B15" s="21"/>
      <c r="C15" s="22"/>
      <c r="D15" s="23"/>
      <c r="E15" s="23"/>
      <c r="F15" s="23">
        <f t="shared" si="1"/>
        <v>0</v>
      </c>
      <c r="G15" s="74" t="str">
        <f t="shared" si="2"/>
        <v/>
      </c>
      <c r="H15" s="21"/>
      <c r="I15" s="9" t="s">
        <v>7533</v>
      </c>
    </row>
    <row r="16" ht="12.75" customHeight="1" spans="1:15">
      <c r="A16" s="20" t="str">
        <f t="shared" si="0"/>
        <v/>
      </c>
      <c r="B16" s="21"/>
      <c r="C16" s="22"/>
      <c r="D16" s="23"/>
      <c r="E16" s="23"/>
      <c r="F16" s="23"/>
      <c r="G16" s="74" t="str">
        <f t="shared" si="2"/>
        <v/>
      </c>
      <c r="H16" s="21"/>
      <c r="I16" s="9" t="s">
        <v>7534</v>
      </c>
    </row>
    <row r="17" ht="12.75" customHeight="1" spans="1:9">
      <c r="A17" s="20" t="str">
        <f t="shared" si="0"/>
        <v/>
      </c>
      <c r="B17" s="21"/>
      <c r="C17" s="22"/>
      <c r="D17" s="23"/>
      <c r="E17" s="23"/>
      <c r="F17" s="23">
        <f t="shared" si="1"/>
        <v>0</v>
      </c>
      <c r="G17" s="74" t="str">
        <f t="shared" si="2"/>
        <v/>
      </c>
      <c r="H17" s="21"/>
      <c r="I17" s="9" t="s">
        <v>7535</v>
      </c>
    </row>
    <row r="18" ht="12.75" customHeight="1" spans="1:9">
      <c r="A18" s="20" t="str">
        <f t="shared" si="0"/>
        <v/>
      </c>
      <c r="B18" s="21"/>
      <c r="C18" s="22"/>
      <c r="D18" s="23"/>
      <c r="E18" s="23"/>
      <c r="F18" s="23">
        <f t="shared" si="1"/>
        <v>0</v>
      </c>
      <c r="G18" s="74" t="str">
        <f t="shared" si="2"/>
        <v/>
      </c>
      <c r="H18" s="21"/>
      <c r="I18" s="9" t="s">
        <v>7536</v>
      </c>
    </row>
    <row r="19" ht="12.75" customHeight="1" spans="1:9">
      <c r="A19" s="20" t="str">
        <f t="shared" si="0"/>
        <v/>
      </c>
      <c r="B19" s="21"/>
      <c r="C19" s="22"/>
      <c r="D19" s="23"/>
      <c r="E19" s="23"/>
      <c r="F19" s="23">
        <f t="shared" si="1"/>
        <v>0</v>
      </c>
      <c r="G19" s="74" t="str">
        <f t="shared" si="2"/>
        <v/>
      </c>
      <c r="H19" s="21"/>
      <c r="I19" s="9" t="s">
        <v>7537</v>
      </c>
    </row>
    <row r="20" ht="12.75" customHeight="1" spans="1:9">
      <c r="A20" s="20" t="str">
        <f t="shared" si="0"/>
        <v/>
      </c>
      <c r="B20" s="21"/>
      <c r="C20" s="22"/>
      <c r="D20" s="23"/>
      <c r="E20" s="23"/>
      <c r="F20" s="23">
        <f t="shared" si="1"/>
        <v>0</v>
      </c>
      <c r="G20" s="74" t="str">
        <f t="shared" si="2"/>
        <v/>
      </c>
      <c r="H20" s="21"/>
      <c r="I20" s="9" t="s">
        <v>7538</v>
      </c>
    </row>
    <row r="21" ht="12.75" customHeight="1" spans="1:9">
      <c r="A21" s="20" t="str">
        <f t="shared" si="0"/>
        <v/>
      </c>
      <c r="B21" s="21"/>
      <c r="C21" s="22"/>
      <c r="D21" s="23"/>
      <c r="E21" s="23"/>
      <c r="F21" s="23">
        <f t="shared" si="1"/>
        <v>0</v>
      </c>
      <c r="G21" s="74" t="str">
        <f t="shared" si="2"/>
        <v/>
      </c>
      <c r="H21" s="21"/>
      <c r="I21" s="9" t="s">
        <v>7539</v>
      </c>
    </row>
    <row r="22" ht="12.75" customHeight="1" spans="1:9">
      <c r="A22" s="20" t="str">
        <f t="shared" si="0"/>
        <v/>
      </c>
      <c r="B22" s="21"/>
      <c r="C22" s="22"/>
      <c r="D22" s="23"/>
      <c r="E22" s="23"/>
      <c r="F22" s="23">
        <f t="shared" si="1"/>
        <v>0</v>
      </c>
      <c r="G22" s="74" t="str">
        <f t="shared" si="2"/>
        <v/>
      </c>
      <c r="H22" s="21"/>
      <c r="I22" s="9" t="s">
        <v>7540</v>
      </c>
    </row>
    <row r="23" ht="12.75" customHeight="1" spans="1:9">
      <c r="A23" s="20" t="str">
        <f t="shared" si="0"/>
        <v/>
      </c>
      <c r="B23" s="21"/>
      <c r="C23" s="22"/>
      <c r="D23" s="23"/>
      <c r="E23" s="23"/>
      <c r="F23" s="23">
        <f t="shared" si="1"/>
        <v>0</v>
      </c>
      <c r="G23" s="74" t="str">
        <f t="shared" si="2"/>
        <v/>
      </c>
      <c r="H23" s="21"/>
      <c r="I23" s="9" t="s">
        <v>7541</v>
      </c>
    </row>
    <row r="24" ht="12.75" customHeight="1" spans="1:9">
      <c r="A24" s="20" t="str">
        <f t="shared" si="0"/>
        <v/>
      </c>
      <c r="B24" s="21"/>
      <c r="C24" s="22"/>
      <c r="D24" s="23"/>
      <c r="E24" s="23"/>
      <c r="F24" s="23">
        <f t="shared" si="1"/>
        <v>0</v>
      </c>
      <c r="G24" s="74" t="str">
        <f t="shared" si="2"/>
        <v/>
      </c>
      <c r="H24" s="21"/>
      <c r="I24" s="9" t="s">
        <v>7542</v>
      </c>
    </row>
    <row r="25" ht="12.75" customHeight="1" spans="1:9">
      <c r="A25" s="20" t="str">
        <f t="shared" si="0"/>
        <v/>
      </c>
      <c r="B25" s="21"/>
      <c r="C25" s="22"/>
      <c r="D25" s="23"/>
      <c r="E25" s="23"/>
      <c r="F25" s="23">
        <f t="shared" si="1"/>
        <v>0</v>
      </c>
      <c r="G25" s="74" t="str">
        <f t="shared" si="2"/>
        <v/>
      </c>
      <c r="H25" s="21"/>
      <c r="I25" s="9" t="s">
        <v>7543</v>
      </c>
    </row>
    <row r="26" ht="12.75" customHeight="1" spans="1:9">
      <c r="A26" s="20" t="str">
        <f t="shared" si="0"/>
        <v/>
      </c>
      <c r="B26" s="21"/>
      <c r="C26" s="22"/>
      <c r="D26" s="23"/>
      <c r="E26" s="23"/>
      <c r="F26" s="23">
        <f t="shared" si="1"/>
        <v>0</v>
      </c>
      <c r="G26" s="74" t="str">
        <f t="shared" si="2"/>
        <v/>
      </c>
      <c r="H26" s="21"/>
      <c r="I26" s="9" t="s">
        <v>7544</v>
      </c>
    </row>
    <row r="27" customHeight="1" spans="1:9">
      <c r="A27" s="24" t="s">
        <v>7500</v>
      </c>
      <c r="B27" s="25"/>
      <c r="C27" s="24"/>
      <c r="D27" s="31">
        <f>SUM(D7:D26)</f>
        <v>0</v>
      </c>
      <c r="E27" s="31">
        <f>SUM(E7:E26)</f>
        <v>0</v>
      </c>
      <c r="F27" s="23">
        <f t="shared" si="1"/>
        <v>0</v>
      </c>
      <c r="G27" s="74" t="str">
        <f t="shared" si="2"/>
        <v/>
      </c>
      <c r="H27" s="27"/>
    </row>
    <row r="28" customHeight="1" spans="1:9">
      <c r="A28" s="10" t="str">
        <f>基本信息输入表!$K$6&amp;"填表人："&amp;基本信息输入表!$M$83</f>
        <v>产权持有单位填表人：宁国胜</v>
      </c>
      <c r="E28" s="10" t="str">
        <f>"评估人员："&amp;基本信息输入表!$Q$83</f>
        <v>评估人员：王庆国</v>
      </c>
      <c r="I28" s="10" t="s">
        <v>1483</v>
      </c>
    </row>
    <row r="29" customHeight="1" spans="1:9">
      <c r="A29" s="10" t="str">
        <f>"填表日期："&amp;YEAR(基本信息输入表!$O$83)&amp;"年"&amp;MONTH(基本信息输入表!$O$83)&amp;"月"&amp;DAY(基本信息输入表!$O$83)&amp;"日"</f>
        <v>填表日期：2025年2月22日</v>
      </c>
    </row>
  </sheetData>
  <mergeCells count="4">
    <mergeCell ref="A2:H2"/>
    <mergeCell ref="A3:H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G31"/>
  <sheetViews>
    <sheetView showGridLines="0" zoomScale="96" zoomScaleNormal="96" topLeftCell="A5" workbookViewId="0">
      <selection activeCell="J20" sqref="J20"/>
    </sheetView>
  </sheetViews>
  <sheetFormatPr defaultColWidth="9" defaultRowHeight="15.75" outlineLevelCol="6"/>
  <cols>
    <col min="1" max="1" width="9" style="77" customWidth="1"/>
    <col min="2" max="2" width="21.7" style="77" customWidth="1"/>
    <col min="3" max="5" width="18.7" style="77" customWidth="1"/>
    <col min="6" max="6" width="16.7" style="77" customWidth="1"/>
    <col min="7" max="8" width="9" style="77" customWidth="1"/>
    <col min="9" max="16384" width="9" style="77"/>
  </cols>
  <sheetData>
    <row r="1" spans="1:6">
      <c r="A1" s="45" t="s">
        <v>0</v>
      </c>
    </row>
    <row r="2" s="76" customFormat="1" ht="22.5" customHeight="1" spans="1:6">
      <c r="A2" s="46" t="s">
        <v>7545</v>
      </c>
    </row>
    <row r="3" customHeight="1" spans="1:6">
      <c r="A3" s="43" t="str">
        <f>"评估基准日："&amp;TEXT(基本信息输入表!M7,"yyyy年mm月dd日")</f>
        <v>评估基准日：2025年02月20日</v>
      </c>
    </row>
    <row r="4" spans="1:6">
      <c r="A4" s="43"/>
      <c r="B4" s="43"/>
      <c r="C4" s="43"/>
      <c r="D4" s="43"/>
      <c r="E4" s="43"/>
      <c r="F4" s="47" t="s">
        <v>7546</v>
      </c>
    </row>
    <row r="5" spans="1:6">
      <c r="A5" s="48" t="str">
        <f>基本信息输入表!K6&amp;"："&amp;基本信息输入表!M6</f>
        <v>产权持有单位：中国石油天然气股份有限公司塔里木油田分公司塔西南勘探开发公司</v>
      </c>
      <c r="B5" s="78"/>
      <c r="C5" s="78"/>
      <c r="D5" s="44"/>
      <c r="E5" s="44"/>
      <c r="F5" s="47" t="s">
        <v>821</v>
      </c>
    </row>
    <row r="6" spans="1:6">
      <c r="A6" s="49" t="s">
        <v>822</v>
      </c>
      <c r="B6" s="49" t="s">
        <v>5</v>
      </c>
      <c r="C6" s="49" t="s">
        <v>6</v>
      </c>
      <c r="D6" s="49" t="s">
        <v>7</v>
      </c>
      <c r="E6" s="79" t="s">
        <v>8</v>
      </c>
      <c r="F6" s="49" t="s">
        <v>686</v>
      </c>
    </row>
    <row r="7" spans="1:6">
      <c r="A7" s="49" t="s">
        <v>7547</v>
      </c>
      <c r="B7" s="80" t="s">
        <v>334</v>
      </c>
      <c r="C7" s="81">
        <f>'5-1短期借款'!I27</f>
        <v>0</v>
      </c>
      <c r="D7" s="81">
        <f>'5-1短期借款'!J27</f>
        <v>0</v>
      </c>
      <c r="E7" s="51">
        <f t="shared" ref="E7:E19" si="0">D7-C7</f>
        <v>0</v>
      </c>
      <c r="F7" s="82" t="str">
        <f t="shared" ref="F7:F20" si="1">IF(C7=0,"",E7/C7*100)</f>
        <v/>
      </c>
    </row>
    <row r="8" spans="1:6">
      <c r="A8" s="49" t="s">
        <v>7548</v>
      </c>
      <c r="B8" s="80" t="s">
        <v>336</v>
      </c>
      <c r="C8" s="81">
        <f>'5-2交易性金融负债'!F27</f>
        <v>0</v>
      </c>
      <c r="D8" s="81">
        <f>'5-2交易性金融负债'!G27</f>
        <v>0</v>
      </c>
      <c r="E8" s="51">
        <f t="shared" si="0"/>
        <v>0</v>
      </c>
      <c r="F8" s="82" t="str">
        <f t="shared" si="1"/>
        <v/>
      </c>
    </row>
    <row r="9" spans="1:6">
      <c r="A9" s="49" t="s">
        <v>7549</v>
      </c>
      <c r="B9" s="83" t="s">
        <v>338</v>
      </c>
      <c r="C9" s="81">
        <f>'5-3衍生金融负债'!AC28</f>
        <v>0</v>
      </c>
      <c r="D9" s="81">
        <f>'5-3衍生金融负债'!AD28</f>
        <v>0</v>
      </c>
      <c r="E9" s="51">
        <f t="shared" si="0"/>
        <v>0</v>
      </c>
      <c r="F9" s="82" t="str">
        <f t="shared" si="1"/>
        <v/>
      </c>
    </row>
    <row r="10" spans="1:6">
      <c r="A10" s="49" t="s">
        <v>7550</v>
      </c>
      <c r="B10" s="80" t="s">
        <v>341</v>
      </c>
      <c r="C10" s="81">
        <f>'5-4应付票据'!F27</f>
        <v>0</v>
      </c>
      <c r="D10" s="81">
        <f>'5-4应付票据'!G27</f>
        <v>0</v>
      </c>
      <c r="E10" s="51">
        <f t="shared" si="0"/>
        <v>0</v>
      </c>
      <c r="F10" s="82" t="str">
        <f t="shared" si="1"/>
        <v/>
      </c>
    </row>
    <row r="11" spans="1:6">
      <c r="A11" s="49" t="s">
        <v>7551</v>
      </c>
      <c r="B11" s="80" t="s">
        <v>343</v>
      </c>
      <c r="C11" s="81">
        <f>'5-5应付账款'!G27</f>
        <v>0</v>
      </c>
      <c r="D11" s="81">
        <f>'5-5应付账款'!H27</f>
        <v>0</v>
      </c>
      <c r="E11" s="51">
        <f t="shared" si="0"/>
        <v>0</v>
      </c>
      <c r="F11" s="82" t="str">
        <f t="shared" si="1"/>
        <v/>
      </c>
    </row>
    <row r="12" spans="1:6">
      <c r="A12" s="49" t="s">
        <v>7552</v>
      </c>
      <c r="B12" s="83" t="s">
        <v>345</v>
      </c>
      <c r="C12" s="81">
        <f>'5-6预收款项'!G27</f>
        <v>0</v>
      </c>
      <c r="D12" s="81">
        <f>'5-6预收款项'!H27</f>
        <v>0</v>
      </c>
      <c r="E12" s="51">
        <f t="shared" si="0"/>
        <v>0</v>
      </c>
      <c r="F12" s="82" t="str">
        <f t="shared" si="1"/>
        <v/>
      </c>
    </row>
    <row r="13" spans="1:6">
      <c r="A13" s="49" t="s">
        <v>7553</v>
      </c>
      <c r="B13" s="83" t="s">
        <v>347</v>
      </c>
      <c r="C13" s="81">
        <f>'5-7合同负债'!H27</f>
        <v>0</v>
      </c>
      <c r="D13" s="81">
        <f>'5-7合同负债'!I27</f>
        <v>0</v>
      </c>
      <c r="E13" s="51">
        <f t="shared" si="0"/>
        <v>0</v>
      </c>
      <c r="F13" s="82" t="str">
        <f t="shared" si="1"/>
        <v/>
      </c>
    </row>
    <row r="14" spans="1:6">
      <c r="A14" s="49" t="s">
        <v>7554</v>
      </c>
      <c r="B14" s="80" t="s">
        <v>349</v>
      </c>
      <c r="C14" s="81">
        <f>'5-8应付职工薪酬'!D27</f>
        <v>0</v>
      </c>
      <c r="D14" s="81">
        <f>'5-8应付职工薪酬'!E27</f>
        <v>0</v>
      </c>
      <c r="E14" s="51">
        <f t="shared" si="0"/>
        <v>0</v>
      </c>
      <c r="F14" s="82" t="str">
        <f t="shared" si="1"/>
        <v/>
      </c>
    </row>
    <row r="15" spans="1:6">
      <c r="A15" s="49" t="s">
        <v>7555</v>
      </c>
      <c r="B15" s="80" t="s">
        <v>351</v>
      </c>
      <c r="C15" s="81">
        <f>'5-9应交税费'!E27</f>
        <v>0</v>
      </c>
      <c r="D15" s="81">
        <f>'5-9应交税费'!F27</f>
        <v>0</v>
      </c>
      <c r="E15" s="51">
        <f t="shared" si="0"/>
        <v>0</v>
      </c>
      <c r="F15" s="82" t="str">
        <f t="shared" si="1"/>
        <v/>
      </c>
    </row>
    <row r="16" spans="1:6">
      <c r="A16" s="49" t="s">
        <v>7556</v>
      </c>
      <c r="B16" s="80" t="s">
        <v>353</v>
      </c>
      <c r="C16" s="81">
        <f>'5-10其他应付款'!G27</f>
        <v>0</v>
      </c>
      <c r="D16" s="81">
        <f>'5-10其他应付款'!H27</f>
        <v>0</v>
      </c>
      <c r="E16" s="51">
        <f t="shared" si="0"/>
        <v>0</v>
      </c>
      <c r="F16" s="82" t="str">
        <f t="shared" si="1"/>
        <v/>
      </c>
    </row>
    <row r="17" spans="1:7">
      <c r="A17" s="49" t="s">
        <v>7557</v>
      </c>
      <c r="B17" s="83" t="s">
        <v>355</v>
      </c>
      <c r="C17" s="81">
        <f>'5-11持有待售负债'!E27</f>
        <v>0</v>
      </c>
      <c r="D17" s="81">
        <f>'5-11持有待售负债'!F27</f>
        <v>0</v>
      </c>
      <c r="E17" s="51">
        <f t="shared" si="0"/>
        <v>0</v>
      </c>
      <c r="F17" s="82" t="str">
        <f t="shared" si="1"/>
        <v/>
      </c>
    </row>
    <row r="18" spans="1:7">
      <c r="A18" s="49" t="s">
        <v>7558</v>
      </c>
      <c r="B18" s="80" t="s">
        <v>357</v>
      </c>
      <c r="C18" s="81">
        <f>'5-12一年内到期非流动负债'!F27</f>
        <v>0</v>
      </c>
      <c r="D18" s="81">
        <f>'5-12一年内到期非流动负债'!G27</f>
        <v>0</v>
      </c>
      <c r="E18" s="51">
        <f t="shared" si="0"/>
        <v>0</v>
      </c>
      <c r="F18" s="82" t="str">
        <f t="shared" si="1"/>
        <v/>
      </c>
    </row>
    <row r="19" spans="1:7">
      <c r="A19" s="49" t="s">
        <v>7559</v>
      </c>
      <c r="B19" s="80" t="s">
        <v>359</v>
      </c>
      <c r="C19" s="81">
        <f>'5-13其他流动负债'!E27</f>
        <v>0</v>
      </c>
      <c r="D19" s="81">
        <f>'5-13其他流动负债'!F27</f>
        <v>0</v>
      </c>
      <c r="E19" s="51">
        <f t="shared" si="0"/>
        <v>0</v>
      </c>
      <c r="F19" s="82" t="str">
        <f t="shared" si="1"/>
        <v/>
      </c>
    </row>
    <row r="20" spans="1:7">
      <c r="A20" s="49"/>
      <c r="B20" s="80"/>
      <c r="C20" s="81"/>
      <c r="D20" s="51"/>
      <c r="E20" s="51"/>
      <c r="F20" s="82" t="str">
        <f t="shared" si="1"/>
        <v/>
      </c>
    </row>
    <row r="21" spans="1:7">
      <c r="A21" s="49"/>
      <c r="B21" s="80"/>
      <c r="C21" s="81"/>
      <c r="D21" s="51"/>
      <c r="E21" s="51"/>
      <c r="F21" s="82"/>
    </row>
    <row r="22" spans="1:7">
      <c r="A22" s="49"/>
      <c r="B22" s="80"/>
      <c r="C22" s="81"/>
      <c r="D22" s="51"/>
      <c r="E22" s="51"/>
      <c r="F22" s="82"/>
    </row>
    <row r="23" spans="1:7">
      <c r="A23" s="49"/>
      <c r="B23" s="80"/>
      <c r="C23" s="81"/>
      <c r="D23" s="51"/>
      <c r="E23" s="51"/>
      <c r="F23" s="82"/>
    </row>
    <row r="24" spans="1:7">
      <c r="A24" s="49"/>
      <c r="B24" s="80"/>
      <c r="C24" s="81"/>
      <c r="D24" s="51"/>
      <c r="E24" s="51"/>
      <c r="F24" s="82"/>
    </row>
    <row r="25" spans="1:7">
      <c r="A25" s="49"/>
      <c r="B25" s="80"/>
      <c r="C25" s="81"/>
      <c r="D25" s="51"/>
      <c r="E25" s="51"/>
      <c r="F25" s="82"/>
    </row>
    <row r="26" spans="1:7">
      <c r="A26" s="49"/>
      <c r="B26" s="80"/>
      <c r="C26" s="81"/>
      <c r="D26" s="51"/>
      <c r="E26" s="51"/>
      <c r="F26" s="82"/>
    </row>
    <row r="27" spans="1:7">
      <c r="A27" s="49"/>
      <c r="B27" s="80"/>
      <c r="C27" s="81"/>
      <c r="D27" s="51"/>
      <c r="E27" s="51"/>
      <c r="F27" s="82"/>
    </row>
    <row r="28" spans="1:7">
      <c r="A28" s="49"/>
      <c r="B28" s="80"/>
      <c r="C28" s="81"/>
      <c r="D28" s="51"/>
      <c r="E28" s="51"/>
      <c r="F28" s="82"/>
    </row>
    <row r="29" spans="1:7">
      <c r="A29" s="49" t="s">
        <v>757</v>
      </c>
      <c r="B29" s="54"/>
      <c r="C29" s="81">
        <f>SUM(C7:C28)</f>
        <v>0</v>
      </c>
      <c r="D29" s="81">
        <f>SUM(D7:D28)</f>
        <v>0</v>
      </c>
      <c r="E29" s="51">
        <f>D29-C29</f>
        <v>0</v>
      </c>
      <c r="F29" s="82" t="str">
        <f>IF(C29=0,"",E29/C29*100)</f>
        <v/>
      </c>
    </row>
    <row r="30" s="44" customFormat="1" customHeight="1" spans="1:7">
      <c r="D30" s="44" t="str">
        <f>"评估人员："&amp;基本信息输入表!$Q$84</f>
        <v>评估人员：王庆国</v>
      </c>
      <c r="G30" s="52" t="s">
        <v>837</v>
      </c>
    </row>
    <row r="31" s="44" customFormat="1" customHeight="1" spans="1:7">
      <c r="G31" s="52"/>
    </row>
  </sheetData>
  <mergeCells count="4">
    <mergeCell ref="A2:F2"/>
    <mergeCell ref="A3:F3"/>
    <mergeCell ref="A5:C5"/>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M29"/>
  <sheetViews>
    <sheetView showGridLines="0" zoomScale="96" zoomScaleNormal="96" topLeftCell="A2" workbookViewId="0">
      <selection activeCell="E26" sqref="E26"/>
    </sheetView>
  </sheetViews>
  <sheetFormatPr defaultColWidth="9" defaultRowHeight="15.75" customHeight="1"/>
  <cols>
    <col min="1" max="1" width="8.7" style="10" customWidth="1"/>
    <col min="2" max="2" width="19.7" style="10" customWidth="1"/>
    <col min="3" max="3" width="9.2" style="10" customWidth="1"/>
    <col min="4" max="4" width="7.5" style="10" customWidth="1"/>
    <col min="5" max="5" width="7.7" style="10" customWidth="1"/>
    <col min="6" max="7" width="7.2" style="10" customWidth="1"/>
    <col min="8" max="8" width="10.7" style="10" customWidth="1"/>
    <col min="9" max="10" width="15.7" style="10" customWidth="1"/>
    <col min="11" max="11" width="12.7" style="10" customWidth="1"/>
    <col min="12" max="12" width="10.7" style="10" customWidth="1"/>
    <col min="13" max="14" width="9" style="10" customWidth="1"/>
    <col min="15" max="16384" width="9" style="10"/>
  </cols>
  <sheetData>
    <row r="1" customHeight="1" spans="1:13">
      <c r="A1" s="11" t="s">
        <v>0</v>
      </c>
    </row>
    <row r="2" s="8" customFormat="1" ht="30" customHeight="1" spans="1:13">
      <c r="A2" s="12" t="s">
        <v>7560</v>
      </c>
    </row>
    <row r="3" customHeight="1" spans="1:13">
      <c r="A3" s="9" t="str">
        <f>"评估基准日："&amp;TEXT(基本信息输入表!M7,"yyyy年mm月dd日")</f>
        <v>评估基准日：2025年02月20日</v>
      </c>
    </row>
    <row r="4" ht="14.25" customHeight="1" spans="1:13">
      <c r="A4" s="9"/>
      <c r="B4" s="9"/>
      <c r="C4" s="9"/>
      <c r="D4" s="9"/>
      <c r="E4" s="9"/>
      <c r="F4" s="9"/>
      <c r="G4" s="9"/>
      <c r="H4" s="9"/>
      <c r="I4" s="9"/>
      <c r="J4" s="9"/>
      <c r="K4" s="9"/>
      <c r="L4" s="14" t="s">
        <v>7561</v>
      </c>
    </row>
    <row r="5" customHeight="1" spans="1:13">
      <c r="A5" s="10" t="str">
        <f>基本信息输入表!K6&amp;"："&amp;基本信息输入表!M6</f>
        <v>产权持有单位：中国石油天然气股份有限公司塔里木油田分公司塔西南勘探开发公司</v>
      </c>
      <c r="L5" s="14" t="s">
        <v>1444</v>
      </c>
    </row>
    <row r="6" s="9" customFormat="1" customHeight="1" spans="1:13">
      <c r="A6" s="18" t="s">
        <v>4</v>
      </c>
      <c r="B6" s="18" t="s">
        <v>7562</v>
      </c>
      <c r="C6" s="18" t="s">
        <v>7563</v>
      </c>
      <c r="D6" s="18" t="s">
        <v>1147</v>
      </c>
      <c r="E6" s="18" t="s">
        <v>7564</v>
      </c>
      <c r="F6" s="18" t="s">
        <v>7565</v>
      </c>
      <c r="G6" s="18" t="s">
        <v>848</v>
      </c>
      <c r="H6" s="18" t="s">
        <v>7566</v>
      </c>
      <c r="I6" s="19" t="s">
        <v>6</v>
      </c>
      <c r="J6" s="18" t="s">
        <v>7</v>
      </c>
      <c r="K6" s="18" t="s">
        <v>7567</v>
      </c>
      <c r="L6" s="18" t="s">
        <v>176</v>
      </c>
      <c r="M6" s="9" t="s">
        <v>1461</v>
      </c>
    </row>
    <row r="7" ht="12.75" customHeight="1" spans="1:13">
      <c r="A7" s="20" t="str">
        <f>IF(B7="","",ROW()-6)</f>
        <v/>
      </c>
      <c r="B7" s="21"/>
      <c r="C7" s="21"/>
      <c r="D7" s="22"/>
      <c r="E7" s="22"/>
      <c r="F7" s="39"/>
      <c r="G7" s="21"/>
      <c r="H7" s="71"/>
      <c r="I7" s="71"/>
      <c r="J7" s="71"/>
      <c r="K7" s="71"/>
      <c r="L7" s="21"/>
      <c r="M7" s="9" t="s">
        <v>7568</v>
      </c>
    </row>
    <row r="8" ht="12.75" customHeight="1" spans="1:13">
      <c r="A8" s="20" t="str">
        <f t="shared" ref="A8:A26" si="0">IF(B8="","",ROW()-6)</f>
        <v/>
      </c>
      <c r="B8" s="21"/>
      <c r="C8" s="21"/>
      <c r="D8" s="22"/>
      <c r="E8" s="22"/>
      <c r="F8" s="39"/>
      <c r="G8" s="21"/>
      <c r="H8" s="71"/>
      <c r="I8" s="71"/>
      <c r="J8" s="71"/>
      <c r="K8" s="71"/>
      <c r="L8" s="21"/>
      <c r="M8" s="9" t="s">
        <v>7569</v>
      </c>
    </row>
    <row r="9" ht="12.75" customHeight="1" spans="1:13">
      <c r="A9" s="20" t="str">
        <f t="shared" si="0"/>
        <v/>
      </c>
      <c r="B9" s="21"/>
      <c r="C9" s="21"/>
      <c r="D9" s="22"/>
      <c r="E9" s="22"/>
      <c r="F9" s="39"/>
      <c r="G9" s="21"/>
      <c r="H9" s="71"/>
      <c r="I9" s="71"/>
      <c r="J9" s="71"/>
      <c r="K9" s="71"/>
      <c r="L9" s="21"/>
      <c r="M9" s="9" t="s">
        <v>7570</v>
      </c>
    </row>
    <row r="10" ht="12.75" customHeight="1" spans="1:13">
      <c r="A10" s="20" t="str">
        <f t="shared" si="0"/>
        <v/>
      </c>
      <c r="B10" s="21"/>
      <c r="C10" s="21"/>
      <c r="D10" s="22"/>
      <c r="E10" s="22"/>
      <c r="F10" s="39"/>
      <c r="G10" s="21"/>
      <c r="H10" s="71"/>
      <c r="I10" s="71"/>
      <c r="J10" s="71"/>
      <c r="K10" s="71"/>
      <c r="L10" s="21"/>
      <c r="M10" s="9" t="s">
        <v>7571</v>
      </c>
    </row>
    <row r="11" ht="12.75" customHeight="1" spans="1:13">
      <c r="A11" s="20" t="str">
        <f t="shared" si="0"/>
        <v/>
      </c>
      <c r="B11" s="21"/>
      <c r="C11" s="21"/>
      <c r="D11" s="22"/>
      <c r="E11" s="22"/>
      <c r="F11" s="39"/>
      <c r="G11" s="21"/>
      <c r="H11" s="71"/>
      <c r="I11" s="71"/>
      <c r="J11" s="71"/>
      <c r="K11" s="71"/>
      <c r="L11" s="21"/>
      <c r="M11" s="9" t="s">
        <v>7572</v>
      </c>
    </row>
    <row r="12" ht="12.75" customHeight="1" spans="1:13">
      <c r="A12" s="20" t="str">
        <f t="shared" si="0"/>
        <v/>
      </c>
      <c r="B12" s="21"/>
      <c r="C12" s="21"/>
      <c r="D12" s="22"/>
      <c r="E12" s="22"/>
      <c r="F12" s="39"/>
      <c r="G12" s="21"/>
      <c r="H12" s="71"/>
      <c r="I12" s="71"/>
      <c r="J12" s="71"/>
      <c r="K12" s="71"/>
      <c r="L12" s="21"/>
      <c r="M12" s="9" t="s">
        <v>7573</v>
      </c>
    </row>
    <row r="13" ht="12.75" customHeight="1" spans="1:13">
      <c r="A13" s="20" t="str">
        <f t="shared" si="0"/>
        <v/>
      </c>
      <c r="B13" s="21"/>
      <c r="C13" s="21"/>
      <c r="D13" s="22"/>
      <c r="E13" s="22"/>
      <c r="F13" s="39"/>
      <c r="G13" s="21"/>
      <c r="H13" s="71"/>
      <c r="I13" s="71"/>
      <c r="J13" s="71"/>
      <c r="K13" s="71"/>
      <c r="L13" s="21"/>
      <c r="M13" s="9" t="s">
        <v>7574</v>
      </c>
    </row>
    <row r="14" ht="12.75" customHeight="1" spans="1:13">
      <c r="A14" s="20" t="str">
        <f t="shared" si="0"/>
        <v/>
      </c>
      <c r="B14" s="21"/>
      <c r="C14" s="21"/>
      <c r="D14" s="22"/>
      <c r="E14" s="22"/>
      <c r="F14" s="39"/>
      <c r="G14" s="21"/>
      <c r="H14" s="71"/>
      <c r="I14" s="71"/>
      <c r="J14" s="71"/>
      <c r="K14" s="71"/>
      <c r="L14" s="21"/>
      <c r="M14" s="9" t="s">
        <v>7575</v>
      </c>
    </row>
    <row r="15" ht="12.75" customHeight="1" spans="1:13">
      <c r="A15" s="20" t="str">
        <f t="shared" si="0"/>
        <v/>
      </c>
      <c r="B15" s="21"/>
      <c r="C15" s="21"/>
      <c r="D15" s="22"/>
      <c r="E15" s="22"/>
      <c r="F15" s="39"/>
      <c r="G15" s="21"/>
      <c r="H15" s="71"/>
      <c r="I15" s="71"/>
      <c r="J15" s="71"/>
      <c r="K15" s="71"/>
      <c r="L15" s="21"/>
      <c r="M15" s="9" t="s">
        <v>7576</v>
      </c>
    </row>
    <row r="16" ht="12.75" customHeight="1" spans="1:13">
      <c r="A16" s="20" t="str">
        <f t="shared" si="0"/>
        <v/>
      </c>
      <c r="B16" s="21"/>
      <c r="C16" s="21"/>
      <c r="D16" s="22"/>
      <c r="E16" s="22"/>
      <c r="F16" s="39"/>
      <c r="G16" s="21"/>
      <c r="H16" s="71"/>
      <c r="I16" s="71"/>
      <c r="J16" s="71"/>
      <c r="K16" s="71"/>
      <c r="L16" s="21"/>
      <c r="M16" s="9" t="s">
        <v>7577</v>
      </c>
    </row>
    <row r="17" ht="12.75" customHeight="1" spans="1:13">
      <c r="A17" s="20" t="str">
        <f t="shared" si="0"/>
        <v/>
      </c>
      <c r="B17" s="21"/>
      <c r="C17" s="21"/>
      <c r="D17" s="22"/>
      <c r="E17" s="22"/>
      <c r="F17" s="39"/>
      <c r="G17" s="21"/>
      <c r="H17" s="71"/>
      <c r="I17" s="71"/>
      <c r="J17" s="71"/>
      <c r="K17" s="71"/>
      <c r="L17" s="21"/>
      <c r="M17" s="9" t="s">
        <v>7578</v>
      </c>
    </row>
    <row r="18" ht="12.75" customHeight="1" spans="1:13">
      <c r="A18" s="20" t="str">
        <f t="shared" si="0"/>
        <v/>
      </c>
      <c r="B18" s="21"/>
      <c r="C18" s="21"/>
      <c r="D18" s="22"/>
      <c r="E18" s="22"/>
      <c r="F18" s="39"/>
      <c r="G18" s="21"/>
      <c r="H18" s="71"/>
      <c r="I18" s="71"/>
      <c r="J18" s="71"/>
      <c r="K18" s="71"/>
      <c r="L18" s="21"/>
      <c r="M18" s="9" t="s">
        <v>7579</v>
      </c>
    </row>
    <row r="19" ht="12.75" customHeight="1" spans="1:13">
      <c r="A19" s="20" t="str">
        <f t="shared" si="0"/>
        <v/>
      </c>
      <c r="B19" s="21"/>
      <c r="C19" s="21"/>
      <c r="D19" s="22"/>
      <c r="E19" s="22"/>
      <c r="F19" s="39"/>
      <c r="G19" s="21"/>
      <c r="H19" s="71"/>
      <c r="I19" s="71"/>
      <c r="J19" s="71"/>
      <c r="K19" s="71"/>
      <c r="L19" s="21"/>
      <c r="M19" s="9" t="s">
        <v>7580</v>
      </c>
    </row>
    <row r="20" ht="12.75" customHeight="1" spans="1:13">
      <c r="A20" s="20" t="str">
        <f t="shared" si="0"/>
        <v/>
      </c>
      <c r="B20" s="21"/>
      <c r="C20" s="21"/>
      <c r="D20" s="22"/>
      <c r="E20" s="22"/>
      <c r="F20" s="39"/>
      <c r="G20" s="21"/>
      <c r="H20" s="71"/>
      <c r="I20" s="71"/>
      <c r="J20" s="71"/>
      <c r="K20" s="71"/>
      <c r="L20" s="21"/>
      <c r="M20" s="9" t="s">
        <v>7581</v>
      </c>
    </row>
    <row r="21" ht="12.75" customHeight="1" spans="1:13">
      <c r="A21" s="20" t="str">
        <f t="shared" si="0"/>
        <v/>
      </c>
      <c r="B21" s="21"/>
      <c r="C21" s="21"/>
      <c r="D21" s="22"/>
      <c r="E21" s="22"/>
      <c r="F21" s="39"/>
      <c r="G21" s="21"/>
      <c r="H21" s="71"/>
      <c r="I21" s="71"/>
      <c r="J21" s="71"/>
      <c r="K21" s="71"/>
      <c r="L21" s="21"/>
      <c r="M21" s="9" t="s">
        <v>7582</v>
      </c>
    </row>
    <row r="22" ht="12.75" customHeight="1" spans="1:13">
      <c r="A22" s="20" t="str">
        <f t="shared" si="0"/>
        <v/>
      </c>
      <c r="B22" s="21"/>
      <c r="C22" s="21"/>
      <c r="D22" s="22"/>
      <c r="E22" s="22"/>
      <c r="F22" s="39"/>
      <c r="G22" s="21"/>
      <c r="H22" s="71"/>
      <c r="I22" s="71"/>
      <c r="J22" s="71"/>
      <c r="K22" s="71"/>
      <c r="L22" s="21"/>
      <c r="M22" s="9" t="s">
        <v>7583</v>
      </c>
    </row>
    <row r="23" ht="12.75" customHeight="1" spans="1:13">
      <c r="A23" s="20" t="str">
        <f t="shared" si="0"/>
        <v/>
      </c>
      <c r="B23" s="21"/>
      <c r="C23" s="21"/>
      <c r="D23" s="22"/>
      <c r="E23" s="22"/>
      <c r="F23" s="39"/>
      <c r="G23" s="21"/>
      <c r="H23" s="71"/>
      <c r="I23" s="71"/>
      <c r="J23" s="71"/>
      <c r="K23" s="71"/>
      <c r="L23" s="21"/>
      <c r="M23" s="9" t="s">
        <v>7584</v>
      </c>
    </row>
    <row r="24" ht="12.75" customHeight="1" spans="1:13">
      <c r="A24" s="20" t="str">
        <f t="shared" si="0"/>
        <v/>
      </c>
      <c r="B24" s="21"/>
      <c r="C24" s="21"/>
      <c r="D24" s="22"/>
      <c r="E24" s="22"/>
      <c r="F24" s="39"/>
      <c r="G24" s="21"/>
      <c r="H24" s="71"/>
      <c r="I24" s="71"/>
      <c r="J24" s="71"/>
      <c r="K24" s="71"/>
      <c r="L24" s="21"/>
      <c r="M24" s="9" t="s">
        <v>7585</v>
      </c>
    </row>
    <row r="25" ht="12.75" customHeight="1" spans="1:13">
      <c r="A25" s="20" t="str">
        <f t="shared" si="0"/>
        <v/>
      </c>
      <c r="B25" s="21"/>
      <c r="C25" s="21"/>
      <c r="D25" s="22"/>
      <c r="E25" s="22"/>
      <c r="F25" s="39"/>
      <c r="G25" s="21"/>
      <c r="H25" s="71"/>
      <c r="I25" s="71"/>
      <c r="J25" s="71"/>
      <c r="K25" s="71"/>
      <c r="L25" s="21"/>
      <c r="M25" s="9" t="s">
        <v>7586</v>
      </c>
    </row>
    <row r="26" ht="12.75" customHeight="1" spans="1:13">
      <c r="A26" s="20" t="str">
        <f t="shared" si="0"/>
        <v/>
      </c>
      <c r="B26" s="21"/>
      <c r="C26" s="21"/>
      <c r="D26" s="22"/>
      <c r="E26" s="22"/>
      <c r="F26" s="39"/>
      <c r="G26" s="21"/>
      <c r="H26" s="71"/>
      <c r="I26" s="71"/>
      <c r="J26" s="71"/>
      <c r="K26" s="71"/>
      <c r="L26" s="21"/>
      <c r="M26" s="9" t="s">
        <v>7587</v>
      </c>
    </row>
    <row r="27" customHeight="1" spans="1:13">
      <c r="A27" s="24" t="s">
        <v>1524</v>
      </c>
      <c r="B27" s="25"/>
      <c r="C27" s="41"/>
      <c r="D27" s="24"/>
      <c r="E27" s="24"/>
      <c r="F27" s="40"/>
      <c r="G27" s="24"/>
      <c r="H27" s="75"/>
      <c r="I27" s="75">
        <f>SUM(I7:I26)</f>
        <v>0</v>
      </c>
      <c r="J27" s="75">
        <f>SUM(J7:J26)</f>
        <v>0</v>
      </c>
      <c r="K27" s="75"/>
      <c r="L27" s="27"/>
    </row>
    <row r="28" customHeight="1" spans="1:13">
      <c r="A28" s="10" t="str">
        <f>基本信息输入表!$K$6&amp;"填表人："&amp;基本信息输入表!$M$85</f>
        <v>产权持有单位填表人：宁国胜</v>
      </c>
      <c r="J28" s="10" t="str">
        <f>"评估人员："&amp;基本信息输入表!$Q$85</f>
        <v>评估人员：王庆国</v>
      </c>
      <c r="M28" s="10" t="s">
        <v>1483</v>
      </c>
    </row>
    <row r="29" customHeight="1" spans="1:13">
      <c r="A29" s="10" t="str">
        <f>"填表日期："&amp;YEAR(基本信息输入表!$O$85)&amp;"年"&amp;MONTH(基本信息输入表!$O$85)&amp;"月"&amp;DAY(基本信息输入表!$O$85)&amp;"日"</f>
        <v>填表日期：2025年2月22日</v>
      </c>
    </row>
  </sheetData>
  <mergeCells count="3">
    <mergeCell ref="A2:L2"/>
    <mergeCell ref="A3:L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J29"/>
  <sheetViews>
    <sheetView showGridLines="0" zoomScale="96" zoomScaleNormal="96" topLeftCell="A2" workbookViewId="0">
      <selection activeCell="O21" sqref="O21:P21"/>
    </sheetView>
  </sheetViews>
  <sheetFormatPr defaultColWidth="9" defaultRowHeight="15.75" customHeight="1"/>
  <cols>
    <col min="1" max="1" width="5.7" style="10" customWidth="1"/>
    <col min="2" max="2" width="26.2" style="10" customWidth="1"/>
    <col min="3" max="4" width="7.7" style="10" customWidth="1"/>
    <col min="5" max="5" width="18" style="10" customWidth="1"/>
    <col min="6" max="7" width="15.7" style="10" customWidth="1"/>
    <col min="8" max="8" width="17.5" style="10" customWidth="1"/>
    <col min="9" max="9" width="16.7" style="10" customWidth="1"/>
    <col min="10" max="11" width="9" style="10" customWidth="1"/>
    <col min="12" max="16384" width="9" style="10"/>
  </cols>
  <sheetData>
    <row r="1" customHeight="1" spans="1:10">
      <c r="A1" s="11" t="s">
        <v>0</v>
      </c>
    </row>
    <row r="2" s="8" customFormat="1" ht="30" customHeight="1" spans="1:10">
      <c r="A2" s="12" t="s">
        <v>7588</v>
      </c>
    </row>
    <row r="3" customHeight="1" spans="1:10">
      <c r="A3" s="9" t="str">
        <f>"评估基准日："&amp;TEXT(基本信息输入表!M7,"yyyy年mm月dd日")</f>
        <v>评估基准日：2025年02月20日</v>
      </c>
    </row>
    <row r="4" ht="14.25" customHeight="1" spans="1:10">
      <c r="A4" s="9"/>
      <c r="B4" s="9"/>
      <c r="C4" s="9"/>
      <c r="D4" s="9"/>
      <c r="E4" s="9"/>
      <c r="F4" s="9"/>
      <c r="G4" s="9"/>
      <c r="H4" s="9"/>
      <c r="I4" s="14" t="s">
        <v>7589</v>
      </c>
    </row>
    <row r="5" customHeight="1" spans="1:10">
      <c r="A5" s="15" t="str">
        <f>基本信息输入表!K6&amp;"："&amp;基本信息输入表!M6</f>
        <v>产权持有单位：中国石油天然气股份有限公司塔里木油田分公司塔西南勘探开发公司</v>
      </c>
      <c r="B5" s="16"/>
      <c r="C5" s="16"/>
      <c r="D5" s="16"/>
      <c r="E5" s="17"/>
      <c r="I5" s="14" t="s">
        <v>1444</v>
      </c>
    </row>
    <row r="6" s="9" customFormat="1" customHeight="1" spans="1:10">
      <c r="A6" s="18" t="s">
        <v>4</v>
      </c>
      <c r="B6" s="18" t="s">
        <v>7590</v>
      </c>
      <c r="C6" s="18" t="s">
        <v>7591</v>
      </c>
      <c r="D6" s="18" t="s">
        <v>1456</v>
      </c>
      <c r="E6" s="18" t="s">
        <v>7592</v>
      </c>
      <c r="F6" s="19" t="s">
        <v>6</v>
      </c>
      <c r="G6" s="18" t="s">
        <v>7</v>
      </c>
      <c r="H6" s="18" t="s">
        <v>7567</v>
      </c>
      <c r="I6" s="18" t="s">
        <v>176</v>
      </c>
      <c r="J6" s="9" t="s">
        <v>1461</v>
      </c>
    </row>
    <row r="7" ht="12.75" customHeight="1" spans="1:10">
      <c r="A7" s="20" t="str">
        <f>IF(B7="","",ROW()-6)</f>
        <v/>
      </c>
      <c r="B7" s="21"/>
      <c r="C7" s="57"/>
      <c r="D7" s="23"/>
      <c r="E7" s="23"/>
      <c r="F7" s="23"/>
      <c r="G7" s="23"/>
      <c r="H7" s="23"/>
      <c r="I7" s="21"/>
      <c r="J7" s="9" t="s">
        <v>7593</v>
      </c>
    </row>
    <row r="8" ht="12.75" customHeight="1" spans="1:10">
      <c r="A8" s="20" t="str">
        <f t="shared" ref="A8:A26" si="0">IF(B8="","",ROW()-6)</f>
        <v/>
      </c>
      <c r="B8" s="21"/>
      <c r="C8" s="57"/>
      <c r="D8" s="23"/>
      <c r="E8" s="23"/>
      <c r="F8" s="23"/>
      <c r="G8" s="23"/>
      <c r="H8" s="23"/>
      <c r="I8" s="21"/>
      <c r="J8" s="9" t="s">
        <v>7594</v>
      </c>
    </row>
    <row r="9" ht="12.75" customHeight="1" spans="1:10">
      <c r="A9" s="20" t="str">
        <f t="shared" si="0"/>
        <v/>
      </c>
      <c r="B9" s="21"/>
      <c r="C9" s="57"/>
      <c r="D9" s="23"/>
      <c r="E9" s="23"/>
      <c r="F9" s="23"/>
      <c r="G9" s="23"/>
      <c r="H9" s="23"/>
      <c r="I9" s="21"/>
      <c r="J9" s="9" t="s">
        <v>7595</v>
      </c>
    </row>
    <row r="10" ht="12.75" customHeight="1" spans="1:10">
      <c r="A10" s="20" t="str">
        <f t="shared" si="0"/>
        <v/>
      </c>
      <c r="B10" s="21"/>
      <c r="C10" s="57"/>
      <c r="D10" s="23"/>
      <c r="E10" s="23"/>
      <c r="F10" s="23"/>
      <c r="G10" s="23"/>
      <c r="H10" s="23"/>
      <c r="I10" s="21"/>
      <c r="J10" s="9" t="s">
        <v>7596</v>
      </c>
    </row>
    <row r="11" ht="12.75" customHeight="1" spans="1:10">
      <c r="A11" s="20" t="str">
        <f t="shared" si="0"/>
        <v/>
      </c>
      <c r="B11" s="21"/>
      <c r="C11" s="57"/>
      <c r="D11" s="23"/>
      <c r="E11" s="23"/>
      <c r="F11" s="23"/>
      <c r="G11" s="23"/>
      <c r="H11" s="23"/>
      <c r="I11" s="21"/>
      <c r="J11" s="9" t="s">
        <v>7597</v>
      </c>
    </row>
    <row r="12" ht="12.75" customHeight="1" spans="1:10">
      <c r="A12" s="20" t="str">
        <f t="shared" si="0"/>
        <v/>
      </c>
      <c r="B12" s="21"/>
      <c r="C12" s="57"/>
      <c r="D12" s="23"/>
      <c r="E12" s="23"/>
      <c r="F12" s="23"/>
      <c r="G12" s="23"/>
      <c r="H12" s="23"/>
      <c r="I12" s="21"/>
      <c r="J12" s="9" t="s">
        <v>7598</v>
      </c>
    </row>
    <row r="13" ht="12.75" customHeight="1" spans="1:10">
      <c r="A13" s="20" t="str">
        <f t="shared" si="0"/>
        <v/>
      </c>
      <c r="B13" s="21"/>
      <c r="C13" s="57"/>
      <c r="D13" s="23"/>
      <c r="E13" s="23"/>
      <c r="F13" s="23"/>
      <c r="G13" s="23"/>
      <c r="H13" s="23"/>
      <c r="I13" s="21"/>
      <c r="J13" s="9" t="s">
        <v>7599</v>
      </c>
    </row>
    <row r="14" ht="12.75" customHeight="1" spans="1:10">
      <c r="A14" s="20" t="str">
        <f t="shared" si="0"/>
        <v/>
      </c>
      <c r="B14" s="21"/>
      <c r="C14" s="57"/>
      <c r="D14" s="23"/>
      <c r="E14" s="23"/>
      <c r="F14" s="23"/>
      <c r="G14" s="23"/>
      <c r="H14" s="23"/>
      <c r="I14" s="21"/>
      <c r="J14" s="9" t="s">
        <v>7600</v>
      </c>
    </row>
    <row r="15" ht="12.75" customHeight="1" spans="1:10">
      <c r="A15" s="20" t="str">
        <f t="shared" si="0"/>
        <v/>
      </c>
      <c r="B15" s="21"/>
      <c r="C15" s="57"/>
      <c r="D15" s="23"/>
      <c r="E15" s="23"/>
      <c r="F15" s="23"/>
      <c r="G15" s="23"/>
      <c r="H15" s="23"/>
      <c r="I15" s="21"/>
      <c r="J15" s="9" t="s">
        <v>7601</v>
      </c>
    </row>
    <row r="16" ht="12.75" customHeight="1" spans="1:10">
      <c r="A16" s="20" t="str">
        <f t="shared" si="0"/>
        <v/>
      </c>
      <c r="B16" s="21"/>
      <c r="C16" s="57"/>
      <c r="D16" s="23"/>
      <c r="E16" s="23"/>
      <c r="F16" s="23"/>
      <c r="G16" s="23"/>
      <c r="H16" s="23"/>
      <c r="I16" s="21"/>
      <c r="J16" s="9" t="s">
        <v>7602</v>
      </c>
    </row>
    <row r="17" ht="12.75" customHeight="1" spans="1:10">
      <c r="A17" s="20" t="str">
        <f t="shared" si="0"/>
        <v/>
      </c>
      <c r="B17" s="21"/>
      <c r="C17" s="57"/>
      <c r="D17" s="23"/>
      <c r="E17" s="23"/>
      <c r="F17" s="23"/>
      <c r="G17" s="23"/>
      <c r="H17" s="23"/>
      <c r="I17" s="21"/>
      <c r="J17" s="9" t="s">
        <v>7603</v>
      </c>
    </row>
    <row r="18" ht="12.75" customHeight="1" spans="1:10">
      <c r="A18" s="20" t="str">
        <f t="shared" si="0"/>
        <v/>
      </c>
      <c r="B18" s="21"/>
      <c r="C18" s="57"/>
      <c r="D18" s="23"/>
      <c r="E18" s="23"/>
      <c r="F18" s="23"/>
      <c r="G18" s="23"/>
      <c r="H18" s="23"/>
      <c r="I18" s="21"/>
      <c r="J18" s="9" t="s">
        <v>7604</v>
      </c>
    </row>
    <row r="19" ht="12.75" customHeight="1" spans="1:10">
      <c r="A19" s="20" t="str">
        <f t="shared" si="0"/>
        <v/>
      </c>
      <c r="B19" s="21"/>
      <c r="C19" s="57"/>
      <c r="D19" s="23"/>
      <c r="E19" s="23"/>
      <c r="F19" s="23"/>
      <c r="G19" s="23"/>
      <c r="H19" s="23"/>
      <c r="I19" s="21"/>
      <c r="J19" s="9" t="s">
        <v>7605</v>
      </c>
    </row>
    <row r="20" ht="12.75" customHeight="1" spans="1:10">
      <c r="A20" s="20" t="str">
        <f t="shared" si="0"/>
        <v/>
      </c>
      <c r="B20" s="21"/>
      <c r="C20" s="57"/>
      <c r="D20" s="23"/>
      <c r="E20" s="23"/>
      <c r="F20" s="23"/>
      <c r="G20" s="23"/>
      <c r="H20" s="23"/>
      <c r="I20" s="21"/>
      <c r="J20" s="9" t="s">
        <v>7606</v>
      </c>
    </row>
    <row r="21" ht="12.75" customHeight="1" spans="1:10">
      <c r="A21" s="20" t="str">
        <f t="shared" si="0"/>
        <v/>
      </c>
      <c r="B21" s="21"/>
      <c r="C21" s="57"/>
      <c r="D21" s="23"/>
      <c r="E21" s="23"/>
      <c r="F21" s="23"/>
      <c r="G21" s="23"/>
      <c r="H21" s="23"/>
      <c r="I21" s="21"/>
      <c r="J21" s="9" t="s">
        <v>7607</v>
      </c>
    </row>
    <row r="22" ht="12.75" customHeight="1" spans="1:10">
      <c r="A22" s="20" t="str">
        <f t="shared" si="0"/>
        <v/>
      </c>
      <c r="B22" s="21"/>
      <c r="C22" s="57"/>
      <c r="D22" s="23"/>
      <c r="E22" s="23"/>
      <c r="F22" s="23"/>
      <c r="G22" s="23"/>
      <c r="H22" s="23"/>
      <c r="I22" s="21"/>
      <c r="J22" s="9" t="s">
        <v>7608</v>
      </c>
    </row>
    <row r="23" ht="12.75" customHeight="1" spans="1:10">
      <c r="A23" s="20" t="str">
        <f t="shared" si="0"/>
        <v/>
      </c>
      <c r="B23" s="21"/>
      <c r="C23" s="57"/>
      <c r="D23" s="23"/>
      <c r="E23" s="23"/>
      <c r="F23" s="23"/>
      <c r="G23" s="23"/>
      <c r="H23" s="23"/>
      <c r="I23" s="21"/>
      <c r="J23" s="9" t="s">
        <v>7609</v>
      </c>
    </row>
    <row r="24" ht="12.75" customHeight="1" spans="1:10">
      <c r="A24" s="20" t="str">
        <f t="shared" si="0"/>
        <v/>
      </c>
      <c r="B24" s="21"/>
      <c r="C24" s="57"/>
      <c r="D24" s="23"/>
      <c r="E24" s="23"/>
      <c r="F24" s="23"/>
      <c r="G24" s="23"/>
      <c r="H24" s="23"/>
      <c r="I24" s="21"/>
      <c r="J24" s="9" t="s">
        <v>7610</v>
      </c>
    </row>
    <row r="25" ht="12.75" customHeight="1" spans="1:10">
      <c r="A25" s="20" t="str">
        <f t="shared" si="0"/>
        <v/>
      </c>
      <c r="B25" s="21"/>
      <c r="C25" s="57"/>
      <c r="D25" s="23"/>
      <c r="E25" s="23"/>
      <c r="F25" s="23"/>
      <c r="G25" s="23"/>
      <c r="H25" s="23"/>
      <c r="I25" s="21"/>
      <c r="J25" s="9" t="s">
        <v>7611</v>
      </c>
    </row>
    <row r="26" ht="12.75" customHeight="1" spans="1:10">
      <c r="A26" s="20" t="str">
        <f t="shared" si="0"/>
        <v/>
      </c>
      <c r="B26" s="21"/>
      <c r="C26" s="57"/>
      <c r="D26" s="23"/>
      <c r="E26" s="23"/>
      <c r="F26" s="23"/>
      <c r="G26" s="23"/>
      <c r="H26" s="23"/>
      <c r="I26" s="21"/>
      <c r="J26" s="9" t="s">
        <v>7612</v>
      </c>
    </row>
    <row r="27" customHeight="1" spans="1:10">
      <c r="A27" s="24" t="s">
        <v>1524</v>
      </c>
      <c r="B27" s="25"/>
      <c r="C27" s="24"/>
      <c r="D27" s="24"/>
      <c r="E27" s="24"/>
      <c r="F27" s="31">
        <f>SUM(F7:F26)</f>
        <v>0</v>
      </c>
      <c r="G27" s="31">
        <f>SUM(G7:G26)</f>
        <v>0</v>
      </c>
      <c r="H27" s="31"/>
      <c r="I27" s="27"/>
    </row>
    <row r="28" customHeight="1" spans="1:10">
      <c r="A28" s="10" t="str">
        <f>基本信息输入表!$K$6&amp;"填表人："&amp;基本信息输入表!$M$86</f>
        <v>产权持有单位填表人：宁国胜</v>
      </c>
      <c r="G28" s="10" t="str">
        <f>"评估人员："&amp;基本信息输入表!$Q$86</f>
        <v>评估人员：王庆国</v>
      </c>
      <c r="J28" s="10" t="s">
        <v>1483</v>
      </c>
    </row>
    <row r="29" customHeight="1" spans="1:10">
      <c r="A29" s="10" t="str">
        <f>"填表日期："&amp;YEAR(基本信息输入表!$O$86)&amp;"年"&amp;MONTH(基本信息输入表!$O$86)&amp;"月"&amp;DAY(基本信息输入表!$O$86)&amp;"日"</f>
        <v>填表日期：2025年2月22日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AF30"/>
  <sheetViews>
    <sheetView showGridLines="0" zoomScale="77" zoomScaleNormal="77" topLeftCell="Q1" workbookViewId="0">
      <selection activeCell="G21" sqref="G21"/>
    </sheetView>
  </sheetViews>
  <sheetFormatPr defaultColWidth="9" defaultRowHeight="15.75" customHeight="1"/>
  <cols>
    <col min="1" max="1" width="6.5" style="10" customWidth="1"/>
    <col min="2" max="2" width="22" style="10" customWidth="1"/>
    <col min="3" max="6" width="12.2" style="10" customWidth="1"/>
    <col min="7" max="7" width="11.7" style="10" customWidth="1"/>
    <col min="8" max="8" width="16.7" style="10" customWidth="1"/>
    <col min="9" max="9" width="10.7" style="10" customWidth="1"/>
    <col min="10" max="10" width="10.2" style="10" customWidth="1"/>
    <col min="11" max="11" width="18.2" style="10" customWidth="1"/>
    <col min="12" max="12" width="16.5" style="10" customWidth="1"/>
    <col min="13" max="13" width="14.7" style="10" customWidth="1"/>
    <col min="14" max="15" width="10.7" style="10" customWidth="1"/>
    <col min="16" max="16" width="9.7" style="10" customWidth="1"/>
    <col min="17" max="17" width="13.7" style="10" customWidth="1"/>
    <col min="18" max="18" width="12.2" style="10" customWidth="1"/>
    <col min="19" max="19" width="11.5" style="10" customWidth="1"/>
    <col min="20" max="20" width="21.2" style="10" customWidth="1"/>
    <col min="21" max="23" width="9.7" style="10" customWidth="1"/>
    <col min="24" max="24" width="13.5" style="10" customWidth="1"/>
    <col min="25" max="26" width="9.7" style="10" customWidth="1"/>
    <col min="27" max="27" width="4.7" style="10" customWidth="1"/>
    <col min="28" max="28" width="11" style="10" customWidth="1"/>
    <col min="29" max="30" width="15.7" style="10" customWidth="1"/>
    <col min="31" max="31" width="9.7" style="10" customWidth="1"/>
    <col min="32" max="33" width="9" style="10" customWidth="1"/>
    <col min="34" max="16384" width="9" style="10"/>
  </cols>
  <sheetData>
    <row r="1" customHeight="1" spans="1:32">
      <c r="A1" s="11" t="s">
        <v>0</v>
      </c>
    </row>
    <row r="2" s="8" customFormat="1" ht="30" customHeight="1" spans="1:32">
      <c r="A2" s="12" t="s">
        <v>7613</v>
      </c>
    </row>
    <row r="3" customHeight="1" spans="1:32">
      <c r="A3" s="9" t="str">
        <f>"评估基准日："&amp;TEXT(基本信息输入表!M7,"yyyy年mm月dd日")</f>
        <v>评估基准日：2025年02月20日</v>
      </c>
    </row>
    <row r="4" ht="14.25" customHeight="1" spans="1:3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14" t="s">
        <v>7614</v>
      </c>
    </row>
    <row r="5" customHeight="1" spans="1:32">
      <c r="A5" s="62" t="str">
        <f>基本信息输入表!K6&amp;"："&amp;基本信息输入表!M6</f>
        <v>产权持有单位：中国石油天然气股份有限公司塔里木油田分公司塔西南勘探开发公司</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E5" s="14" t="s">
        <v>1444</v>
      </c>
    </row>
    <row r="6" s="9" customFormat="1" customHeight="1" spans="1:32">
      <c r="A6" s="36" t="s">
        <v>4</v>
      </c>
      <c r="B6" s="36" t="s">
        <v>1039</v>
      </c>
      <c r="C6" s="36" t="s">
        <v>1040</v>
      </c>
      <c r="D6" s="36" t="s">
        <v>740</v>
      </c>
      <c r="E6" s="36" t="s">
        <v>1041</v>
      </c>
      <c r="F6" s="36" t="s">
        <v>1042</v>
      </c>
      <c r="G6" s="63" t="s">
        <v>7615</v>
      </c>
      <c r="H6" s="63" t="s">
        <v>7616</v>
      </c>
      <c r="I6" s="64" t="s">
        <v>7617</v>
      </c>
      <c r="J6" s="65" t="s">
        <v>7618</v>
      </c>
      <c r="K6" s="63" t="s">
        <v>7619</v>
      </c>
      <c r="L6" s="64" t="s">
        <v>7592</v>
      </c>
      <c r="M6" s="64" t="s">
        <v>7620</v>
      </c>
      <c r="N6" s="66" t="s">
        <v>7621</v>
      </c>
      <c r="O6" s="66"/>
      <c r="P6" s="66"/>
      <c r="Q6" s="66"/>
      <c r="R6" s="66"/>
      <c r="S6" s="66"/>
      <c r="T6" s="66" t="s">
        <v>7622</v>
      </c>
      <c r="U6" s="66"/>
      <c r="V6" s="66"/>
      <c r="W6" s="66"/>
      <c r="X6" s="66" t="s">
        <v>7623</v>
      </c>
      <c r="Y6" s="66"/>
      <c r="Z6" s="66"/>
      <c r="AA6" s="36" t="s">
        <v>7624</v>
      </c>
      <c r="AB6" s="36" t="s">
        <v>1456</v>
      </c>
      <c r="AC6" s="36" t="s">
        <v>6</v>
      </c>
      <c r="AD6" s="36" t="s">
        <v>7</v>
      </c>
      <c r="AE6" s="36" t="s">
        <v>176</v>
      </c>
      <c r="AF6" s="9" t="s">
        <v>1461</v>
      </c>
    </row>
    <row r="7" s="9" customFormat="1" ht="31.95" customHeight="1" spans="1:32">
      <c r="A7" s="36"/>
      <c r="B7" s="36"/>
      <c r="C7" s="36"/>
      <c r="D7" s="36"/>
      <c r="E7" s="36"/>
      <c r="F7" s="36"/>
      <c r="G7" s="63"/>
      <c r="H7" s="63"/>
      <c r="I7" s="64"/>
      <c r="J7" s="65"/>
      <c r="K7" s="63"/>
      <c r="L7" s="64"/>
      <c r="M7" s="64"/>
      <c r="N7" s="66" t="s">
        <v>7625</v>
      </c>
      <c r="O7" s="66" t="s">
        <v>7626</v>
      </c>
      <c r="P7" s="66" t="s">
        <v>7627</v>
      </c>
      <c r="Q7" s="66" t="s">
        <v>7628</v>
      </c>
      <c r="R7" s="66" t="s">
        <v>7629</v>
      </c>
      <c r="S7" s="66" t="s">
        <v>7630</v>
      </c>
      <c r="T7" s="66" t="s">
        <v>7631</v>
      </c>
      <c r="U7" s="66" t="s">
        <v>7632</v>
      </c>
      <c r="V7" s="66" t="s">
        <v>7633</v>
      </c>
      <c r="W7" s="66" t="s">
        <v>7634</v>
      </c>
      <c r="X7" s="66" t="s">
        <v>7635</v>
      </c>
      <c r="Y7" s="66" t="s">
        <v>7636</v>
      </c>
      <c r="Z7" s="66" t="s">
        <v>7637</v>
      </c>
      <c r="AA7" s="36"/>
      <c r="AB7" s="36"/>
      <c r="AC7" s="36"/>
      <c r="AD7" s="36"/>
      <c r="AE7" s="36"/>
    </row>
    <row r="8" ht="12.75" customHeight="1" spans="1:32">
      <c r="A8" s="20" t="str">
        <f>IF(B8="","",ROW()-6)</f>
        <v/>
      </c>
      <c r="B8" s="21"/>
      <c r="C8" s="21"/>
      <c r="D8" s="37"/>
      <c r="E8" s="67"/>
      <c r="F8" s="67"/>
      <c r="G8" s="39"/>
      <c r="H8" s="23"/>
      <c r="I8" s="23"/>
      <c r="J8" s="23"/>
      <c r="K8" s="23"/>
      <c r="L8" s="23"/>
      <c r="M8" s="21"/>
      <c r="N8" s="21"/>
      <c r="O8" s="21"/>
      <c r="P8" s="23"/>
      <c r="Q8" s="23"/>
      <c r="R8" s="23"/>
      <c r="S8" s="23"/>
      <c r="T8" s="21"/>
      <c r="U8" s="67"/>
      <c r="V8" s="67"/>
      <c r="W8" s="67"/>
      <c r="X8" s="21"/>
      <c r="Y8" s="67"/>
      <c r="Z8" s="67"/>
      <c r="AA8" s="68"/>
      <c r="AB8" s="59"/>
      <c r="AC8" s="23"/>
      <c r="AD8" s="23"/>
      <c r="AE8" s="21"/>
      <c r="AF8" s="9" t="s">
        <v>7638</v>
      </c>
    </row>
    <row r="9" ht="12.75" customHeight="1" spans="1:32">
      <c r="A9" s="20" t="str">
        <f t="shared" ref="A9:A27" si="0">IF(B9="","",ROW()-6)</f>
        <v/>
      </c>
      <c r="B9" s="21"/>
      <c r="C9" s="21"/>
      <c r="D9" s="37"/>
      <c r="E9" s="67"/>
      <c r="F9" s="67"/>
      <c r="G9" s="39"/>
      <c r="H9" s="23"/>
      <c r="I9" s="23"/>
      <c r="J9" s="23"/>
      <c r="K9" s="23"/>
      <c r="L9" s="23"/>
      <c r="M9" s="21"/>
      <c r="N9" s="21"/>
      <c r="O9" s="21"/>
      <c r="P9" s="23"/>
      <c r="Q9" s="23"/>
      <c r="R9" s="23"/>
      <c r="S9" s="23"/>
      <c r="T9" s="21"/>
      <c r="U9" s="67"/>
      <c r="V9" s="67"/>
      <c r="W9" s="67"/>
      <c r="X9" s="21"/>
      <c r="Y9" s="67"/>
      <c r="Z9" s="67"/>
      <c r="AA9" s="68"/>
      <c r="AB9" s="59"/>
      <c r="AC9" s="23"/>
      <c r="AD9" s="23"/>
      <c r="AE9" s="21"/>
      <c r="AF9" s="9" t="s">
        <v>7639</v>
      </c>
    </row>
    <row r="10" ht="12.75" customHeight="1" spans="1:32">
      <c r="A10" s="20" t="str">
        <f t="shared" si="0"/>
        <v/>
      </c>
      <c r="B10" s="21"/>
      <c r="C10" s="21"/>
      <c r="D10" s="37"/>
      <c r="E10" s="67"/>
      <c r="F10" s="67"/>
      <c r="G10" s="39"/>
      <c r="H10" s="23"/>
      <c r="I10" s="23"/>
      <c r="J10" s="23"/>
      <c r="K10" s="23"/>
      <c r="L10" s="23"/>
      <c r="M10" s="21"/>
      <c r="N10" s="21"/>
      <c r="O10" s="21"/>
      <c r="P10" s="23"/>
      <c r="Q10" s="23"/>
      <c r="R10" s="23"/>
      <c r="S10" s="23"/>
      <c r="T10" s="21"/>
      <c r="U10" s="67"/>
      <c r="V10" s="67"/>
      <c r="W10" s="67"/>
      <c r="X10" s="21"/>
      <c r="Y10" s="67"/>
      <c r="Z10" s="67"/>
      <c r="AA10" s="68"/>
      <c r="AB10" s="59"/>
      <c r="AC10" s="23"/>
      <c r="AD10" s="23"/>
      <c r="AE10" s="21"/>
      <c r="AF10" s="9" t="s">
        <v>7640</v>
      </c>
    </row>
    <row r="11" ht="12.75" customHeight="1" spans="1:32">
      <c r="A11" s="20" t="str">
        <f t="shared" si="0"/>
        <v/>
      </c>
      <c r="B11" s="21"/>
      <c r="C11" s="21"/>
      <c r="D11" s="37"/>
      <c r="E11" s="67"/>
      <c r="F11" s="67"/>
      <c r="G11" s="39"/>
      <c r="H11" s="23"/>
      <c r="I11" s="23"/>
      <c r="J11" s="23"/>
      <c r="K11" s="23"/>
      <c r="L11" s="23"/>
      <c r="M11" s="21"/>
      <c r="N11" s="21"/>
      <c r="O11" s="21"/>
      <c r="P11" s="23"/>
      <c r="Q11" s="23"/>
      <c r="R11" s="23"/>
      <c r="S11" s="23"/>
      <c r="T11" s="21"/>
      <c r="U11" s="67"/>
      <c r="V11" s="67"/>
      <c r="W11" s="67"/>
      <c r="X11" s="21"/>
      <c r="Y11" s="67"/>
      <c r="Z11" s="67"/>
      <c r="AA11" s="68"/>
      <c r="AB11" s="59"/>
      <c r="AC11" s="23"/>
      <c r="AD11" s="23"/>
      <c r="AE11" s="21"/>
      <c r="AF11" s="9" t="s">
        <v>7641</v>
      </c>
    </row>
    <row r="12" ht="12.75" customHeight="1" spans="1:32">
      <c r="A12" s="20" t="str">
        <f t="shared" si="0"/>
        <v/>
      </c>
      <c r="B12" s="21"/>
      <c r="C12" s="21"/>
      <c r="D12" s="37"/>
      <c r="E12" s="67"/>
      <c r="F12" s="67"/>
      <c r="G12" s="39"/>
      <c r="H12" s="23"/>
      <c r="I12" s="23"/>
      <c r="J12" s="23"/>
      <c r="K12" s="23"/>
      <c r="L12" s="23"/>
      <c r="M12" s="21"/>
      <c r="N12" s="21"/>
      <c r="O12" s="21"/>
      <c r="P12" s="23"/>
      <c r="Q12" s="23"/>
      <c r="R12" s="23"/>
      <c r="S12" s="23"/>
      <c r="T12" s="21"/>
      <c r="U12" s="67"/>
      <c r="V12" s="67"/>
      <c r="W12" s="67"/>
      <c r="X12" s="21"/>
      <c r="Y12" s="67"/>
      <c r="Z12" s="67"/>
      <c r="AA12" s="68"/>
      <c r="AB12" s="59"/>
      <c r="AC12" s="23"/>
      <c r="AD12" s="23"/>
      <c r="AE12" s="21"/>
      <c r="AF12" s="9" t="s">
        <v>7642</v>
      </c>
    </row>
    <row r="13" ht="12.75" customHeight="1" spans="1:32">
      <c r="A13" s="20" t="str">
        <f t="shared" si="0"/>
        <v/>
      </c>
      <c r="B13" s="21"/>
      <c r="C13" s="21"/>
      <c r="D13" s="37"/>
      <c r="E13" s="67"/>
      <c r="F13" s="67"/>
      <c r="G13" s="39"/>
      <c r="H13" s="23"/>
      <c r="I13" s="23"/>
      <c r="J13" s="23"/>
      <c r="K13" s="23"/>
      <c r="L13" s="23"/>
      <c r="M13" s="21"/>
      <c r="N13" s="21"/>
      <c r="O13" s="21"/>
      <c r="P13" s="23"/>
      <c r="Q13" s="23"/>
      <c r="R13" s="23"/>
      <c r="S13" s="23"/>
      <c r="T13" s="21"/>
      <c r="U13" s="67"/>
      <c r="V13" s="67"/>
      <c r="W13" s="67"/>
      <c r="X13" s="21"/>
      <c r="Y13" s="67"/>
      <c r="Z13" s="67"/>
      <c r="AA13" s="68"/>
      <c r="AB13" s="59"/>
      <c r="AC13" s="23"/>
      <c r="AD13" s="23"/>
      <c r="AE13" s="21"/>
      <c r="AF13" s="9" t="s">
        <v>7643</v>
      </c>
    </row>
    <row r="14" ht="12.75" customHeight="1" spans="1:32">
      <c r="A14" s="20" t="str">
        <f t="shared" si="0"/>
        <v/>
      </c>
      <c r="B14" s="21"/>
      <c r="C14" s="21"/>
      <c r="D14" s="37"/>
      <c r="E14" s="67"/>
      <c r="F14" s="67"/>
      <c r="G14" s="39"/>
      <c r="H14" s="23"/>
      <c r="I14" s="23"/>
      <c r="J14" s="23"/>
      <c r="K14" s="23"/>
      <c r="L14" s="23"/>
      <c r="M14" s="21"/>
      <c r="N14" s="21"/>
      <c r="O14" s="21"/>
      <c r="P14" s="23"/>
      <c r="Q14" s="23"/>
      <c r="R14" s="23"/>
      <c r="S14" s="23"/>
      <c r="T14" s="21"/>
      <c r="U14" s="67"/>
      <c r="V14" s="67"/>
      <c r="W14" s="67"/>
      <c r="X14" s="21"/>
      <c r="Y14" s="67"/>
      <c r="Z14" s="67"/>
      <c r="AA14" s="68"/>
      <c r="AB14" s="59"/>
      <c r="AC14" s="23"/>
      <c r="AD14" s="23"/>
      <c r="AE14" s="21"/>
      <c r="AF14" s="9" t="s">
        <v>7644</v>
      </c>
    </row>
    <row r="15" ht="12.75" customHeight="1" spans="1:32">
      <c r="A15" s="20" t="str">
        <f t="shared" si="0"/>
        <v/>
      </c>
      <c r="B15" s="21"/>
      <c r="C15" s="21"/>
      <c r="D15" s="37"/>
      <c r="E15" s="67"/>
      <c r="F15" s="67"/>
      <c r="G15" s="39"/>
      <c r="H15" s="23"/>
      <c r="I15" s="23"/>
      <c r="J15" s="23"/>
      <c r="K15" s="23"/>
      <c r="L15" s="23"/>
      <c r="M15" s="21"/>
      <c r="N15" s="21"/>
      <c r="O15" s="21"/>
      <c r="P15" s="23"/>
      <c r="Q15" s="23"/>
      <c r="R15" s="23"/>
      <c r="S15" s="23"/>
      <c r="T15" s="21"/>
      <c r="U15" s="67"/>
      <c r="V15" s="67"/>
      <c r="W15" s="67"/>
      <c r="X15" s="21"/>
      <c r="Y15" s="67"/>
      <c r="Z15" s="67"/>
      <c r="AA15" s="68"/>
      <c r="AB15" s="59"/>
      <c r="AC15" s="23"/>
      <c r="AD15" s="23"/>
      <c r="AE15" s="21"/>
      <c r="AF15" s="9" t="s">
        <v>7645</v>
      </c>
    </row>
    <row r="16" ht="12.75" customHeight="1" spans="1:32">
      <c r="A16" s="20" t="str">
        <f t="shared" si="0"/>
        <v/>
      </c>
      <c r="B16" s="21"/>
      <c r="C16" s="21"/>
      <c r="D16" s="37"/>
      <c r="E16" s="67"/>
      <c r="F16" s="67"/>
      <c r="G16" s="39"/>
      <c r="H16" s="23"/>
      <c r="I16" s="23"/>
      <c r="J16" s="23"/>
      <c r="K16" s="23"/>
      <c r="L16" s="23"/>
      <c r="M16" s="21"/>
      <c r="N16" s="21"/>
      <c r="O16" s="21"/>
      <c r="P16" s="23"/>
      <c r="Q16" s="23"/>
      <c r="R16" s="23"/>
      <c r="S16" s="23"/>
      <c r="T16" s="21"/>
      <c r="U16" s="67"/>
      <c r="V16" s="67"/>
      <c r="W16" s="67"/>
      <c r="X16" s="21"/>
      <c r="Y16" s="67"/>
      <c r="Z16" s="67"/>
      <c r="AA16" s="68"/>
      <c r="AB16" s="59"/>
      <c r="AC16" s="23"/>
      <c r="AD16" s="23"/>
      <c r="AE16" s="21"/>
      <c r="AF16" s="9" t="s">
        <v>7646</v>
      </c>
    </row>
    <row r="17" ht="12.75" customHeight="1" spans="1:32">
      <c r="A17" s="20" t="str">
        <f t="shared" si="0"/>
        <v/>
      </c>
      <c r="B17" s="21"/>
      <c r="C17" s="21"/>
      <c r="D17" s="37"/>
      <c r="E17" s="67"/>
      <c r="F17" s="67"/>
      <c r="G17" s="39"/>
      <c r="H17" s="23"/>
      <c r="I17" s="23"/>
      <c r="J17" s="23"/>
      <c r="K17" s="23"/>
      <c r="L17" s="23"/>
      <c r="M17" s="21"/>
      <c r="N17" s="21"/>
      <c r="O17" s="21"/>
      <c r="P17" s="23"/>
      <c r="Q17" s="23"/>
      <c r="R17" s="23"/>
      <c r="S17" s="23"/>
      <c r="T17" s="21"/>
      <c r="U17" s="67"/>
      <c r="V17" s="67"/>
      <c r="W17" s="67"/>
      <c r="X17" s="21"/>
      <c r="Y17" s="67"/>
      <c r="Z17" s="67"/>
      <c r="AA17" s="68"/>
      <c r="AB17" s="59"/>
      <c r="AC17" s="23"/>
      <c r="AD17" s="23"/>
      <c r="AE17" s="21"/>
      <c r="AF17" s="9" t="s">
        <v>7647</v>
      </c>
    </row>
    <row r="18" ht="12.75" customHeight="1" spans="1:32">
      <c r="A18" s="20" t="str">
        <f t="shared" si="0"/>
        <v/>
      </c>
      <c r="B18" s="21"/>
      <c r="C18" s="21"/>
      <c r="D18" s="37"/>
      <c r="E18" s="67"/>
      <c r="F18" s="67"/>
      <c r="G18" s="39"/>
      <c r="H18" s="23"/>
      <c r="I18" s="23"/>
      <c r="J18" s="23"/>
      <c r="K18" s="23"/>
      <c r="L18" s="23"/>
      <c r="M18" s="21"/>
      <c r="N18" s="21"/>
      <c r="O18" s="21"/>
      <c r="P18" s="23"/>
      <c r="Q18" s="23"/>
      <c r="R18" s="23"/>
      <c r="S18" s="23"/>
      <c r="T18" s="21"/>
      <c r="U18" s="67"/>
      <c r="V18" s="67"/>
      <c r="W18" s="67"/>
      <c r="X18" s="21"/>
      <c r="Y18" s="67"/>
      <c r="Z18" s="67"/>
      <c r="AA18" s="68"/>
      <c r="AB18" s="59"/>
      <c r="AC18" s="23"/>
      <c r="AD18" s="23"/>
      <c r="AE18" s="21"/>
      <c r="AF18" s="9" t="s">
        <v>7648</v>
      </c>
    </row>
    <row r="19" ht="12.75" customHeight="1" spans="1:32">
      <c r="A19" s="20" t="str">
        <f t="shared" si="0"/>
        <v/>
      </c>
      <c r="B19" s="21"/>
      <c r="C19" s="21"/>
      <c r="D19" s="37"/>
      <c r="E19" s="67"/>
      <c r="F19" s="67"/>
      <c r="G19" s="39"/>
      <c r="H19" s="23"/>
      <c r="I19" s="23"/>
      <c r="J19" s="23"/>
      <c r="K19" s="23"/>
      <c r="L19" s="23"/>
      <c r="M19" s="21"/>
      <c r="N19" s="21"/>
      <c r="O19" s="21"/>
      <c r="P19" s="23"/>
      <c r="Q19" s="23"/>
      <c r="R19" s="23"/>
      <c r="S19" s="23"/>
      <c r="T19" s="21"/>
      <c r="U19" s="67"/>
      <c r="V19" s="67"/>
      <c r="W19" s="67"/>
      <c r="X19" s="21"/>
      <c r="Y19" s="67"/>
      <c r="Z19" s="67"/>
      <c r="AA19" s="68"/>
      <c r="AB19" s="59"/>
      <c r="AC19" s="23"/>
      <c r="AD19" s="23"/>
      <c r="AE19" s="21"/>
      <c r="AF19" s="9" t="s">
        <v>7649</v>
      </c>
    </row>
    <row r="20" ht="12.75" customHeight="1" spans="1:32">
      <c r="A20" s="20" t="str">
        <f t="shared" si="0"/>
        <v/>
      </c>
      <c r="B20" s="21"/>
      <c r="C20" s="21"/>
      <c r="D20" s="37"/>
      <c r="E20" s="67"/>
      <c r="F20" s="67"/>
      <c r="G20" s="39"/>
      <c r="H20" s="23"/>
      <c r="I20" s="23"/>
      <c r="J20" s="23"/>
      <c r="K20" s="23"/>
      <c r="L20" s="23"/>
      <c r="M20" s="21"/>
      <c r="N20" s="21"/>
      <c r="O20" s="21"/>
      <c r="P20" s="23"/>
      <c r="Q20" s="23"/>
      <c r="R20" s="23"/>
      <c r="S20" s="23"/>
      <c r="T20" s="21"/>
      <c r="U20" s="67"/>
      <c r="V20" s="67"/>
      <c r="W20" s="67"/>
      <c r="X20" s="21"/>
      <c r="Y20" s="67"/>
      <c r="Z20" s="67"/>
      <c r="AA20" s="68"/>
      <c r="AB20" s="59"/>
      <c r="AC20" s="23"/>
      <c r="AD20" s="23"/>
      <c r="AE20" s="21"/>
      <c r="AF20" s="9" t="s">
        <v>7650</v>
      </c>
    </row>
    <row r="21" ht="12.75" customHeight="1" spans="1:32">
      <c r="A21" s="20" t="str">
        <f t="shared" si="0"/>
        <v/>
      </c>
      <c r="B21" s="21"/>
      <c r="C21" s="21"/>
      <c r="D21" s="37"/>
      <c r="E21" s="67"/>
      <c r="F21" s="67"/>
      <c r="G21" s="39"/>
      <c r="H21" s="23"/>
      <c r="I21" s="23"/>
      <c r="J21" s="23"/>
      <c r="K21" s="23"/>
      <c r="L21" s="23"/>
      <c r="M21" s="21"/>
      <c r="N21" s="21"/>
      <c r="O21" s="21"/>
      <c r="P21" s="23"/>
      <c r="Q21" s="23"/>
      <c r="R21" s="23"/>
      <c r="S21" s="23"/>
      <c r="T21" s="21"/>
      <c r="U21" s="67"/>
      <c r="V21" s="67"/>
      <c r="W21" s="67"/>
      <c r="X21" s="21"/>
      <c r="Y21" s="67"/>
      <c r="Z21" s="67"/>
      <c r="AA21" s="68"/>
      <c r="AB21" s="59"/>
      <c r="AC21" s="23"/>
      <c r="AD21" s="23"/>
      <c r="AE21" s="21"/>
      <c r="AF21" s="9" t="s">
        <v>7651</v>
      </c>
    </row>
    <row r="22" ht="12.75" customHeight="1" spans="1:32">
      <c r="A22" s="20" t="str">
        <f t="shared" si="0"/>
        <v/>
      </c>
      <c r="B22" s="21"/>
      <c r="C22" s="21"/>
      <c r="D22" s="37"/>
      <c r="E22" s="67"/>
      <c r="F22" s="67"/>
      <c r="G22" s="39"/>
      <c r="H22" s="23"/>
      <c r="I22" s="23"/>
      <c r="J22" s="23"/>
      <c r="K22" s="23"/>
      <c r="L22" s="23"/>
      <c r="M22" s="21"/>
      <c r="N22" s="21"/>
      <c r="O22" s="21"/>
      <c r="P22" s="23"/>
      <c r="Q22" s="23"/>
      <c r="R22" s="23"/>
      <c r="S22" s="23"/>
      <c r="T22" s="21"/>
      <c r="U22" s="67"/>
      <c r="V22" s="67"/>
      <c r="W22" s="67"/>
      <c r="X22" s="21"/>
      <c r="Y22" s="67"/>
      <c r="Z22" s="67"/>
      <c r="AA22" s="68"/>
      <c r="AB22" s="59"/>
      <c r="AC22" s="23"/>
      <c r="AD22" s="23"/>
      <c r="AE22" s="21"/>
      <c r="AF22" s="9" t="s">
        <v>7652</v>
      </c>
    </row>
    <row r="23" ht="12.75" customHeight="1" spans="1:32">
      <c r="A23" s="20" t="str">
        <f t="shared" si="0"/>
        <v/>
      </c>
      <c r="B23" s="21"/>
      <c r="C23" s="21"/>
      <c r="D23" s="37"/>
      <c r="E23" s="67"/>
      <c r="F23" s="67"/>
      <c r="G23" s="39"/>
      <c r="H23" s="23"/>
      <c r="I23" s="23"/>
      <c r="J23" s="23"/>
      <c r="K23" s="23"/>
      <c r="L23" s="23"/>
      <c r="M23" s="21"/>
      <c r="N23" s="21"/>
      <c r="O23" s="21"/>
      <c r="P23" s="23"/>
      <c r="Q23" s="23"/>
      <c r="R23" s="23"/>
      <c r="S23" s="23"/>
      <c r="T23" s="21"/>
      <c r="U23" s="67"/>
      <c r="V23" s="67"/>
      <c r="W23" s="67"/>
      <c r="X23" s="21"/>
      <c r="Y23" s="67"/>
      <c r="Z23" s="67"/>
      <c r="AA23" s="68"/>
      <c r="AB23" s="59"/>
      <c r="AC23" s="23"/>
      <c r="AD23" s="23"/>
      <c r="AE23" s="21"/>
      <c r="AF23" s="9" t="s">
        <v>7653</v>
      </c>
    </row>
    <row r="24" ht="12.75" customHeight="1" spans="1:32">
      <c r="A24" s="20" t="str">
        <f t="shared" si="0"/>
        <v/>
      </c>
      <c r="B24" s="21"/>
      <c r="C24" s="21"/>
      <c r="D24" s="37"/>
      <c r="E24" s="67"/>
      <c r="F24" s="67"/>
      <c r="G24" s="39"/>
      <c r="H24" s="23"/>
      <c r="I24" s="23"/>
      <c r="J24" s="23"/>
      <c r="K24" s="23"/>
      <c r="L24" s="23"/>
      <c r="M24" s="21"/>
      <c r="N24" s="21"/>
      <c r="O24" s="21"/>
      <c r="P24" s="23"/>
      <c r="Q24" s="23"/>
      <c r="R24" s="23"/>
      <c r="S24" s="23"/>
      <c r="T24" s="21"/>
      <c r="U24" s="67"/>
      <c r="V24" s="67"/>
      <c r="W24" s="67"/>
      <c r="X24" s="21"/>
      <c r="Y24" s="67"/>
      <c r="Z24" s="67"/>
      <c r="AA24" s="68"/>
      <c r="AB24" s="59"/>
      <c r="AC24" s="23"/>
      <c r="AD24" s="23"/>
      <c r="AE24" s="21"/>
      <c r="AF24" s="9" t="s">
        <v>7654</v>
      </c>
    </row>
    <row r="25" ht="12.75" customHeight="1" spans="1:32">
      <c r="A25" s="20" t="str">
        <f t="shared" si="0"/>
        <v/>
      </c>
      <c r="B25" s="21"/>
      <c r="C25" s="21"/>
      <c r="D25" s="37"/>
      <c r="E25" s="67"/>
      <c r="F25" s="67"/>
      <c r="G25" s="39"/>
      <c r="H25" s="23"/>
      <c r="I25" s="23"/>
      <c r="J25" s="23"/>
      <c r="K25" s="23"/>
      <c r="L25" s="23"/>
      <c r="M25" s="21"/>
      <c r="N25" s="21"/>
      <c r="O25" s="21"/>
      <c r="P25" s="23"/>
      <c r="Q25" s="23"/>
      <c r="R25" s="23"/>
      <c r="S25" s="23"/>
      <c r="T25" s="21"/>
      <c r="U25" s="67"/>
      <c r="V25" s="67"/>
      <c r="W25" s="67"/>
      <c r="X25" s="21"/>
      <c r="Y25" s="67"/>
      <c r="Z25" s="67"/>
      <c r="AA25" s="68"/>
      <c r="AB25" s="59"/>
      <c r="AC25" s="23"/>
      <c r="AD25" s="23"/>
      <c r="AE25" s="21"/>
      <c r="AF25" s="9" t="s">
        <v>7655</v>
      </c>
    </row>
    <row r="26" ht="12.75" customHeight="1" spans="1:32">
      <c r="A26" s="20" t="str">
        <f t="shared" si="0"/>
        <v/>
      </c>
      <c r="B26" s="21"/>
      <c r="C26" s="21"/>
      <c r="D26" s="37"/>
      <c r="E26" s="67"/>
      <c r="F26" s="67"/>
      <c r="G26" s="39"/>
      <c r="H26" s="23"/>
      <c r="I26" s="23"/>
      <c r="J26" s="23"/>
      <c r="K26" s="23"/>
      <c r="L26" s="23"/>
      <c r="M26" s="21"/>
      <c r="N26" s="21"/>
      <c r="O26" s="21"/>
      <c r="P26" s="23"/>
      <c r="Q26" s="23"/>
      <c r="R26" s="23"/>
      <c r="S26" s="23"/>
      <c r="T26" s="21"/>
      <c r="U26" s="67"/>
      <c r="V26" s="67"/>
      <c r="W26" s="67"/>
      <c r="X26" s="21"/>
      <c r="Y26" s="67"/>
      <c r="Z26" s="67"/>
      <c r="AA26" s="68"/>
      <c r="AB26" s="59"/>
      <c r="AC26" s="23"/>
      <c r="AD26" s="23"/>
      <c r="AE26" s="21"/>
      <c r="AF26" s="9" t="s">
        <v>7656</v>
      </c>
    </row>
    <row r="27" ht="12.75" customHeight="1" spans="1:32">
      <c r="A27" s="20" t="str">
        <f t="shared" si="0"/>
        <v/>
      </c>
      <c r="B27" s="21"/>
      <c r="C27" s="21"/>
      <c r="D27" s="37"/>
      <c r="E27" s="67"/>
      <c r="F27" s="67"/>
      <c r="G27" s="39"/>
      <c r="H27" s="23"/>
      <c r="I27" s="23"/>
      <c r="J27" s="23"/>
      <c r="K27" s="23"/>
      <c r="L27" s="23"/>
      <c r="M27" s="21"/>
      <c r="N27" s="21"/>
      <c r="O27" s="21"/>
      <c r="P27" s="23"/>
      <c r="Q27" s="23"/>
      <c r="R27" s="23"/>
      <c r="S27" s="23"/>
      <c r="T27" s="21"/>
      <c r="U27" s="67"/>
      <c r="V27" s="67"/>
      <c r="W27" s="67"/>
      <c r="X27" s="21"/>
      <c r="Y27" s="67"/>
      <c r="Z27" s="67"/>
      <c r="AA27" s="68"/>
      <c r="AB27" s="59"/>
      <c r="AC27" s="23"/>
      <c r="AD27" s="23"/>
      <c r="AE27" s="21"/>
      <c r="AF27" s="9" t="s">
        <v>7657</v>
      </c>
    </row>
    <row r="28" customHeight="1" spans="1:32">
      <c r="A28" s="36" t="s">
        <v>1524</v>
      </c>
      <c r="B28" s="69"/>
      <c r="C28" s="69"/>
      <c r="D28" s="69"/>
      <c r="E28" s="70"/>
      <c r="F28" s="70"/>
      <c r="G28" s="39"/>
      <c r="H28" s="23"/>
      <c r="I28" s="23"/>
      <c r="J28" s="23"/>
      <c r="K28" s="23"/>
      <c r="L28" s="23"/>
      <c r="M28" s="71"/>
      <c r="N28" s="69"/>
      <c r="O28" s="71"/>
      <c r="P28" s="23"/>
      <c r="Q28" s="23"/>
      <c r="R28" s="23"/>
      <c r="S28" s="23"/>
      <c r="T28" s="69"/>
      <c r="U28" s="72"/>
      <c r="V28" s="72"/>
      <c r="W28" s="72"/>
      <c r="X28" s="69"/>
      <c r="Y28" s="70"/>
      <c r="Z28" s="72"/>
      <c r="AA28" s="73"/>
      <c r="AB28" s="72"/>
      <c r="AC28" s="74">
        <f>SUM(AC8:AC27)</f>
        <v>0</v>
      </c>
      <c r="AD28" s="74">
        <f>SUM(AD8:AD27)</f>
        <v>0</v>
      </c>
      <c r="AE28" s="72"/>
    </row>
    <row r="29" customHeight="1" spans="1:32">
      <c r="A29" s="10" t="str">
        <f>基本信息输入表!$K$6&amp;"填表人："&amp;基本信息输入表!$M$87</f>
        <v>产权持有单位填表人：宁国胜</v>
      </c>
      <c r="AD29" s="10" t="str">
        <f>"评估人员："&amp;基本信息输入表!$Q$87</f>
        <v>评估人员：王庆国</v>
      </c>
      <c r="AF29" s="10" t="s">
        <v>1483</v>
      </c>
    </row>
    <row r="30" customHeight="1" spans="1:32">
      <c r="A30" s="10" t="str">
        <f>"填表日期："&amp;YEAR(基本信息输入表!$O$87)&amp;"年"&amp;MONTH(基本信息输入表!$O$87)&amp;"月"&amp;DAY(基本信息输入表!$O$87)&amp;"日"</f>
        <v>填表日期：2025年2月22日</v>
      </c>
    </row>
  </sheetData>
  <mergeCells count="25">
    <mergeCell ref="A2:AE2"/>
    <mergeCell ref="A3:AE3"/>
    <mergeCell ref="A5:AB5"/>
    <mergeCell ref="N6:S6"/>
    <mergeCell ref="T6:W6"/>
    <mergeCell ref="X6:Z6"/>
    <mergeCell ref="A28:B28"/>
    <mergeCell ref="A6:A7"/>
    <mergeCell ref="B6:B7"/>
    <mergeCell ref="C6:C7"/>
    <mergeCell ref="D6:D7"/>
    <mergeCell ref="E6:E7"/>
    <mergeCell ref="F6:F7"/>
    <mergeCell ref="G6:G7"/>
    <mergeCell ref="H6:H7"/>
    <mergeCell ref="I6:I7"/>
    <mergeCell ref="J6:J7"/>
    <mergeCell ref="K6:K7"/>
    <mergeCell ref="L6:L7"/>
    <mergeCell ref="M6:M7"/>
    <mergeCell ref="AA6:AA7"/>
    <mergeCell ref="AB6:AB7"/>
    <mergeCell ref="AC6:AC7"/>
    <mergeCell ref="AD6:AD7"/>
    <mergeCell ref="AE6:A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J29"/>
  <sheetViews>
    <sheetView showGridLines="0" zoomScale="75" zoomScaleNormal="75" workbookViewId="0">
      <selection activeCell="G20" sqref="G20"/>
    </sheetView>
  </sheetViews>
  <sheetFormatPr defaultColWidth="9" defaultRowHeight="15.75" customHeight="1"/>
  <cols>
    <col min="1" max="1" width="6.2" style="10" customWidth="1"/>
    <col min="2" max="2" width="23.2" style="10" customWidth="1"/>
    <col min="3" max="3" width="11" style="10" customWidth="1"/>
    <col min="4" max="4" width="11.7" style="10" customWidth="1"/>
    <col min="5" max="5" width="10" style="10" customWidth="1"/>
    <col min="6" max="7" width="15.7" style="10" customWidth="1"/>
    <col min="8" max="8" width="16.2" style="10" customWidth="1"/>
    <col min="9" max="10" width="9" style="10" customWidth="1"/>
    <col min="11" max="16384" width="9" style="10"/>
  </cols>
  <sheetData>
    <row r="1" customHeight="1" spans="1:10">
      <c r="A1" s="11" t="s">
        <v>0</v>
      </c>
    </row>
    <row r="2" s="8" customFormat="1" ht="30" customHeight="1" spans="1:10">
      <c r="A2" s="12" t="s">
        <v>7658</v>
      </c>
      <c r="I2" s="10"/>
      <c r="J2" s="10"/>
    </row>
    <row r="3" customHeight="1" spans="1:10">
      <c r="A3" s="9" t="str">
        <f>"评估基准日："&amp;TEXT(基本信息输入表!M7,"yyyy年mm月dd日")</f>
        <v>评估基准日：2025年02月20日</v>
      </c>
    </row>
    <row r="4" ht="14.25" customHeight="1" spans="1:10">
      <c r="A4" s="9"/>
      <c r="B4" s="9"/>
      <c r="C4" s="9"/>
      <c r="D4" s="9"/>
      <c r="E4" s="9"/>
      <c r="F4" s="9"/>
      <c r="G4" s="9"/>
      <c r="H4" s="14" t="s">
        <v>7659</v>
      </c>
    </row>
    <row r="5" customHeight="1" spans="1:10">
      <c r="A5" s="15" t="str">
        <f>基本信息输入表!K6&amp;"："&amp;基本信息输入表!M6</f>
        <v>产权持有单位：中国石油天然气股份有限公司塔里木油田分公司塔西南勘探开发公司</v>
      </c>
      <c r="B5" s="16"/>
      <c r="C5" s="16"/>
      <c r="H5" s="14" t="s">
        <v>1444</v>
      </c>
    </row>
    <row r="6" s="9" customFormat="1" customHeight="1" spans="1:10">
      <c r="A6" s="18" t="s">
        <v>4</v>
      </c>
      <c r="B6" s="18" t="s">
        <v>1065</v>
      </c>
      <c r="C6" s="18" t="s">
        <v>1147</v>
      </c>
      <c r="D6" s="18" t="s">
        <v>7564</v>
      </c>
      <c r="E6" s="18" t="s">
        <v>961</v>
      </c>
      <c r="F6" s="19" t="s">
        <v>7660</v>
      </c>
      <c r="G6" s="18" t="s">
        <v>7</v>
      </c>
      <c r="H6" s="18" t="s">
        <v>176</v>
      </c>
      <c r="I6" s="9" t="s">
        <v>1461</v>
      </c>
      <c r="J6" s="10"/>
    </row>
    <row r="7" ht="12.75" customHeight="1" spans="1:10">
      <c r="A7" s="20" t="str">
        <f>IF(B7="","",ROW()-6)</f>
        <v/>
      </c>
      <c r="B7" s="21"/>
      <c r="C7" s="22"/>
      <c r="D7" s="22"/>
      <c r="E7" s="39"/>
      <c r="F7" s="23"/>
      <c r="G7" s="23"/>
      <c r="H7" s="21"/>
      <c r="I7" s="9" t="s">
        <v>7661</v>
      </c>
    </row>
    <row r="8" ht="12.75" customHeight="1" spans="1:10">
      <c r="A8" s="20" t="str">
        <f t="shared" ref="A8:A26" si="0">IF(B8="","",ROW()-6)</f>
        <v/>
      </c>
      <c r="B8" s="21"/>
      <c r="C8" s="22"/>
      <c r="D8" s="22"/>
      <c r="E8" s="39"/>
      <c r="F8" s="23"/>
      <c r="G8" s="23"/>
      <c r="H8" s="21"/>
      <c r="I8" s="9" t="s">
        <v>7662</v>
      </c>
    </row>
    <row r="9" ht="12.75" customHeight="1" spans="1:10">
      <c r="A9" s="20" t="str">
        <f t="shared" si="0"/>
        <v/>
      </c>
      <c r="B9" s="21"/>
      <c r="C9" s="22"/>
      <c r="D9" s="22"/>
      <c r="E9" s="39"/>
      <c r="F9" s="23"/>
      <c r="G9" s="23"/>
      <c r="H9" s="21"/>
      <c r="I9" s="9" t="s">
        <v>7663</v>
      </c>
    </row>
    <row r="10" ht="12.75" customHeight="1" spans="1:10">
      <c r="A10" s="20" t="str">
        <f t="shared" si="0"/>
        <v/>
      </c>
      <c r="B10" s="21"/>
      <c r="C10" s="22"/>
      <c r="D10" s="22"/>
      <c r="E10" s="39"/>
      <c r="F10" s="23"/>
      <c r="G10" s="23"/>
      <c r="H10" s="21"/>
      <c r="I10" s="9" t="s">
        <v>7664</v>
      </c>
    </row>
    <row r="11" ht="12.75" customHeight="1" spans="1:10">
      <c r="A11" s="20" t="str">
        <f t="shared" si="0"/>
        <v/>
      </c>
      <c r="B11" s="21"/>
      <c r="C11" s="22"/>
      <c r="D11" s="22"/>
      <c r="E11" s="39"/>
      <c r="F11" s="23"/>
      <c r="G11" s="23"/>
      <c r="H11" s="21"/>
      <c r="I11" s="9" t="s">
        <v>7665</v>
      </c>
    </row>
    <row r="12" ht="12.75" customHeight="1" spans="1:10">
      <c r="A12" s="20" t="str">
        <f t="shared" si="0"/>
        <v/>
      </c>
      <c r="B12" s="21"/>
      <c r="C12" s="22"/>
      <c r="D12" s="22"/>
      <c r="E12" s="39"/>
      <c r="F12" s="23"/>
      <c r="G12" s="23"/>
      <c r="H12" s="21"/>
      <c r="I12" s="9" t="s">
        <v>7666</v>
      </c>
    </row>
    <row r="13" ht="12.75" customHeight="1" spans="1:10">
      <c r="A13" s="20" t="str">
        <f t="shared" si="0"/>
        <v/>
      </c>
      <c r="B13" s="21"/>
      <c r="C13" s="22"/>
      <c r="D13" s="22"/>
      <c r="E13" s="39"/>
      <c r="F13" s="23"/>
      <c r="G13" s="23"/>
      <c r="H13" s="21"/>
      <c r="I13" s="9" t="s">
        <v>7667</v>
      </c>
    </row>
    <row r="14" ht="12.75" customHeight="1" spans="1:10">
      <c r="A14" s="20" t="str">
        <f t="shared" si="0"/>
        <v/>
      </c>
      <c r="B14" s="21"/>
      <c r="C14" s="22"/>
      <c r="D14" s="22"/>
      <c r="E14" s="39"/>
      <c r="F14" s="23"/>
      <c r="G14" s="23"/>
      <c r="H14" s="21"/>
      <c r="I14" s="9" t="s">
        <v>7668</v>
      </c>
    </row>
    <row r="15" ht="12.75" customHeight="1" spans="1:10">
      <c r="A15" s="20" t="str">
        <f t="shared" si="0"/>
        <v/>
      </c>
      <c r="B15" s="21"/>
      <c r="C15" s="22"/>
      <c r="D15" s="22"/>
      <c r="E15" s="39"/>
      <c r="F15" s="23"/>
      <c r="G15" s="23"/>
      <c r="H15" s="21"/>
      <c r="I15" s="9" t="s">
        <v>7669</v>
      </c>
    </row>
    <row r="16" ht="12.75" customHeight="1" spans="1:10">
      <c r="A16" s="20" t="str">
        <f t="shared" si="0"/>
        <v/>
      </c>
      <c r="B16" s="21"/>
      <c r="C16" s="22"/>
      <c r="D16" s="22"/>
      <c r="E16" s="39"/>
      <c r="F16" s="23"/>
      <c r="G16" s="23"/>
      <c r="H16" s="21"/>
      <c r="I16" s="9" t="s">
        <v>7670</v>
      </c>
    </row>
    <row r="17" ht="12.75" customHeight="1" spans="1:9">
      <c r="A17" s="20" t="str">
        <f t="shared" si="0"/>
        <v/>
      </c>
      <c r="B17" s="21"/>
      <c r="C17" s="22"/>
      <c r="D17" s="22"/>
      <c r="E17" s="39"/>
      <c r="F17" s="23"/>
      <c r="G17" s="23"/>
      <c r="H17" s="21"/>
      <c r="I17" s="9" t="s">
        <v>7671</v>
      </c>
    </row>
    <row r="18" ht="12.75" customHeight="1" spans="1:9">
      <c r="A18" s="20" t="str">
        <f t="shared" si="0"/>
        <v/>
      </c>
      <c r="B18" s="21"/>
      <c r="C18" s="22"/>
      <c r="D18" s="22"/>
      <c r="E18" s="39"/>
      <c r="F18" s="23"/>
      <c r="G18" s="23"/>
      <c r="H18" s="21"/>
      <c r="I18" s="9" t="s">
        <v>7672</v>
      </c>
    </row>
    <row r="19" ht="12.75" customHeight="1" spans="1:9">
      <c r="A19" s="20" t="str">
        <f t="shared" si="0"/>
        <v/>
      </c>
      <c r="B19" s="21"/>
      <c r="C19" s="22"/>
      <c r="D19" s="22"/>
      <c r="E19" s="39"/>
      <c r="F19" s="23"/>
      <c r="G19" s="23"/>
      <c r="H19" s="21"/>
      <c r="I19" s="9" t="s">
        <v>7673</v>
      </c>
    </row>
    <row r="20" ht="12.75" customHeight="1" spans="1:9">
      <c r="A20" s="20" t="str">
        <f t="shared" si="0"/>
        <v/>
      </c>
      <c r="B20" s="21"/>
      <c r="C20" s="22"/>
      <c r="D20" s="22"/>
      <c r="E20" s="39"/>
      <c r="F20" s="23"/>
      <c r="G20" s="23"/>
      <c r="H20" s="21"/>
      <c r="I20" s="9" t="s">
        <v>7674</v>
      </c>
    </row>
    <row r="21" ht="12.75" customHeight="1" spans="1:9">
      <c r="A21" s="20" t="str">
        <f t="shared" si="0"/>
        <v/>
      </c>
      <c r="B21" s="21"/>
      <c r="C21" s="22"/>
      <c r="D21" s="22"/>
      <c r="E21" s="39"/>
      <c r="F21" s="23"/>
      <c r="G21" s="23"/>
      <c r="H21" s="21"/>
      <c r="I21" s="9" t="s">
        <v>7675</v>
      </c>
    </row>
    <row r="22" ht="12.75" customHeight="1" spans="1:9">
      <c r="A22" s="20" t="str">
        <f t="shared" si="0"/>
        <v/>
      </c>
      <c r="B22" s="21"/>
      <c r="C22" s="22"/>
      <c r="D22" s="22"/>
      <c r="E22" s="39"/>
      <c r="F22" s="23"/>
      <c r="G22" s="23"/>
      <c r="H22" s="21"/>
      <c r="I22" s="9" t="s">
        <v>7676</v>
      </c>
    </row>
    <row r="23" ht="12.75" customHeight="1" spans="1:9">
      <c r="A23" s="20" t="str">
        <f t="shared" si="0"/>
        <v/>
      </c>
      <c r="B23" s="21"/>
      <c r="C23" s="22"/>
      <c r="D23" s="22"/>
      <c r="E23" s="39"/>
      <c r="F23" s="23"/>
      <c r="G23" s="23"/>
      <c r="H23" s="21"/>
      <c r="I23" s="9" t="s">
        <v>7677</v>
      </c>
    </row>
    <row r="24" ht="12.75" customHeight="1" spans="1:9">
      <c r="A24" s="20" t="str">
        <f t="shared" si="0"/>
        <v/>
      </c>
      <c r="B24" s="21"/>
      <c r="C24" s="22"/>
      <c r="D24" s="22"/>
      <c r="E24" s="39"/>
      <c r="F24" s="23"/>
      <c r="G24" s="23"/>
      <c r="H24" s="21"/>
      <c r="I24" s="9" t="s">
        <v>7678</v>
      </c>
    </row>
    <row r="25" ht="12.75" customHeight="1" spans="1:9">
      <c r="A25" s="20" t="str">
        <f t="shared" si="0"/>
        <v/>
      </c>
      <c r="B25" s="21"/>
      <c r="C25" s="22"/>
      <c r="D25" s="22"/>
      <c r="E25" s="39"/>
      <c r="F25" s="23"/>
      <c r="G25" s="23"/>
      <c r="H25" s="21"/>
      <c r="I25" s="9" t="s">
        <v>7679</v>
      </c>
    </row>
    <row r="26" ht="12.75" customHeight="1" spans="1:9">
      <c r="A26" s="20" t="str">
        <f t="shared" si="0"/>
        <v/>
      </c>
      <c r="B26" s="21"/>
      <c r="C26" s="22"/>
      <c r="D26" s="22"/>
      <c r="E26" s="39"/>
      <c r="F26" s="23"/>
      <c r="G26" s="23"/>
      <c r="H26" s="21"/>
      <c r="I26" s="9" t="s">
        <v>7680</v>
      </c>
    </row>
    <row r="27" customHeight="1" spans="1:9">
      <c r="A27" s="24" t="s">
        <v>1524</v>
      </c>
      <c r="B27" s="25"/>
      <c r="C27" s="24"/>
      <c r="D27" s="24"/>
      <c r="E27" s="40"/>
      <c r="F27" s="31">
        <f>SUM(F7:F26)</f>
        <v>0</v>
      </c>
      <c r="G27" s="31">
        <f>SUM(G7:G26)</f>
        <v>0</v>
      </c>
      <c r="H27" s="27"/>
    </row>
    <row r="28" customHeight="1" spans="1:9">
      <c r="A28" s="10" t="str">
        <f>基本信息输入表!$K$6&amp;"填表人："&amp;基本信息输入表!$M$88</f>
        <v>产权持有单位填表人：宁国胜</v>
      </c>
      <c r="G28" s="10" t="str">
        <f>"评估人员："&amp;基本信息输入表!$Q$88</f>
        <v>评估人员：王庆国</v>
      </c>
      <c r="I28" s="10" t="s">
        <v>1483</v>
      </c>
    </row>
    <row r="29" customHeight="1" spans="1:9">
      <c r="A29" s="10" t="str">
        <f>"填表日期："&amp;YEAR(基本信息输入表!$O$88)&amp;"年"&amp;MONTH(基本信息输入表!$O$88)&amp;"月"&amp;DAY(基本信息输入表!$O$88)&amp;"日"</f>
        <v>填表日期：2025年2月22日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J29"/>
  <sheetViews>
    <sheetView showGridLines="0" zoomScale="96" zoomScaleNormal="96" topLeftCell="A2" workbookViewId="0">
      <selection activeCell="E15" sqref="E15"/>
    </sheetView>
  </sheetViews>
  <sheetFormatPr defaultColWidth="9" defaultRowHeight="15.75" customHeight="1"/>
  <cols>
    <col min="1" max="1" width="4.2" style="10" customWidth="1"/>
    <col min="2" max="2" width="25.2" style="10" customWidth="1"/>
    <col min="3" max="3" width="11.7" style="10" customWidth="1"/>
    <col min="4" max="6" width="18.5" style="10" customWidth="1"/>
    <col min="7" max="8" width="15.7" style="10" customWidth="1"/>
    <col min="9" max="9" width="15.5" style="10" customWidth="1"/>
    <col min="10" max="11" width="9" style="10" customWidth="1"/>
    <col min="12" max="16384" width="9" style="10"/>
  </cols>
  <sheetData>
    <row r="1" customHeight="1" spans="1:10">
      <c r="A1" s="11" t="s">
        <v>0</v>
      </c>
    </row>
    <row r="2" s="8" customFormat="1" ht="30" customHeight="1" spans="1:10">
      <c r="A2" s="12" t="s">
        <v>7681</v>
      </c>
    </row>
    <row r="3" customHeight="1" spans="1:10">
      <c r="A3" s="9" t="str">
        <f>"评估基准日："&amp;TEXT(基本信息输入表!M7,"yyyy年mm月dd日")</f>
        <v>评估基准日：2025年02月20日</v>
      </c>
    </row>
    <row r="4" ht="14.25" customHeight="1" spans="1:10">
      <c r="A4" s="9"/>
      <c r="B4" s="9"/>
      <c r="C4" s="9"/>
      <c r="D4" s="9"/>
      <c r="E4" s="9"/>
      <c r="F4" s="9"/>
      <c r="G4" s="9"/>
      <c r="H4" s="9"/>
      <c r="I4" s="14" t="s">
        <v>7682</v>
      </c>
    </row>
    <row r="5" customHeight="1" spans="1:10">
      <c r="A5" s="15" t="str">
        <f>基本信息输入表!K6&amp;"："&amp;基本信息输入表!M6</f>
        <v>产权持有单位：中国石油天然气股份有限公司塔里木油田分公司塔西南勘探开发公司</v>
      </c>
      <c r="B5" s="16"/>
      <c r="C5" s="16"/>
      <c r="D5" s="16"/>
      <c r="E5" s="17"/>
      <c r="F5" s="17"/>
      <c r="I5" s="14" t="s">
        <v>1444</v>
      </c>
    </row>
    <row r="6" s="9" customFormat="1" customHeight="1" spans="1:10">
      <c r="A6" s="18" t="s">
        <v>4</v>
      </c>
      <c r="B6" s="18" t="s">
        <v>1065</v>
      </c>
      <c r="C6" s="18" t="s">
        <v>1147</v>
      </c>
      <c r="D6" s="18" t="s">
        <v>1092</v>
      </c>
      <c r="E6" s="18" t="s">
        <v>848</v>
      </c>
      <c r="F6" s="18" t="s">
        <v>7566</v>
      </c>
      <c r="G6" s="19" t="s">
        <v>7660</v>
      </c>
      <c r="H6" s="18" t="s">
        <v>7</v>
      </c>
      <c r="I6" s="18" t="s">
        <v>176</v>
      </c>
      <c r="J6" s="9" t="s">
        <v>1461</v>
      </c>
    </row>
    <row r="7" ht="12.75" customHeight="1" spans="1:10">
      <c r="A7" s="20" t="str">
        <f>IF(B7="","",ROW()-6)</f>
        <v/>
      </c>
      <c r="B7" s="21"/>
      <c r="C7" s="22"/>
      <c r="D7" s="21"/>
      <c r="E7" s="21"/>
      <c r="F7" s="23"/>
      <c r="G7" s="23"/>
      <c r="H7" s="23"/>
      <c r="I7" s="21"/>
      <c r="J7" s="9" t="s">
        <v>7683</v>
      </c>
    </row>
    <row r="8" ht="12.75" customHeight="1" spans="1:10">
      <c r="A8" s="20" t="str">
        <f t="shared" ref="A8:A26" si="0">IF(B8="","",ROW()-6)</f>
        <v/>
      </c>
      <c r="B8" s="21"/>
      <c r="C8" s="22"/>
      <c r="D8" s="21"/>
      <c r="E8" s="21"/>
      <c r="F8" s="23"/>
      <c r="G8" s="23"/>
      <c r="H8" s="23"/>
      <c r="I8" s="21"/>
      <c r="J8" s="9" t="s">
        <v>7684</v>
      </c>
    </row>
    <row r="9" ht="12.75" customHeight="1" spans="1:10">
      <c r="A9" s="20" t="str">
        <f t="shared" si="0"/>
        <v/>
      </c>
      <c r="B9" s="21"/>
      <c r="C9" s="22"/>
      <c r="D9" s="21"/>
      <c r="E9" s="21"/>
      <c r="F9" s="23"/>
      <c r="G9" s="23"/>
      <c r="H9" s="23"/>
      <c r="I9" s="21"/>
      <c r="J9" s="9" t="s">
        <v>7685</v>
      </c>
    </row>
    <row r="10" ht="12.75" customHeight="1" spans="1:10">
      <c r="A10" s="20" t="str">
        <f t="shared" si="0"/>
        <v/>
      </c>
      <c r="B10" s="21"/>
      <c r="C10" s="22"/>
      <c r="D10" s="21"/>
      <c r="E10" s="21"/>
      <c r="F10" s="23"/>
      <c r="G10" s="23"/>
      <c r="H10" s="23"/>
      <c r="I10" s="21"/>
      <c r="J10" s="9" t="s">
        <v>7686</v>
      </c>
    </row>
    <row r="11" ht="12.75" customHeight="1" spans="1:10">
      <c r="A11" s="20" t="str">
        <f t="shared" si="0"/>
        <v/>
      </c>
      <c r="B11" s="21"/>
      <c r="C11" s="22"/>
      <c r="D11" s="21"/>
      <c r="E11" s="21"/>
      <c r="F11" s="23"/>
      <c r="G11" s="23"/>
      <c r="H11" s="23"/>
      <c r="I11" s="21"/>
      <c r="J11" s="9" t="s">
        <v>7687</v>
      </c>
    </row>
    <row r="12" ht="12.75" customHeight="1" spans="1:10">
      <c r="A12" s="20" t="str">
        <f t="shared" si="0"/>
        <v/>
      </c>
      <c r="B12" s="21"/>
      <c r="C12" s="22"/>
      <c r="D12" s="21"/>
      <c r="E12" s="21"/>
      <c r="F12" s="23"/>
      <c r="G12" s="23"/>
      <c r="H12" s="23"/>
      <c r="I12" s="21"/>
      <c r="J12" s="9" t="s">
        <v>7688</v>
      </c>
    </row>
    <row r="13" ht="12.75" customHeight="1" spans="1:10">
      <c r="A13" s="20" t="str">
        <f t="shared" si="0"/>
        <v/>
      </c>
      <c r="B13" s="21"/>
      <c r="C13" s="22"/>
      <c r="D13" s="21"/>
      <c r="E13" s="21"/>
      <c r="F13" s="23"/>
      <c r="G13" s="23"/>
      <c r="H13" s="23"/>
      <c r="I13" s="21"/>
      <c r="J13" s="9" t="s">
        <v>7689</v>
      </c>
    </row>
    <row r="14" ht="12.75" customHeight="1" spans="1:10">
      <c r="A14" s="20" t="str">
        <f t="shared" si="0"/>
        <v/>
      </c>
      <c r="B14" s="21"/>
      <c r="C14" s="22"/>
      <c r="D14" s="21"/>
      <c r="E14" s="21"/>
      <c r="F14" s="23"/>
      <c r="G14" s="23"/>
      <c r="H14" s="23"/>
      <c r="I14" s="21"/>
      <c r="J14" s="9" t="s">
        <v>7690</v>
      </c>
    </row>
    <row r="15" ht="12.75" customHeight="1" spans="1:10">
      <c r="A15" s="20" t="str">
        <f t="shared" si="0"/>
        <v/>
      </c>
      <c r="B15" s="21"/>
      <c r="C15" s="22"/>
      <c r="D15" s="21"/>
      <c r="E15" s="21"/>
      <c r="F15" s="23"/>
      <c r="G15" s="23"/>
      <c r="H15" s="23"/>
      <c r="I15" s="21"/>
      <c r="J15" s="9" t="s">
        <v>7691</v>
      </c>
    </row>
    <row r="16" ht="12.75" customHeight="1" spans="1:10">
      <c r="A16" s="20" t="str">
        <f t="shared" si="0"/>
        <v/>
      </c>
      <c r="B16" s="21"/>
      <c r="C16" s="22"/>
      <c r="D16" s="21"/>
      <c r="E16" s="21"/>
      <c r="F16" s="23"/>
      <c r="G16" s="23"/>
      <c r="H16" s="23"/>
      <c r="I16" s="21"/>
      <c r="J16" s="9" t="s">
        <v>7692</v>
      </c>
    </row>
    <row r="17" ht="12.75" customHeight="1" spans="1:10">
      <c r="A17" s="20" t="str">
        <f t="shared" si="0"/>
        <v/>
      </c>
      <c r="B17" s="21"/>
      <c r="C17" s="22"/>
      <c r="D17" s="21"/>
      <c r="E17" s="21"/>
      <c r="F17" s="23"/>
      <c r="G17" s="23"/>
      <c r="H17" s="23"/>
      <c r="I17" s="21"/>
      <c r="J17" s="9" t="s">
        <v>7693</v>
      </c>
    </row>
    <row r="18" ht="12.75" customHeight="1" spans="1:10">
      <c r="A18" s="20" t="str">
        <f t="shared" si="0"/>
        <v/>
      </c>
      <c r="B18" s="21"/>
      <c r="C18" s="22"/>
      <c r="D18" s="21"/>
      <c r="E18" s="21"/>
      <c r="F18" s="23"/>
      <c r="G18" s="23"/>
      <c r="H18" s="23"/>
      <c r="I18" s="21"/>
      <c r="J18" s="9" t="s">
        <v>7694</v>
      </c>
    </row>
    <row r="19" ht="12.75" customHeight="1" spans="1:10">
      <c r="A19" s="20" t="str">
        <f t="shared" si="0"/>
        <v/>
      </c>
      <c r="B19" s="21"/>
      <c r="C19" s="22"/>
      <c r="D19" s="21"/>
      <c r="E19" s="21"/>
      <c r="F19" s="23"/>
      <c r="G19" s="23"/>
      <c r="H19" s="23"/>
      <c r="I19" s="21"/>
      <c r="J19" s="9" t="s">
        <v>7695</v>
      </c>
    </row>
    <row r="20" ht="12.75" customHeight="1" spans="1:10">
      <c r="A20" s="20" t="str">
        <f t="shared" si="0"/>
        <v/>
      </c>
      <c r="B20" s="21"/>
      <c r="C20" s="22"/>
      <c r="D20" s="21"/>
      <c r="E20" s="21"/>
      <c r="F20" s="23"/>
      <c r="G20" s="23"/>
      <c r="H20" s="23"/>
      <c r="I20" s="21"/>
      <c r="J20" s="9" t="s">
        <v>7696</v>
      </c>
    </row>
    <row r="21" ht="12.75" customHeight="1" spans="1:10">
      <c r="A21" s="20" t="str">
        <f t="shared" si="0"/>
        <v/>
      </c>
      <c r="B21" s="21"/>
      <c r="C21" s="22"/>
      <c r="D21" s="21"/>
      <c r="E21" s="21"/>
      <c r="F21" s="23"/>
      <c r="G21" s="23"/>
      <c r="H21" s="23"/>
      <c r="I21" s="21"/>
      <c r="J21" s="9" t="s">
        <v>7697</v>
      </c>
    </row>
    <row r="22" ht="12.75" customHeight="1" spans="1:10">
      <c r="A22" s="20" t="str">
        <f t="shared" si="0"/>
        <v/>
      </c>
      <c r="B22" s="21"/>
      <c r="C22" s="22"/>
      <c r="D22" s="21"/>
      <c r="E22" s="21"/>
      <c r="F22" s="23"/>
      <c r="G22" s="23"/>
      <c r="H22" s="23"/>
      <c r="I22" s="21"/>
      <c r="J22" s="9" t="s">
        <v>7698</v>
      </c>
    </row>
    <row r="23" ht="12.75" customHeight="1" spans="1:10">
      <c r="A23" s="20" t="str">
        <f t="shared" si="0"/>
        <v/>
      </c>
      <c r="B23" s="21"/>
      <c r="C23" s="22"/>
      <c r="D23" s="21"/>
      <c r="E23" s="21"/>
      <c r="F23" s="23"/>
      <c r="G23" s="23"/>
      <c r="H23" s="23"/>
      <c r="I23" s="21"/>
      <c r="J23" s="9" t="s">
        <v>7699</v>
      </c>
    </row>
    <row r="24" ht="12.75" customHeight="1" spans="1:10">
      <c r="A24" s="20" t="str">
        <f t="shared" si="0"/>
        <v/>
      </c>
      <c r="B24" s="21"/>
      <c r="C24" s="22"/>
      <c r="D24" s="21"/>
      <c r="E24" s="21"/>
      <c r="F24" s="23"/>
      <c r="G24" s="23"/>
      <c r="H24" s="23"/>
      <c r="I24" s="21"/>
      <c r="J24" s="9" t="s">
        <v>7700</v>
      </c>
    </row>
    <row r="25" ht="12.75" customHeight="1" spans="1:10">
      <c r="A25" s="20" t="str">
        <f t="shared" si="0"/>
        <v/>
      </c>
      <c r="B25" s="21"/>
      <c r="C25" s="22"/>
      <c r="D25" s="21"/>
      <c r="E25" s="21"/>
      <c r="F25" s="23"/>
      <c r="G25" s="23"/>
      <c r="H25" s="23"/>
      <c r="I25" s="21"/>
      <c r="J25" s="9" t="s">
        <v>7701</v>
      </c>
    </row>
    <row r="26" ht="12.75" customHeight="1" spans="1:10">
      <c r="A26" s="20" t="str">
        <f t="shared" si="0"/>
        <v/>
      </c>
      <c r="B26" s="21"/>
      <c r="C26" s="22"/>
      <c r="D26" s="21"/>
      <c r="E26" s="21"/>
      <c r="F26" s="23"/>
      <c r="G26" s="23"/>
      <c r="H26" s="23"/>
      <c r="I26" s="21"/>
      <c r="J26" s="9" t="s">
        <v>7702</v>
      </c>
    </row>
    <row r="27" customHeight="1" spans="1:10">
      <c r="A27" s="24" t="s">
        <v>1524</v>
      </c>
      <c r="B27" s="25"/>
      <c r="C27" s="24"/>
      <c r="D27" s="24"/>
      <c r="E27" s="61"/>
      <c r="F27" s="24"/>
      <c r="G27" s="31">
        <f>SUM(G7:G26)</f>
        <v>0</v>
      </c>
      <c r="H27" s="31">
        <f>SUM(H7:H26)</f>
        <v>0</v>
      </c>
      <c r="I27" s="27"/>
    </row>
    <row r="28" customHeight="1" spans="1:10">
      <c r="A28" s="10" t="str">
        <f>基本信息输入表!$K$6&amp;"填表人："&amp;基本信息输入表!$M$89</f>
        <v>产权持有单位填表人：宁国胜</v>
      </c>
      <c r="H28" s="10" t="str">
        <f>"评估人员："&amp;基本信息输入表!$Q$89</f>
        <v>评估人员：王庆国</v>
      </c>
      <c r="J28" s="10" t="s">
        <v>1483</v>
      </c>
    </row>
    <row r="29" customHeight="1" spans="1:10">
      <c r="A29" s="10" t="str">
        <f>"填表日期："&amp;YEAR(基本信息输入表!$O$89)&amp;"年"&amp;MONTH(基本信息输入表!$O$89)&amp;"月"&amp;DAY(基本信息输入表!$O$89)&amp;"日"</f>
        <v>填表日期：2025年2月22日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J29"/>
  <sheetViews>
    <sheetView showGridLines="0" zoomScale="68" zoomScaleNormal="68" topLeftCell="A2" workbookViewId="0">
      <selection activeCell="I36" sqref="I36"/>
    </sheetView>
  </sheetViews>
  <sheetFormatPr defaultColWidth="9" defaultRowHeight="12.75"/>
  <cols>
    <col min="1" max="1" width="5.2" style="10" customWidth="1"/>
    <col min="2" max="9" width="13.7" style="10" customWidth="1"/>
    <col min="10" max="10" width="15.2" style="10" customWidth="1"/>
    <col min="11" max="12" width="9" style="10" customWidth="1"/>
    <col min="13" max="16384" width="9" style="10"/>
  </cols>
  <sheetData>
    <row r="1" ht="15.75" customHeight="1" spans="1:10">
      <c r="A1" s="11" t="s">
        <v>0</v>
      </c>
    </row>
    <row r="2" s="8" customFormat="1" ht="30" customHeight="1" spans="1:10">
      <c r="A2" s="12" t="s">
        <v>7703</v>
      </c>
    </row>
    <row r="3" ht="15.75" customHeight="1" spans="1:10">
      <c r="A3" s="9" t="str">
        <f>"评估基准日："&amp;TEXT(基本信息输入表!M7,"yyyy年mm月dd日")</f>
        <v>评估基准日：2025年02月20日</v>
      </c>
    </row>
    <row r="4" ht="14.25" customHeight="1" spans="1:10">
      <c r="A4" s="9"/>
      <c r="B4" s="9"/>
      <c r="C4" s="9"/>
      <c r="D4" s="9"/>
      <c r="E4" s="9"/>
      <c r="F4" s="9"/>
      <c r="G4" s="9"/>
      <c r="H4" s="9"/>
      <c r="I4" s="14" t="s">
        <v>7704</v>
      </c>
    </row>
    <row r="5" ht="15.75" customHeight="1" spans="1:10">
      <c r="A5" s="15" t="str">
        <f>基本信息输入表!K6&amp;"："&amp;基本信息输入表!M6</f>
        <v>产权持有单位：中国石油天然气股份有限公司塔里木油田分公司塔西南勘探开发公司</v>
      </c>
      <c r="B5" s="16"/>
      <c r="C5" s="16"/>
      <c r="D5" s="16"/>
      <c r="E5" s="17"/>
      <c r="F5" s="17"/>
      <c r="I5" s="14" t="s">
        <v>1444</v>
      </c>
    </row>
    <row r="6" s="9" customFormat="1" ht="15.75" customHeight="1" spans="1:10">
      <c r="A6" s="18" t="s">
        <v>4</v>
      </c>
      <c r="B6" s="18" t="s">
        <v>1065</v>
      </c>
      <c r="C6" s="18" t="s">
        <v>1147</v>
      </c>
      <c r="D6" s="18" t="s">
        <v>1092</v>
      </c>
      <c r="E6" s="18" t="s">
        <v>848</v>
      </c>
      <c r="F6" s="18" t="s">
        <v>7566</v>
      </c>
      <c r="G6" s="19" t="s">
        <v>7660</v>
      </c>
      <c r="H6" s="18" t="s">
        <v>7</v>
      </c>
      <c r="I6" s="18" t="s">
        <v>176</v>
      </c>
      <c r="J6" s="9" t="s">
        <v>1461</v>
      </c>
    </row>
    <row r="7" ht="15.75" customHeight="1" spans="1:10">
      <c r="A7" s="20" t="str">
        <f>IF(B7="","",ROW()-6)</f>
        <v/>
      </c>
      <c r="B7" s="21"/>
      <c r="C7" s="22"/>
      <c r="D7" s="21"/>
      <c r="E7" s="59"/>
      <c r="F7" s="23"/>
      <c r="G7" s="23"/>
      <c r="H7" s="60"/>
      <c r="I7" s="21"/>
      <c r="J7" s="9" t="s">
        <v>7705</v>
      </c>
    </row>
    <row r="8" ht="15.75" customHeight="1" spans="1:10">
      <c r="A8" s="20" t="str">
        <f t="shared" ref="A8:A26" si="0">IF(B8="","",ROW()-6)</f>
        <v/>
      </c>
      <c r="B8" s="21"/>
      <c r="C8" s="22"/>
      <c r="D8" s="21"/>
      <c r="E8" s="59"/>
      <c r="F8" s="23"/>
      <c r="G8" s="23"/>
      <c r="H8" s="60"/>
      <c r="I8" s="21"/>
      <c r="J8" s="9" t="s">
        <v>7706</v>
      </c>
    </row>
    <row r="9" ht="15.75" customHeight="1" spans="1:10">
      <c r="A9" s="20" t="str">
        <f t="shared" si="0"/>
        <v/>
      </c>
      <c r="B9" s="21"/>
      <c r="C9" s="22"/>
      <c r="D9" s="21"/>
      <c r="E9" s="59"/>
      <c r="F9" s="23"/>
      <c r="G9" s="23"/>
      <c r="H9" s="60"/>
      <c r="I9" s="21"/>
      <c r="J9" s="9" t="s">
        <v>7707</v>
      </c>
    </row>
    <row r="10" ht="15.75" customHeight="1" spans="1:10">
      <c r="A10" s="20" t="str">
        <f t="shared" si="0"/>
        <v/>
      </c>
      <c r="B10" s="21"/>
      <c r="C10" s="22"/>
      <c r="D10" s="21"/>
      <c r="E10" s="59"/>
      <c r="F10" s="23"/>
      <c r="G10" s="23"/>
      <c r="H10" s="60"/>
      <c r="I10" s="21"/>
      <c r="J10" s="9" t="s">
        <v>7708</v>
      </c>
    </row>
    <row r="11" ht="15.75" customHeight="1" spans="1:10">
      <c r="A11" s="20" t="str">
        <f t="shared" si="0"/>
        <v/>
      </c>
      <c r="B11" s="21"/>
      <c r="C11" s="22"/>
      <c r="D11" s="21"/>
      <c r="E11" s="59"/>
      <c r="F11" s="23"/>
      <c r="G11" s="23"/>
      <c r="H11" s="60"/>
      <c r="I11" s="21"/>
      <c r="J11" s="9" t="s">
        <v>7709</v>
      </c>
    </row>
    <row r="12" ht="15.75" customHeight="1" spans="1:10">
      <c r="A12" s="20" t="str">
        <f t="shared" si="0"/>
        <v/>
      </c>
      <c r="B12" s="21"/>
      <c r="C12" s="22"/>
      <c r="D12" s="21"/>
      <c r="E12" s="59"/>
      <c r="F12" s="23"/>
      <c r="G12" s="23"/>
      <c r="H12" s="60"/>
      <c r="I12" s="21"/>
      <c r="J12" s="9" t="s">
        <v>7710</v>
      </c>
    </row>
    <row r="13" ht="15.75" customHeight="1" spans="1:10">
      <c r="A13" s="20" t="str">
        <f t="shared" si="0"/>
        <v/>
      </c>
      <c r="B13" s="21"/>
      <c r="C13" s="22"/>
      <c r="D13" s="21"/>
      <c r="E13" s="59"/>
      <c r="F13" s="23"/>
      <c r="G13" s="23"/>
      <c r="H13" s="60"/>
      <c r="I13" s="21"/>
      <c r="J13" s="9" t="s">
        <v>7711</v>
      </c>
    </row>
    <row r="14" ht="15.75" customHeight="1" spans="1:10">
      <c r="A14" s="20" t="str">
        <f t="shared" si="0"/>
        <v/>
      </c>
      <c r="B14" s="21"/>
      <c r="C14" s="22"/>
      <c r="D14" s="21"/>
      <c r="E14" s="59"/>
      <c r="F14" s="23"/>
      <c r="G14" s="23"/>
      <c r="H14" s="60"/>
      <c r="I14" s="21"/>
      <c r="J14" s="9" t="s">
        <v>7712</v>
      </c>
    </row>
    <row r="15" ht="15.75" customHeight="1" spans="1:10">
      <c r="A15" s="20" t="str">
        <f t="shared" si="0"/>
        <v/>
      </c>
      <c r="B15" s="21"/>
      <c r="C15" s="22"/>
      <c r="D15" s="21"/>
      <c r="E15" s="59"/>
      <c r="F15" s="23"/>
      <c r="G15" s="23"/>
      <c r="H15" s="60"/>
      <c r="I15" s="21"/>
      <c r="J15" s="9" t="s">
        <v>7713</v>
      </c>
    </row>
    <row r="16" ht="15.75" customHeight="1" spans="1:10">
      <c r="A16" s="20" t="str">
        <f t="shared" si="0"/>
        <v/>
      </c>
      <c r="B16" s="21"/>
      <c r="C16" s="22"/>
      <c r="D16" s="21"/>
      <c r="E16" s="59"/>
      <c r="F16" s="23"/>
      <c r="G16" s="23"/>
      <c r="H16" s="60"/>
      <c r="I16" s="21"/>
      <c r="J16" s="9" t="s">
        <v>7714</v>
      </c>
    </row>
    <row r="17" ht="15.75" customHeight="1" spans="1:10">
      <c r="A17" s="20" t="str">
        <f t="shared" si="0"/>
        <v/>
      </c>
      <c r="B17" s="21"/>
      <c r="C17" s="22"/>
      <c r="D17" s="21"/>
      <c r="E17" s="59"/>
      <c r="F17" s="23"/>
      <c r="G17" s="23"/>
      <c r="H17" s="60"/>
      <c r="I17" s="21"/>
      <c r="J17" s="9" t="s">
        <v>7715</v>
      </c>
    </row>
    <row r="18" ht="15.75" customHeight="1" spans="1:10">
      <c r="A18" s="20" t="str">
        <f t="shared" si="0"/>
        <v/>
      </c>
      <c r="B18" s="21"/>
      <c r="C18" s="22"/>
      <c r="D18" s="21"/>
      <c r="E18" s="59"/>
      <c r="F18" s="23"/>
      <c r="G18" s="23"/>
      <c r="H18" s="60"/>
      <c r="I18" s="21"/>
      <c r="J18" s="9" t="s">
        <v>7716</v>
      </c>
    </row>
    <row r="19" ht="15.75" customHeight="1" spans="1:10">
      <c r="A19" s="20" t="str">
        <f t="shared" si="0"/>
        <v/>
      </c>
      <c r="B19" s="21"/>
      <c r="C19" s="22"/>
      <c r="D19" s="21"/>
      <c r="E19" s="59"/>
      <c r="F19" s="23"/>
      <c r="G19" s="23"/>
      <c r="H19" s="60"/>
      <c r="I19" s="21"/>
      <c r="J19" s="9" t="s">
        <v>7717</v>
      </c>
    </row>
    <row r="20" ht="15.75" customHeight="1" spans="1:10">
      <c r="A20" s="20" t="str">
        <f t="shared" si="0"/>
        <v/>
      </c>
      <c r="B20" s="21"/>
      <c r="C20" s="22"/>
      <c r="D20" s="21"/>
      <c r="E20" s="59"/>
      <c r="F20" s="23"/>
      <c r="G20" s="23"/>
      <c r="H20" s="60"/>
      <c r="I20" s="21"/>
      <c r="J20" s="9" t="s">
        <v>7718</v>
      </c>
    </row>
    <row r="21" ht="15.75" customHeight="1" spans="1:10">
      <c r="A21" s="20" t="str">
        <f t="shared" si="0"/>
        <v/>
      </c>
      <c r="B21" s="21"/>
      <c r="C21" s="22"/>
      <c r="D21" s="21"/>
      <c r="E21" s="59"/>
      <c r="F21" s="23"/>
      <c r="G21" s="23"/>
      <c r="H21" s="60"/>
      <c r="I21" s="21"/>
      <c r="J21" s="9" t="s">
        <v>7719</v>
      </c>
    </row>
    <row r="22" ht="15.75" customHeight="1" spans="1:10">
      <c r="A22" s="20" t="str">
        <f t="shared" si="0"/>
        <v/>
      </c>
      <c r="B22" s="21"/>
      <c r="C22" s="22"/>
      <c r="D22" s="21"/>
      <c r="E22" s="59"/>
      <c r="F22" s="23"/>
      <c r="G22" s="23"/>
      <c r="H22" s="60"/>
      <c r="I22" s="21"/>
      <c r="J22" s="9" t="s">
        <v>7720</v>
      </c>
    </row>
    <row r="23" ht="15.75" customHeight="1" spans="1:10">
      <c r="A23" s="20" t="str">
        <f t="shared" si="0"/>
        <v/>
      </c>
      <c r="B23" s="21"/>
      <c r="C23" s="22"/>
      <c r="D23" s="21"/>
      <c r="E23" s="59"/>
      <c r="F23" s="23"/>
      <c r="G23" s="23"/>
      <c r="H23" s="60"/>
      <c r="I23" s="21"/>
      <c r="J23" s="9" t="s">
        <v>7721</v>
      </c>
    </row>
    <row r="24" ht="15.75" customHeight="1" spans="1:10">
      <c r="A24" s="20" t="str">
        <f t="shared" si="0"/>
        <v/>
      </c>
      <c r="B24" s="21"/>
      <c r="C24" s="22"/>
      <c r="D24" s="21"/>
      <c r="E24" s="59"/>
      <c r="F24" s="23"/>
      <c r="G24" s="23"/>
      <c r="H24" s="60"/>
      <c r="I24" s="21"/>
      <c r="J24" s="9" t="s">
        <v>7722</v>
      </c>
    </row>
    <row r="25" ht="15.75" customHeight="1" spans="1:10">
      <c r="A25" s="20" t="str">
        <f t="shared" si="0"/>
        <v/>
      </c>
      <c r="B25" s="21"/>
      <c r="C25" s="22"/>
      <c r="D25" s="21"/>
      <c r="E25" s="59"/>
      <c r="F25" s="23"/>
      <c r="G25" s="23"/>
      <c r="H25" s="60"/>
      <c r="I25" s="21"/>
      <c r="J25" s="9" t="s">
        <v>7723</v>
      </c>
    </row>
    <row r="26" spans="1:10">
      <c r="A26" s="20" t="str">
        <f t="shared" si="0"/>
        <v/>
      </c>
      <c r="B26" s="21"/>
      <c r="C26" s="22"/>
      <c r="D26" s="21"/>
      <c r="E26" s="59"/>
      <c r="F26" s="23"/>
      <c r="G26" s="23"/>
      <c r="H26" s="60"/>
      <c r="I26" s="21"/>
      <c r="J26" s="9" t="s">
        <v>7724</v>
      </c>
    </row>
    <row r="27" ht="15.75" customHeight="1" spans="1:10">
      <c r="A27" s="24" t="s">
        <v>1524</v>
      </c>
      <c r="B27" s="25"/>
      <c r="C27" s="24"/>
      <c r="D27" s="24"/>
      <c r="E27" s="24"/>
      <c r="F27" s="24"/>
      <c r="G27" s="31">
        <f>SUM(G7:G26)</f>
        <v>0</v>
      </c>
      <c r="H27" s="31">
        <f>SUM(H7:H26)</f>
        <v>0</v>
      </c>
      <c r="I27" s="27"/>
    </row>
    <row r="28" ht="15.75" customHeight="1" spans="1:10">
      <c r="A28" s="10" t="str">
        <f>基本信息输入表!$K$6&amp;"填表人："&amp;基本信息输入表!$M$90</f>
        <v>产权持有单位填表人：宁国胜</v>
      </c>
      <c r="H28" s="10" t="str">
        <f>"评估人员："&amp;基本信息输入表!$Q$90</f>
        <v>评估人员：王庆国</v>
      </c>
      <c r="J28" s="10" t="s">
        <v>1483</v>
      </c>
    </row>
    <row r="29" ht="15.75" customHeight="1" spans="1:10">
      <c r="A29" s="10" t="str">
        <f>"填表日期："&amp;YEAR(基本信息输入表!$O$90)&amp;"年"&amp;MONTH(基本信息输入表!$O$90)&amp;"月"&amp;DAY(基本信息输入表!$O$90)&amp;"日"</f>
        <v>填表日期：2025年2月22日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9"/>
  <sheetViews>
    <sheetView showGridLines="0" zoomScale="80" zoomScaleNormal="80" workbookViewId="0">
      <selection activeCell="I23" sqref="I23"/>
    </sheetView>
  </sheetViews>
  <sheetFormatPr defaultColWidth="9" defaultRowHeight="15.75" customHeight="1"/>
  <cols>
    <col min="1" max="1" width="5.2" style="10" customWidth="1"/>
    <col min="2" max="2" width="13.7" style="10" customWidth="1"/>
    <col min="3" max="3" width="8.2" style="10" customWidth="1"/>
    <col min="4" max="5" width="12.5" style="10" customWidth="1"/>
    <col min="6" max="6" width="14.7" style="10" customWidth="1"/>
    <col min="7" max="9" width="12.5" style="10" customWidth="1"/>
    <col min="10" max="10" width="16.7" style="10" customWidth="1"/>
    <col min="11" max="11" width="8" style="10" customWidth="1"/>
    <col min="12" max="13" width="9" style="10" customWidth="1"/>
    <col min="14" max="16384" width="9" style="10"/>
  </cols>
  <sheetData>
    <row r="1" customHeight="1" spans="1:11">
      <c r="A1" s="11" t="s">
        <v>0</v>
      </c>
    </row>
    <row r="2" s="8" customFormat="1" ht="30" customHeight="1" spans="1:11">
      <c r="A2" s="12" t="s">
        <v>7725</v>
      </c>
    </row>
    <row r="3" customHeight="1" spans="1:11">
      <c r="A3" s="9" t="str">
        <f>"评估基准日："&amp;TEXT(基本信息输入表!M7,"yyyy年mm月dd日")</f>
        <v>评估基准日：2025年02月20日</v>
      </c>
    </row>
    <row r="4" ht="14.25" customHeight="1" spans="1:11">
      <c r="A4" s="9"/>
      <c r="B4" s="9"/>
      <c r="C4" s="9"/>
      <c r="D4" s="9"/>
      <c r="E4" s="9"/>
      <c r="F4" s="9"/>
      <c r="G4" s="9"/>
      <c r="H4" s="9"/>
      <c r="I4" s="9"/>
      <c r="J4" s="14" t="s">
        <v>7726</v>
      </c>
    </row>
    <row r="5" customHeight="1" spans="1:11">
      <c r="A5" s="15" t="str">
        <f>基本信息输入表!K6&amp;"："&amp;基本信息输入表!M6</f>
        <v>产权持有单位：中国石油天然气股份有限公司塔里木油田分公司塔西南勘探开发公司</v>
      </c>
      <c r="B5" s="16"/>
      <c r="C5" s="16"/>
      <c r="D5" s="16"/>
      <c r="E5" s="56"/>
      <c r="F5" s="17"/>
      <c r="G5" s="17"/>
      <c r="J5" s="14" t="s">
        <v>1444</v>
      </c>
    </row>
    <row r="6" s="9" customFormat="1" customHeight="1" spans="1:11">
      <c r="A6" s="18" t="s">
        <v>4</v>
      </c>
      <c r="B6" s="18" t="s">
        <v>1065</v>
      </c>
      <c r="C6" s="18" t="s">
        <v>1147</v>
      </c>
      <c r="D6" s="18" t="s">
        <v>1092</v>
      </c>
      <c r="E6" s="18" t="s">
        <v>7727</v>
      </c>
      <c r="F6" s="18" t="s">
        <v>848</v>
      </c>
      <c r="G6" s="18" t="s">
        <v>7566</v>
      </c>
      <c r="H6" s="19" t="s">
        <v>7660</v>
      </c>
      <c r="I6" s="18" t="s">
        <v>7</v>
      </c>
      <c r="J6" s="18" t="s">
        <v>176</v>
      </c>
      <c r="K6" s="9" t="s">
        <v>1461</v>
      </c>
    </row>
    <row r="7" ht="12.75" customHeight="1" spans="1:11">
      <c r="A7" s="20" t="str">
        <f>IF(B7="","",ROW()-6)</f>
        <v/>
      </c>
      <c r="B7" s="21"/>
      <c r="C7" s="22"/>
      <c r="D7" s="21"/>
      <c r="E7" s="21"/>
      <c r="F7" s="59"/>
      <c r="G7" s="23"/>
      <c r="H7" s="23"/>
      <c r="I7" s="23"/>
      <c r="J7" s="21"/>
      <c r="K7" s="9" t="s">
        <v>7728</v>
      </c>
    </row>
    <row r="8" ht="12.75" customHeight="1" spans="1:11">
      <c r="A8" s="20" t="str">
        <f t="shared" ref="A8:A26" si="0">IF(B8="","",ROW()-6)</f>
        <v/>
      </c>
      <c r="B8" s="21"/>
      <c r="C8" s="22"/>
      <c r="D8" s="21"/>
      <c r="E8" s="21"/>
      <c r="F8" s="59"/>
      <c r="G8" s="23"/>
      <c r="H8" s="23"/>
      <c r="I8" s="23"/>
      <c r="J8" s="21"/>
      <c r="K8" s="9" t="s">
        <v>7729</v>
      </c>
    </row>
    <row r="9" ht="12.75" customHeight="1" spans="1:11">
      <c r="A9" s="20" t="str">
        <f t="shared" si="0"/>
        <v/>
      </c>
      <c r="B9" s="21"/>
      <c r="C9" s="22"/>
      <c r="D9" s="21"/>
      <c r="E9" s="21"/>
      <c r="F9" s="59"/>
      <c r="G9" s="23"/>
      <c r="H9" s="23"/>
      <c r="I9" s="23"/>
      <c r="J9" s="21"/>
      <c r="K9" s="9" t="s">
        <v>7730</v>
      </c>
    </row>
    <row r="10" ht="12.75" customHeight="1" spans="1:11">
      <c r="A10" s="20" t="str">
        <f t="shared" si="0"/>
        <v/>
      </c>
      <c r="B10" s="21"/>
      <c r="C10" s="22"/>
      <c r="D10" s="21"/>
      <c r="E10" s="21"/>
      <c r="F10" s="59"/>
      <c r="G10" s="23"/>
      <c r="H10" s="23"/>
      <c r="I10" s="23"/>
      <c r="J10" s="21"/>
      <c r="K10" s="9" t="s">
        <v>7731</v>
      </c>
    </row>
    <row r="11" ht="12.75" customHeight="1" spans="1:11">
      <c r="A11" s="20" t="str">
        <f t="shared" si="0"/>
        <v/>
      </c>
      <c r="B11" s="21"/>
      <c r="C11" s="22"/>
      <c r="D11" s="21"/>
      <c r="E11" s="21"/>
      <c r="F11" s="59"/>
      <c r="G11" s="23"/>
      <c r="H11" s="23"/>
      <c r="I11" s="23"/>
      <c r="J11" s="21"/>
      <c r="K11" s="9" t="s">
        <v>7732</v>
      </c>
    </row>
    <row r="12" ht="12.75" customHeight="1" spans="1:11">
      <c r="A12" s="20" t="str">
        <f t="shared" si="0"/>
        <v/>
      </c>
      <c r="B12" s="21"/>
      <c r="C12" s="22"/>
      <c r="D12" s="21"/>
      <c r="E12" s="21"/>
      <c r="F12" s="59"/>
      <c r="G12" s="23"/>
      <c r="H12" s="23"/>
      <c r="I12" s="23"/>
      <c r="J12" s="21"/>
      <c r="K12" s="9" t="s">
        <v>7733</v>
      </c>
    </row>
    <row r="13" ht="12.75" customHeight="1" spans="1:11">
      <c r="A13" s="20" t="str">
        <f t="shared" si="0"/>
        <v/>
      </c>
      <c r="B13" s="21"/>
      <c r="C13" s="22"/>
      <c r="D13" s="21"/>
      <c r="E13" s="21"/>
      <c r="F13" s="59"/>
      <c r="G13" s="23"/>
      <c r="H13" s="23"/>
      <c r="I13" s="23"/>
      <c r="J13" s="21"/>
      <c r="K13" s="9" t="s">
        <v>7734</v>
      </c>
    </row>
    <row r="14" ht="12.75" customHeight="1" spans="1:11">
      <c r="A14" s="20" t="str">
        <f t="shared" si="0"/>
        <v/>
      </c>
      <c r="B14" s="21"/>
      <c r="C14" s="22"/>
      <c r="D14" s="21"/>
      <c r="E14" s="21"/>
      <c r="F14" s="59"/>
      <c r="G14" s="23"/>
      <c r="H14" s="23"/>
      <c r="I14" s="23"/>
      <c r="J14" s="21"/>
      <c r="K14" s="9" t="s">
        <v>7735</v>
      </c>
    </row>
    <row r="15" ht="12.75" customHeight="1" spans="1:11">
      <c r="A15" s="20" t="str">
        <f t="shared" si="0"/>
        <v/>
      </c>
      <c r="B15" s="21"/>
      <c r="C15" s="22"/>
      <c r="D15" s="21"/>
      <c r="E15" s="21"/>
      <c r="F15" s="59"/>
      <c r="G15" s="23"/>
      <c r="H15" s="23"/>
      <c r="I15" s="23"/>
      <c r="J15" s="21"/>
      <c r="K15" s="9" t="s">
        <v>7736</v>
      </c>
    </row>
    <row r="16" ht="12.75" customHeight="1" spans="1:11">
      <c r="A16" s="20" t="str">
        <f t="shared" si="0"/>
        <v/>
      </c>
      <c r="B16" s="21"/>
      <c r="C16" s="22"/>
      <c r="D16" s="21"/>
      <c r="E16" s="21"/>
      <c r="F16" s="59"/>
      <c r="G16" s="23"/>
      <c r="H16" s="23"/>
      <c r="I16" s="23"/>
      <c r="J16" s="21"/>
      <c r="K16" s="9" t="s">
        <v>7737</v>
      </c>
    </row>
    <row r="17" ht="12.75" customHeight="1" spans="1:11">
      <c r="A17" s="20" t="str">
        <f t="shared" si="0"/>
        <v/>
      </c>
      <c r="B17" s="21"/>
      <c r="C17" s="22"/>
      <c r="D17" s="21"/>
      <c r="E17" s="21"/>
      <c r="F17" s="59"/>
      <c r="G17" s="23"/>
      <c r="H17" s="23"/>
      <c r="I17" s="23"/>
      <c r="J17" s="21"/>
      <c r="K17" s="9" t="s">
        <v>7738</v>
      </c>
    </row>
    <row r="18" ht="12.75" customHeight="1" spans="1:11">
      <c r="A18" s="20" t="str">
        <f t="shared" si="0"/>
        <v/>
      </c>
      <c r="B18" s="21"/>
      <c r="C18" s="22"/>
      <c r="D18" s="21"/>
      <c r="E18" s="21"/>
      <c r="F18" s="59"/>
      <c r="G18" s="23"/>
      <c r="H18" s="23"/>
      <c r="I18" s="23"/>
      <c r="J18" s="21"/>
      <c r="K18" s="9" t="s">
        <v>7739</v>
      </c>
    </row>
    <row r="19" ht="12.75" customHeight="1" spans="1:11">
      <c r="A19" s="20" t="str">
        <f t="shared" si="0"/>
        <v/>
      </c>
      <c r="B19" s="21"/>
      <c r="C19" s="22"/>
      <c r="D19" s="21"/>
      <c r="E19" s="21"/>
      <c r="F19" s="59"/>
      <c r="G19" s="23"/>
      <c r="H19" s="23"/>
      <c r="I19" s="23"/>
      <c r="J19" s="21"/>
      <c r="K19" s="9" t="s">
        <v>7740</v>
      </c>
    </row>
    <row r="20" ht="12.75" customHeight="1" spans="1:11">
      <c r="A20" s="20" t="str">
        <f t="shared" si="0"/>
        <v/>
      </c>
      <c r="B20" s="21"/>
      <c r="C20" s="22"/>
      <c r="D20" s="21"/>
      <c r="E20" s="21"/>
      <c r="F20" s="59"/>
      <c r="G20" s="23"/>
      <c r="H20" s="23"/>
      <c r="I20" s="23"/>
      <c r="J20" s="21"/>
      <c r="K20" s="9" t="s">
        <v>7741</v>
      </c>
    </row>
    <row r="21" ht="12.75" customHeight="1" spans="1:11">
      <c r="A21" s="20" t="str">
        <f t="shared" si="0"/>
        <v/>
      </c>
      <c r="B21" s="21"/>
      <c r="C21" s="22"/>
      <c r="D21" s="21"/>
      <c r="E21" s="21"/>
      <c r="F21" s="59"/>
      <c r="G21" s="23"/>
      <c r="H21" s="23"/>
      <c r="I21" s="23"/>
      <c r="J21" s="21"/>
      <c r="K21" s="9" t="s">
        <v>7742</v>
      </c>
    </row>
    <row r="22" ht="12.75" customHeight="1" spans="1:11">
      <c r="A22" s="20" t="str">
        <f t="shared" si="0"/>
        <v/>
      </c>
      <c r="B22" s="21"/>
      <c r="C22" s="22"/>
      <c r="D22" s="21"/>
      <c r="E22" s="21"/>
      <c r="F22" s="59"/>
      <c r="G22" s="23"/>
      <c r="H22" s="23"/>
      <c r="I22" s="23"/>
      <c r="J22" s="21"/>
      <c r="K22" s="9" t="s">
        <v>7743</v>
      </c>
    </row>
    <row r="23" ht="12.75" customHeight="1" spans="1:11">
      <c r="A23" s="20" t="str">
        <f t="shared" si="0"/>
        <v/>
      </c>
      <c r="B23" s="21"/>
      <c r="C23" s="22"/>
      <c r="D23" s="21"/>
      <c r="E23" s="21"/>
      <c r="F23" s="59"/>
      <c r="G23" s="23"/>
      <c r="H23" s="23"/>
      <c r="I23" s="23"/>
      <c r="J23" s="21"/>
      <c r="K23" s="9" t="s">
        <v>7744</v>
      </c>
    </row>
    <row r="24" ht="12.75" customHeight="1" spans="1:11">
      <c r="A24" s="20" t="str">
        <f t="shared" si="0"/>
        <v/>
      </c>
      <c r="B24" s="21"/>
      <c r="C24" s="22"/>
      <c r="D24" s="21"/>
      <c r="E24" s="21"/>
      <c r="F24" s="59"/>
      <c r="G24" s="23"/>
      <c r="H24" s="23"/>
      <c r="I24" s="23"/>
      <c r="J24" s="21"/>
      <c r="K24" s="9" t="s">
        <v>7745</v>
      </c>
    </row>
    <row r="25" ht="12.75" customHeight="1" spans="1:11">
      <c r="A25" s="20" t="str">
        <f t="shared" si="0"/>
        <v/>
      </c>
      <c r="B25" s="21"/>
      <c r="C25" s="22"/>
      <c r="D25" s="21"/>
      <c r="E25" s="21"/>
      <c r="F25" s="59"/>
      <c r="G25" s="23"/>
      <c r="H25" s="23"/>
      <c r="I25" s="23"/>
      <c r="J25" s="21"/>
      <c r="K25" s="9" t="s">
        <v>7746</v>
      </c>
    </row>
    <row r="26" ht="12.75" customHeight="1" spans="1:11">
      <c r="A26" s="20" t="str">
        <f t="shared" si="0"/>
        <v/>
      </c>
      <c r="B26" s="21"/>
      <c r="C26" s="22"/>
      <c r="D26" s="21"/>
      <c r="E26" s="21"/>
      <c r="F26" s="59"/>
      <c r="G26" s="23"/>
      <c r="H26" s="23"/>
      <c r="I26" s="23"/>
      <c r="J26" s="21"/>
      <c r="K26" s="9" t="s">
        <v>7747</v>
      </c>
    </row>
    <row r="27" customHeight="1" spans="1:11">
      <c r="A27" s="24" t="s">
        <v>1524</v>
      </c>
      <c r="B27" s="25"/>
      <c r="C27" s="24"/>
      <c r="D27" s="24"/>
      <c r="E27" s="24"/>
      <c r="F27" s="24"/>
      <c r="G27" s="24"/>
      <c r="H27" s="31">
        <f>SUM(H7:H26)</f>
        <v>0</v>
      </c>
      <c r="I27" s="31">
        <f>SUM(I7:I26)</f>
        <v>0</v>
      </c>
      <c r="J27" s="27"/>
    </row>
    <row r="28" customHeight="1" spans="1:11">
      <c r="A28" s="10" t="str">
        <f>基本信息输入表!$K$6&amp;"填表人："&amp;基本信息输入表!$M$91</f>
        <v>产权持有单位填表人：宁国胜</v>
      </c>
      <c r="I28" s="10" t="str">
        <f>"评估人员："&amp;基本信息输入表!$Q$91</f>
        <v>评估人员：王庆国</v>
      </c>
      <c r="K28" s="10" t="s">
        <v>1483</v>
      </c>
    </row>
    <row r="29" customHeight="1" spans="1:11">
      <c r="A29" s="10" t="str">
        <f>"填表日期："&amp;YEAR(基本信息输入表!$O$91)&amp;"年"&amp;MONTH(基本信息输入表!$O$91)&amp;"月"&amp;DAY(基本信息输入表!$O$91)&amp;"日"</f>
        <v>填表日期：2025年2月22日</v>
      </c>
    </row>
  </sheetData>
  <mergeCells count="4">
    <mergeCell ref="A2:J2"/>
    <mergeCell ref="A3:J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pageSetUpPr fitToPage="1"/>
  </sheetPr>
  <dimension ref="A1:G29"/>
  <sheetViews>
    <sheetView showGridLines="0" zoomScale="96" zoomScaleNormal="96" workbookViewId="0">
      <selection activeCell="C7" sqref="C7:C26"/>
    </sheetView>
  </sheetViews>
  <sheetFormatPr defaultColWidth="9" defaultRowHeight="15.75" customHeight="1" outlineLevelCol="6"/>
  <cols>
    <col min="1" max="1" width="7.7" style="10" customWidth="1"/>
    <col min="2" max="2" width="30" style="10" customWidth="1"/>
    <col min="3" max="3" width="8.2" style="10" customWidth="1"/>
    <col min="4" max="4" width="19.2" style="10" customWidth="1"/>
    <col min="5" max="5" width="20.2" style="10" customWidth="1"/>
    <col min="6" max="6" width="19.2" style="10" customWidth="1"/>
    <col min="7" max="8" width="9" style="10" customWidth="1"/>
    <col min="9" max="16384" width="9" style="10"/>
  </cols>
  <sheetData>
    <row r="1" customHeight="1" spans="1:7">
      <c r="A1" s="11" t="s">
        <v>0</v>
      </c>
    </row>
    <row r="2" s="8" customFormat="1" ht="30" customHeight="1" spans="1:7">
      <c r="A2" s="12" t="s">
        <v>7748</v>
      </c>
    </row>
    <row r="3" customHeight="1" spans="1:7">
      <c r="A3" s="9" t="str">
        <f>"评估基准日："&amp;TEXT(基本信息输入表!M7,"yyyy年mm月dd日")</f>
        <v>评估基准日：2025年02月20日</v>
      </c>
    </row>
    <row r="4" ht="14.25" customHeight="1" spans="1:7">
      <c r="A4" s="9"/>
      <c r="B4" s="9"/>
      <c r="C4" s="9"/>
      <c r="D4" s="9"/>
      <c r="E4" s="9"/>
      <c r="F4" s="14" t="s">
        <v>7749</v>
      </c>
    </row>
    <row r="5" customHeight="1" spans="1:7">
      <c r="A5" s="10" t="str">
        <f>基本信息输入表!K6&amp;"："&amp;基本信息输入表!M6</f>
        <v>产权持有单位：中国石油天然气股份有限公司塔里木油田分公司塔西南勘探开发公司</v>
      </c>
      <c r="F5" s="14" t="s">
        <v>1444</v>
      </c>
    </row>
    <row r="6" s="9" customFormat="1" customHeight="1" spans="1:7">
      <c r="A6" s="18" t="s">
        <v>4</v>
      </c>
      <c r="B6" s="18" t="s">
        <v>1575</v>
      </c>
      <c r="C6" s="18" t="s">
        <v>1147</v>
      </c>
      <c r="D6" s="19" t="s">
        <v>6</v>
      </c>
      <c r="E6" s="18" t="s">
        <v>7</v>
      </c>
      <c r="F6" s="18" t="s">
        <v>176</v>
      </c>
      <c r="G6" s="9" t="s">
        <v>1461</v>
      </c>
    </row>
    <row r="7" ht="12.75" customHeight="1" spans="1:7">
      <c r="A7" s="20" t="str">
        <f>IF(B7="","",ROW()-6)</f>
        <v/>
      </c>
      <c r="B7" s="21"/>
      <c r="C7" s="22"/>
      <c r="D7" s="23"/>
      <c r="E7" s="23"/>
      <c r="F7" s="21"/>
      <c r="G7" s="9" t="s">
        <v>7750</v>
      </c>
    </row>
    <row r="8" ht="12.75" customHeight="1" spans="1:7">
      <c r="A8" s="20" t="str">
        <f t="shared" ref="A8:A26" si="0">IF(B8="","",ROW()-6)</f>
        <v/>
      </c>
      <c r="B8" s="21"/>
      <c r="C8" s="22"/>
      <c r="D8" s="23"/>
      <c r="E8" s="23"/>
      <c r="F8" s="21"/>
      <c r="G8" s="9" t="s">
        <v>7751</v>
      </c>
    </row>
    <row r="9" ht="12.75" customHeight="1" spans="1:7">
      <c r="A9" s="20" t="str">
        <f t="shared" si="0"/>
        <v/>
      </c>
      <c r="B9" s="21"/>
      <c r="C9" s="22"/>
      <c r="D9" s="23"/>
      <c r="E9" s="23"/>
      <c r="F9" s="21"/>
      <c r="G9" s="9" t="s">
        <v>7752</v>
      </c>
    </row>
    <row r="10" ht="12.75" customHeight="1" spans="1:7">
      <c r="A10" s="20" t="str">
        <f t="shared" si="0"/>
        <v/>
      </c>
      <c r="B10" s="21"/>
      <c r="C10" s="22"/>
      <c r="D10" s="23"/>
      <c r="E10" s="23"/>
      <c r="F10" s="21"/>
      <c r="G10" s="9" t="s">
        <v>7753</v>
      </c>
    </row>
    <row r="11" ht="12.75" customHeight="1" spans="1:7">
      <c r="A11" s="20" t="str">
        <f t="shared" si="0"/>
        <v/>
      </c>
      <c r="B11" s="21"/>
      <c r="C11" s="22"/>
      <c r="D11" s="23"/>
      <c r="E11" s="23"/>
      <c r="F11" s="21"/>
      <c r="G11" s="9" t="s">
        <v>7754</v>
      </c>
    </row>
    <row r="12" ht="12.75" customHeight="1" spans="1:7">
      <c r="A12" s="20" t="str">
        <f t="shared" si="0"/>
        <v/>
      </c>
      <c r="B12" s="21"/>
      <c r="C12" s="22"/>
      <c r="D12" s="23"/>
      <c r="E12" s="23"/>
      <c r="F12" s="21"/>
      <c r="G12" s="9" t="s">
        <v>7755</v>
      </c>
    </row>
    <row r="13" ht="12.75" customHeight="1" spans="1:7">
      <c r="A13" s="20" t="str">
        <f t="shared" si="0"/>
        <v/>
      </c>
      <c r="B13" s="21"/>
      <c r="C13" s="22"/>
      <c r="D13" s="23"/>
      <c r="E13" s="23"/>
      <c r="F13" s="21"/>
      <c r="G13" s="9" t="s">
        <v>7756</v>
      </c>
    </row>
    <row r="14" ht="12.75" customHeight="1" spans="1:7">
      <c r="A14" s="20" t="str">
        <f t="shared" si="0"/>
        <v/>
      </c>
      <c r="B14" s="21"/>
      <c r="C14" s="22"/>
      <c r="D14" s="23"/>
      <c r="E14" s="23"/>
      <c r="F14" s="21"/>
      <c r="G14" s="9" t="s">
        <v>7757</v>
      </c>
    </row>
    <row r="15" ht="12.75" customHeight="1" spans="1:7">
      <c r="A15" s="20" t="str">
        <f t="shared" si="0"/>
        <v/>
      </c>
      <c r="B15" s="21"/>
      <c r="C15" s="22"/>
      <c r="D15" s="23"/>
      <c r="E15" s="23"/>
      <c r="F15" s="21"/>
      <c r="G15" s="9" t="s">
        <v>7758</v>
      </c>
    </row>
    <row r="16" ht="12.75" customHeight="1" spans="1:7">
      <c r="A16" s="20" t="str">
        <f t="shared" si="0"/>
        <v/>
      </c>
      <c r="B16" s="21"/>
      <c r="C16" s="22"/>
      <c r="D16" s="23"/>
      <c r="E16" s="23"/>
      <c r="F16" s="21"/>
      <c r="G16" s="9" t="s">
        <v>7759</v>
      </c>
    </row>
    <row r="17" ht="12.75" customHeight="1" spans="1:7">
      <c r="A17" s="20" t="str">
        <f t="shared" si="0"/>
        <v/>
      </c>
      <c r="B17" s="21"/>
      <c r="C17" s="22"/>
      <c r="D17" s="23"/>
      <c r="E17" s="23"/>
      <c r="F17" s="21"/>
      <c r="G17" s="9" t="s">
        <v>7760</v>
      </c>
    </row>
    <row r="18" ht="12.75" customHeight="1" spans="1:7">
      <c r="A18" s="20" t="str">
        <f t="shared" si="0"/>
        <v/>
      </c>
      <c r="B18" s="21"/>
      <c r="C18" s="22"/>
      <c r="D18" s="23"/>
      <c r="E18" s="23"/>
      <c r="F18" s="21"/>
      <c r="G18" s="9" t="s">
        <v>7761</v>
      </c>
    </row>
    <row r="19" ht="12.75" customHeight="1" spans="1:7">
      <c r="A19" s="20" t="str">
        <f t="shared" si="0"/>
        <v/>
      </c>
      <c r="B19" s="21"/>
      <c r="C19" s="22"/>
      <c r="D19" s="23"/>
      <c r="E19" s="23"/>
      <c r="F19" s="21"/>
      <c r="G19" s="9" t="s">
        <v>7762</v>
      </c>
    </row>
    <row r="20" ht="12.75" customHeight="1" spans="1:7">
      <c r="A20" s="20" t="str">
        <f t="shared" si="0"/>
        <v/>
      </c>
      <c r="B20" s="21"/>
      <c r="C20" s="22"/>
      <c r="D20" s="23"/>
      <c r="E20" s="23"/>
      <c r="F20" s="21"/>
      <c r="G20" s="9" t="s">
        <v>7763</v>
      </c>
    </row>
    <row r="21" ht="12.75" customHeight="1" spans="1:7">
      <c r="A21" s="20" t="str">
        <f t="shared" si="0"/>
        <v/>
      </c>
      <c r="B21" s="21"/>
      <c r="C21" s="22"/>
      <c r="D21" s="23"/>
      <c r="E21" s="23"/>
      <c r="F21" s="21"/>
      <c r="G21" s="9" t="s">
        <v>7764</v>
      </c>
    </row>
    <row r="22" ht="12.75" customHeight="1" spans="1:7">
      <c r="A22" s="20" t="str">
        <f t="shared" si="0"/>
        <v/>
      </c>
      <c r="B22" s="21"/>
      <c r="C22" s="22"/>
      <c r="D22" s="23"/>
      <c r="E22" s="23"/>
      <c r="F22" s="21"/>
      <c r="G22" s="9" t="s">
        <v>7765</v>
      </c>
    </row>
    <row r="23" ht="12.75" customHeight="1" spans="1:7">
      <c r="A23" s="20" t="str">
        <f t="shared" si="0"/>
        <v/>
      </c>
      <c r="B23" s="21"/>
      <c r="C23" s="22"/>
      <c r="D23" s="23"/>
      <c r="E23" s="23"/>
      <c r="F23" s="21"/>
      <c r="G23" s="9" t="s">
        <v>7766</v>
      </c>
    </row>
    <row r="24" ht="12.75" customHeight="1" spans="1:7">
      <c r="A24" s="20" t="str">
        <f t="shared" si="0"/>
        <v/>
      </c>
      <c r="B24" s="21"/>
      <c r="C24" s="22"/>
      <c r="D24" s="23"/>
      <c r="E24" s="23"/>
      <c r="F24" s="21"/>
      <c r="G24" s="9" t="s">
        <v>7767</v>
      </c>
    </row>
    <row r="25" ht="12.75" customHeight="1" spans="1:7">
      <c r="A25" s="20" t="str">
        <f t="shared" si="0"/>
        <v/>
      </c>
      <c r="B25" s="21"/>
      <c r="C25" s="22"/>
      <c r="D25" s="23"/>
      <c r="E25" s="23"/>
      <c r="F25" s="21"/>
      <c r="G25" s="9" t="s">
        <v>7768</v>
      </c>
    </row>
    <row r="26" ht="12.75" customHeight="1" spans="1:7">
      <c r="A26" s="20" t="str">
        <f t="shared" si="0"/>
        <v/>
      </c>
      <c r="B26" s="21"/>
      <c r="C26" s="22"/>
      <c r="D26" s="23"/>
      <c r="E26" s="23"/>
      <c r="F26" s="21"/>
      <c r="G26" s="9" t="s">
        <v>7769</v>
      </c>
    </row>
    <row r="27" customHeight="1" spans="1:7">
      <c r="A27" s="24" t="s">
        <v>1524</v>
      </c>
      <c r="B27" s="25"/>
      <c r="C27" s="24"/>
      <c r="D27" s="31">
        <f>SUM(D7:D26)</f>
        <v>0</v>
      </c>
      <c r="E27" s="31">
        <f>SUM(E7:E26)</f>
        <v>0</v>
      </c>
      <c r="F27" s="27"/>
    </row>
    <row r="28" customHeight="1" spans="1:7">
      <c r="A28" s="10" t="str">
        <f>基本信息输入表!$K$6&amp;"填表人："&amp;基本信息输入表!$M$92</f>
        <v>产权持有单位填表人：宁国胜</v>
      </c>
      <c r="E28" s="10" t="str">
        <f>"评估人员："&amp;基本信息输入表!$Q$92</f>
        <v>评估人员：王庆国</v>
      </c>
      <c r="G28" s="10" t="s">
        <v>1483</v>
      </c>
    </row>
    <row r="29" customHeight="1" spans="1:7">
      <c r="A29" s="10" t="str">
        <f>"填表日期："&amp;YEAR(基本信息输入表!$O$92)&amp;"年"&amp;MONTH(基本信息输入表!$O$92)&amp;"月"&amp;DAY(基本信息输入表!$O$92)&amp;"日"</f>
        <v>填表日期：2025年2月22日</v>
      </c>
    </row>
  </sheetData>
  <mergeCells count="3">
    <mergeCell ref="A2:F2"/>
    <mergeCell ref="A3:F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356"/>
  <sheetViews>
    <sheetView zoomScale="80" zoomScaleNormal="80" workbookViewId="0">
      <selection activeCell="F22" sqref="F22"/>
    </sheetView>
  </sheetViews>
  <sheetFormatPr defaultColWidth="9" defaultRowHeight="15.75"/>
  <cols>
    <col min="1" max="1" width="6.8" style="485" customWidth="1"/>
    <col min="2" max="2" width="25.6" style="485" customWidth="1"/>
    <col min="3" max="8" width="18.6" style="485" customWidth="1"/>
    <col min="9" max="10" width="18.6" style="486" customWidth="1"/>
    <col min="11" max="12" width="15.6" style="486" customWidth="1"/>
    <col min="13" max="25" width="9" style="487"/>
    <col min="26" max="16384" width="9" style="485"/>
  </cols>
  <sheetData>
    <row r="1" ht="18.75" spans="1:12">
      <c r="A1" s="488"/>
    </row>
    <row r="2" ht="18.75" spans="1:12">
      <c r="A2" s="488" t="s">
        <v>643</v>
      </c>
      <c r="B2" s="489" t="s">
        <v>644</v>
      </c>
      <c r="C2" s="489"/>
    </row>
    <row r="3" customHeight="1" spans="1:12">
      <c r="A3" s="488" t="s">
        <v>643</v>
      </c>
      <c r="B3" s="490" t="s">
        <v>645</v>
      </c>
      <c r="C3" s="490" t="s">
        <v>646</v>
      </c>
      <c r="D3" s="491"/>
    </row>
    <row r="4" customHeight="1" spans="1:12">
      <c r="A4" s="488" t="s">
        <v>643</v>
      </c>
      <c r="B4" s="492" t="s">
        <v>647</v>
      </c>
      <c r="C4" s="493" t="s">
        <v>648</v>
      </c>
      <c r="D4" s="491"/>
    </row>
    <row r="5" ht="18.75" spans="1:12">
      <c r="A5" s="488" t="s">
        <v>643</v>
      </c>
      <c r="B5" s="492" t="s">
        <v>649</v>
      </c>
      <c r="C5" s="494" t="s">
        <v>184</v>
      </c>
      <c r="D5" s="491"/>
    </row>
    <row r="6" ht="18.75" spans="1:12">
      <c r="A6" s="488" t="s">
        <v>643</v>
      </c>
      <c r="B6" s="492" t="s">
        <v>650</v>
      </c>
      <c r="C6" s="494" t="s">
        <v>184</v>
      </c>
      <c r="D6" s="491"/>
    </row>
    <row r="7" ht="18.75" hidden="1" spans="1:12">
      <c r="A7" s="488" t="s">
        <v>643</v>
      </c>
      <c r="B7" s="494" t="s">
        <v>651</v>
      </c>
      <c r="C7" s="492" t="s">
        <v>652</v>
      </c>
      <c r="D7" s="491"/>
    </row>
    <row r="8" ht="18.75" spans="1:12">
      <c r="A8" s="488" t="s">
        <v>643</v>
      </c>
      <c r="B8" s="492" t="s">
        <v>653</v>
      </c>
      <c r="C8" s="492" t="s">
        <v>654</v>
      </c>
      <c r="D8" s="491"/>
    </row>
    <row r="9" ht="18.75" spans="1:12">
      <c r="A9" s="488" t="s">
        <v>643</v>
      </c>
      <c r="B9" s="494" t="s">
        <v>655</v>
      </c>
      <c r="C9" s="492" t="str">
        <f>IF(C8="市场价值",D340,IF(C8="清算价值",D341,IF(C8="残余价值",D342,IF(C8="公允价值",D343,IF(C8="在用价值",D344,IF(C8="投资价值",D345))))))</f>
        <v>残余价值是指机器设备、房屋建筑物或者其他有形资产等的拆零变现价值估计数额。</v>
      </c>
      <c r="D9" s="491"/>
    </row>
    <row r="10" ht="18.75" spans="1:12">
      <c r="A10" s="488" t="s">
        <v>643</v>
      </c>
      <c r="B10" s="492" t="s">
        <v>656</v>
      </c>
      <c r="C10" s="492" t="s">
        <v>657</v>
      </c>
      <c r="D10" s="491"/>
    </row>
    <row r="11" ht="18.75" spans="1:12">
      <c r="A11" s="488" t="s">
        <v>643</v>
      </c>
      <c r="B11" s="492" t="s">
        <v>658</v>
      </c>
      <c r="C11" s="495">
        <f>基本信息输入表!M7</f>
        <v>45708</v>
      </c>
      <c r="D11" s="496"/>
    </row>
    <row r="12" ht="18.75" spans="1:12">
      <c r="A12" s="488" t="s">
        <v>643</v>
      </c>
      <c r="B12" s="492" t="s">
        <v>659</v>
      </c>
      <c r="C12" s="494" t="s">
        <v>657</v>
      </c>
      <c r="D12" s="491"/>
    </row>
    <row r="13" ht="18.75" spans="1:12">
      <c r="A13" s="488" t="s">
        <v>643</v>
      </c>
      <c r="B13" s="494" t="s">
        <v>660</v>
      </c>
      <c r="C13" s="497" t="e">
        <f>C25</f>
        <v>#REF!</v>
      </c>
      <c r="D13" s="491"/>
    </row>
    <row r="14" ht="18.75" spans="1:12">
      <c r="A14" s="488" t="s">
        <v>643</v>
      </c>
      <c r="B14" s="494" t="s">
        <v>661</v>
      </c>
      <c r="C14" s="498" t="str">
        <f>IFERROR(LEFT(G42&amp;G44&amp;G45&amp;G46&amp;G47&amp;G48&amp;G49&amp;G51,LEN(G42&amp;G44&amp;G45&amp;G46&amp;G47&amp;G48&amp;G49&amp;G51)-1),"")</f>
        <v/>
      </c>
      <c r="D14" s="491"/>
      <c r="E14" s="491"/>
      <c r="F14" s="491"/>
      <c r="G14" s="491"/>
      <c r="H14" s="491"/>
      <c r="I14" s="491"/>
      <c r="J14" s="491"/>
      <c r="K14" s="499"/>
      <c r="L14" s="499"/>
    </row>
    <row r="15" ht="18.75" hidden="1" spans="1:12">
      <c r="A15" s="488" t="s">
        <v>643</v>
      </c>
      <c r="B15" s="494" t="s">
        <v>662</v>
      </c>
      <c r="C15" s="498" t="str">
        <f>IFERROR(LEFT(G53&amp;G54,LEN(G53&amp;G54)-1),"")</f>
        <v/>
      </c>
      <c r="D15" s="491"/>
      <c r="E15" s="491"/>
      <c r="F15" s="491"/>
      <c r="G15" s="491"/>
      <c r="H15" s="491"/>
      <c r="I15" s="491"/>
      <c r="J15" s="491"/>
      <c r="K15" s="499"/>
      <c r="L15" s="499"/>
    </row>
    <row r="16" ht="18.75" hidden="1" spans="1:12">
      <c r="A16" s="488" t="s">
        <v>643</v>
      </c>
      <c r="B16" s="494" t="s">
        <v>663</v>
      </c>
      <c r="C16" s="498" t="str">
        <f>IFERROR(LEFT(G73&amp;G74&amp;G75&amp;G76&amp;G77&amp;G78&amp;G79&amp;G80&amp;G81&amp;G82&amp;G83&amp;G84&amp;G85,LEN(G73&amp;G74&amp;G75&amp;G76&amp;G77&amp;G78&amp;G79&amp;G80&amp;G81&amp;G82&amp;G83&amp;G84&amp;G85)-1),"")</f>
        <v/>
      </c>
      <c r="D16" s="491"/>
      <c r="E16" s="491"/>
      <c r="F16" s="491"/>
      <c r="G16" s="491"/>
      <c r="H16" s="491"/>
      <c r="I16" s="491"/>
      <c r="J16" s="491"/>
      <c r="K16" s="499"/>
      <c r="L16" s="499"/>
    </row>
    <row r="17" ht="18.75" hidden="1" spans="1:12">
      <c r="A17" s="488" t="s">
        <v>643</v>
      </c>
      <c r="B17" s="494" t="s">
        <v>664</v>
      </c>
      <c r="C17" s="498" t="str">
        <f>IFERROR(LEFT(G230&amp;G231&amp;G232&amp;G233&amp;G234&amp;G235&amp;G236&amp;G237&amp;G238&amp;G239&amp;G240&amp;G241&amp;G242,LEN(G230&amp;G231&amp;G232&amp;G233&amp;G234&amp;G235&amp;G236&amp;G237&amp;G238&amp;G239&amp;G240&amp;G241&amp;G242)-1),"")</f>
        <v/>
      </c>
      <c r="D17" s="491"/>
      <c r="E17" s="491"/>
      <c r="F17" s="491"/>
      <c r="G17" s="491"/>
      <c r="H17" s="491"/>
      <c r="I17" s="491"/>
      <c r="J17" s="491"/>
      <c r="K17" s="499"/>
      <c r="L17" s="499"/>
    </row>
    <row r="18" ht="18.75" hidden="1" spans="1:12">
      <c r="A18" s="488" t="s">
        <v>643</v>
      </c>
      <c r="B18" s="494" t="s">
        <v>665</v>
      </c>
      <c r="C18" s="498" t="str">
        <f>IFERROR(LEFT(G247&amp;G248&amp;G249&amp;G250&amp;G251&amp;G252&amp;G253&amp;G254,LEN(G247&amp;G248&amp;G249&amp;G250&amp;G251&amp;G252&amp;G253&amp;G254)-1),"")</f>
        <v/>
      </c>
      <c r="D18" s="491"/>
      <c r="E18" s="491"/>
      <c r="F18" s="491"/>
      <c r="G18" s="491"/>
      <c r="H18" s="491"/>
      <c r="I18" s="491"/>
      <c r="J18" s="491"/>
      <c r="K18" s="499"/>
      <c r="L18" s="499"/>
    </row>
    <row r="19" ht="18.75" spans="1:12">
      <c r="A19" s="488"/>
      <c r="B19" s="491"/>
      <c r="C19" s="499"/>
      <c r="D19" s="499"/>
      <c r="E19" s="499"/>
      <c r="F19" s="499"/>
      <c r="G19" s="499"/>
      <c r="H19" s="499"/>
      <c r="I19" s="499"/>
      <c r="J19" s="499"/>
      <c r="K19" s="499"/>
      <c r="L19" s="499"/>
    </row>
    <row r="20" ht="18.75" spans="1:12">
      <c r="A20" s="488" t="s">
        <v>643</v>
      </c>
      <c r="B20" s="489" t="s">
        <v>666</v>
      </c>
      <c r="C20" s="489"/>
      <c r="D20" s="499"/>
      <c r="E20" s="499"/>
      <c r="F20" s="499"/>
      <c r="G20" s="499"/>
      <c r="H20" s="499"/>
      <c r="I20" s="499"/>
      <c r="J20" s="499"/>
      <c r="K20" s="499"/>
      <c r="L20" s="499"/>
    </row>
    <row r="21" ht="18.75" spans="1:12">
      <c r="A21" s="488" t="s">
        <v>643</v>
      </c>
      <c r="B21" s="500" t="s">
        <v>645</v>
      </c>
      <c r="C21" s="500" t="s">
        <v>6</v>
      </c>
      <c r="D21" s="499"/>
      <c r="E21" s="499"/>
      <c r="F21" s="499"/>
      <c r="G21" s="499"/>
      <c r="H21" s="499"/>
      <c r="I21" s="499"/>
      <c r="J21" s="499"/>
      <c r="K21" s="499"/>
      <c r="L21" s="499"/>
    </row>
    <row r="22" ht="18.75" spans="1:12">
      <c r="A22" s="488" t="s">
        <v>643</v>
      </c>
      <c r="B22" s="492" t="s">
        <v>667</v>
      </c>
      <c r="C22" s="497" t="e">
        <f>#REF!</f>
        <v>#REF!</v>
      </c>
      <c r="D22" s="499"/>
      <c r="E22" s="499"/>
      <c r="F22" s="499"/>
      <c r="G22" s="499"/>
      <c r="H22" s="499"/>
      <c r="I22" s="499"/>
      <c r="J22" s="499"/>
      <c r="K22" s="499"/>
      <c r="L22" s="499"/>
    </row>
    <row r="23" ht="18.75" spans="1:12">
      <c r="A23" s="488" t="s">
        <v>643</v>
      </c>
      <c r="B23" s="492" t="s">
        <v>668</v>
      </c>
      <c r="C23" s="497" t="e">
        <f>#REF!</f>
        <v>#REF!</v>
      </c>
      <c r="D23" s="499"/>
      <c r="E23" s="499"/>
      <c r="F23" s="499"/>
      <c r="G23" s="499"/>
      <c r="H23" s="499"/>
      <c r="I23" s="499"/>
      <c r="J23" s="499"/>
      <c r="K23" s="499"/>
      <c r="L23" s="499"/>
    </row>
    <row r="24" ht="18.75" spans="1:12">
      <c r="A24" s="488" t="s">
        <v>643</v>
      </c>
      <c r="B24" s="492" t="s">
        <v>669</v>
      </c>
      <c r="C24" s="497" t="e">
        <f>#REF!</f>
        <v>#REF!</v>
      </c>
      <c r="D24" s="499"/>
      <c r="E24" s="499"/>
      <c r="F24" s="499"/>
      <c r="G24" s="499"/>
      <c r="H24" s="499"/>
      <c r="I24" s="499"/>
      <c r="J24" s="499"/>
      <c r="K24" s="499"/>
      <c r="L24" s="499"/>
    </row>
    <row r="25" ht="18.75" spans="1:12">
      <c r="A25" s="488" t="s">
        <v>643</v>
      </c>
      <c r="B25" s="501" t="s">
        <v>670</v>
      </c>
      <c r="C25" s="502" t="e">
        <f>#REF!</f>
        <v>#REF!</v>
      </c>
      <c r="D25" s="499"/>
      <c r="E25" s="499"/>
      <c r="F25" s="499"/>
      <c r="G25" s="499"/>
      <c r="H25" s="499"/>
      <c r="I25" s="499"/>
      <c r="J25" s="499"/>
      <c r="K25" s="499"/>
      <c r="L25" s="499"/>
    </row>
    <row r="26" ht="18.75" hidden="1" spans="1:12">
      <c r="A26" s="488" t="s">
        <v>643</v>
      </c>
      <c r="B26" s="503" t="s">
        <v>671</v>
      </c>
      <c r="C26" s="502"/>
      <c r="D26" s="499"/>
      <c r="E26" s="499"/>
      <c r="F26" s="499"/>
      <c r="G26" s="499"/>
      <c r="H26" s="499"/>
      <c r="I26" s="499"/>
      <c r="J26" s="499"/>
      <c r="K26" s="499"/>
      <c r="L26" s="499"/>
    </row>
    <row r="27" ht="18.75" hidden="1" spans="1:12">
      <c r="A27" s="488" t="s">
        <v>643</v>
      </c>
      <c r="B27" s="503" t="s">
        <v>672</v>
      </c>
      <c r="C27" s="502"/>
      <c r="D27" s="499"/>
      <c r="E27" s="499"/>
      <c r="F27" s="499"/>
      <c r="G27" s="499"/>
      <c r="H27" s="499"/>
      <c r="I27" s="499"/>
      <c r="J27" s="499"/>
      <c r="K27" s="499"/>
      <c r="L27" s="499"/>
    </row>
    <row r="28" ht="18.75" spans="1:12">
      <c r="A28" s="488" t="s">
        <v>643</v>
      </c>
      <c r="B28" s="492" t="s">
        <v>673</v>
      </c>
      <c r="C28" s="502" t="e">
        <f>C25-C24</f>
        <v>#REF!</v>
      </c>
      <c r="D28" s="499"/>
      <c r="E28" s="499"/>
      <c r="F28" s="499"/>
      <c r="G28" s="499"/>
      <c r="H28" s="499"/>
      <c r="I28" s="499"/>
      <c r="J28" s="499"/>
      <c r="K28" s="499"/>
      <c r="L28" s="499"/>
    </row>
    <row r="29" ht="18.75" spans="1:12">
      <c r="A29" s="488" t="s">
        <v>643</v>
      </c>
      <c r="B29" s="492" t="s">
        <v>674</v>
      </c>
      <c r="C29" s="502" t="e">
        <f>IF(C24&gt;0,C28/C24*100,"")</f>
        <v>#REF!</v>
      </c>
      <c r="D29" s="499"/>
      <c r="E29" s="499"/>
      <c r="F29" s="499"/>
      <c r="G29" s="499"/>
      <c r="H29" s="499"/>
      <c r="I29" s="499"/>
      <c r="J29" s="499"/>
      <c r="K29" s="499"/>
      <c r="L29" s="499"/>
    </row>
    <row r="30" ht="18.75" hidden="1" spans="1:12">
      <c r="A30" s="488" t="s">
        <v>643</v>
      </c>
      <c r="B30" s="492" t="s">
        <v>675</v>
      </c>
      <c r="C30" s="502" t="e">
        <f>C26-C24</f>
        <v>#REF!</v>
      </c>
      <c r="D30" s="499"/>
      <c r="E30" s="499"/>
      <c r="F30" s="499"/>
      <c r="G30" s="499"/>
      <c r="H30" s="499"/>
      <c r="I30" s="499"/>
      <c r="J30" s="499"/>
      <c r="K30" s="499"/>
      <c r="L30" s="499"/>
    </row>
    <row r="31" ht="18.75" hidden="1" spans="1:12">
      <c r="A31" s="488" t="s">
        <v>643</v>
      </c>
      <c r="B31" s="492" t="s">
        <v>676</v>
      </c>
      <c r="C31" s="502" t="e">
        <f>IF(C24&gt;0,C30/C24*100,"")</f>
        <v>#REF!</v>
      </c>
      <c r="D31" s="499"/>
      <c r="E31" s="499"/>
      <c r="F31" s="499"/>
      <c r="G31" s="499"/>
      <c r="H31" s="499"/>
      <c r="I31" s="499"/>
      <c r="J31" s="499"/>
      <c r="K31" s="499"/>
      <c r="L31" s="499"/>
    </row>
    <row r="32" ht="18.75" hidden="1" spans="1:12">
      <c r="A32" s="488" t="s">
        <v>643</v>
      </c>
      <c r="B32" s="492" t="s">
        <v>677</v>
      </c>
      <c r="C32" s="502" t="e">
        <f>C27-C24</f>
        <v>#REF!</v>
      </c>
      <c r="D32" s="499"/>
      <c r="E32" s="499"/>
      <c r="F32" s="499"/>
      <c r="G32" s="499"/>
      <c r="H32" s="499"/>
      <c r="I32" s="499"/>
      <c r="J32" s="499"/>
      <c r="K32" s="499"/>
      <c r="L32" s="499"/>
    </row>
    <row r="33" ht="18.75" hidden="1" spans="1:12">
      <c r="A33" s="488" t="s">
        <v>643</v>
      </c>
      <c r="B33" s="492" t="s">
        <v>678</v>
      </c>
      <c r="C33" s="502" t="e">
        <f>IF(C24&gt;0,C32/C24*100,"")</f>
        <v>#REF!</v>
      </c>
      <c r="D33" s="499"/>
      <c r="E33" s="499"/>
      <c r="F33" s="499"/>
      <c r="G33" s="499"/>
      <c r="H33" s="499"/>
      <c r="I33" s="499"/>
      <c r="J33" s="499"/>
      <c r="K33" s="499"/>
      <c r="L33" s="499"/>
    </row>
    <row r="34" ht="18.75" hidden="1" spans="1:12">
      <c r="A34" s="488" t="s">
        <v>643</v>
      </c>
      <c r="B34" s="492" t="s">
        <v>679</v>
      </c>
      <c r="C34" s="502" t="e">
        <f>ABS(C26-C25)</f>
        <v>#REF!</v>
      </c>
      <c r="D34" s="499"/>
      <c r="E34" s="499"/>
      <c r="F34" s="499"/>
      <c r="G34" s="499"/>
      <c r="H34" s="499"/>
      <c r="I34" s="499"/>
      <c r="J34" s="499"/>
      <c r="K34" s="499"/>
      <c r="L34" s="499"/>
    </row>
    <row r="35" ht="18.75" hidden="1" spans="1:12">
      <c r="A35" s="488" t="s">
        <v>643</v>
      </c>
      <c r="B35" s="492" t="s">
        <v>680</v>
      </c>
      <c r="C35" s="502" t="e">
        <f>IF(C25&gt;0,C34/C25*100,"")</f>
        <v>#REF!</v>
      </c>
      <c r="D35" s="499"/>
      <c r="E35" s="499"/>
      <c r="F35" s="499"/>
      <c r="G35" s="499"/>
      <c r="H35" s="499"/>
      <c r="I35" s="499"/>
      <c r="J35" s="499"/>
      <c r="K35" s="499"/>
      <c r="L35" s="499"/>
    </row>
    <row r="36" ht="18.75" hidden="1" spans="1:12">
      <c r="A36" s="488" t="s">
        <v>643</v>
      </c>
      <c r="B36" s="492" t="s">
        <v>681</v>
      </c>
      <c r="C36" s="502">
        <f>ABS(C26-C27)</f>
        <v>0</v>
      </c>
      <c r="D36" s="499"/>
      <c r="E36" s="499"/>
      <c r="F36" s="499"/>
      <c r="G36" s="499"/>
      <c r="H36" s="499"/>
      <c r="I36" s="499"/>
      <c r="J36" s="499"/>
      <c r="K36" s="499"/>
      <c r="L36" s="499"/>
    </row>
    <row r="37" ht="18.75" hidden="1" spans="1:12">
      <c r="A37" s="488" t="s">
        <v>643</v>
      </c>
      <c r="B37" s="492" t="s">
        <v>682</v>
      </c>
      <c r="C37" s="502" t="str">
        <f>IF(C27&gt;0,C36/C27*100,"")</f>
        <v/>
      </c>
      <c r="D37" s="499"/>
      <c r="E37" s="499"/>
      <c r="F37" s="499"/>
      <c r="G37" s="499"/>
      <c r="H37" s="499"/>
      <c r="I37" s="499"/>
      <c r="J37" s="499"/>
      <c r="K37" s="499"/>
      <c r="L37" s="499"/>
    </row>
    <row r="38" ht="18.75" spans="1:12">
      <c r="A38" s="488"/>
      <c r="B38" s="491"/>
      <c r="C38" s="499"/>
      <c r="D38" s="499"/>
      <c r="E38" s="499"/>
      <c r="F38" s="499"/>
      <c r="G38" s="499"/>
      <c r="H38" s="499"/>
      <c r="I38" s="499"/>
      <c r="J38" s="499"/>
      <c r="K38" s="499"/>
      <c r="L38" s="499"/>
    </row>
    <row r="39" ht="18.75" spans="1:12">
      <c r="A39" s="488" t="s">
        <v>683</v>
      </c>
      <c r="B39" s="489" t="s">
        <v>684</v>
      </c>
      <c r="C39" s="489"/>
      <c r="D39" s="489"/>
      <c r="E39" s="489"/>
      <c r="F39" s="489"/>
    </row>
    <row r="40" ht="18.75" spans="1:12">
      <c r="A40" s="488" t="s">
        <v>683</v>
      </c>
      <c r="B40" s="504" t="s">
        <v>685</v>
      </c>
      <c r="C40" s="505" t="s">
        <v>6</v>
      </c>
      <c r="D40" s="505" t="s">
        <v>7</v>
      </c>
      <c r="E40" s="506" t="s">
        <v>8</v>
      </c>
      <c r="F40" s="505" t="s">
        <v>686</v>
      </c>
      <c r="G40" s="507" t="s">
        <v>687</v>
      </c>
    </row>
    <row r="41" ht="18.75" spans="1:12">
      <c r="A41" s="488" t="s">
        <v>683</v>
      </c>
      <c r="B41" s="508"/>
      <c r="C41" s="505" t="s">
        <v>688</v>
      </c>
      <c r="D41" s="505" t="s">
        <v>689</v>
      </c>
      <c r="E41" s="505" t="s">
        <v>690</v>
      </c>
      <c r="F41" s="505" t="s">
        <v>691</v>
      </c>
      <c r="G41" s="507"/>
    </row>
    <row r="42" ht="18.75" hidden="1" spans="1:12">
      <c r="A42" s="488" t="s">
        <v>683</v>
      </c>
      <c r="B42" s="492" t="s">
        <v>330</v>
      </c>
      <c r="C42" s="509" t="e">
        <f>#REF!</f>
        <v>#REF!</v>
      </c>
      <c r="D42" s="509" t="e">
        <f>#REF!</f>
        <v>#REF!</v>
      </c>
      <c r="E42" s="509" t="e">
        <f>#REF!</f>
        <v>#REF!</v>
      </c>
      <c r="F42" s="509" t="e">
        <f>#REF!</f>
        <v>#REF!</v>
      </c>
      <c r="G42" s="505" t="e">
        <f>IF(C42=0,"",B42&amp;"、")</f>
        <v>#REF!</v>
      </c>
    </row>
    <row r="43" ht="18.75" spans="1:12">
      <c r="A43" s="488" t="s">
        <v>683</v>
      </c>
      <c r="B43" s="492" t="s">
        <v>419</v>
      </c>
      <c r="C43" s="509" t="e">
        <f>#REF!</f>
        <v>#REF!</v>
      </c>
      <c r="D43" s="509" t="e">
        <f>#REF!</f>
        <v>#REF!</v>
      </c>
      <c r="E43" s="509" t="e">
        <f>#REF!</f>
        <v>#REF!</v>
      </c>
      <c r="F43" s="509" t="e">
        <f>#REF!</f>
        <v>#REF!</v>
      </c>
      <c r="G43" s="505"/>
    </row>
    <row r="44" ht="18.75" hidden="1" spans="1:12">
      <c r="A44" s="488" t="s">
        <v>683</v>
      </c>
      <c r="B44" s="510" t="s">
        <v>692</v>
      </c>
      <c r="C44" s="509" t="e">
        <f>#REF!</f>
        <v>#REF!</v>
      </c>
      <c r="D44" s="509" t="e">
        <f>#REF!</f>
        <v>#REF!</v>
      </c>
      <c r="E44" s="509" t="e">
        <f>#REF!</f>
        <v>#REF!</v>
      </c>
      <c r="F44" s="509" t="e">
        <f>#REF!</f>
        <v>#REF!</v>
      </c>
      <c r="G44" s="505" t="e">
        <f>IF(C44=0,"",RIGHT(B44,6)&amp;"、")</f>
        <v>#REF!</v>
      </c>
    </row>
    <row r="45" ht="18.75" hidden="1" spans="1:12">
      <c r="A45" s="488" t="s">
        <v>683</v>
      </c>
      <c r="B45" s="511" t="s">
        <v>693</v>
      </c>
      <c r="C45" s="509" t="e">
        <f>#REF!</f>
        <v>#REF!</v>
      </c>
      <c r="D45" s="509" t="e">
        <f>#REF!</f>
        <v>#REF!</v>
      </c>
      <c r="E45" s="509" t="e">
        <f>#REF!</f>
        <v>#REF!</v>
      </c>
      <c r="F45" s="509" t="e">
        <f>#REF!</f>
        <v>#REF!</v>
      </c>
      <c r="G45" s="505" t="e">
        <f>IF(C45=0,"",RIGHT(B45,6)&amp;"、")</f>
        <v>#REF!</v>
      </c>
    </row>
    <row r="46" ht="18.75" spans="1:12">
      <c r="A46" s="488" t="s">
        <v>683</v>
      </c>
      <c r="B46" s="511" t="s">
        <v>694</v>
      </c>
      <c r="C46" s="509" t="e">
        <f>#REF!</f>
        <v>#REF!</v>
      </c>
      <c r="D46" s="509" t="e">
        <f>#REF!</f>
        <v>#REF!</v>
      </c>
      <c r="E46" s="509" t="e">
        <f>#REF!</f>
        <v>#REF!</v>
      </c>
      <c r="F46" s="509" t="e">
        <f>#REF!</f>
        <v>#REF!</v>
      </c>
      <c r="G46" s="505" t="e">
        <f>IF(C46=0,"",RIGHT(B46,4)&amp;"、")</f>
        <v>#REF!</v>
      </c>
    </row>
    <row r="47" ht="18.75" hidden="1" spans="1:12">
      <c r="A47" s="488" t="s">
        <v>683</v>
      </c>
      <c r="B47" s="511" t="s">
        <v>695</v>
      </c>
      <c r="C47" s="509" t="e">
        <f>#REF!</f>
        <v>#REF!</v>
      </c>
      <c r="D47" s="509" t="e">
        <f>#REF!</f>
        <v>#REF!</v>
      </c>
      <c r="E47" s="509" t="e">
        <f>#REF!</f>
        <v>#REF!</v>
      </c>
      <c r="F47" s="509" t="e">
        <f>#REF!</f>
        <v>#REF!</v>
      </c>
      <c r="G47" s="505" t="e">
        <f>IF(C47=0,"",RIGHT(B47,4)&amp;"、")</f>
        <v>#REF!</v>
      </c>
    </row>
    <row r="48" ht="18.75" hidden="1" spans="1:12">
      <c r="A48" s="488" t="s">
        <v>683</v>
      </c>
      <c r="B48" s="511" t="s">
        <v>696</v>
      </c>
      <c r="C48" s="509" t="e">
        <f>#REF!</f>
        <v>#REF!</v>
      </c>
      <c r="D48" s="509" t="e">
        <f>#REF!</f>
        <v>#REF!</v>
      </c>
      <c r="E48" s="509" t="e">
        <f>#REF!</f>
        <v>#REF!</v>
      </c>
      <c r="F48" s="509" t="e">
        <f>#REF!</f>
        <v>#REF!</v>
      </c>
      <c r="G48" s="505" t="e">
        <f>IF(C48=0,"",RIGHT(B48,4)&amp;"、")</f>
        <v>#REF!</v>
      </c>
    </row>
    <row r="49" ht="18.75" hidden="1" spans="1:11">
      <c r="A49" s="488" t="s">
        <v>683</v>
      </c>
      <c r="B49" s="511" t="s">
        <v>697</v>
      </c>
      <c r="C49" s="509" t="e">
        <f>#REF!</f>
        <v>#REF!</v>
      </c>
      <c r="D49" s="509" t="e">
        <f>#REF!</f>
        <v>#REF!</v>
      </c>
      <c r="E49" s="509" t="e">
        <f>#REF!</f>
        <v>#REF!</v>
      </c>
      <c r="F49" s="509" t="e">
        <f>#REF!</f>
        <v>#REF!</v>
      </c>
      <c r="G49" s="505" t="e">
        <f>IF(C49=0,"",RIGHT(B49,4)&amp;"、")</f>
        <v>#REF!</v>
      </c>
    </row>
    <row r="50" ht="18.75" hidden="1" spans="1:11">
      <c r="A50" s="488" t="s">
        <v>683</v>
      </c>
      <c r="B50" s="511" t="s">
        <v>698</v>
      </c>
      <c r="C50" s="509" t="e">
        <f>#REF!</f>
        <v>#REF!</v>
      </c>
      <c r="D50" s="509" t="e">
        <f>#REF!</f>
        <v>#REF!</v>
      </c>
      <c r="E50" s="509" t="e">
        <f>#REF!</f>
        <v>#REF!</v>
      </c>
      <c r="F50" s="509" t="e">
        <f>#REF!</f>
        <v>#REF!</v>
      </c>
      <c r="G50" s="505"/>
    </row>
    <row r="51" ht="18.75" hidden="1" spans="1:11">
      <c r="A51" s="488" t="s">
        <v>683</v>
      </c>
      <c r="B51" s="511" t="s">
        <v>699</v>
      </c>
      <c r="C51" s="509" t="e">
        <f>#REF!</f>
        <v>#REF!</v>
      </c>
      <c r="D51" s="509" t="e">
        <f>#REF!</f>
        <v>#REF!</v>
      </c>
      <c r="E51" s="509" t="e">
        <f>#REF!</f>
        <v>#REF!</v>
      </c>
      <c r="F51" s="509" t="e">
        <f>#REF!</f>
        <v>#REF!</v>
      </c>
      <c r="G51" s="505" t="e">
        <f>IF(C51=0,"",RIGHT(B51,7)&amp;"、")</f>
        <v>#REF!</v>
      </c>
    </row>
    <row r="52" ht="18.75" spans="1:11">
      <c r="A52" s="488" t="s">
        <v>683</v>
      </c>
      <c r="B52" s="512" t="s">
        <v>700</v>
      </c>
      <c r="C52" s="513" t="e">
        <f>#REF!</f>
        <v>#REF!</v>
      </c>
      <c r="D52" s="513" t="e">
        <f>#REF!</f>
        <v>#REF!</v>
      </c>
      <c r="E52" s="513" t="e">
        <f>#REF!</f>
        <v>#REF!</v>
      </c>
      <c r="F52" s="513" t="e">
        <f>#REF!</f>
        <v>#REF!</v>
      </c>
      <c r="G52" s="505"/>
      <c r="H52" s="485" t="e">
        <f>CONCATENATE("账面价值为",C52,"万元，评估价值为",D52,"万元，",IF(E52&lt;&gt;0,IF(C52=0,K52,J52),I52))</f>
        <v>#REF!</v>
      </c>
      <c r="I52" s="486" t="s">
        <v>701</v>
      </c>
      <c r="J52" s="486" t="e">
        <f>IF(E52&gt;0,CONCATENATE("增值额为",TEXT(E52,"#,##0.00"),"万元，增值率为",ROUND(F52,2),"%"),CONCATENATE("减值额为",TEXT(-E52,"#,##0.00"),"万元，减值率为",ROUND(-F52,2),"%"))</f>
        <v>#REF!</v>
      </c>
      <c r="K52" s="486" t="e">
        <f>IF(E52&gt;0,CONCATENATE("评估值增值",TEXT(E52,"#,##0.00"),"万元"),CONCATENATE("评估值减值",TEXT(-E52,"#,##0.00"),"万元"))</f>
        <v>#REF!</v>
      </c>
    </row>
    <row r="53" ht="18.75" hidden="1" spans="1:11">
      <c r="A53" s="488" t="s">
        <v>643</v>
      </c>
      <c r="B53" s="492" t="s">
        <v>333</v>
      </c>
      <c r="C53" s="509" t="e">
        <f>#REF!</f>
        <v>#REF!</v>
      </c>
      <c r="D53" s="509" t="e">
        <f>#REF!</f>
        <v>#REF!</v>
      </c>
      <c r="E53" s="509" t="e">
        <f>#REF!</f>
        <v>#REF!</v>
      </c>
      <c r="F53" s="509" t="e">
        <f>#REF!</f>
        <v>#REF!</v>
      </c>
      <c r="G53" s="505" t="e">
        <f>IF(C53=0,"",B53&amp;"、")</f>
        <v>#REF!</v>
      </c>
    </row>
    <row r="54" ht="18.75" hidden="1" spans="1:11">
      <c r="A54" s="488" t="s">
        <v>643</v>
      </c>
      <c r="B54" s="492" t="s">
        <v>364</v>
      </c>
      <c r="C54" s="509" t="e">
        <f>#REF!</f>
        <v>#REF!</v>
      </c>
      <c r="D54" s="509" t="e">
        <f>#REF!</f>
        <v>#REF!</v>
      </c>
      <c r="E54" s="509" t="e">
        <f>#REF!</f>
        <v>#REF!</v>
      </c>
      <c r="F54" s="509" t="e">
        <f>#REF!</f>
        <v>#REF!</v>
      </c>
      <c r="G54" s="505" t="e">
        <f>IF(C54=0,"",B54&amp;"、")</f>
        <v>#REF!</v>
      </c>
    </row>
    <row r="55" ht="18.75" hidden="1" spans="1:11">
      <c r="A55" s="488" t="s">
        <v>643</v>
      </c>
      <c r="B55" s="512" t="s">
        <v>702</v>
      </c>
      <c r="C55" s="513" t="e">
        <f>#REF!</f>
        <v>#REF!</v>
      </c>
      <c r="D55" s="513" t="e">
        <f>#REF!</f>
        <v>#REF!</v>
      </c>
      <c r="E55" s="513" t="e">
        <f>#REF!</f>
        <v>#REF!</v>
      </c>
      <c r="F55" s="513" t="e">
        <f>#REF!</f>
        <v>#REF!</v>
      </c>
      <c r="G55" s="514"/>
    </row>
    <row r="56" ht="18.75" hidden="1" spans="1:11">
      <c r="A56" s="488" t="s">
        <v>643</v>
      </c>
      <c r="B56" s="512" t="s">
        <v>703</v>
      </c>
      <c r="C56" s="513" t="e">
        <f>#REF!</f>
        <v>#REF!</v>
      </c>
      <c r="D56" s="513" t="e">
        <f>#REF!</f>
        <v>#REF!</v>
      </c>
      <c r="E56" s="513" t="e">
        <f>#REF!</f>
        <v>#REF!</v>
      </c>
      <c r="F56" s="513" t="e">
        <f>#REF!</f>
        <v>#REF!</v>
      </c>
      <c r="G56" s="514"/>
    </row>
    <row r="57" ht="18.75" hidden="1" spans="1:11">
      <c r="A57" s="488"/>
    </row>
    <row r="58" ht="18.75" hidden="1" spans="1:11">
      <c r="A58" s="488" t="s">
        <v>643</v>
      </c>
      <c r="B58" s="489" t="s">
        <v>704</v>
      </c>
      <c r="C58" s="489"/>
      <c r="D58" s="489"/>
      <c r="E58" s="489"/>
    </row>
    <row r="59" ht="18.75" hidden="1" spans="1:11">
      <c r="A59" s="488" t="s">
        <v>643</v>
      </c>
      <c r="B59" s="515" t="s">
        <v>645</v>
      </c>
      <c r="C59" s="516" t="str">
        <f>资产负债表!D5</f>
        <v>2023年</v>
      </c>
      <c r="D59" s="516" t="str">
        <f>资产负债表!E5</f>
        <v>2024年</v>
      </c>
      <c r="E59" s="517" t="str">
        <f>TEXT(基本信息输入表!M7,"yyyy年mm月dd日")</f>
        <v>2025年02月20日</v>
      </c>
    </row>
    <row r="60" ht="18.75" hidden="1" spans="1:11">
      <c r="A60" s="488" t="s">
        <v>643</v>
      </c>
      <c r="B60" s="518" t="s">
        <v>700</v>
      </c>
      <c r="C60" s="519">
        <f>资产负债表!D44/10000</f>
        <v>0</v>
      </c>
      <c r="D60" s="519">
        <f>资产负债表!E44/10000</f>
        <v>0</v>
      </c>
      <c r="E60" s="519">
        <f>资产负债表!F44/10000</f>
        <v>0</v>
      </c>
    </row>
    <row r="61" ht="18.75" hidden="1" spans="1:11">
      <c r="A61" s="488" t="s">
        <v>643</v>
      </c>
      <c r="B61" s="518" t="s">
        <v>702</v>
      </c>
      <c r="C61" s="519">
        <f>资产负债表!J31/10000</f>
        <v>0</v>
      </c>
      <c r="D61" s="519">
        <f>资产负债表!K31/10000</f>
        <v>0</v>
      </c>
      <c r="E61" s="519">
        <f>资产负债表!L31/10000</f>
        <v>0</v>
      </c>
    </row>
    <row r="62" ht="18.75" hidden="1" spans="1:11">
      <c r="A62" s="488" t="s">
        <v>643</v>
      </c>
      <c r="B62" s="518" t="s">
        <v>705</v>
      </c>
      <c r="C62" s="519">
        <f>资产负债表!J43/10000</f>
        <v>0</v>
      </c>
      <c r="D62" s="519">
        <f>资产负债表!K43/10000</f>
        <v>0</v>
      </c>
      <c r="E62" s="519">
        <f>资产负债表!L43/10000</f>
        <v>0</v>
      </c>
    </row>
    <row r="63" ht="18.75" spans="1:11">
      <c r="A63" s="488"/>
      <c r="B63" s="520"/>
      <c r="C63" s="521"/>
      <c r="D63" s="521"/>
      <c r="E63" s="521"/>
    </row>
    <row r="64" ht="18.75" hidden="1" spans="1:11">
      <c r="A64" s="488" t="s">
        <v>643</v>
      </c>
      <c r="B64" s="522" t="s">
        <v>706</v>
      </c>
      <c r="C64" s="522"/>
      <c r="D64" s="522"/>
      <c r="E64" s="522"/>
    </row>
    <row r="65" ht="18.75" hidden="1" spans="1:11">
      <c r="A65" s="488" t="s">
        <v>643</v>
      </c>
      <c r="B65" s="523" t="s">
        <v>645</v>
      </c>
      <c r="C65" s="524" t="str">
        <f>C59</f>
        <v>2023年</v>
      </c>
      <c r="D65" s="524" t="str">
        <f>D59</f>
        <v>2024年</v>
      </c>
      <c r="E65" s="524" t="str">
        <f>E59</f>
        <v>2025年02月20日</v>
      </c>
    </row>
    <row r="66" ht="18.75" hidden="1" spans="1:11">
      <c r="A66" s="488" t="s">
        <v>643</v>
      </c>
      <c r="B66" s="518" t="s">
        <v>707</v>
      </c>
      <c r="C66" s="525"/>
      <c r="D66" s="525"/>
      <c r="E66" s="525"/>
    </row>
    <row r="67" ht="18.75" hidden="1" spans="1:11">
      <c r="A67" s="488" t="s">
        <v>643</v>
      </c>
      <c r="B67" s="526" t="s">
        <v>708</v>
      </c>
      <c r="C67" s="525"/>
      <c r="D67" s="525"/>
      <c r="E67" s="525"/>
    </row>
    <row r="68" ht="18.75" hidden="1" spans="1:11">
      <c r="A68" s="488" t="s">
        <v>643</v>
      </c>
      <c r="B68" s="526" t="s">
        <v>709</v>
      </c>
      <c r="C68" s="525"/>
      <c r="D68" s="525"/>
      <c r="E68" s="525"/>
    </row>
    <row r="69" ht="18.75" hidden="1" spans="1:11">
      <c r="A69" s="488" t="s">
        <v>643</v>
      </c>
      <c r="B69" s="526" t="s">
        <v>710</v>
      </c>
      <c r="C69" s="525"/>
      <c r="D69" s="525"/>
      <c r="E69" s="525"/>
    </row>
    <row r="70" ht="18.75" hidden="1" spans="1:11">
      <c r="A70" s="488"/>
      <c r="B70" s="520"/>
      <c r="C70" s="521"/>
      <c r="D70" s="521"/>
      <c r="E70" s="521"/>
    </row>
    <row r="71" ht="18.75" hidden="1" spans="1:11">
      <c r="A71" s="488" t="s">
        <v>643</v>
      </c>
      <c r="B71" s="489" t="s">
        <v>711</v>
      </c>
      <c r="C71" s="489"/>
      <c r="D71" s="489"/>
      <c r="E71" s="489"/>
      <c r="F71" s="489"/>
      <c r="G71" s="489"/>
    </row>
    <row r="72" ht="18.75" hidden="1" spans="1:11">
      <c r="A72" s="488" t="s">
        <v>643</v>
      </c>
      <c r="B72" s="507" t="s">
        <v>5</v>
      </c>
      <c r="C72" s="527" t="s">
        <v>6</v>
      </c>
      <c r="D72" s="507" t="s">
        <v>7</v>
      </c>
      <c r="E72" s="528" t="s">
        <v>8</v>
      </c>
      <c r="F72" s="507" t="s">
        <v>686</v>
      </c>
      <c r="G72" s="527" t="s">
        <v>687</v>
      </c>
    </row>
    <row r="73" ht="18.75" hidden="1" spans="1:11">
      <c r="A73" s="488" t="s">
        <v>643</v>
      </c>
      <c r="B73" s="529" t="s">
        <v>331</v>
      </c>
      <c r="C73" s="519">
        <f>'3-流动汇总'!C7</f>
        <v>0</v>
      </c>
      <c r="D73" s="519">
        <f>'3-流动汇总'!D7</f>
        <v>0</v>
      </c>
      <c r="E73" s="519">
        <f>'3-流动汇总'!E7</f>
        <v>0</v>
      </c>
      <c r="F73" s="519" t="str">
        <f>'3-流动汇总'!F7</f>
        <v/>
      </c>
      <c r="G73" s="505" t="str">
        <f>IF(C73=0,"",B73&amp;"、")</f>
        <v/>
      </c>
      <c r="H73" s="486" t="str">
        <f>IF(E73&lt;&gt;0,IF(C73=0,K73,J73),I73)</f>
        <v>无增减值变化</v>
      </c>
      <c r="I73" s="487" t="s">
        <v>701</v>
      </c>
      <c r="J73" s="486" t="e">
        <f>IF(E73&gt;0,CONCATENATE("评估值增值",TEXT(E73,"#,##0.00"),"元，增值率",ROUND(F73,2),"%"),CONCATENATE("评估值减值",TEXT(-E73,"#,##0.00"),"元，减值率",ROUND(-F73,2),"%"))</f>
        <v>#VALUE!</v>
      </c>
      <c r="K73" s="486" t="str">
        <f>IF(E73&gt;0,CONCATENATE("评估值增值",TEXT(E73,"#,##0.00"),"元"),CONCATENATE("评估值减值",TEXT(-E73,"#,##0.00"),"元"))</f>
        <v>评估值减值0.00元</v>
      </c>
    </row>
    <row r="74" ht="18.75" hidden="1" spans="1:11">
      <c r="A74" s="488" t="s">
        <v>643</v>
      </c>
      <c r="B74" s="529" t="s">
        <v>339</v>
      </c>
      <c r="C74" s="519">
        <f>'3-流动汇总'!C8</f>
        <v>0</v>
      </c>
      <c r="D74" s="519">
        <f>'3-流动汇总'!D8</f>
        <v>0</v>
      </c>
      <c r="E74" s="519">
        <f>'3-流动汇总'!E8</f>
        <v>0</v>
      </c>
      <c r="F74" s="519" t="str">
        <f>'3-流动汇总'!F8</f>
        <v/>
      </c>
      <c r="G74" s="505" t="str">
        <f>IF(C74=0,"",B74&amp;"、")</f>
        <v/>
      </c>
      <c r="H74" s="486" t="str">
        <f t="shared" ref="H74:H86" si="0">IF(E74&lt;&gt;0,IF(C74=0,K74,J74),I74)</f>
        <v>无增减值变化</v>
      </c>
      <c r="I74" s="486" t="s">
        <v>712</v>
      </c>
      <c r="J74" s="486" t="e">
        <f t="shared" ref="J74:J86" si="1">IF(E74&gt;0,CONCATENATE("评估值增值",TEXT(E74,"#,##0.00"),"元，增值率",ROUND(F74,2),"%"),CONCATENATE("评估值减值",TEXT(-E74,"#,##0.00"),"元，减值率",ROUND(-F74,2),"%"))</f>
        <v>#VALUE!</v>
      </c>
      <c r="K74" s="486" t="str">
        <f t="shared" ref="K74:K86" si="2">IF(E74&gt;0,CONCATENATE("评估值增值",TEXT(E74,"#,##0.00"),"元"),CONCATENATE("评估值减值",TEXT(-E74,"#,##0.00"),"元"))</f>
        <v>评估值减值0.00元</v>
      </c>
    </row>
    <row r="75" ht="18.75" hidden="1" spans="1:11">
      <c r="A75" s="488" t="s">
        <v>643</v>
      </c>
      <c r="B75" s="529" t="s">
        <v>348</v>
      </c>
      <c r="C75" s="519">
        <f>'3-流动汇总'!C9</f>
        <v>0</v>
      </c>
      <c r="D75" s="519">
        <f>'3-流动汇总'!D9</f>
        <v>0</v>
      </c>
      <c r="E75" s="519">
        <f>'3-流动汇总'!E9</f>
        <v>0</v>
      </c>
      <c r="F75" s="519" t="str">
        <f>'3-流动汇总'!F9</f>
        <v/>
      </c>
      <c r="G75" s="505" t="str">
        <f t="shared" ref="G75:G85" si="3">IF(C75=0,"",B75&amp;"、")</f>
        <v/>
      </c>
      <c r="H75" s="486" t="str">
        <f t="shared" si="0"/>
        <v>无增减值变化</v>
      </c>
      <c r="I75" s="486" t="s">
        <v>712</v>
      </c>
      <c r="J75" s="486" t="e">
        <f t="shared" si="1"/>
        <v>#VALUE!</v>
      </c>
      <c r="K75" s="486" t="str">
        <f t="shared" si="2"/>
        <v>评估值减值0.00元</v>
      </c>
    </row>
    <row r="76" ht="18.75" hidden="1" spans="1:11">
      <c r="A76" s="488" t="s">
        <v>643</v>
      </c>
      <c r="B76" s="529" t="s">
        <v>350</v>
      </c>
      <c r="C76" s="519">
        <f>'3-流动汇总'!C10</f>
        <v>0</v>
      </c>
      <c r="D76" s="519">
        <f>'3-流动汇总'!D10</f>
        <v>0</v>
      </c>
      <c r="E76" s="519">
        <f>'3-流动汇总'!E10</f>
        <v>0</v>
      </c>
      <c r="F76" s="519" t="str">
        <f>'3-流动汇总'!F10</f>
        <v/>
      </c>
      <c r="G76" s="505" t="str">
        <f t="shared" si="3"/>
        <v/>
      </c>
      <c r="H76" s="486" t="str">
        <f t="shared" si="0"/>
        <v>无增减值变化</v>
      </c>
      <c r="I76" s="487" t="s">
        <v>701</v>
      </c>
      <c r="J76" s="486" t="e">
        <f t="shared" si="1"/>
        <v>#VALUE!</v>
      </c>
      <c r="K76" s="486" t="str">
        <f t="shared" si="2"/>
        <v>评估值减值0.00元</v>
      </c>
    </row>
    <row r="77" ht="18.75" hidden="1" spans="1:11">
      <c r="A77" s="488" t="s">
        <v>643</v>
      </c>
      <c r="B77" s="529" t="s">
        <v>352</v>
      </c>
      <c r="C77" s="519">
        <f>'3-流动汇总'!C11</f>
        <v>0</v>
      </c>
      <c r="D77" s="519">
        <f>'3-流动汇总'!D11</f>
        <v>0</v>
      </c>
      <c r="E77" s="519">
        <f>'3-流动汇总'!E11</f>
        <v>0</v>
      </c>
      <c r="F77" s="519" t="str">
        <f>'3-流动汇总'!F11</f>
        <v/>
      </c>
      <c r="G77" s="505" t="str">
        <f t="shared" si="3"/>
        <v/>
      </c>
      <c r="H77" s="486" t="str">
        <f t="shared" si="0"/>
        <v>无增减值变化</v>
      </c>
      <c r="I77" s="486" t="s">
        <v>712</v>
      </c>
      <c r="J77" s="486" t="e">
        <f t="shared" si="1"/>
        <v>#VALUE!</v>
      </c>
      <c r="K77" s="486" t="str">
        <f t="shared" si="2"/>
        <v>评估值减值0.00元</v>
      </c>
    </row>
    <row r="78" ht="18.75" hidden="1" spans="1:11">
      <c r="A78" s="488" t="s">
        <v>643</v>
      </c>
      <c r="B78" s="529" t="s">
        <v>713</v>
      </c>
      <c r="C78" s="519">
        <f>'3-流动汇总'!C12</f>
        <v>0</v>
      </c>
      <c r="D78" s="519">
        <f>'3-流动汇总'!D12</f>
        <v>0</v>
      </c>
      <c r="E78" s="519">
        <f>'3-流动汇总'!E12</f>
        <v>0</v>
      </c>
      <c r="F78" s="519" t="str">
        <f>'3-流动汇总'!F12</f>
        <v/>
      </c>
      <c r="G78" s="505" t="str">
        <f t="shared" si="3"/>
        <v/>
      </c>
      <c r="H78" s="486" t="str">
        <f t="shared" si="0"/>
        <v>无增减值变化</v>
      </c>
      <c r="I78" s="486" t="s">
        <v>712</v>
      </c>
      <c r="J78" s="486" t="e">
        <f t="shared" si="1"/>
        <v>#VALUE!</v>
      </c>
      <c r="K78" s="486" t="str">
        <f t="shared" si="2"/>
        <v>评估值减值0.00元</v>
      </c>
    </row>
    <row r="79" ht="18.75" hidden="1" spans="1:11">
      <c r="A79" s="488" t="s">
        <v>643</v>
      </c>
      <c r="B79" s="529" t="s">
        <v>356</v>
      </c>
      <c r="C79" s="519">
        <f>'3-流动汇总'!C13</f>
        <v>0</v>
      </c>
      <c r="D79" s="519">
        <f>'3-流动汇总'!D13</f>
        <v>0</v>
      </c>
      <c r="E79" s="519">
        <f>'3-流动汇总'!E13</f>
        <v>0</v>
      </c>
      <c r="F79" s="519" t="str">
        <f>'3-流动汇总'!F13</f>
        <v/>
      </c>
      <c r="G79" s="505" t="str">
        <f t="shared" si="3"/>
        <v/>
      </c>
      <c r="H79" s="486" t="str">
        <f t="shared" si="0"/>
        <v>无增减值变化</v>
      </c>
      <c r="I79" s="486" t="s">
        <v>712</v>
      </c>
      <c r="J79" s="486" t="e">
        <f t="shared" si="1"/>
        <v>#VALUE!</v>
      </c>
      <c r="K79" s="486" t="str">
        <f t="shared" si="2"/>
        <v>评估值减值0.00元</v>
      </c>
    </row>
    <row r="80" ht="18.75" hidden="1" spans="1:11">
      <c r="A80" s="488" t="s">
        <v>643</v>
      </c>
      <c r="B80" s="529" t="s">
        <v>358</v>
      </c>
      <c r="C80" s="519">
        <f>'3-流动汇总'!C14</f>
        <v>0</v>
      </c>
      <c r="D80" s="519">
        <f>'3-流动汇总'!D14</f>
        <v>0</v>
      </c>
      <c r="E80" s="519">
        <f>'3-流动汇总'!E14</f>
        <v>0</v>
      </c>
      <c r="F80" s="519" t="str">
        <f>'3-流动汇总'!F14</f>
        <v/>
      </c>
      <c r="G80" s="505" t="str">
        <f t="shared" si="3"/>
        <v/>
      </c>
      <c r="H80" s="486" t="str">
        <f t="shared" si="0"/>
        <v>无增减值变化</v>
      </c>
      <c r="I80" s="486" t="s">
        <v>712</v>
      </c>
      <c r="J80" s="486" t="e">
        <f t="shared" si="1"/>
        <v>#VALUE!</v>
      </c>
      <c r="K80" s="486" t="str">
        <f t="shared" si="2"/>
        <v>评估值减值0.00元</v>
      </c>
    </row>
    <row r="81" ht="18.75" hidden="1" spans="1:11">
      <c r="A81" s="488" t="s">
        <v>643</v>
      </c>
      <c r="B81" s="529" t="s">
        <v>714</v>
      </c>
      <c r="C81" s="519">
        <f>'3-流动汇总'!C15</f>
        <v>0</v>
      </c>
      <c r="D81" s="519">
        <f>'3-流动汇总'!D15</f>
        <v>0</v>
      </c>
      <c r="E81" s="519">
        <f>'3-流动汇总'!E15</f>
        <v>0</v>
      </c>
      <c r="F81" s="519" t="str">
        <f>'3-流动汇总'!F15</f>
        <v/>
      </c>
      <c r="G81" s="505" t="str">
        <f t="shared" si="3"/>
        <v/>
      </c>
      <c r="H81" s="486" t="str">
        <f t="shared" si="0"/>
        <v>无增减值变化</v>
      </c>
      <c r="I81" s="486" t="s">
        <v>712</v>
      </c>
      <c r="J81" s="486" t="e">
        <f t="shared" si="1"/>
        <v>#VALUE!</v>
      </c>
      <c r="K81" s="486" t="str">
        <f t="shared" si="2"/>
        <v>评估值减值0.00元</v>
      </c>
    </row>
    <row r="82" ht="18.75" hidden="1" spans="1:11">
      <c r="A82" s="488" t="s">
        <v>643</v>
      </c>
      <c r="B82" s="529" t="s">
        <v>372</v>
      </c>
      <c r="C82" s="519">
        <f>'3-流动汇总'!C16</f>
        <v>0</v>
      </c>
      <c r="D82" s="519">
        <f>'3-流动汇总'!D16</f>
        <v>0</v>
      </c>
      <c r="E82" s="519">
        <f>'3-流动汇总'!E16</f>
        <v>0</v>
      </c>
      <c r="F82" s="519" t="str">
        <f>'3-流动汇总'!F16</f>
        <v/>
      </c>
      <c r="G82" s="505" t="str">
        <f t="shared" si="3"/>
        <v/>
      </c>
      <c r="H82" s="486" t="str">
        <f t="shared" si="0"/>
        <v>无增减值变化</v>
      </c>
      <c r="I82" s="486" t="s">
        <v>712</v>
      </c>
      <c r="J82" s="486" t="e">
        <f t="shared" si="1"/>
        <v>#VALUE!</v>
      </c>
      <c r="K82" s="486" t="str">
        <f t="shared" si="2"/>
        <v>评估值减值0.00元</v>
      </c>
    </row>
    <row r="83" ht="18.75" hidden="1" spans="1:11">
      <c r="A83" s="488" t="s">
        <v>643</v>
      </c>
      <c r="B83" s="529" t="s">
        <v>375</v>
      </c>
      <c r="C83" s="519">
        <f>'3-流动汇总'!C17</f>
        <v>0</v>
      </c>
      <c r="D83" s="519">
        <f>'3-流动汇总'!D17</f>
        <v>0</v>
      </c>
      <c r="E83" s="519">
        <f>'3-流动汇总'!E17</f>
        <v>0</v>
      </c>
      <c r="F83" s="519" t="str">
        <f>'3-流动汇总'!F17</f>
        <v/>
      </c>
      <c r="G83" s="505" t="str">
        <f t="shared" si="3"/>
        <v/>
      </c>
      <c r="H83" s="486" t="str">
        <f t="shared" si="0"/>
        <v>无增减值变化</v>
      </c>
      <c r="I83" s="486" t="s">
        <v>712</v>
      </c>
      <c r="J83" s="486" t="e">
        <f t="shared" si="1"/>
        <v>#VALUE!</v>
      </c>
      <c r="K83" s="486" t="str">
        <f t="shared" si="2"/>
        <v>评估值减值0.00元</v>
      </c>
    </row>
    <row r="84" ht="18.75" hidden="1" spans="1:11">
      <c r="A84" s="488" t="s">
        <v>643</v>
      </c>
      <c r="B84" s="529" t="s">
        <v>715</v>
      </c>
      <c r="C84" s="519">
        <f>'3-流动汇总'!C18</f>
        <v>0</v>
      </c>
      <c r="D84" s="519">
        <f>'3-流动汇总'!D18</f>
        <v>0</v>
      </c>
      <c r="E84" s="519">
        <f>'3-流动汇总'!E18</f>
        <v>0</v>
      </c>
      <c r="F84" s="519" t="str">
        <f>'3-流动汇总'!F18</f>
        <v/>
      </c>
      <c r="G84" s="505" t="str">
        <f t="shared" si="3"/>
        <v/>
      </c>
      <c r="H84" s="486" t="str">
        <f t="shared" si="0"/>
        <v>无增减值变化</v>
      </c>
      <c r="I84" s="486" t="s">
        <v>712</v>
      </c>
      <c r="J84" s="486" t="e">
        <f t="shared" si="1"/>
        <v>#VALUE!</v>
      </c>
      <c r="K84" s="486" t="str">
        <f t="shared" si="2"/>
        <v>评估值减值0.00元</v>
      </c>
    </row>
    <row r="85" ht="18.75" hidden="1" spans="1:11">
      <c r="A85" s="488" t="s">
        <v>643</v>
      </c>
      <c r="B85" s="529" t="s">
        <v>381</v>
      </c>
      <c r="C85" s="519">
        <f>'3-流动汇总'!C19</f>
        <v>0</v>
      </c>
      <c r="D85" s="519">
        <f>'3-流动汇总'!D19</f>
        <v>0</v>
      </c>
      <c r="E85" s="519">
        <f>'3-流动汇总'!E19</f>
        <v>0</v>
      </c>
      <c r="F85" s="519" t="str">
        <f>'3-流动汇总'!F19</f>
        <v/>
      </c>
      <c r="G85" s="505" t="str">
        <f t="shared" si="3"/>
        <v/>
      </c>
      <c r="H85" s="486" t="str">
        <f t="shared" si="0"/>
        <v>无增减值变化</v>
      </c>
      <c r="I85" s="486" t="s">
        <v>712</v>
      </c>
      <c r="J85" s="486" t="e">
        <f t="shared" si="1"/>
        <v>#VALUE!</v>
      </c>
      <c r="K85" s="486" t="str">
        <f t="shared" si="2"/>
        <v>评估值减值0.00元</v>
      </c>
    </row>
    <row r="86" ht="18.75" hidden="1" spans="1:11">
      <c r="A86" s="488" t="s">
        <v>643</v>
      </c>
      <c r="B86" s="530" t="s">
        <v>716</v>
      </c>
      <c r="C86" s="531">
        <f>'3-流动汇总'!C23</f>
        <v>0</v>
      </c>
      <c r="D86" s="531">
        <f>'3-流动汇总'!D23</f>
        <v>0</v>
      </c>
      <c r="E86" s="531">
        <f>'3-流动汇总'!E23</f>
        <v>0</v>
      </c>
      <c r="F86" s="531" t="str">
        <f>'3-流动汇总'!F23</f>
        <v/>
      </c>
      <c r="G86" s="530"/>
      <c r="H86" s="486" t="str">
        <f t="shared" si="0"/>
        <v>无增减值变化</v>
      </c>
      <c r="I86" s="486" t="s">
        <v>712</v>
      </c>
      <c r="J86" s="486" t="e">
        <f t="shared" si="1"/>
        <v>#VALUE!</v>
      </c>
      <c r="K86" s="486" t="str">
        <f t="shared" si="2"/>
        <v>评估值减值0.00元</v>
      </c>
    </row>
    <row r="87" ht="18.75" hidden="1" spans="1:11">
      <c r="A87" s="488"/>
    </row>
    <row r="88" ht="18.75" hidden="1" spans="1:11">
      <c r="A88" s="488" t="s">
        <v>643</v>
      </c>
      <c r="B88" s="489" t="s">
        <v>717</v>
      </c>
      <c r="C88" s="489"/>
      <c r="D88" s="489"/>
    </row>
    <row r="89" ht="18.75" hidden="1" spans="1:11">
      <c r="A89" s="488" t="s">
        <v>643</v>
      </c>
      <c r="B89" s="505" t="s">
        <v>5</v>
      </c>
      <c r="C89" s="505" t="s">
        <v>6</v>
      </c>
      <c r="D89" s="505" t="s">
        <v>7</v>
      </c>
    </row>
    <row r="90" ht="18.75" hidden="1" spans="1:11">
      <c r="A90" s="488" t="s">
        <v>643</v>
      </c>
      <c r="B90" s="529" t="s">
        <v>332</v>
      </c>
      <c r="C90" s="509">
        <f>'表3-1货币汇总表'!C7</f>
        <v>0</v>
      </c>
      <c r="D90" s="509">
        <f>'表3-1货币汇总表'!D7</f>
        <v>0</v>
      </c>
    </row>
    <row r="91" ht="18.75" hidden="1" spans="1:11">
      <c r="A91" s="488" t="s">
        <v>643</v>
      </c>
      <c r="B91" s="529" t="s">
        <v>335</v>
      </c>
      <c r="C91" s="509">
        <f>'表3-1货币汇总表'!C8</f>
        <v>0</v>
      </c>
      <c r="D91" s="509">
        <f>'表3-1货币汇总表'!D8</f>
        <v>0</v>
      </c>
    </row>
    <row r="92" ht="18.75" hidden="1" spans="1:11">
      <c r="A92" s="488" t="s">
        <v>643</v>
      </c>
      <c r="B92" s="529" t="s">
        <v>337</v>
      </c>
      <c r="C92" s="509">
        <f>'表3-1货币汇总表'!C9</f>
        <v>0</v>
      </c>
      <c r="D92" s="509">
        <f>'表3-1货币汇总表'!D9</f>
        <v>0</v>
      </c>
    </row>
    <row r="93" ht="18.75" hidden="1" spans="1:11">
      <c r="A93" s="488"/>
    </row>
    <row r="94" ht="18.75" hidden="1" spans="1:11">
      <c r="A94" s="488" t="s">
        <v>643</v>
      </c>
      <c r="B94" s="489" t="s">
        <v>718</v>
      </c>
      <c r="C94" s="489"/>
      <c r="D94" s="489"/>
    </row>
    <row r="95" ht="18.75" hidden="1" spans="1:11">
      <c r="A95" s="488" t="s">
        <v>643</v>
      </c>
      <c r="B95" s="505" t="s">
        <v>5</v>
      </c>
      <c r="C95" s="505" t="s">
        <v>6</v>
      </c>
      <c r="D95" s="505" t="s">
        <v>7</v>
      </c>
    </row>
    <row r="96" ht="18.75" hidden="1" spans="1:11">
      <c r="A96" s="488" t="s">
        <v>643</v>
      </c>
      <c r="B96" s="529" t="s">
        <v>719</v>
      </c>
      <c r="C96" s="509">
        <f>'3-5应收账款'!H25</f>
        <v>0</v>
      </c>
      <c r="D96" s="509">
        <f>'3-5应收账款'!J25</f>
        <v>0</v>
      </c>
    </row>
    <row r="97" ht="18.75" hidden="1" spans="1:12">
      <c r="A97" s="488" t="s">
        <v>643</v>
      </c>
      <c r="B97" s="529" t="s">
        <v>720</v>
      </c>
      <c r="C97" s="509">
        <f>'3-5应收账款'!H26</f>
        <v>0</v>
      </c>
      <c r="D97" s="509">
        <f>'3-5应收账款'!J27</f>
        <v>0</v>
      </c>
    </row>
    <row r="98" ht="18.75" hidden="1" spans="1:12">
      <c r="A98" s="488" t="s">
        <v>643</v>
      </c>
      <c r="B98" s="529" t="s">
        <v>721</v>
      </c>
      <c r="C98" s="509">
        <f>'3-5应收账款'!H28</f>
        <v>0</v>
      </c>
      <c r="D98" s="509">
        <f>'3-5应收账款'!J28</f>
        <v>0</v>
      </c>
    </row>
    <row r="99" ht="18.75" hidden="1" spans="1:12">
      <c r="A99" s="488"/>
    </row>
    <row r="100" ht="18.75" hidden="1" spans="1:12">
      <c r="A100" s="488" t="s">
        <v>643</v>
      </c>
      <c r="B100" s="489" t="s">
        <v>722</v>
      </c>
      <c r="C100" s="489"/>
      <c r="D100" s="489"/>
    </row>
    <row r="101" ht="18.75" hidden="1" spans="1:12">
      <c r="A101" s="488" t="s">
        <v>643</v>
      </c>
      <c r="B101" s="505" t="s">
        <v>5</v>
      </c>
      <c r="C101" s="505" t="s">
        <v>6</v>
      </c>
      <c r="D101" s="505" t="s">
        <v>7</v>
      </c>
    </row>
    <row r="102" ht="18.75" hidden="1" spans="1:12">
      <c r="A102" s="488" t="s">
        <v>643</v>
      </c>
      <c r="B102" s="529" t="s">
        <v>723</v>
      </c>
      <c r="C102" s="509">
        <f>'3-8其他应收款'!H25</f>
        <v>0</v>
      </c>
      <c r="D102" s="509">
        <f>'3-8其他应收款'!J25</f>
        <v>0</v>
      </c>
    </row>
    <row r="103" ht="18.75" hidden="1" spans="1:12">
      <c r="A103" s="488" t="s">
        <v>643</v>
      </c>
      <c r="B103" s="529" t="s">
        <v>720</v>
      </c>
      <c r="C103" s="509">
        <f>'3-8其他应收款'!H26</f>
        <v>0</v>
      </c>
      <c r="D103" s="509">
        <f>'3-8其他应收款'!J27</f>
        <v>0</v>
      </c>
    </row>
    <row r="104" ht="18.75" hidden="1" spans="1:12">
      <c r="A104" s="488" t="s">
        <v>643</v>
      </c>
      <c r="B104" s="529" t="s">
        <v>724</v>
      </c>
      <c r="C104" s="509">
        <f>'3-8其他应收款'!H28</f>
        <v>0</v>
      </c>
      <c r="D104" s="509">
        <f>'3-8其他应收款'!J28</f>
        <v>0</v>
      </c>
    </row>
    <row r="105" ht="18.75" hidden="1" spans="1:12">
      <c r="A105" s="488"/>
    </row>
    <row r="106" ht="18.75" hidden="1" spans="1:12">
      <c r="A106" s="488" t="s">
        <v>643</v>
      </c>
      <c r="B106" s="489" t="s">
        <v>725</v>
      </c>
      <c r="C106" s="489"/>
      <c r="D106" s="489"/>
      <c r="E106" s="489"/>
      <c r="F106" s="489"/>
      <c r="G106" s="489"/>
      <c r="H106" s="489"/>
    </row>
    <row r="107" ht="18.75" hidden="1" spans="1:12">
      <c r="A107" s="488" t="s">
        <v>643</v>
      </c>
      <c r="B107" s="505" t="s">
        <v>5</v>
      </c>
      <c r="C107" s="506" t="s">
        <v>726</v>
      </c>
      <c r="D107" s="506" t="s">
        <v>727</v>
      </c>
      <c r="E107" s="506" t="s">
        <v>6</v>
      </c>
      <c r="F107" s="505" t="s">
        <v>7</v>
      </c>
      <c r="G107" s="532" t="s">
        <v>8</v>
      </c>
      <c r="H107" s="505" t="s">
        <v>686</v>
      </c>
    </row>
    <row r="108" ht="18.75" hidden="1" spans="1:12">
      <c r="A108" s="488" t="s">
        <v>643</v>
      </c>
      <c r="B108" s="529" t="s">
        <v>361</v>
      </c>
      <c r="C108" s="509">
        <f>'3-9-1材料采购（在途物资）'!F26</f>
        <v>0</v>
      </c>
      <c r="D108" s="509">
        <f>'3-9存货汇总'!D7</f>
        <v>0</v>
      </c>
      <c r="E108" s="509">
        <f>'3-9存货汇总'!C7</f>
        <v>0</v>
      </c>
      <c r="F108" s="509">
        <f>'3-9存货汇总'!E7</f>
        <v>0</v>
      </c>
      <c r="G108" s="509">
        <f>'3-9存货汇总'!F7</f>
        <v>0</v>
      </c>
      <c r="H108" s="509" t="str">
        <f>'3-9存货汇总'!G7</f>
        <v/>
      </c>
      <c r="I108" s="533" t="str">
        <f>IF(G108&lt;&gt;0,IF(E108=0,L108,K108),J108)</f>
        <v>无增减值变化</v>
      </c>
      <c r="J108" s="486" t="s">
        <v>712</v>
      </c>
      <c r="K108" s="486" t="e">
        <f>IF(G108&gt;0,CONCATENATE("评估值增值",TEXT(G108,"#,##0.00"),"元，增值率",ROUND(H108,2),"%"),CONCATENATE("评估值减值",TEXT(-G108,"#,##0.00"),"元，减值率",ROUND(-H108,2),"%"))</f>
        <v>#VALUE!</v>
      </c>
      <c r="L108" s="486" t="str">
        <f>IF(G108&gt;0,CONCATENATE("评估值增值",TEXT(G108,"#,##0.00"),"元"),CONCATENATE("评估值减值",TEXT(-G108,"#,##0.00"),"元"))</f>
        <v>评估值减值0.00元</v>
      </c>
    </row>
    <row r="109" ht="18.75" hidden="1" spans="1:12">
      <c r="A109" s="488" t="s">
        <v>643</v>
      </c>
      <c r="B109" s="529" t="s">
        <v>362</v>
      </c>
      <c r="C109" s="509">
        <f>'3-9-2原材料'!G25</f>
        <v>0</v>
      </c>
      <c r="D109" s="509">
        <f>'3-9存货汇总'!D8</f>
        <v>0</v>
      </c>
      <c r="E109" s="509">
        <f>'3-9存货汇总'!C8</f>
        <v>0</v>
      </c>
      <c r="F109" s="509">
        <f>'3-9存货汇总'!E8</f>
        <v>0</v>
      </c>
      <c r="G109" s="509">
        <f>'3-9存货汇总'!F8</f>
        <v>0</v>
      </c>
      <c r="H109" s="509" t="str">
        <f>'3-9存货汇总'!G8</f>
        <v/>
      </c>
      <c r="I109" s="533" t="str">
        <f t="shared" ref="I109:I119" si="4">IF(G109&lt;&gt;0,IF(E109=0,L109,K109),J109)</f>
        <v>无增减值变化</v>
      </c>
      <c r="J109" s="486" t="s">
        <v>712</v>
      </c>
      <c r="K109" s="486" t="e">
        <f t="shared" ref="K109:K119" si="5">IF(G109&gt;0,CONCATENATE("评估值增值",TEXT(G109,"#,##0.00"),"元，增值率",ROUND(H109,2),"%"),CONCATENATE("评估值减值",TEXT(-G109,"#,##0.00"),"元，减值率",ROUND(-H109,2),"%"))</f>
        <v>#VALUE!</v>
      </c>
      <c r="L109" s="486" t="str">
        <f t="shared" ref="L109:L119" si="6">IF(G109&gt;0,CONCATENATE("评估值增值",TEXT(G109,"#,##0.00"),"元"),CONCATENATE("评估值减值",TEXT(-G109,"#,##0.00"),"元"))</f>
        <v>评估值减值0.00元</v>
      </c>
    </row>
    <row r="110" ht="18.75" hidden="1" spans="1:12">
      <c r="A110" s="488" t="s">
        <v>643</v>
      </c>
      <c r="B110" s="529" t="s">
        <v>363</v>
      </c>
      <c r="C110" s="509">
        <f>'3-9-3在库周转材料'!G26</f>
        <v>0</v>
      </c>
      <c r="D110" s="509">
        <f>'3-9存货汇总'!D9</f>
        <v>0</v>
      </c>
      <c r="E110" s="509">
        <f>'3-9存货汇总'!C9</f>
        <v>0</v>
      </c>
      <c r="F110" s="509">
        <f>'3-9存货汇总'!E9</f>
        <v>0</v>
      </c>
      <c r="G110" s="509">
        <f>'3-9存货汇总'!F9</f>
        <v>0</v>
      </c>
      <c r="H110" s="509" t="str">
        <f>'3-9存货汇总'!G9</f>
        <v/>
      </c>
      <c r="I110" s="533" t="str">
        <f t="shared" si="4"/>
        <v>无增减值变化</v>
      </c>
      <c r="J110" s="486" t="s">
        <v>712</v>
      </c>
      <c r="K110" s="486" t="e">
        <f t="shared" si="5"/>
        <v>#VALUE!</v>
      </c>
      <c r="L110" s="486" t="str">
        <f t="shared" si="6"/>
        <v>评估值减值0.00元</v>
      </c>
    </row>
    <row r="111" ht="18.75" hidden="1" spans="1:12">
      <c r="A111" s="488" t="s">
        <v>643</v>
      </c>
      <c r="B111" s="529" t="s">
        <v>366</v>
      </c>
      <c r="C111" s="509">
        <f>'3-9-4委托加工物资'!G26</f>
        <v>0</v>
      </c>
      <c r="D111" s="509">
        <f>'3-9存货汇总'!D10</f>
        <v>0</v>
      </c>
      <c r="E111" s="509">
        <f>'3-9存货汇总'!C10</f>
        <v>0</v>
      </c>
      <c r="F111" s="509">
        <f>'3-9存货汇总'!E10</f>
        <v>0</v>
      </c>
      <c r="G111" s="509">
        <f>'3-9存货汇总'!F10</f>
        <v>0</v>
      </c>
      <c r="H111" s="509" t="str">
        <f>'3-9存货汇总'!G10</f>
        <v/>
      </c>
      <c r="I111" s="533" t="str">
        <f t="shared" si="4"/>
        <v>无增减值变化</v>
      </c>
      <c r="J111" s="486" t="s">
        <v>712</v>
      </c>
      <c r="K111" s="486" t="e">
        <f t="shared" si="5"/>
        <v>#VALUE!</v>
      </c>
      <c r="L111" s="486" t="str">
        <f t="shared" si="6"/>
        <v>评估值减值0.00元</v>
      </c>
    </row>
    <row r="112" ht="18.75" hidden="1" spans="1:12">
      <c r="A112" s="488" t="s">
        <v>643</v>
      </c>
      <c r="B112" s="529" t="s">
        <v>368</v>
      </c>
      <c r="C112" s="509">
        <f>'3-9-5产成品（库存商品）'!I26</f>
        <v>0</v>
      </c>
      <c r="D112" s="509">
        <f>'3-9存货汇总'!D11</f>
        <v>0</v>
      </c>
      <c r="E112" s="509">
        <f>'3-9存货汇总'!C11</f>
        <v>0</v>
      </c>
      <c r="F112" s="509">
        <f>'3-9存货汇总'!E11</f>
        <v>0</v>
      </c>
      <c r="G112" s="509">
        <f>'3-9存货汇总'!F11</f>
        <v>0</v>
      </c>
      <c r="H112" s="509" t="str">
        <f>'3-9存货汇总'!G11</f>
        <v/>
      </c>
      <c r="I112" s="533" t="str">
        <f t="shared" si="4"/>
        <v>无增减值变化</v>
      </c>
      <c r="J112" s="486" t="s">
        <v>712</v>
      </c>
      <c r="K112" s="486" t="e">
        <f t="shared" si="5"/>
        <v>#VALUE!</v>
      </c>
      <c r="L112" s="486" t="str">
        <f t="shared" si="6"/>
        <v>评估值减值0.00元</v>
      </c>
    </row>
    <row r="113" ht="18.75" hidden="1" spans="1:12">
      <c r="A113" s="488" t="s">
        <v>643</v>
      </c>
      <c r="B113" s="529" t="s">
        <v>370</v>
      </c>
      <c r="C113" s="509">
        <f>'3-9-6在产品（自制半成品）'!F26</f>
        <v>0</v>
      </c>
      <c r="D113" s="509">
        <f>'3-9存货汇总'!D12</f>
        <v>0</v>
      </c>
      <c r="E113" s="509">
        <f>'3-9存货汇总'!C12</f>
        <v>0</v>
      </c>
      <c r="F113" s="509">
        <f>'3-9存货汇总'!E12</f>
        <v>0</v>
      </c>
      <c r="G113" s="509">
        <f>'3-9存货汇总'!F12</f>
        <v>0</v>
      </c>
      <c r="H113" s="509" t="str">
        <f>'3-9存货汇总'!G12</f>
        <v/>
      </c>
      <c r="I113" s="533" t="str">
        <f t="shared" si="4"/>
        <v>无增减值变化</v>
      </c>
      <c r="J113" s="486" t="s">
        <v>712</v>
      </c>
      <c r="K113" s="486" t="e">
        <f t="shared" si="5"/>
        <v>#VALUE!</v>
      </c>
      <c r="L113" s="486" t="str">
        <f t="shared" si="6"/>
        <v>评估值减值0.00元</v>
      </c>
    </row>
    <row r="114" ht="18.75" hidden="1" spans="1:12">
      <c r="A114" s="488" t="s">
        <v>643</v>
      </c>
      <c r="B114" s="529" t="s">
        <v>373</v>
      </c>
      <c r="C114" s="509">
        <f>'3-9-7发出商品'!G26</f>
        <v>0</v>
      </c>
      <c r="D114" s="509">
        <f>'3-9存货汇总'!D13</f>
        <v>0</v>
      </c>
      <c r="E114" s="509">
        <f>'3-9存货汇总'!C13</f>
        <v>0</v>
      </c>
      <c r="F114" s="509">
        <f>'3-9存货汇总'!E13</f>
        <v>0</v>
      </c>
      <c r="G114" s="509">
        <f>'3-9存货汇总'!F13</f>
        <v>0</v>
      </c>
      <c r="H114" s="509" t="str">
        <f>'3-9存货汇总'!G13</f>
        <v/>
      </c>
      <c r="I114" s="533" t="str">
        <f t="shared" si="4"/>
        <v>无增减值变化</v>
      </c>
      <c r="J114" s="486" t="s">
        <v>712</v>
      </c>
      <c r="K114" s="486" t="e">
        <f t="shared" si="5"/>
        <v>#VALUE!</v>
      </c>
      <c r="L114" s="486" t="str">
        <f t="shared" si="6"/>
        <v>评估值减值0.00元</v>
      </c>
    </row>
    <row r="115" ht="18.75" hidden="1" spans="1:12">
      <c r="A115" s="488" t="s">
        <v>643</v>
      </c>
      <c r="B115" s="529" t="s">
        <v>376</v>
      </c>
      <c r="C115" s="509">
        <f>'3-9-8在用周转材料'!G26</f>
        <v>0</v>
      </c>
      <c r="D115" s="509">
        <f>'3-9存货汇总'!D14</f>
        <v>0</v>
      </c>
      <c r="E115" s="509">
        <f>'3-9存货汇总'!C14</f>
        <v>0</v>
      </c>
      <c r="F115" s="509">
        <f>'3-9存货汇总'!E14</f>
        <v>0</v>
      </c>
      <c r="G115" s="509">
        <f>'3-9存货汇总'!F14</f>
        <v>0</v>
      </c>
      <c r="H115" s="509" t="str">
        <f>'3-9存货汇总'!G14</f>
        <v/>
      </c>
      <c r="I115" s="533" t="str">
        <f t="shared" si="4"/>
        <v>无增减值变化</v>
      </c>
      <c r="J115" s="487" t="s">
        <v>701</v>
      </c>
      <c r="K115" s="486" t="e">
        <f t="shared" si="5"/>
        <v>#VALUE!</v>
      </c>
      <c r="L115" s="486" t="str">
        <f t="shared" si="6"/>
        <v>评估值减值0.00元</v>
      </c>
    </row>
    <row r="116" ht="18.75" hidden="1" spans="1:12">
      <c r="A116" s="488" t="s">
        <v>643</v>
      </c>
      <c r="B116" s="529" t="s">
        <v>379</v>
      </c>
      <c r="C116" s="509">
        <f>'3-9-9开发产品'!T26</f>
        <v>0</v>
      </c>
      <c r="D116" s="509">
        <f>'3-9存货汇总'!D15</f>
        <v>0</v>
      </c>
      <c r="E116" s="509">
        <f>'3-9存货汇总'!C15</f>
        <v>0</v>
      </c>
      <c r="F116" s="509">
        <f>'3-9存货汇总'!E15</f>
        <v>0</v>
      </c>
      <c r="G116" s="509">
        <f>'3-9存货汇总'!F15</f>
        <v>0</v>
      </c>
      <c r="H116" s="509" t="str">
        <f>'3-9存货汇总'!G15</f>
        <v/>
      </c>
      <c r="I116" s="533" t="str">
        <f t="shared" si="4"/>
        <v>无增减值变化</v>
      </c>
      <c r="J116" s="486" t="s">
        <v>712</v>
      </c>
      <c r="K116" s="486" t="e">
        <f t="shared" si="5"/>
        <v>#VALUE!</v>
      </c>
      <c r="L116" s="486" t="str">
        <f t="shared" si="6"/>
        <v>评估值减值0.00元</v>
      </c>
    </row>
    <row r="117" ht="18.75" hidden="1" spans="1:12">
      <c r="A117" s="488" t="s">
        <v>643</v>
      </c>
      <c r="B117" s="529" t="s">
        <v>382</v>
      </c>
      <c r="C117" s="509">
        <f>'3-9-10开发成本'!U25</f>
        <v>0</v>
      </c>
      <c r="D117" s="509">
        <f>'3-9存货汇总'!D16</f>
        <v>0</v>
      </c>
      <c r="E117" s="509">
        <f>'3-9存货汇总'!C16</f>
        <v>0</v>
      </c>
      <c r="F117" s="509">
        <f>'3-9存货汇总'!E16</f>
        <v>0</v>
      </c>
      <c r="G117" s="509">
        <f>'3-9存货汇总'!F16</f>
        <v>0</v>
      </c>
      <c r="H117" s="509" t="str">
        <f>'3-9存货汇总'!G16</f>
        <v/>
      </c>
      <c r="I117" s="533" t="str">
        <f t="shared" si="4"/>
        <v>无增减值变化</v>
      </c>
      <c r="J117" s="486" t="s">
        <v>712</v>
      </c>
      <c r="K117" s="486" t="e">
        <f t="shared" si="5"/>
        <v>#VALUE!</v>
      </c>
      <c r="L117" s="486" t="str">
        <f t="shared" si="6"/>
        <v>评估值减值0.00元</v>
      </c>
    </row>
    <row r="118" ht="18.75" hidden="1" spans="1:12">
      <c r="A118" s="488" t="s">
        <v>643</v>
      </c>
      <c r="B118" s="529" t="s">
        <v>384</v>
      </c>
      <c r="C118" s="509">
        <f>'3-9-11消耗性生物资产'!I26</f>
        <v>0</v>
      </c>
      <c r="D118" s="509">
        <f>'3-9存货汇总'!D17</f>
        <v>0</v>
      </c>
      <c r="E118" s="509">
        <f>'3-9存货汇总'!C17</f>
        <v>0</v>
      </c>
      <c r="F118" s="509">
        <f>'3-9存货汇总'!E17</f>
        <v>0</v>
      </c>
      <c r="G118" s="509">
        <f>'3-9存货汇总'!F17</f>
        <v>0</v>
      </c>
      <c r="H118" s="509" t="str">
        <f>'3-9存货汇总'!G17</f>
        <v/>
      </c>
      <c r="I118" s="533" t="str">
        <f t="shared" si="4"/>
        <v>无增减值变化</v>
      </c>
      <c r="J118" s="486" t="s">
        <v>712</v>
      </c>
      <c r="K118" s="486" t="e">
        <f t="shared" si="5"/>
        <v>#VALUE!</v>
      </c>
      <c r="L118" s="486" t="str">
        <f t="shared" si="6"/>
        <v>评估值减值0.00元</v>
      </c>
    </row>
    <row r="119" ht="18.75" hidden="1" spans="1:12">
      <c r="A119" s="488" t="s">
        <v>643</v>
      </c>
      <c r="B119" s="529" t="s">
        <v>385</v>
      </c>
      <c r="C119" s="509">
        <f>'3-9-12工程施工'!X25</f>
        <v>0</v>
      </c>
      <c r="D119" s="509"/>
      <c r="E119" s="509">
        <f>'3-9存货汇总'!C18</f>
        <v>0</v>
      </c>
      <c r="F119" s="509">
        <f>'3-9存货汇总'!E18</f>
        <v>0</v>
      </c>
      <c r="G119" s="509">
        <f>'3-9存货汇总'!F18</f>
        <v>0</v>
      </c>
      <c r="H119" s="509" t="str">
        <f>'3-9存货汇总'!G18</f>
        <v/>
      </c>
      <c r="I119" s="533" t="str">
        <f t="shared" si="4"/>
        <v>无增减值变化</v>
      </c>
      <c r="J119" s="486" t="s">
        <v>712</v>
      </c>
      <c r="K119" s="486" t="e">
        <f t="shared" si="5"/>
        <v>#VALUE!</v>
      </c>
      <c r="L119" s="486" t="str">
        <f t="shared" si="6"/>
        <v>评估值减值0.00元</v>
      </c>
    </row>
    <row r="120" ht="18.75" hidden="1" spans="1:12">
      <c r="A120" s="488" t="s">
        <v>643</v>
      </c>
      <c r="B120" s="530" t="s">
        <v>452</v>
      </c>
      <c r="C120" s="513">
        <f>SUM(C108:C119)</f>
        <v>0</v>
      </c>
      <c r="D120" s="513">
        <f>'3-9存货汇总'!D25</f>
        <v>0</v>
      </c>
      <c r="E120" s="513">
        <f>'3-9存货汇总'!C27</f>
        <v>0</v>
      </c>
      <c r="F120" s="513">
        <f>'3-9存货汇总'!E27</f>
        <v>0</v>
      </c>
      <c r="G120" s="513"/>
      <c r="H120" s="534"/>
    </row>
    <row r="121" ht="18.75" hidden="1" spans="1:12">
      <c r="A121" s="488"/>
    </row>
    <row r="122" ht="18.75" hidden="1" spans="1:12">
      <c r="A122" s="488" t="s">
        <v>643</v>
      </c>
      <c r="B122" s="489" t="s">
        <v>728</v>
      </c>
      <c r="C122" s="489"/>
      <c r="D122" s="489"/>
    </row>
    <row r="123" ht="18.75" hidden="1" spans="1:12">
      <c r="A123" s="488" t="s">
        <v>643</v>
      </c>
      <c r="B123" s="505" t="s">
        <v>5</v>
      </c>
      <c r="C123" s="505" t="s">
        <v>6</v>
      </c>
      <c r="D123" s="505" t="s">
        <v>7</v>
      </c>
    </row>
    <row r="124" ht="18.75" hidden="1" spans="1:12">
      <c r="A124" s="488" t="s">
        <v>643</v>
      </c>
      <c r="B124" s="529" t="s">
        <v>729</v>
      </c>
      <c r="C124" s="509">
        <f>'3-10合同资产'!I24</f>
        <v>0</v>
      </c>
      <c r="D124" s="509">
        <f>'3-10合同资产'!K24</f>
        <v>0</v>
      </c>
    </row>
    <row r="125" ht="18.75" hidden="1" spans="1:12">
      <c r="A125" s="488" t="s">
        <v>643</v>
      </c>
      <c r="B125" s="529" t="s">
        <v>720</v>
      </c>
      <c r="C125" s="509">
        <f>'3-10合同资产'!I25</f>
        <v>0</v>
      </c>
      <c r="D125" s="509">
        <f>'3-10合同资产'!K26</f>
        <v>0</v>
      </c>
    </row>
    <row r="126" ht="18.75" hidden="1" spans="1:12">
      <c r="A126" s="488" t="s">
        <v>643</v>
      </c>
      <c r="B126" s="529" t="s">
        <v>730</v>
      </c>
      <c r="C126" s="509">
        <f>'3-10合同资产'!I27</f>
        <v>0</v>
      </c>
      <c r="D126" s="509">
        <f>'3-10合同资产'!K27</f>
        <v>0</v>
      </c>
    </row>
    <row r="127" ht="18.75" hidden="1" spans="1:12">
      <c r="A127" s="488"/>
    </row>
    <row r="128" ht="18.75" hidden="1" spans="1:12">
      <c r="A128" s="488" t="s">
        <v>643</v>
      </c>
      <c r="B128" s="489" t="s">
        <v>731</v>
      </c>
      <c r="C128" s="489"/>
      <c r="D128" s="489"/>
      <c r="E128" s="489"/>
      <c r="F128" s="489"/>
    </row>
    <row r="129" ht="18.75" hidden="1" spans="1:10">
      <c r="A129" s="488" t="s">
        <v>643</v>
      </c>
      <c r="B129" s="505" t="s">
        <v>5</v>
      </c>
      <c r="C129" s="505" t="s">
        <v>6</v>
      </c>
      <c r="D129" s="505" t="s">
        <v>7</v>
      </c>
      <c r="E129" s="506" t="s">
        <v>8</v>
      </c>
      <c r="F129" s="505" t="s">
        <v>686</v>
      </c>
    </row>
    <row r="130" ht="18.75" hidden="1" spans="1:10">
      <c r="A130" s="488" t="s">
        <v>643</v>
      </c>
      <c r="B130" s="529" t="s">
        <v>386</v>
      </c>
      <c r="C130" s="509" t="e">
        <f>#REF!</f>
        <v>#REF!</v>
      </c>
      <c r="D130" s="509" t="e">
        <f>#REF!</f>
        <v>#REF!</v>
      </c>
      <c r="E130" s="509" t="e">
        <f>#REF!</f>
        <v>#REF!</v>
      </c>
      <c r="F130" s="509" t="e">
        <f>#REF!</f>
        <v>#REF!</v>
      </c>
      <c r="G130" s="486" t="e">
        <f>IF(E130&lt;&gt;0,IF(C130=0,J130,I130),H130)</f>
        <v>#REF!</v>
      </c>
      <c r="H130" s="486" t="s">
        <v>701</v>
      </c>
      <c r="I130" s="486" t="e">
        <f>IF(E130&gt;0,CONCATENATE("评估值增值",TEXT(E130,"#,##0.00"),"元，增值率",ROUND(F130,2),"%"),CONCATENATE("评估值减值",TEXT(-E130,"#,##0.00"),"元，减值率",ROUND(-F130,2),"%"))</f>
        <v>#REF!</v>
      </c>
      <c r="J130" s="486" t="e">
        <f>IF(E130&gt;0,CONCATENATE("评估值增值",TEXT(E130,"#,##0.00"),"元"),CONCATENATE("评估值减值",TEXT(-E130,"#,##0.00"),"元"))</f>
        <v>#REF!</v>
      </c>
    </row>
    <row r="131" ht="18.75" hidden="1" spans="1:10">
      <c r="A131" s="488" t="s">
        <v>643</v>
      </c>
      <c r="B131" s="529" t="s">
        <v>387</v>
      </c>
      <c r="C131" s="509" t="e">
        <f>#REF!</f>
        <v>#REF!</v>
      </c>
      <c r="D131" s="509" t="e">
        <f>#REF!</f>
        <v>#REF!</v>
      </c>
      <c r="E131" s="509" t="e">
        <f>#REF!</f>
        <v>#REF!</v>
      </c>
      <c r="F131" s="509" t="e">
        <f>#REF!</f>
        <v>#REF!</v>
      </c>
      <c r="G131" s="486" t="e">
        <f t="shared" ref="G131:G144" si="7">IF(E131&lt;&gt;0,IF(C131=0,J131,I131),H131)</f>
        <v>#REF!</v>
      </c>
      <c r="H131" s="486" t="s">
        <v>701</v>
      </c>
      <c r="I131" s="486" t="e">
        <f t="shared" ref="I131:I144" si="8">IF(E131&gt;0,CONCATENATE("评估值增值",TEXT(E131,"#,##0.00"),"元，增值率",ROUND(F131,2),"%"),CONCATENATE("评估值减值",TEXT(-E131,"#,##0.00"),"元，减值率",ROUND(-F131,2),"%"))</f>
        <v>#REF!</v>
      </c>
      <c r="J131" s="486" t="e">
        <f t="shared" ref="J131:J144" si="9">IF(E131&gt;0,CONCATENATE("评估值增值",TEXT(E131,"#,##0.00"),"元"),CONCATENATE("评估值减值",TEXT(-E131,"#,##0.00"),"元"))</f>
        <v>#REF!</v>
      </c>
    </row>
    <row r="132" ht="18.75" hidden="1" spans="1:10">
      <c r="A132" s="488" t="s">
        <v>643</v>
      </c>
      <c r="B132" s="529" t="s">
        <v>732</v>
      </c>
      <c r="C132" s="509" t="e">
        <f>#REF!</f>
        <v>#REF!</v>
      </c>
      <c r="D132" s="509" t="e">
        <f>#REF!</f>
        <v>#REF!</v>
      </c>
      <c r="E132" s="509" t="e">
        <f>#REF!</f>
        <v>#REF!</v>
      </c>
      <c r="F132" s="509" t="e">
        <f>#REF!</f>
        <v>#REF!</v>
      </c>
      <c r="G132" s="486" t="e">
        <f t="shared" si="7"/>
        <v>#REF!</v>
      </c>
      <c r="H132" s="486" t="s">
        <v>701</v>
      </c>
      <c r="I132" s="486" t="e">
        <f t="shared" si="8"/>
        <v>#REF!</v>
      </c>
      <c r="J132" s="486" t="e">
        <f t="shared" si="9"/>
        <v>#REF!</v>
      </c>
    </row>
    <row r="133" ht="18.75" hidden="1" spans="1:10">
      <c r="A133" s="488" t="s">
        <v>643</v>
      </c>
      <c r="B133" s="529" t="s">
        <v>390</v>
      </c>
      <c r="C133" s="509" t="e">
        <f>#REF!</f>
        <v>#REF!</v>
      </c>
      <c r="D133" s="509" t="e">
        <f>#REF!</f>
        <v>#REF!</v>
      </c>
      <c r="E133" s="509" t="e">
        <f>#REF!</f>
        <v>#REF!</v>
      </c>
      <c r="F133" s="509" t="e">
        <f>#REF!</f>
        <v>#REF!</v>
      </c>
      <c r="G133" s="486" t="e">
        <f t="shared" si="7"/>
        <v>#REF!</v>
      </c>
      <c r="H133" s="486" t="s">
        <v>701</v>
      </c>
      <c r="I133" s="486" t="e">
        <f t="shared" si="8"/>
        <v>#REF!</v>
      </c>
      <c r="J133" s="486" t="e">
        <f t="shared" si="9"/>
        <v>#REF!</v>
      </c>
    </row>
    <row r="134" ht="18.75" hidden="1" spans="1:10">
      <c r="A134" s="488" t="s">
        <v>643</v>
      </c>
      <c r="B134" s="529" t="s">
        <v>391</v>
      </c>
      <c r="C134" s="509" t="e">
        <f>#REF!</f>
        <v>#REF!</v>
      </c>
      <c r="D134" s="509" t="e">
        <f>#REF!</f>
        <v>#REF!</v>
      </c>
      <c r="E134" s="509" t="e">
        <f>#REF!</f>
        <v>#REF!</v>
      </c>
      <c r="F134" s="509" t="e">
        <f>#REF!</f>
        <v>#REF!</v>
      </c>
      <c r="G134" s="486" t="e">
        <f t="shared" si="7"/>
        <v>#REF!</v>
      </c>
      <c r="H134" s="486" t="s">
        <v>701</v>
      </c>
      <c r="I134" s="486" t="e">
        <f t="shared" si="8"/>
        <v>#REF!</v>
      </c>
      <c r="J134" s="486" t="e">
        <f t="shared" si="9"/>
        <v>#REF!</v>
      </c>
    </row>
    <row r="135" ht="18.75" hidden="1" spans="1:10">
      <c r="A135" s="488" t="s">
        <v>643</v>
      </c>
      <c r="B135" s="535" t="s">
        <v>392</v>
      </c>
      <c r="C135" s="509" t="e">
        <f>#REF!</f>
        <v>#REF!</v>
      </c>
      <c r="D135" s="509" t="e">
        <f>#REF!</f>
        <v>#REF!</v>
      </c>
      <c r="E135" s="509" t="e">
        <f>#REF!</f>
        <v>#REF!</v>
      </c>
      <c r="F135" s="509" t="e">
        <f>#REF!</f>
        <v>#REF!</v>
      </c>
      <c r="G135" s="486" t="e">
        <f t="shared" si="7"/>
        <v>#REF!</v>
      </c>
      <c r="H135" s="486" t="s">
        <v>701</v>
      </c>
      <c r="I135" s="486" t="e">
        <f t="shared" si="8"/>
        <v>#REF!</v>
      </c>
      <c r="J135" s="486" t="e">
        <f t="shared" si="9"/>
        <v>#REF!</v>
      </c>
    </row>
    <row r="136" ht="18.75" hidden="1" spans="1:10">
      <c r="A136" s="488" t="s">
        <v>643</v>
      </c>
      <c r="B136" s="529" t="s">
        <v>412</v>
      </c>
      <c r="C136" s="509" t="e">
        <f>#REF!</f>
        <v>#REF!</v>
      </c>
      <c r="D136" s="509" t="e">
        <f>#REF!</f>
        <v>#REF!</v>
      </c>
      <c r="E136" s="509" t="e">
        <f>#REF!</f>
        <v>#REF!</v>
      </c>
      <c r="F136" s="509" t="e">
        <f>#REF!</f>
        <v>#REF!</v>
      </c>
      <c r="G136" s="486" t="e">
        <f t="shared" si="7"/>
        <v>#REF!</v>
      </c>
      <c r="H136" s="486" t="s">
        <v>701</v>
      </c>
      <c r="I136" s="486" t="e">
        <f t="shared" si="8"/>
        <v>#REF!</v>
      </c>
      <c r="J136" s="486" t="e">
        <f t="shared" si="9"/>
        <v>#REF!</v>
      </c>
    </row>
    <row r="137" ht="18.75" hidden="1" spans="1:10">
      <c r="A137" s="488" t="s">
        <v>643</v>
      </c>
      <c r="B137" s="529" t="s">
        <v>413</v>
      </c>
      <c r="C137" s="509" t="e">
        <f>#REF!</f>
        <v>#REF!</v>
      </c>
      <c r="D137" s="509" t="e">
        <f>#REF!</f>
        <v>#REF!</v>
      </c>
      <c r="E137" s="509" t="e">
        <f>#REF!</f>
        <v>#REF!</v>
      </c>
      <c r="F137" s="509" t="e">
        <f>#REF!</f>
        <v>#REF!</v>
      </c>
      <c r="G137" s="486" t="e">
        <f t="shared" si="7"/>
        <v>#REF!</v>
      </c>
      <c r="H137" s="486" t="s">
        <v>701</v>
      </c>
      <c r="I137" s="486" t="e">
        <f t="shared" si="8"/>
        <v>#REF!</v>
      </c>
      <c r="J137" s="486" t="e">
        <f t="shared" si="9"/>
        <v>#REF!</v>
      </c>
    </row>
    <row r="138" ht="18.75" hidden="1" spans="1:10">
      <c r="A138" s="488" t="s">
        <v>643</v>
      </c>
      <c r="B138" s="529" t="s">
        <v>414</v>
      </c>
      <c r="C138" s="509" t="e">
        <f>#REF!</f>
        <v>#REF!</v>
      </c>
      <c r="D138" s="509" t="e">
        <f>#REF!</f>
        <v>#REF!</v>
      </c>
      <c r="E138" s="509" t="e">
        <f>#REF!</f>
        <v>#REF!</v>
      </c>
      <c r="F138" s="509" t="e">
        <f>#REF!</f>
        <v>#REF!</v>
      </c>
      <c r="G138" s="486" t="e">
        <f t="shared" si="7"/>
        <v>#REF!</v>
      </c>
      <c r="H138" s="486" t="s">
        <v>701</v>
      </c>
      <c r="I138" s="486" t="e">
        <f t="shared" si="8"/>
        <v>#REF!</v>
      </c>
      <c r="J138" s="486" t="e">
        <f t="shared" si="9"/>
        <v>#REF!</v>
      </c>
    </row>
    <row r="139" ht="18.75" hidden="1" spans="1:10">
      <c r="A139" s="488" t="s">
        <v>643</v>
      </c>
      <c r="B139" s="535" t="s">
        <v>733</v>
      </c>
      <c r="C139" s="509">
        <f>'4-13-3无形-其他'!J27</f>
        <v>0</v>
      </c>
      <c r="D139" s="509">
        <f>'4-13-3无形-其他'!L27</f>
        <v>0</v>
      </c>
      <c r="E139" s="509">
        <f>D139-C139</f>
        <v>0</v>
      </c>
      <c r="F139" s="509" t="str">
        <f>'4-13-3无形-其他'!N27</f>
        <v/>
      </c>
      <c r="G139" s="486" t="str">
        <f t="shared" si="7"/>
        <v>无增减值变化</v>
      </c>
      <c r="H139" s="486" t="s">
        <v>701</v>
      </c>
      <c r="I139" s="486" t="e">
        <f t="shared" si="8"/>
        <v>#VALUE!</v>
      </c>
      <c r="J139" s="486" t="str">
        <f t="shared" si="9"/>
        <v>评估值减值0.00元</v>
      </c>
    </row>
    <row r="140" ht="18.75" hidden="1" spans="1:10">
      <c r="A140" s="488" t="s">
        <v>643</v>
      </c>
      <c r="B140" s="529" t="s">
        <v>420</v>
      </c>
      <c r="C140" s="509" t="e">
        <f>#REF!</f>
        <v>#REF!</v>
      </c>
      <c r="D140" s="509" t="e">
        <f>#REF!</f>
        <v>#REF!</v>
      </c>
      <c r="E140" s="509" t="e">
        <f>#REF!</f>
        <v>#REF!</v>
      </c>
      <c r="F140" s="509" t="e">
        <f>#REF!</f>
        <v>#REF!</v>
      </c>
      <c r="G140" s="486" t="e">
        <f t="shared" si="7"/>
        <v>#REF!</v>
      </c>
      <c r="H140" s="486" t="s">
        <v>701</v>
      </c>
      <c r="I140" s="486" t="e">
        <f t="shared" si="8"/>
        <v>#REF!</v>
      </c>
      <c r="J140" s="486" t="e">
        <f t="shared" si="9"/>
        <v>#REF!</v>
      </c>
    </row>
    <row r="141" ht="18.75" hidden="1" spans="1:10">
      <c r="A141" s="488" t="s">
        <v>643</v>
      </c>
      <c r="B141" s="529" t="s">
        <v>421</v>
      </c>
      <c r="C141" s="509" t="e">
        <f>#REF!</f>
        <v>#REF!</v>
      </c>
      <c r="D141" s="509" t="e">
        <f>#REF!</f>
        <v>#REF!</v>
      </c>
      <c r="E141" s="509" t="e">
        <f>#REF!</f>
        <v>#REF!</v>
      </c>
      <c r="F141" s="509" t="e">
        <f>#REF!</f>
        <v>#REF!</v>
      </c>
      <c r="G141" s="486" t="e">
        <f t="shared" si="7"/>
        <v>#REF!</v>
      </c>
      <c r="H141" s="486" t="s">
        <v>701</v>
      </c>
      <c r="I141" s="486" t="e">
        <f t="shared" si="8"/>
        <v>#REF!</v>
      </c>
      <c r="J141" s="486" t="e">
        <f t="shared" si="9"/>
        <v>#REF!</v>
      </c>
    </row>
    <row r="142" ht="18.75" hidden="1" spans="1:10">
      <c r="A142" s="488" t="s">
        <v>643</v>
      </c>
      <c r="B142" s="529" t="s">
        <v>422</v>
      </c>
      <c r="C142" s="509" t="e">
        <f>#REF!</f>
        <v>#REF!</v>
      </c>
      <c r="D142" s="509" t="e">
        <f>#REF!</f>
        <v>#REF!</v>
      </c>
      <c r="E142" s="509" t="e">
        <f>#REF!</f>
        <v>#REF!</v>
      </c>
      <c r="F142" s="509" t="e">
        <f>#REF!</f>
        <v>#REF!</v>
      </c>
      <c r="G142" s="486" t="e">
        <f t="shared" si="7"/>
        <v>#REF!</v>
      </c>
      <c r="H142" s="486" t="s">
        <v>701</v>
      </c>
      <c r="I142" s="486" t="e">
        <f t="shared" si="8"/>
        <v>#REF!</v>
      </c>
      <c r="J142" s="486" t="e">
        <f t="shared" si="9"/>
        <v>#REF!</v>
      </c>
    </row>
    <row r="143" ht="18.75" hidden="1" spans="1:10">
      <c r="A143" s="488" t="s">
        <v>643</v>
      </c>
      <c r="B143" s="529" t="s">
        <v>423</v>
      </c>
      <c r="C143" s="509" t="e">
        <f>#REF!</f>
        <v>#REF!</v>
      </c>
      <c r="D143" s="509" t="e">
        <f>#REF!</f>
        <v>#REF!</v>
      </c>
      <c r="E143" s="509" t="e">
        <f>#REF!</f>
        <v>#REF!</v>
      </c>
      <c r="F143" s="509" t="e">
        <f>#REF!</f>
        <v>#REF!</v>
      </c>
      <c r="G143" s="486" t="e">
        <f t="shared" si="7"/>
        <v>#REF!</v>
      </c>
      <c r="H143" s="486" t="s">
        <v>701</v>
      </c>
      <c r="I143" s="486" t="e">
        <f t="shared" si="8"/>
        <v>#REF!</v>
      </c>
      <c r="J143" s="486" t="e">
        <f t="shared" si="9"/>
        <v>#REF!</v>
      </c>
    </row>
    <row r="144" ht="18.75" hidden="1" spans="1:10">
      <c r="A144" s="488" t="s">
        <v>643</v>
      </c>
      <c r="B144" s="529" t="s">
        <v>424</v>
      </c>
      <c r="C144" s="509" t="e">
        <f>#REF!</f>
        <v>#REF!</v>
      </c>
      <c r="D144" s="509" t="e">
        <f>#REF!</f>
        <v>#REF!</v>
      </c>
      <c r="E144" s="509" t="e">
        <f>#REF!</f>
        <v>#REF!</v>
      </c>
      <c r="F144" s="509" t="e">
        <f>#REF!</f>
        <v>#REF!</v>
      </c>
      <c r="G144" s="486" t="e">
        <f t="shared" si="7"/>
        <v>#REF!</v>
      </c>
      <c r="H144" s="486" t="s">
        <v>701</v>
      </c>
      <c r="I144" s="486" t="e">
        <f t="shared" si="8"/>
        <v>#REF!</v>
      </c>
      <c r="J144" s="486" t="e">
        <f t="shared" si="9"/>
        <v>#REF!</v>
      </c>
    </row>
    <row r="145" ht="18.75" hidden="1" spans="1:5">
      <c r="A145" s="488"/>
    </row>
    <row r="146" ht="18.75" hidden="1" spans="1:5">
      <c r="A146" s="488" t="s">
        <v>643</v>
      </c>
      <c r="B146" s="489" t="s">
        <v>734</v>
      </c>
      <c r="C146" s="489"/>
      <c r="D146" s="489"/>
    </row>
    <row r="147" ht="18.75" hidden="1" spans="1:5">
      <c r="A147" s="488" t="s">
        <v>643</v>
      </c>
      <c r="B147" s="505" t="s">
        <v>5</v>
      </c>
      <c r="C147" s="505" t="s">
        <v>6</v>
      </c>
      <c r="D147" s="505" t="s">
        <v>7</v>
      </c>
    </row>
    <row r="148" ht="18.75" hidden="1" spans="1:5">
      <c r="A148" s="488" t="s">
        <v>643</v>
      </c>
      <c r="B148" s="529" t="s">
        <v>735</v>
      </c>
      <c r="C148" s="509">
        <f>'4-4长期股权投资'!I25</f>
        <v>0</v>
      </c>
      <c r="D148" s="509">
        <f>'4-4长期股权投资'!K25</f>
        <v>0</v>
      </c>
    </row>
    <row r="149" ht="18.75" hidden="1" spans="1:5">
      <c r="A149" s="488" t="s">
        <v>643</v>
      </c>
      <c r="B149" s="529" t="s">
        <v>736</v>
      </c>
      <c r="C149" s="509">
        <f>'4-4长期股权投资'!I26</f>
        <v>0</v>
      </c>
      <c r="D149" s="509">
        <f>'4-4长期股权投资'!K26</f>
        <v>0</v>
      </c>
    </row>
    <row r="150" ht="18.75" hidden="1" spans="1:5">
      <c r="A150" s="488" t="s">
        <v>643</v>
      </c>
      <c r="B150" s="529" t="s">
        <v>737</v>
      </c>
      <c r="C150" s="509">
        <f>'4-4长期股权投资'!I27</f>
        <v>0</v>
      </c>
      <c r="D150" s="509">
        <f>'4-4长期股权投资'!K27</f>
        <v>0</v>
      </c>
    </row>
    <row r="151" ht="18.75" hidden="1" spans="1:5">
      <c r="A151" s="488"/>
    </row>
    <row r="152" ht="18.75" hidden="1" spans="1:5">
      <c r="A152" s="488" t="s">
        <v>643</v>
      </c>
      <c r="B152" s="489" t="s">
        <v>738</v>
      </c>
      <c r="C152" s="489"/>
      <c r="D152" s="489"/>
      <c r="E152" s="489"/>
    </row>
    <row r="153" ht="18.75" hidden="1" spans="1:5">
      <c r="A153" s="488" t="s">
        <v>643</v>
      </c>
      <c r="B153" s="505" t="s">
        <v>739</v>
      </c>
      <c r="C153" s="505" t="s">
        <v>740</v>
      </c>
      <c r="D153" s="505" t="s">
        <v>741</v>
      </c>
      <c r="E153" s="506" t="s">
        <v>742</v>
      </c>
    </row>
    <row r="154" hidden="1" customHeight="1" spans="1:5">
      <c r="A154" s="488" t="s">
        <v>643</v>
      </c>
      <c r="B154" s="529" t="str">
        <f>IF('4-4长期股权投资'!B8=0,"",'4-4长期股权投资'!B8)</f>
        <v/>
      </c>
      <c r="C154" s="536" t="str">
        <f>IF('4-4长期股权投资'!C8=0,"",'4-4长期股权投资'!C8)</f>
        <v/>
      </c>
      <c r="D154" s="537" t="str">
        <f>IF('4-4长期股权投资'!D8=0,"",'4-4长期股权投资'!D8)</f>
        <v/>
      </c>
      <c r="E154" s="538" t="str">
        <f>IF('4-4长期股权投资'!E8=0,"",'4-4长期股权投资'!E8)</f>
        <v/>
      </c>
    </row>
    <row r="155" hidden="1" customHeight="1" spans="1:5">
      <c r="A155" s="488" t="s">
        <v>643</v>
      </c>
      <c r="B155" s="529" t="str">
        <f>IF('4-4长期股权投资'!B9=0,"",'4-4长期股权投资'!B9)</f>
        <v/>
      </c>
      <c r="C155" s="536" t="str">
        <f>IF('4-4长期股权投资'!C9=0,"",'4-4长期股权投资'!C9)</f>
        <v/>
      </c>
      <c r="D155" s="537" t="str">
        <f>IF('4-4长期股权投资'!D9=0,"",'4-4长期股权投资'!D9)</f>
        <v/>
      </c>
      <c r="E155" s="538" t="str">
        <f>IF('4-4长期股权投资'!E9=0,"",'4-4长期股权投资'!E9)</f>
        <v/>
      </c>
    </row>
    <row r="156" ht="18.75" hidden="1" spans="1:5">
      <c r="A156" s="488" t="s">
        <v>643</v>
      </c>
      <c r="B156" s="529" t="str">
        <f>IF('4-4长期股权投资'!B10=0,"",'4-4长期股权投资'!B10)</f>
        <v/>
      </c>
      <c r="C156" s="536" t="str">
        <f>IF('4-4长期股权投资'!C10=0,"",'4-4长期股权投资'!C10)</f>
        <v/>
      </c>
      <c r="D156" s="537" t="str">
        <f>IF('4-4长期股权投资'!D10=0,"",'4-4长期股权投资'!D10)</f>
        <v/>
      </c>
      <c r="E156" s="538" t="str">
        <f>IF('4-4长期股权投资'!E10=0,"",'4-4长期股权投资'!E10)</f>
        <v/>
      </c>
    </row>
    <row r="157" ht="18.75" hidden="1" spans="1:5">
      <c r="A157" s="488" t="s">
        <v>643</v>
      </c>
      <c r="B157" s="529" t="str">
        <f>IF('4-4长期股权投资'!B11=0,"",'4-4长期股权投资'!B11)</f>
        <v/>
      </c>
      <c r="C157" s="536" t="str">
        <f>IF('4-4长期股权投资'!C11=0,"",'4-4长期股权投资'!C11)</f>
        <v/>
      </c>
      <c r="D157" s="537" t="str">
        <f>IF('4-4长期股权投资'!D11=0,"",'4-4长期股权投资'!D11)</f>
        <v/>
      </c>
      <c r="E157" s="538" t="str">
        <f>IF('4-4长期股权投资'!E11=0,"",'4-4长期股权投资'!E11)</f>
        <v/>
      </c>
    </row>
    <row r="158" ht="18.75" hidden="1" spans="1:5">
      <c r="A158" s="488" t="s">
        <v>643</v>
      </c>
      <c r="B158" s="529" t="str">
        <f>IF('4-4长期股权投资'!B12=0,"",'4-4长期股权投资'!B12)</f>
        <v/>
      </c>
      <c r="C158" s="536" t="str">
        <f>IF('4-4长期股权投资'!C12=0,"",'4-4长期股权投资'!C12)</f>
        <v/>
      </c>
      <c r="D158" s="537" t="str">
        <f>IF('4-4长期股权投资'!D12=0,"",'4-4长期股权投资'!D12)</f>
        <v/>
      </c>
      <c r="E158" s="538" t="str">
        <f>IF('4-4长期股权投资'!E12=0,"",'4-4长期股权投资'!E12)</f>
        <v/>
      </c>
    </row>
    <row r="159" ht="18.75" hidden="1" spans="1:5">
      <c r="A159" s="488" t="s">
        <v>643</v>
      </c>
      <c r="B159" s="529" t="str">
        <f>IF('4-4长期股权投资'!B13=0,"",'4-4长期股权投资'!B13)</f>
        <v/>
      </c>
      <c r="C159" s="536" t="str">
        <f>IF('4-4长期股权投资'!C13=0,"",'4-4长期股权投资'!C13)</f>
        <v/>
      </c>
      <c r="D159" s="537" t="str">
        <f>IF('4-4长期股权投资'!D13=0,"",'4-4长期股权投资'!D13)</f>
        <v/>
      </c>
      <c r="E159" s="538" t="str">
        <f>IF('4-4长期股权投资'!E13=0,"",'4-4长期股权投资'!E13)</f>
        <v/>
      </c>
    </row>
    <row r="160" ht="18.75" hidden="1" spans="1:5">
      <c r="A160" s="488" t="s">
        <v>643</v>
      </c>
      <c r="B160" s="529" t="str">
        <f>IF('4-4长期股权投资'!B14=0,"",'4-4长期股权投资'!B14)</f>
        <v/>
      </c>
      <c r="C160" s="536" t="str">
        <f>IF('4-4长期股权投资'!C14=0,"",'4-4长期股权投资'!C14)</f>
        <v/>
      </c>
      <c r="D160" s="537" t="str">
        <f>IF('4-4长期股权投资'!D14=0,"",'4-4长期股权投资'!D14)</f>
        <v/>
      </c>
      <c r="E160" s="538" t="str">
        <f>IF('4-4长期股权投资'!E14=0,"",'4-4长期股权投资'!E14)</f>
        <v/>
      </c>
    </row>
    <row r="161" ht="18.75" hidden="1" spans="1:6">
      <c r="A161" s="488" t="s">
        <v>643</v>
      </c>
      <c r="B161" s="529" t="str">
        <f>IF('4-4长期股权投资'!B15=0,"",'4-4长期股权投资'!B15)</f>
        <v/>
      </c>
      <c r="C161" s="536" t="str">
        <f>IF('4-4长期股权投资'!C15=0,"",'4-4长期股权投资'!C15)</f>
        <v/>
      </c>
      <c r="D161" s="537" t="str">
        <f>IF('4-4长期股权投资'!D15=0,"",'4-4长期股权投资'!D15)</f>
        <v/>
      </c>
      <c r="E161" s="538" t="str">
        <f>IF('4-4长期股权投资'!E15=0,"",'4-4长期股权投资'!E15)</f>
        <v/>
      </c>
    </row>
    <row r="162" ht="18.75" hidden="1" spans="1:6">
      <c r="A162" s="488" t="s">
        <v>643</v>
      </c>
      <c r="B162" s="529" t="str">
        <f>IF('4-4长期股权投资'!B16=0,"",'4-4长期股权投资'!B16)</f>
        <v/>
      </c>
      <c r="C162" s="536" t="str">
        <f>IF('4-4长期股权投资'!C16=0,"",'4-4长期股权投资'!C16)</f>
        <v/>
      </c>
      <c r="D162" s="537" t="str">
        <f>IF('4-4长期股权投资'!D16=0,"",'4-4长期股权投资'!D16)</f>
        <v/>
      </c>
      <c r="E162" s="538" t="str">
        <f>IF('4-4长期股权投资'!E16=0,"",'4-4长期股权投资'!E16)</f>
        <v/>
      </c>
    </row>
    <row r="163" ht="18.75" hidden="1" spans="1:6">
      <c r="A163" s="488" t="s">
        <v>643</v>
      </c>
      <c r="B163" s="529" t="str">
        <f>IF('4-4长期股权投资'!B17=0,"",'4-4长期股权投资'!B17)</f>
        <v/>
      </c>
      <c r="C163" s="536" t="str">
        <f>IF('4-4长期股权投资'!C17=0,"",'4-4长期股权投资'!C17)</f>
        <v/>
      </c>
      <c r="D163" s="537" t="str">
        <f>IF('4-4长期股权投资'!D17=0,"",'4-4长期股权投资'!D17)</f>
        <v/>
      </c>
      <c r="E163" s="538" t="str">
        <f>IF('4-4长期股权投资'!E17=0,"",'4-4长期股权投资'!E17)</f>
        <v/>
      </c>
    </row>
    <row r="164" ht="18.75" hidden="1" spans="1:6">
      <c r="A164" s="488" t="s">
        <v>643</v>
      </c>
      <c r="B164" s="529" t="str">
        <f>IF('4-4长期股权投资'!B18=0,"",'4-4长期股权投资'!B18)</f>
        <v/>
      </c>
      <c r="C164" s="536" t="str">
        <f>IF('4-4长期股权投资'!C18=0,"",'4-4长期股权投资'!C18)</f>
        <v/>
      </c>
      <c r="D164" s="537" t="str">
        <f>IF('4-4长期股权投资'!D18=0,"",'4-4长期股权投资'!D18)</f>
        <v/>
      </c>
      <c r="E164" s="538" t="str">
        <f>IF('4-4长期股权投资'!E18=0,"",'4-4长期股权投资'!E18)</f>
        <v/>
      </c>
    </row>
    <row r="165" ht="18.75" hidden="1" spans="1:6">
      <c r="A165" s="488" t="s">
        <v>643</v>
      </c>
      <c r="B165" s="529" t="str">
        <f>IF('4-4长期股权投资'!B19=0,"",'4-4长期股权投资'!B19)</f>
        <v/>
      </c>
      <c r="C165" s="536" t="str">
        <f>IF('4-4长期股权投资'!C19=0,"",'4-4长期股权投资'!C19)</f>
        <v/>
      </c>
      <c r="D165" s="537" t="str">
        <f>IF('4-4长期股权投资'!D19=0,"",'4-4长期股权投资'!D19)</f>
        <v/>
      </c>
      <c r="E165" s="538" t="str">
        <f>IF('4-4长期股权投资'!E19=0,"",'4-4长期股权投资'!E19)</f>
        <v/>
      </c>
    </row>
    <row r="166" ht="18.75" hidden="1" spans="1:6">
      <c r="A166" s="488" t="s">
        <v>643</v>
      </c>
      <c r="B166" s="529" t="str">
        <f>IF('4-4长期股权投资'!B20=0,"",'4-4长期股权投资'!B20)</f>
        <v/>
      </c>
      <c r="C166" s="536" t="str">
        <f>IF('4-4长期股权投资'!C20=0,"",'4-4长期股权投资'!C20)</f>
        <v/>
      </c>
      <c r="D166" s="537" t="str">
        <f>IF('4-4长期股权投资'!D20=0,"",'4-4长期股权投资'!D20)</f>
        <v/>
      </c>
      <c r="E166" s="538" t="str">
        <f>IF('4-4长期股权投资'!E20=0,"",'4-4长期股权投资'!E20)</f>
        <v/>
      </c>
    </row>
    <row r="167" ht="18.75" hidden="1" spans="1:6">
      <c r="A167" s="488"/>
    </row>
    <row r="168" ht="18.75" hidden="1" spans="1:6">
      <c r="A168" s="488" t="s">
        <v>643</v>
      </c>
      <c r="B168" s="489" t="s">
        <v>743</v>
      </c>
      <c r="C168" s="489"/>
      <c r="D168" s="489"/>
      <c r="E168" s="489"/>
      <c r="F168" s="489"/>
    </row>
    <row r="169" ht="18.75" hidden="1" spans="1:6">
      <c r="A169" s="488" t="s">
        <v>643</v>
      </c>
      <c r="B169" s="505" t="s">
        <v>739</v>
      </c>
      <c r="C169" s="506" t="s">
        <v>6</v>
      </c>
      <c r="D169" s="506" t="s">
        <v>7</v>
      </c>
      <c r="E169" s="506" t="s">
        <v>8</v>
      </c>
      <c r="F169" s="506" t="s">
        <v>686</v>
      </c>
    </row>
    <row r="170" ht="18.75" hidden="1" spans="1:6">
      <c r="A170" s="488" t="s">
        <v>643</v>
      </c>
      <c r="B170" s="529" t="str">
        <f>IF('4-4长期股权投资'!B8=0,"",'4-4长期股权投资'!B8)</f>
        <v/>
      </c>
      <c r="C170" s="539">
        <f>'4-4长期股权投资'!I8-'4-4长期股权投资'!J8</f>
        <v>0</v>
      </c>
      <c r="D170" s="539">
        <f>'4-4长期股权投资'!K8</f>
        <v>0</v>
      </c>
      <c r="E170" s="540">
        <f t="shared" ref="E170:E183" si="10">D170-C170</f>
        <v>0</v>
      </c>
      <c r="F170" s="541" t="str">
        <f>'4-4长期股权投资'!L8</f>
        <v/>
      </c>
    </row>
    <row r="171" ht="18.75" hidden="1" spans="1:6">
      <c r="A171" s="488" t="s">
        <v>643</v>
      </c>
      <c r="B171" s="529" t="str">
        <f>IF('4-4长期股权投资'!B9=0,"",'4-4长期股权投资'!B9)</f>
        <v/>
      </c>
      <c r="C171" s="539">
        <f>'4-4长期股权投资'!I9-'4-4长期股权投资'!J9</f>
        <v>0</v>
      </c>
      <c r="D171" s="539">
        <f>'4-4长期股权投资'!K9</f>
        <v>0</v>
      </c>
      <c r="E171" s="540">
        <f t="shared" si="10"/>
        <v>0</v>
      </c>
      <c r="F171" s="541" t="str">
        <f>'4-4长期股权投资'!L9</f>
        <v/>
      </c>
    </row>
    <row r="172" ht="18.75" hidden="1" spans="1:6">
      <c r="A172" s="488" t="s">
        <v>643</v>
      </c>
      <c r="B172" s="529" t="str">
        <f>IF('4-4长期股权投资'!B10=0,"",'4-4长期股权投资'!B10)</f>
        <v/>
      </c>
      <c r="C172" s="539">
        <f>'4-4长期股权投资'!I10-'4-4长期股权投资'!J10</f>
        <v>0</v>
      </c>
      <c r="D172" s="539">
        <f>'4-4长期股权投资'!K10</f>
        <v>0</v>
      </c>
      <c r="E172" s="540">
        <f t="shared" si="10"/>
        <v>0</v>
      </c>
      <c r="F172" s="541" t="str">
        <f>'4-4长期股权投资'!L10</f>
        <v/>
      </c>
    </row>
    <row r="173" ht="18.75" hidden="1" spans="1:6">
      <c r="A173" s="488" t="s">
        <v>643</v>
      </c>
      <c r="B173" s="529" t="str">
        <f>IF('4-4长期股权投资'!B11=0,"",'4-4长期股权投资'!B11)</f>
        <v/>
      </c>
      <c r="C173" s="539">
        <f>'4-4长期股权投资'!I11-'4-4长期股权投资'!J11</f>
        <v>0</v>
      </c>
      <c r="D173" s="539">
        <f>'4-4长期股权投资'!K11</f>
        <v>0</v>
      </c>
      <c r="E173" s="540">
        <f t="shared" si="10"/>
        <v>0</v>
      </c>
      <c r="F173" s="541" t="str">
        <f>'4-4长期股权投资'!L11</f>
        <v/>
      </c>
    </row>
    <row r="174" ht="18.75" hidden="1" spans="1:6">
      <c r="A174" s="488" t="s">
        <v>643</v>
      </c>
      <c r="B174" s="529" t="str">
        <f>IF('4-4长期股权投资'!B12=0,"",'4-4长期股权投资'!B12)</f>
        <v/>
      </c>
      <c r="C174" s="539">
        <f>'4-4长期股权投资'!I12-'4-4长期股权投资'!J12</f>
        <v>0</v>
      </c>
      <c r="D174" s="539">
        <f>'4-4长期股权投资'!K12</f>
        <v>0</v>
      </c>
      <c r="E174" s="540">
        <f t="shared" si="10"/>
        <v>0</v>
      </c>
      <c r="F174" s="541" t="str">
        <f>'4-4长期股权投资'!L12</f>
        <v/>
      </c>
    </row>
    <row r="175" ht="18.75" hidden="1" spans="1:6">
      <c r="A175" s="488" t="s">
        <v>643</v>
      </c>
      <c r="B175" s="529" t="str">
        <f>IF('4-4长期股权投资'!B13=0,"",'4-4长期股权投资'!B13)</f>
        <v/>
      </c>
      <c r="C175" s="539">
        <f>'4-4长期股权投资'!I13-'4-4长期股权投资'!J13</f>
        <v>0</v>
      </c>
      <c r="D175" s="539">
        <f>'4-4长期股权投资'!K13</f>
        <v>0</v>
      </c>
      <c r="E175" s="540">
        <f t="shared" si="10"/>
        <v>0</v>
      </c>
      <c r="F175" s="541" t="str">
        <f>'4-4长期股权投资'!L13</f>
        <v/>
      </c>
    </row>
    <row r="176" ht="18.75" hidden="1" spans="1:6">
      <c r="A176" s="488" t="s">
        <v>643</v>
      </c>
      <c r="B176" s="529" t="str">
        <f>IF('4-4长期股权投资'!B14=0,"",'4-4长期股权投资'!B14)</f>
        <v/>
      </c>
      <c r="C176" s="539">
        <f>'4-4长期股权投资'!I14-'4-4长期股权投资'!J14</f>
        <v>0</v>
      </c>
      <c r="D176" s="539">
        <f>'4-4长期股权投资'!K14</f>
        <v>0</v>
      </c>
      <c r="E176" s="540">
        <f t="shared" si="10"/>
        <v>0</v>
      </c>
      <c r="F176" s="541" t="str">
        <f>'4-4长期股权投资'!L14</f>
        <v/>
      </c>
    </row>
    <row r="177" ht="18.75" hidden="1" spans="1:10">
      <c r="A177" s="488" t="s">
        <v>643</v>
      </c>
      <c r="B177" s="529" t="str">
        <f>IF('4-4长期股权投资'!B15=0,"",'4-4长期股权投资'!B15)</f>
        <v/>
      </c>
      <c r="C177" s="539">
        <f>'4-4长期股权投资'!I15-'4-4长期股权投资'!J15</f>
        <v>0</v>
      </c>
      <c r="D177" s="539">
        <f>'4-4长期股权投资'!K15</f>
        <v>0</v>
      </c>
      <c r="E177" s="540">
        <f t="shared" si="10"/>
        <v>0</v>
      </c>
      <c r="F177" s="541" t="str">
        <f>'4-4长期股权投资'!L15</f>
        <v/>
      </c>
    </row>
    <row r="178" ht="18.75" hidden="1" spans="1:10">
      <c r="A178" s="488" t="s">
        <v>643</v>
      </c>
      <c r="B178" s="529" t="str">
        <f>IF('4-4长期股权投资'!B16=0,"",'4-4长期股权投资'!B16)</f>
        <v/>
      </c>
      <c r="C178" s="539">
        <f>'4-4长期股权投资'!I16-'4-4长期股权投资'!J16</f>
        <v>0</v>
      </c>
      <c r="D178" s="539">
        <f>'4-4长期股权投资'!K16</f>
        <v>0</v>
      </c>
      <c r="E178" s="540">
        <f t="shared" si="10"/>
        <v>0</v>
      </c>
      <c r="F178" s="541" t="str">
        <f>'4-4长期股权投资'!L16</f>
        <v/>
      </c>
    </row>
    <row r="179" ht="18.75" hidden="1" spans="1:10">
      <c r="A179" s="488" t="s">
        <v>643</v>
      </c>
      <c r="B179" s="529" t="str">
        <f>IF('4-4长期股权投资'!B17=0,"",'4-4长期股权投资'!B17)</f>
        <v/>
      </c>
      <c r="C179" s="539">
        <f>'4-4长期股权投资'!I17-'4-4长期股权投资'!J17</f>
        <v>0</v>
      </c>
      <c r="D179" s="539">
        <f>'4-4长期股权投资'!K17</f>
        <v>0</v>
      </c>
      <c r="E179" s="540">
        <f t="shared" si="10"/>
        <v>0</v>
      </c>
      <c r="F179" s="541" t="str">
        <f>'4-4长期股权投资'!L17</f>
        <v/>
      </c>
    </row>
    <row r="180" ht="18.75" hidden="1" spans="1:10">
      <c r="A180" s="488" t="s">
        <v>643</v>
      </c>
      <c r="B180" s="529" t="str">
        <f>IF('4-4长期股权投资'!B18=0,"",'4-4长期股权投资'!B18)</f>
        <v/>
      </c>
      <c r="C180" s="539">
        <f>'4-4长期股权投资'!I18-'4-4长期股权投资'!J18</f>
        <v>0</v>
      </c>
      <c r="D180" s="539">
        <f>'4-4长期股权投资'!K18</f>
        <v>0</v>
      </c>
      <c r="E180" s="540">
        <f t="shared" si="10"/>
        <v>0</v>
      </c>
      <c r="F180" s="541" t="str">
        <f>'4-4长期股权投资'!L18</f>
        <v/>
      </c>
    </row>
    <row r="181" ht="18.75" hidden="1" spans="1:10">
      <c r="A181" s="488" t="s">
        <v>643</v>
      </c>
      <c r="B181" s="529" t="str">
        <f>IF('4-4长期股权投资'!B19=0,"",'4-4长期股权投资'!B19)</f>
        <v/>
      </c>
      <c r="C181" s="539">
        <f>'4-4长期股权投资'!I19-'4-4长期股权投资'!J19</f>
        <v>0</v>
      </c>
      <c r="D181" s="539">
        <f>'4-4长期股权投资'!K19</f>
        <v>0</v>
      </c>
      <c r="E181" s="540">
        <f t="shared" si="10"/>
        <v>0</v>
      </c>
      <c r="F181" s="541" t="str">
        <f>'4-4长期股权投资'!L19</f>
        <v/>
      </c>
    </row>
    <row r="182" ht="18.75" hidden="1" spans="1:10">
      <c r="A182" s="488" t="s">
        <v>643</v>
      </c>
      <c r="B182" s="529" t="str">
        <f>IF('4-4长期股权投资'!B20=0,"",'4-4长期股权投资'!B20)</f>
        <v/>
      </c>
      <c r="C182" s="539">
        <f>'4-4长期股权投资'!I20-'4-4长期股权投资'!J20</f>
        <v>0</v>
      </c>
      <c r="D182" s="539">
        <f>'4-4长期股权投资'!K20</f>
        <v>0</v>
      </c>
      <c r="E182" s="540">
        <f t="shared" si="10"/>
        <v>0</v>
      </c>
      <c r="F182" s="541" t="str">
        <f>'4-4长期股权投资'!L20</f>
        <v/>
      </c>
    </row>
    <row r="183" ht="18.75" hidden="1" spans="1:10">
      <c r="A183" s="488" t="s">
        <v>643</v>
      </c>
      <c r="B183" s="530" t="s">
        <v>452</v>
      </c>
      <c r="C183" s="542">
        <f>'4-4长期股权投资'!I27</f>
        <v>0</v>
      </c>
      <c r="D183" s="542">
        <f>'4-4长期股权投资'!K27</f>
        <v>0</v>
      </c>
      <c r="E183" s="543">
        <f t="shared" si="10"/>
        <v>0</v>
      </c>
      <c r="F183" s="541" t="str">
        <f>'4-4长期股权投资'!L27</f>
        <v/>
      </c>
      <c r="G183" s="486" t="str">
        <f>IF(E183&lt;&gt;0,IF(C183=0,J183,I183),H183)</f>
        <v>无增减值变化</v>
      </c>
      <c r="H183" s="486" t="s">
        <v>701</v>
      </c>
      <c r="I183" s="486" t="e">
        <f>IF(E183&gt;0,CONCATENATE("评估值增值",TEXT(E183,"#,##0.00"),"元，增值率",ROUND(F183,2),"%"),CONCATENATE("评估值减值",TEXT(-E183,"#,##0.00"),"元，减值率",ROUND(-F183,2),"%"))</f>
        <v>#VALUE!</v>
      </c>
      <c r="J183" s="486" t="str">
        <f>IF(E183&gt;0,CONCATENATE("评估值增值",TEXT(E183,"#,##0.00"),"元"),CONCATENATE("评估值减值",TEXT(-E183,"#,##0.00"),"元"))</f>
        <v>评估值减值0.00元</v>
      </c>
    </row>
    <row r="184" ht="18.75" hidden="1" spans="1:10">
      <c r="A184" s="488"/>
    </row>
    <row r="185" ht="18.75" hidden="1" spans="1:10">
      <c r="A185" s="488" t="s">
        <v>643</v>
      </c>
      <c r="B185" s="489" t="s">
        <v>744</v>
      </c>
      <c r="C185" s="489"/>
      <c r="D185" s="489"/>
    </row>
    <row r="186" ht="18.75" hidden="1" spans="1:10">
      <c r="A186" s="488" t="s">
        <v>643</v>
      </c>
      <c r="B186" s="505" t="s">
        <v>5</v>
      </c>
      <c r="C186" s="506" t="s">
        <v>169</v>
      </c>
      <c r="D186" s="506" t="s">
        <v>170</v>
      </c>
    </row>
    <row r="187" ht="18.75" hidden="1" spans="1:10">
      <c r="A187" s="488" t="s">
        <v>643</v>
      </c>
      <c r="B187" s="544" t="s">
        <v>398</v>
      </c>
      <c r="C187" s="509" t="e">
        <f>#REF!</f>
        <v>#REF!</v>
      </c>
      <c r="D187" s="509" t="e">
        <f>#REF!</f>
        <v>#REF!</v>
      </c>
    </row>
    <row r="188" ht="18.75" hidden="1" spans="1:10">
      <c r="A188" s="488" t="s">
        <v>643</v>
      </c>
      <c r="B188" s="544" t="s">
        <v>399</v>
      </c>
      <c r="C188" s="509" t="e">
        <f>#REF!</f>
        <v>#REF!</v>
      </c>
      <c r="D188" s="509" t="e">
        <f>#REF!</f>
        <v>#REF!</v>
      </c>
    </row>
    <row r="189" ht="18.75" hidden="1" spans="1:10">
      <c r="A189" s="488" t="s">
        <v>643</v>
      </c>
      <c r="B189" s="544" t="s">
        <v>400</v>
      </c>
      <c r="C189" s="509" t="e">
        <f>#REF!</f>
        <v>#REF!</v>
      </c>
      <c r="D189" s="509" t="e">
        <f>#REF!</f>
        <v>#REF!</v>
      </c>
    </row>
    <row r="190" ht="18.75" hidden="1" spans="1:10">
      <c r="A190" s="488" t="s">
        <v>643</v>
      </c>
      <c r="B190" s="535" t="s">
        <v>401</v>
      </c>
      <c r="C190" s="509" t="e">
        <f>#REF!</f>
        <v>#REF!</v>
      </c>
      <c r="D190" s="509" t="e">
        <f>#REF!</f>
        <v>#REF!</v>
      </c>
    </row>
    <row r="191" ht="18.75" hidden="1" spans="1:10">
      <c r="A191" s="488" t="s">
        <v>643</v>
      </c>
      <c r="B191" s="535" t="s">
        <v>745</v>
      </c>
      <c r="C191" s="509" t="e">
        <f>#REF!</f>
        <v>#REF!</v>
      </c>
      <c r="D191" s="509"/>
    </row>
    <row r="192" ht="18.75" hidden="1" spans="1:10">
      <c r="A192" s="488" t="s">
        <v>643</v>
      </c>
      <c r="B192" s="545" t="s">
        <v>452</v>
      </c>
      <c r="C192" s="513" t="e">
        <f>#REF!</f>
        <v>#REF!</v>
      </c>
      <c r="D192" s="513" t="e">
        <f>#REF!</f>
        <v>#REF!</v>
      </c>
    </row>
    <row r="193" ht="18.75" hidden="1" spans="1:14">
      <c r="A193" s="488"/>
    </row>
    <row r="194" ht="18.75" hidden="1" spans="1:14">
      <c r="A194" s="488" t="s">
        <v>643</v>
      </c>
      <c r="B194" s="489" t="s">
        <v>746</v>
      </c>
      <c r="C194" s="489"/>
      <c r="D194" s="489"/>
      <c r="E194" s="489"/>
      <c r="F194" s="489"/>
      <c r="G194" s="489"/>
      <c r="H194" s="489"/>
      <c r="I194" s="489"/>
      <c r="J194" s="489"/>
    </row>
    <row r="195" ht="18.75" hidden="1" spans="1:14">
      <c r="A195" s="488" t="s">
        <v>643</v>
      </c>
      <c r="B195" s="505" t="s">
        <v>5</v>
      </c>
      <c r="C195" s="546" t="s">
        <v>6</v>
      </c>
      <c r="D195" s="547"/>
      <c r="E195" s="546" t="s">
        <v>7</v>
      </c>
      <c r="F195" s="547"/>
      <c r="G195" s="546" t="s">
        <v>8</v>
      </c>
      <c r="H195" s="547"/>
      <c r="I195" s="546" t="s">
        <v>747</v>
      </c>
      <c r="J195" s="547"/>
    </row>
    <row r="196" ht="18.75" hidden="1" spans="1:14">
      <c r="A196" s="488" t="s">
        <v>643</v>
      </c>
      <c r="B196" s="548"/>
      <c r="C196" s="547" t="s">
        <v>10</v>
      </c>
      <c r="D196" s="505" t="s">
        <v>11</v>
      </c>
      <c r="E196" s="505" t="s">
        <v>10</v>
      </c>
      <c r="F196" s="505" t="s">
        <v>11</v>
      </c>
      <c r="G196" s="505" t="s">
        <v>10</v>
      </c>
      <c r="H196" s="505" t="s">
        <v>11</v>
      </c>
      <c r="I196" s="505" t="s">
        <v>748</v>
      </c>
      <c r="J196" s="505" t="s">
        <v>749</v>
      </c>
    </row>
    <row r="197" ht="18.75" hidden="1" spans="1:14">
      <c r="A197" s="488" t="s">
        <v>643</v>
      </c>
      <c r="B197" s="544" t="s">
        <v>398</v>
      </c>
      <c r="C197" s="549" t="e">
        <f>#REF!</f>
        <v>#REF!</v>
      </c>
      <c r="D197" s="549" t="e">
        <f>#REF!</f>
        <v>#REF!</v>
      </c>
      <c r="E197" s="549" t="e">
        <f>#REF!</f>
        <v>#REF!</v>
      </c>
      <c r="F197" s="549" t="e">
        <f>#REF!</f>
        <v>#REF!</v>
      </c>
      <c r="G197" s="549" t="e">
        <f>#REF!</f>
        <v>#REF!</v>
      </c>
      <c r="H197" s="549" t="e">
        <f>#REF!</f>
        <v>#REF!</v>
      </c>
      <c r="I197" s="550" t="e">
        <f>#REF!</f>
        <v>#REF!</v>
      </c>
      <c r="J197" s="549" t="e">
        <f>#REF!</f>
        <v>#REF!</v>
      </c>
      <c r="K197" s="486" t="e">
        <f>IF(H197&lt;&gt;0,IF(D197=0,N197,M197),L197)</f>
        <v>#REF!</v>
      </c>
      <c r="L197" s="486" t="s">
        <v>712</v>
      </c>
      <c r="M197" s="486" t="e">
        <f>IF(H197&gt;0,CONCATENATE("评估值增值",TEXT(H197,"#,##0.00"),"元，增值率",ROUND(J197,2),"%"),CONCATENATE("评估值减值",TEXT(-H197,"#,##0.00"),"元，减值率",ROUND(-J197,2),"%"))</f>
        <v>#REF!</v>
      </c>
      <c r="N197" s="486" t="e">
        <f>IF(H197&gt;0,CONCATENATE("评估值增值",TEXT(H197,"#,##0.00"),"元"),CONCATENATE("评估值减值",TEXT(-H197,"#,##0.00"),"元"))</f>
        <v>#REF!</v>
      </c>
    </row>
    <row r="198" ht="18.75" hidden="1" spans="1:14">
      <c r="A198" s="488" t="s">
        <v>643</v>
      </c>
      <c r="B198" s="544" t="s">
        <v>399</v>
      </c>
      <c r="C198" s="549" t="e">
        <f>#REF!</f>
        <v>#REF!</v>
      </c>
      <c r="D198" s="549" t="e">
        <f>#REF!</f>
        <v>#REF!</v>
      </c>
      <c r="E198" s="549" t="e">
        <f>#REF!</f>
        <v>#REF!</v>
      </c>
      <c r="F198" s="549" t="e">
        <f>#REF!</f>
        <v>#REF!</v>
      </c>
      <c r="G198" s="549" t="e">
        <f>#REF!</f>
        <v>#REF!</v>
      </c>
      <c r="H198" s="549" t="e">
        <f>#REF!</f>
        <v>#REF!</v>
      </c>
      <c r="I198" s="549" t="e">
        <f>#REF!</f>
        <v>#REF!</v>
      </c>
      <c r="J198" s="549" t="e">
        <f>#REF!</f>
        <v>#REF!</v>
      </c>
      <c r="K198" s="486" t="e">
        <f>IF(H198&lt;&gt;0,IF(D198=0,N198,M198),L198)</f>
        <v>#REF!</v>
      </c>
      <c r="L198" s="486" t="s">
        <v>712</v>
      </c>
      <c r="M198" s="486" t="e">
        <f>IF(H198&gt;0,CONCATENATE("评估值增值",TEXT(H198,"#,##0.00"),"元，增值率",ROUND(J198,2),"%"),CONCATENATE("评估值减值",TEXT(-H198,"#,##0.00"),"元，减值率",ROUND(-J198,2),"%"))</f>
        <v>#REF!</v>
      </c>
      <c r="N198" s="486" t="e">
        <f>IF(H198&gt;0,CONCATENATE("评估值增值",TEXT(H198,"#,##0.00"),"元"),CONCATENATE("评估值减值",TEXT(-H198,"#,##0.00"),"元"))</f>
        <v>#REF!</v>
      </c>
    </row>
    <row r="199" ht="18.75" hidden="1" spans="1:14">
      <c r="A199" s="488" t="s">
        <v>643</v>
      </c>
      <c r="B199" s="544" t="s">
        <v>400</v>
      </c>
      <c r="C199" s="549" t="e">
        <f>#REF!</f>
        <v>#REF!</v>
      </c>
      <c r="D199" s="549" t="e">
        <f>#REF!</f>
        <v>#REF!</v>
      </c>
      <c r="E199" s="549" t="e">
        <f>#REF!</f>
        <v>#REF!</v>
      </c>
      <c r="F199" s="549" t="e">
        <f>#REF!</f>
        <v>#REF!</v>
      </c>
      <c r="G199" s="549" t="e">
        <f>#REF!</f>
        <v>#REF!</v>
      </c>
      <c r="H199" s="549" t="e">
        <f>#REF!</f>
        <v>#REF!</v>
      </c>
      <c r="I199" s="549" t="e">
        <f>#REF!</f>
        <v>#REF!</v>
      </c>
      <c r="J199" s="549" t="e">
        <f>#REF!</f>
        <v>#REF!</v>
      </c>
      <c r="K199" s="486" t="e">
        <f>IF(H199&lt;&gt;0,IF(D199=0,N199,M199),L199)</f>
        <v>#REF!</v>
      </c>
      <c r="L199" s="486" t="s">
        <v>712</v>
      </c>
      <c r="M199" s="486" t="e">
        <f>IF(H199&gt;0,CONCATENATE("评估值增值",TEXT(H199,"#,##0.00"),"元，增值率",ROUND(J199,2),"%"),CONCATENATE("评估值减值",TEXT(-H199,"#,##0.00"),"元，减值率",ROUND(-J199,2),"%"))</f>
        <v>#REF!</v>
      </c>
      <c r="N199" s="486" t="e">
        <f>IF(H199&gt;0,CONCATENATE("评估值增值",TEXT(H199,"#,##0.00"),"元"),CONCATENATE("评估值减值",TEXT(-H199,"#,##0.00"),"元"))</f>
        <v>#REF!</v>
      </c>
    </row>
    <row r="200" ht="18.75" hidden="1" spans="1:14">
      <c r="A200" s="488" t="s">
        <v>643</v>
      </c>
      <c r="B200" s="535" t="s">
        <v>401</v>
      </c>
      <c r="C200" s="549" t="e">
        <f>#REF!</f>
        <v>#REF!</v>
      </c>
      <c r="D200" s="549" t="e">
        <f>#REF!</f>
        <v>#REF!</v>
      </c>
      <c r="E200" s="549" t="e">
        <f>#REF!</f>
        <v>#REF!</v>
      </c>
      <c r="F200" s="549" t="e">
        <f>#REF!</f>
        <v>#REF!</v>
      </c>
      <c r="G200" s="549" t="e">
        <f>#REF!</f>
        <v>#REF!</v>
      </c>
      <c r="H200" s="549" t="e">
        <f>#REF!</f>
        <v>#REF!</v>
      </c>
      <c r="I200" s="549" t="e">
        <f>#REF!</f>
        <v>#REF!</v>
      </c>
      <c r="J200" s="549" t="e">
        <f>#REF!</f>
        <v>#REF!</v>
      </c>
      <c r="K200" s="486" t="e">
        <f>IF(H200&lt;&gt;0,IF(D200=0,N200,M200),L200)</f>
        <v>#REF!</v>
      </c>
      <c r="L200" s="486" t="s">
        <v>712</v>
      </c>
      <c r="M200" s="486" t="e">
        <f>IF(H200&gt;0,CONCATENATE("评估值增值",TEXT(H200,"#,##0.00"),"元，增值率",ROUND(J200,2),"%"),CONCATENATE("评估值减值",TEXT(-H200,"#,##0.00"),"元，减值率",ROUND(-J200,2),"%"))</f>
        <v>#REF!</v>
      </c>
      <c r="N200" s="486" t="e">
        <f>IF(H200&gt;0,CONCATENATE("评估值增值",TEXT(H200,"#,##0.00"),"元"),CONCATENATE("评估值减值",TEXT(-H200,"#,##0.00"),"元"))</f>
        <v>#REF!</v>
      </c>
    </row>
    <row r="201" ht="18.75" hidden="1" spans="1:14">
      <c r="A201" s="488" t="s">
        <v>643</v>
      </c>
      <c r="B201" s="545" t="s">
        <v>452</v>
      </c>
      <c r="C201" s="551" t="e">
        <f>#REF!</f>
        <v>#REF!</v>
      </c>
      <c r="D201" s="551" t="e">
        <f>#REF!</f>
        <v>#REF!</v>
      </c>
      <c r="E201" s="551" t="e">
        <f>#REF!</f>
        <v>#REF!</v>
      </c>
      <c r="F201" s="551" t="e">
        <f>#REF!</f>
        <v>#REF!</v>
      </c>
      <c r="G201" s="551" t="e">
        <f>#REF!</f>
        <v>#REF!</v>
      </c>
      <c r="H201" s="551" t="e">
        <f>#REF!</f>
        <v>#REF!</v>
      </c>
      <c r="I201" s="551" t="e">
        <f>#REF!</f>
        <v>#REF!</v>
      </c>
      <c r="J201" s="551" t="e">
        <f>#REF!</f>
        <v>#REF!</v>
      </c>
      <c r="K201" s="486" t="e">
        <f>IF(H201&lt;&gt;0,IF(D201=0,N201,M201),L201)</f>
        <v>#REF!</v>
      </c>
      <c r="L201" s="486" t="s">
        <v>712</v>
      </c>
      <c r="M201" s="486" t="e">
        <f>IF(H201&gt;0,CONCATENATE("评估值增值",TEXT(H201,"#,##0.00"),"元，增值率",ROUND(J201,2),"%"),CONCATENATE("评估值减值",TEXT(-H201,"#,##0.00"),"元，减值率",ROUND(-J201,2),"%"))</f>
        <v>#REF!</v>
      </c>
      <c r="N201" s="486" t="e">
        <f>IF(H201&gt;0,CONCATENATE("评估值增值",TEXT(H201,"#,##0.00"),"元"),CONCATENATE("评估值减值",TEXT(-H201,"#,##0.00"),"元"))</f>
        <v>#REF!</v>
      </c>
    </row>
    <row r="202" ht="18.75" spans="1:14">
      <c r="A202" s="488"/>
    </row>
    <row r="203" ht="18.75" spans="1:14">
      <c r="A203" s="488" t="s">
        <v>643</v>
      </c>
      <c r="B203" s="489" t="s">
        <v>750</v>
      </c>
      <c r="C203" s="489"/>
      <c r="D203" s="489"/>
    </row>
    <row r="204" ht="18.75" spans="1:14">
      <c r="A204" s="488" t="s">
        <v>643</v>
      </c>
      <c r="B204" s="505" t="s">
        <v>5</v>
      </c>
      <c r="C204" s="506" t="s">
        <v>169</v>
      </c>
      <c r="D204" s="506" t="s">
        <v>170</v>
      </c>
    </row>
    <row r="205" ht="18.75" spans="1:14">
      <c r="A205" s="488" t="s">
        <v>643</v>
      </c>
      <c r="B205" s="544" t="s">
        <v>402</v>
      </c>
      <c r="C205" s="509" t="e">
        <f>#REF!</f>
        <v>#REF!</v>
      </c>
      <c r="D205" s="509" t="e">
        <f>#REF!</f>
        <v>#REF!</v>
      </c>
    </row>
    <row r="206" ht="18.75" spans="1:14">
      <c r="A206" s="488" t="s">
        <v>683</v>
      </c>
      <c r="B206" s="544" t="s">
        <v>403</v>
      </c>
      <c r="C206" s="509" t="e">
        <f>#REF!</f>
        <v>#REF!</v>
      </c>
      <c r="D206" s="509" t="e">
        <f>#REF!</f>
        <v>#REF!</v>
      </c>
    </row>
    <row r="207" ht="18.75" spans="1:14">
      <c r="A207" s="488" t="s">
        <v>643</v>
      </c>
      <c r="B207" s="544" t="s">
        <v>404</v>
      </c>
      <c r="C207" s="509" t="e">
        <f>#REF!</f>
        <v>#REF!</v>
      </c>
      <c r="D207" s="509" t="e">
        <f>#REF!</f>
        <v>#REF!</v>
      </c>
    </row>
    <row r="208" ht="18.75" spans="1:14">
      <c r="A208" s="488" t="s">
        <v>643</v>
      </c>
      <c r="B208" s="535" t="s">
        <v>745</v>
      </c>
      <c r="C208" s="509" t="e">
        <f>#REF!</f>
        <v>#REF!</v>
      </c>
      <c r="D208" s="509"/>
    </row>
    <row r="209" ht="18.75" spans="1:18">
      <c r="A209" s="488" t="s">
        <v>643</v>
      </c>
      <c r="B209" s="545" t="s">
        <v>452</v>
      </c>
      <c r="C209" s="513" t="e">
        <f>#REF!</f>
        <v>#REF!</v>
      </c>
      <c r="D209" s="513" t="e">
        <f>#REF!</f>
        <v>#REF!</v>
      </c>
    </row>
    <row r="210" ht="18.75" spans="1:18">
      <c r="A210" s="488"/>
    </row>
    <row r="211" ht="18.75" spans="1:18">
      <c r="A211" s="488" t="s">
        <v>643</v>
      </c>
      <c r="B211" s="489" t="s">
        <v>751</v>
      </c>
      <c r="C211" s="489"/>
      <c r="D211" s="489"/>
      <c r="E211" s="489"/>
      <c r="F211" s="489"/>
      <c r="G211" s="489"/>
      <c r="H211" s="489"/>
      <c r="I211" s="489"/>
      <c r="J211" s="489"/>
    </row>
    <row r="212" ht="18.75" spans="1:18">
      <c r="A212" s="488" t="s">
        <v>643</v>
      </c>
      <c r="B212" s="505" t="s">
        <v>5</v>
      </c>
      <c r="C212" s="546" t="s">
        <v>6</v>
      </c>
      <c r="D212" s="547"/>
      <c r="E212" s="546" t="s">
        <v>7</v>
      </c>
      <c r="F212" s="547"/>
      <c r="G212" s="546" t="s">
        <v>8</v>
      </c>
      <c r="H212" s="547"/>
      <c r="I212" s="546" t="s">
        <v>747</v>
      </c>
      <c r="J212" s="547"/>
    </row>
    <row r="213" ht="18.75" spans="1:18">
      <c r="A213" s="488" t="s">
        <v>683</v>
      </c>
      <c r="B213" s="548"/>
      <c r="C213" s="547" t="s">
        <v>10</v>
      </c>
      <c r="D213" s="505" t="s">
        <v>11</v>
      </c>
      <c r="E213" s="505" t="s">
        <v>10</v>
      </c>
      <c r="F213" s="505" t="s">
        <v>11</v>
      </c>
      <c r="G213" s="505" t="s">
        <v>10</v>
      </c>
      <c r="H213" s="505" t="s">
        <v>11</v>
      </c>
      <c r="I213" s="505" t="s">
        <v>748</v>
      </c>
      <c r="J213" s="505" t="s">
        <v>749</v>
      </c>
      <c r="K213" s="552" t="s">
        <v>10</v>
      </c>
      <c r="O213" s="487" t="s">
        <v>11</v>
      </c>
    </row>
    <row r="214" ht="18.75" spans="1:18">
      <c r="A214" s="488" t="s">
        <v>643</v>
      </c>
      <c r="B214" s="544" t="s">
        <v>402</v>
      </c>
      <c r="C214" s="549" t="e">
        <f>#REF!</f>
        <v>#REF!</v>
      </c>
      <c r="D214" s="549" t="e">
        <f>#REF!</f>
        <v>#REF!</v>
      </c>
      <c r="E214" s="549" t="e">
        <f>#REF!</f>
        <v>#REF!</v>
      </c>
      <c r="F214" s="549" t="e">
        <f>#REF!</f>
        <v>#REF!</v>
      </c>
      <c r="G214" s="549" t="e">
        <f>#REF!</f>
        <v>#REF!</v>
      </c>
      <c r="H214" s="549" t="e">
        <f>#REF!</f>
        <v>#REF!</v>
      </c>
      <c r="I214" s="549" t="e">
        <f>#REF!</f>
        <v>#REF!</v>
      </c>
      <c r="J214" s="549" t="e">
        <f>#REF!</f>
        <v>#REF!</v>
      </c>
      <c r="K214" s="486" t="e">
        <f>IF(G214&lt;&gt;0,IF(C214=0,N214,M214),L214)</f>
        <v>#REF!</v>
      </c>
      <c r="L214" s="486" t="s">
        <v>712</v>
      </c>
      <c r="M214" s="486" t="e">
        <f>IF(G214&gt;0,CONCATENATE("评估值增值",TEXT(G214,"#,##0.00"),"元，增值率",ROUND(I214,2),"%"),CONCATENATE("评估值减值",TEXT(-G214,"#,##0.00"),"元，减值率",ROUND(-I214,2),"%"))</f>
        <v>#REF!</v>
      </c>
      <c r="N214" s="486" t="e">
        <f>IF(G214&gt;0,CONCATENATE("评估值增值",TEXT(G214,"#,##0.00"),"元"),CONCATENATE("评估值减值",TEXT(-G214,"#,##0.00"),"元"))</f>
        <v>#REF!</v>
      </c>
      <c r="O214" s="486" t="e">
        <f>IF(H214&lt;&gt;0,IF(D214=0,R214,Q214),P214)</f>
        <v>#REF!</v>
      </c>
      <c r="P214" s="486" t="s">
        <v>712</v>
      </c>
      <c r="Q214" s="486" t="e">
        <f>IF(H214&gt;0,CONCATENATE("评估值增值",TEXT(H214,"#,##0.00"),"元，增值率",ROUND(J214,2),"%"),CONCATENATE("评估值减值",TEXT(-H214,"#,##0.00"),"元，减值率",ROUND(-J214,2),"%"))</f>
        <v>#REF!</v>
      </c>
      <c r="R214" s="486" t="e">
        <f>IF(H214&gt;0,CONCATENATE("评估值增值",TEXT(H214,"#,##0.00"),"元"),CONCATENATE("评估值减值",TEXT(-H214,"#,##0.00"),"元"))</f>
        <v>#REF!</v>
      </c>
    </row>
    <row r="215" ht="18.75" spans="1:18">
      <c r="A215" s="488" t="s">
        <v>683</v>
      </c>
      <c r="B215" s="544" t="s">
        <v>403</v>
      </c>
      <c r="C215" s="549" t="e">
        <f>#REF!</f>
        <v>#REF!</v>
      </c>
      <c r="D215" s="549" t="e">
        <f>#REF!</f>
        <v>#REF!</v>
      </c>
      <c r="E215" s="549" t="e">
        <f>#REF!</f>
        <v>#REF!</v>
      </c>
      <c r="F215" s="549" t="e">
        <f>#REF!</f>
        <v>#REF!</v>
      </c>
      <c r="G215" s="549" t="e">
        <f>#REF!</f>
        <v>#REF!</v>
      </c>
      <c r="H215" s="549" t="e">
        <f>#REF!</f>
        <v>#REF!</v>
      </c>
      <c r="I215" s="549" t="e">
        <f>#REF!</f>
        <v>#REF!</v>
      </c>
      <c r="J215" s="549" t="e">
        <f>#REF!</f>
        <v>#REF!</v>
      </c>
      <c r="K215" s="486" t="e">
        <f>IF(G215&lt;&gt;0,IF(C215=0,N215,M215),L215)</f>
        <v>#REF!</v>
      </c>
      <c r="L215" s="486" t="s">
        <v>712</v>
      </c>
      <c r="M215" s="486" t="e">
        <f>IF(G215&gt;0,CONCATENATE("评估值增值",TEXT(G215,"#,##0.00"),"元，增值率",ROUND(I215,2),"%"),CONCATENATE("评估值减值",TEXT(-G215,"#,##0.00"),"元，减值率",ROUND(-I215,2),"%"))</f>
        <v>#REF!</v>
      </c>
      <c r="N215" s="486" t="e">
        <f>IF(G215&gt;0,CONCATENATE("评估值增值",TEXT(G215,"#,##0.00"),"元"),CONCATENATE("评估值减值",TEXT(-G215,"#,##0.00"),"元"))</f>
        <v>#REF!</v>
      </c>
      <c r="O215" s="486" t="e">
        <f>IF(H215&lt;&gt;0,IF(D215=0,R215,Q215),P215)</f>
        <v>#REF!</v>
      </c>
      <c r="P215" s="486" t="s">
        <v>712</v>
      </c>
      <c r="Q215" s="486" t="e">
        <f>IF(H215&gt;0,CONCATENATE("评估值增值",TEXT(H215,"#,##0.00"),"元，增值率",ROUND(J215,2),"%"),CONCATENATE("评估值减值",TEXT(-H215,"#,##0.00"),"元，减值率",ROUND(-J215,2),"%"))</f>
        <v>#REF!</v>
      </c>
      <c r="R215" s="486" t="e">
        <f>IF(H215&gt;0,CONCATENATE("评估值增值",TEXT(H215,"#,##0.00"),"元"),CONCATENATE("评估值减值",TEXT(-H215,"#,##0.00"),"元"))</f>
        <v>#REF!</v>
      </c>
    </row>
    <row r="216" ht="18.75" spans="1:18">
      <c r="A216" s="488" t="s">
        <v>643</v>
      </c>
      <c r="B216" s="544" t="s">
        <v>404</v>
      </c>
      <c r="C216" s="549" t="e">
        <f>#REF!</f>
        <v>#REF!</v>
      </c>
      <c r="D216" s="549" t="e">
        <f>#REF!</f>
        <v>#REF!</v>
      </c>
      <c r="E216" s="549" t="e">
        <f>#REF!</f>
        <v>#REF!</v>
      </c>
      <c r="F216" s="549" t="e">
        <f>#REF!</f>
        <v>#REF!</v>
      </c>
      <c r="G216" s="549" t="e">
        <f>#REF!</f>
        <v>#REF!</v>
      </c>
      <c r="H216" s="549" t="e">
        <f>#REF!</f>
        <v>#REF!</v>
      </c>
      <c r="I216" s="549" t="e">
        <f>#REF!</f>
        <v>#REF!</v>
      </c>
      <c r="J216" s="549" t="e">
        <f>#REF!</f>
        <v>#REF!</v>
      </c>
      <c r="K216" s="486" t="e">
        <f>IF(G216&lt;&gt;0,IF(C216=0,N216,M216),L216)</f>
        <v>#REF!</v>
      </c>
      <c r="L216" s="486" t="s">
        <v>712</v>
      </c>
      <c r="M216" s="486" t="e">
        <f>IF(G216&gt;0,CONCATENATE("评估值增值",TEXT(G216,"#,##0.00"),"元，增值率",ROUND(I216,2),"%"),CONCATENATE("评估值减值",TEXT(-G216,"#,##0.00"),"元，减值率",ROUND(-I216,2),"%"))</f>
        <v>#REF!</v>
      </c>
      <c r="N216" s="486" t="e">
        <f>IF(G216&gt;0,CONCATENATE("评估值增值",TEXT(G216,"#,##0.00"),"元"),CONCATENATE("评估值减值",TEXT(-G216,"#,##0.00"),"元"))</f>
        <v>#REF!</v>
      </c>
      <c r="O216" s="486" t="e">
        <f>IF(H216&lt;&gt;0,IF(D216=0,R216,Q216),P216)</f>
        <v>#REF!</v>
      </c>
      <c r="P216" s="486" t="s">
        <v>712</v>
      </c>
      <c r="Q216" s="486" t="e">
        <f>IF(H216&gt;0,CONCATENATE("评估值增值",TEXT(H216,"#,##0.00"),"元，增值率",ROUND(J216,2),"%"),CONCATENATE("评估值减值",TEXT(-H216,"#,##0.00"),"元，减值率",ROUND(-J216,2),"%"))</f>
        <v>#REF!</v>
      </c>
      <c r="R216" s="486" t="e">
        <f>IF(H216&gt;0,CONCATENATE("评估值增值",TEXT(H216,"#,##0.00"),"元"),CONCATENATE("评估值减值",TEXT(-H216,"#,##0.00"),"元"))</f>
        <v>#REF!</v>
      </c>
    </row>
    <row r="217" ht="18.75" spans="1:18">
      <c r="A217" s="488" t="s">
        <v>643</v>
      </c>
      <c r="B217" s="545" t="s">
        <v>452</v>
      </c>
      <c r="C217" s="551" t="e">
        <f>#REF!</f>
        <v>#REF!</v>
      </c>
      <c r="D217" s="551" t="e">
        <f>#REF!</f>
        <v>#REF!</v>
      </c>
      <c r="E217" s="551" t="e">
        <f>#REF!</f>
        <v>#REF!</v>
      </c>
      <c r="F217" s="551" t="e">
        <f>#REF!</f>
        <v>#REF!</v>
      </c>
      <c r="G217" s="551" t="e">
        <f>#REF!</f>
        <v>#REF!</v>
      </c>
      <c r="H217" s="551" t="e">
        <f>#REF!</f>
        <v>#REF!</v>
      </c>
      <c r="I217" s="551" t="e">
        <f>#REF!</f>
        <v>#REF!</v>
      </c>
      <c r="J217" s="551" t="e">
        <f>#REF!</f>
        <v>#REF!</v>
      </c>
      <c r="K217" s="486" t="e">
        <f>IF(G217&lt;&gt;0,IF(C217=0,N217,M217),L217)</f>
        <v>#REF!</v>
      </c>
      <c r="L217" s="486" t="s">
        <v>712</v>
      </c>
      <c r="M217" s="486" t="e">
        <f>IF(G217&gt;0,CONCATENATE("评估值增值",TEXT(G217,"#,##0.00"),"元，增值率",ROUND(I217,2),"%"),CONCATENATE("评估值减值",TEXT(-G217,"#,##0.00"),"元，减值率",ROUND(-I217,2),"%"))</f>
        <v>#REF!</v>
      </c>
      <c r="N217" s="486" t="e">
        <f>IF(G217&gt;0,CONCATENATE("评估值增值",TEXT(G217,"#,##0.00"),"元"),CONCATENATE("评估值减值",TEXT(-G217,"#,##0.00"),"元"))</f>
        <v>#REF!</v>
      </c>
      <c r="O217" s="486" t="e">
        <f>IF(H217&lt;&gt;0,IF(D217=0,R217,Q217),P217)</f>
        <v>#REF!</v>
      </c>
      <c r="P217" s="486" t="s">
        <v>712</v>
      </c>
      <c r="Q217" s="486" t="e">
        <f>IF(H217&gt;0,CONCATENATE("评估值增值",TEXT(H217,"#,##0.00"),"元，增值率",ROUND(J217,2),"%"),CONCATENATE("评估值减值",TEXT(-H217,"#,##0.00"),"元，减值率",ROUND(-J217,2),"%"))</f>
        <v>#REF!</v>
      </c>
      <c r="R217" s="486" t="e">
        <f>IF(H217&gt;0,CONCATENATE("评估值增值",TEXT(H217,"#,##0.00"),"元"),CONCATENATE("评估值减值",TEXT(-H217,"#,##0.00"),"元"))</f>
        <v>#REF!</v>
      </c>
    </row>
    <row r="218" ht="18.75" hidden="1" spans="1:18">
      <c r="A218" s="488"/>
    </row>
    <row r="219" ht="18.75" hidden="1" spans="1:18">
      <c r="A219" s="488" t="s">
        <v>643</v>
      </c>
      <c r="B219" s="489" t="s">
        <v>752</v>
      </c>
      <c r="C219" s="489"/>
      <c r="D219" s="489"/>
      <c r="E219" s="489"/>
      <c r="F219" s="489"/>
    </row>
    <row r="220" ht="18.75" hidden="1" spans="1:18">
      <c r="A220" s="488" t="s">
        <v>643</v>
      </c>
      <c r="B220" s="505" t="s">
        <v>5</v>
      </c>
      <c r="C220" s="505" t="s">
        <v>6</v>
      </c>
      <c r="D220" s="505" t="s">
        <v>7</v>
      </c>
      <c r="E220" s="506" t="s">
        <v>8</v>
      </c>
      <c r="F220" s="505" t="s">
        <v>686</v>
      </c>
    </row>
    <row r="221" ht="18.75" hidden="1" spans="1:18">
      <c r="A221" s="488" t="s">
        <v>643</v>
      </c>
      <c r="B221" s="535" t="s">
        <v>753</v>
      </c>
      <c r="C221" s="509">
        <f>'4-9在建工程汇总'!C7</f>
        <v>0</v>
      </c>
      <c r="D221" s="509">
        <f>'4-9在建工程汇总'!D7</f>
        <v>0</v>
      </c>
      <c r="E221" s="509">
        <f>'4-9在建工程汇总'!E7</f>
        <v>0</v>
      </c>
      <c r="F221" s="509" t="str">
        <f>'4-9在建工程汇总'!F7</f>
        <v/>
      </c>
      <c r="G221" s="486" t="str">
        <f t="shared" ref="G221:G226" si="11">IF(E221&lt;&gt;0,IF(C221=0,J221,I221),H221)</f>
        <v>无增减值变化</v>
      </c>
      <c r="H221" s="486" t="s">
        <v>701</v>
      </c>
      <c r="I221" s="486" t="e">
        <f t="shared" ref="I221:I226" si="12">IF(E221&gt;0,CONCATENATE("评估值增值",TEXT(E221,"#,##0.00"),"元，增值率",ROUND(F221,2),"%"),CONCATENATE("评估值减值",TEXT(-E221,"#,##0.00"),"元，减值率",ROUND(-F221,2),"%"))</f>
        <v>#VALUE!</v>
      </c>
      <c r="J221" s="486" t="str">
        <f t="shared" ref="J221:J226" si="13">IF(E221&gt;0,CONCATENATE("评估值增值",TEXT(E221,"#,##0.00"),"元"),CONCATENATE("评估值减值",TEXT(-E221,"#,##0.00"),"元"))</f>
        <v>评估值减值0.00元</v>
      </c>
    </row>
    <row r="222" ht="18.75" hidden="1" spans="1:18">
      <c r="A222" s="488" t="s">
        <v>643</v>
      </c>
      <c r="B222" s="535" t="s">
        <v>754</v>
      </c>
      <c r="C222" s="509">
        <f>'4-9在建工程汇总'!C8</f>
        <v>0</v>
      </c>
      <c r="D222" s="509">
        <f>'4-9在建工程汇总'!D8</f>
        <v>0</v>
      </c>
      <c r="E222" s="509">
        <f>'4-9在建工程汇总'!E8</f>
        <v>0</v>
      </c>
      <c r="F222" s="509" t="str">
        <f>'4-9在建工程汇总'!F8</f>
        <v/>
      </c>
      <c r="G222" s="486" t="str">
        <f t="shared" si="11"/>
        <v>无增减值变化</v>
      </c>
      <c r="H222" s="486" t="s">
        <v>701</v>
      </c>
      <c r="I222" s="486" t="e">
        <f t="shared" si="12"/>
        <v>#VALUE!</v>
      </c>
      <c r="J222" s="486" t="str">
        <f t="shared" si="13"/>
        <v>评估值减值0.00元</v>
      </c>
    </row>
    <row r="223" ht="18.75" hidden="1" spans="1:18">
      <c r="A223" s="488" t="s">
        <v>643</v>
      </c>
      <c r="B223" s="544" t="s">
        <v>755</v>
      </c>
      <c r="C223" s="509">
        <f>'4-9在建工程汇总'!C9</f>
        <v>0</v>
      </c>
      <c r="D223" s="509">
        <f>'4-9在建工程汇总'!D9</f>
        <v>0</v>
      </c>
      <c r="E223" s="509">
        <f>'4-9在建工程汇总'!E9</f>
        <v>0</v>
      </c>
      <c r="F223" s="509" t="str">
        <f>'4-9在建工程汇总'!F9</f>
        <v/>
      </c>
      <c r="G223" s="486" t="str">
        <f t="shared" si="11"/>
        <v>无增减值变化</v>
      </c>
      <c r="H223" s="486" t="s">
        <v>701</v>
      </c>
      <c r="I223" s="486" t="e">
        <f t="shared" si="12"/>
        <v>#VALUE!</v>
      </c>
      <c r="J223" s="486" t="str">
        <f t="shared" si="13"/>
        <v>评估值减值0.00元</v>
      </c>
    </row>
    <row r="224" ht="18.75" hidden="1" spans="1:18">
      <c r="A224" s="488" t="s">
        <v>643</v>
      </c>
      <c r="B224" s="544" t="s">
        <v>411</v>
      </c>
      <c r="C224" s="509">
        <f>'4-9在建工程汇总'!C10</f>
        <v>0</v>
      </c>
      <c r="D224" s="509">
        <f>'4-9在建工程汇总'!D10</f>
        <v>0</v>
      </c>
      <c r="E224" s="509">
        <f>'4-9在建工程汇总'!E10</f>
        <v>0</v>
      </c>
      <c r="F224" s="509" t="str">
        <f>'4-9在建工程汇总'!F10</f>
        <v/>
      </c>
      <c r="G224" s="486" t="str">
        <f t="shared" si="11"/>
        <v>无增减值变化</v>
      </c>
      <c r="H224" s="486" t="s">
        <v>701</v>
      </c>
      <c r="I224" s="486" t="e">
        <f t="shared" si="12"/>
        <v>#VALUE!</v>
      </c>
      <c r="J224" s="486" t="str">
        <f t="shared" si="13"/>
        <v>评估值减值0.00元</v>
      </c>
    </row>
    <row r="225" ht="18.75" hidden="1" spans="1:11">
      <c r="A225" s="488" t="s">
        <v>643</v>
      </c>
      <c r="B225" s="535" t="s">
        <v>745</v>
      </c>
      <c r="C225" s="509">
        <f>'4-9在建工程汇总'!C26</f>
        <v>0</v>
      </c>
      <c r="D225" s="509"/>
      <c r="E225" s="509"/>
      <c r="F225" s="509"/>
      <c r="G225" s="486" t="str">
        <f t="shared" si="11"/>
        <v>无增减值变化</v>
      </c>
      <c r="H225" s="486" t="s">
        <v>701</v>
      </c>
      <c r="I225" s="486" t="str">
        <f t="shared" si="12"/>
        <v>评估值减值0.00元，减值率0%</v>
      </c>
      <c r="J225" s="486" t="str">
        <f t="shared" si="13"/>
        <v>评估值减值0.00元</v>
      </c>
    </row>
    <row r="226" ht="18.75" hidden="1" spans="1:11">
      <c r="A226" s="488" t="s">
        <v>643</v>
      </c>
      <c r="B226" s="545" t="s">
        <v>452</v>
      </c>
      <c r="C226" s="513">
        <f>'4-9在建工程汇总'!C27</f>
        <v>0</v>
      </c>
      <c r="D226" s="513">
        <f>'4-9在建工程汇总'!D27</f>
        <v>0</v>
      </c>
      <c r="E226" s="513">
        <f>'4-9在建工程汇总'!E27</f>
        <v>0</v>
      </c>
      <c r="F226" s="513" t="str">
        <f>'4-9在建工程汇总'!F27</f>
        <v/>
      </c>
      <c r="G226" s="486" t="str">
        <f t="shared" si="11"/>
        <v>无增减值变化</v>
      </c>
      <c r="H226" s="486" t="s">
        <v>701</v>
      </c>
      <c r="I226" s="486" t="e">
        <f t="shared" si="12"/>
        <v>#VALUE!</v>
      </c>
      <c r="J226" s="486" t="str">
        <f t="shared" si="13"/>
        <v>评估值减值0.00元</v>
      </c>
    </row>
    <row r="227" ht="18.75" hidden="1" spans="1:11">
      <c r="A227" s="488"/>
    </row>
    <row r="228" ht="18.75" hidden="1" spans="1:11">
      <c r="A228" s="488" t="s">
        <v>643</v>
      </c>
      <c r="B228" s="489" t="s">
        <v>756</v>
      </c>
      <c r="C228" s="489"/>
      <c r="D228" s="489"/>
      <c r="E228" s="489"/>
      <c r="F228" s="489"/>
      <c r="G228" s="489"/>
    </row>
    <row r="229" ht="18.75" hidden="1" spans="1:11">
      <c r="A229" s="488" t="s">
        <v>643</v>
      </c>
      <c r="B229" s="507" t="s">
        <v>5</v>
      </c>
      <c r="C229" s="527" t="s">
        <v>6</v>
      </c>
      <c r="D229" s="507" t="s">
        <v>7</v>
      </c>
      <c r="E229" s="528" t="s">
        <v>8</v>
      </c>
      <c r="F229" s="507" t="s">
        <v>686</v>
      </c>
      <c r="G229" s="527" t="s">
        <v>687</v>
      </c>
    </row>
    <row r="230" ht="18.75" hidden="1" spans="1:11">
      <c r="A230" s="488" t="s">
        <v>643</v>
      </c>
      <c r="B230" s="529" t="s">
        <v>334</v>
      </c>
      <c r="C230" s="519">
        <f>'5-流动负债汇总'!C7</f>
        <v>0</v>
      </c>
      <c r="D230" s="519">
        <f>'5-流动负债汇总'!D7</f>
        <v>0</v>
      </c>
      <c r="E230" s="519">
        <f>'5-流动负债汇总'!E7</f>
        <v>0</v>
      </c>
      <c r="F230" s="519" t="str">
        <f>'5-流动负债汇总'!F7</f>
        <v/>
      </c>
      <c r="G230" s="505" t="str">
        <f t="shared" ref="G230:G242" si="14">IF(C230=0,"",B230&amp;"、")</f>
        <v/>
      </c>
      <c r="H230" s="486" t="str">
        <f t="shared" ref="H230:H243" si="15">IF(E230&lt;&gt;0,IF(C230=0,K230,J230),I230)</f>
        <v>无增减值变化</v>
      </c>
      <c r="I230" s="486" t="s">
        <v>712</v>
      </c>
      <c r="J230" s="486" t="e">
        <f>IF(E230&gt;0,CONCATENATE("评估值增值",TEXT(E230,"#,##0.00"),"元，增值率",ROUND(F230,2),"%"),CONCATENATE("评估值减值",TEXT(-E230,"#,##0.00"),"元，减值率",ROUND(-F230,2),"%"))</f>
        <v>#VALUE!</v>
      </c>
      <c r="K230" s="486" t="str">
        <f>IF(E230&gt;0,CONCATENATE("评估值增值",TEXT(E230,"#,##0.00"),"元"),CONCATENATE("评估值减值",TEXT(-E230,"#,##0.00"),"元"))</f>
        <v>评估值减值0.00元</v>
      </c>
    </row>
    <row r="231" ht="18.75" hidden="1" spans="1:11">
      <c r="A231" s="488" t="s">
        <v>643</v>
      </c>
      <c r="B231" s="529" t="s">
        <v>336</v>
      </c>
      <c r="C231" s="519">
        <f>'5-流动负债汇总'!C8</f>
        <v>0</v>
      </c>
      <c r="D231" s="519">
        <f>'5-流动负债汇总'!D8</f>
        <v>0</v>
      </c>
      <c r="E231" s="519">
        <f>'5-流动负债汇总'!E8</f>
        <v>0</v>
      </c>
      <c r="F231" s="519" t="str">
        <f>'5-流动负债汇总'!F8</f>
        <v/>
      </c>
      <c r="G231" s="505" t="str">
        <f t="shared" si="14"/>
        <v/>
      </c>
      <c r="H231" s="486" t="str">
        <f t="shared" si="15"/>
        <v>无增减值变化</v>
      </c>
      <c r="I231" s="486" t="s">
        <v>712</v>
      </c>
      <c r="J231" s="486" t="e">
        <f t="shared" ref="J231:J243" si="16">IF(E231&gt;0,CONCATENATE("评估值增值",TEXT(E231,"#,##0.00"),"元，增值率",ROUND(F231,2),"%"),CONCATENATE("评估值减值",TEXT(-E231,"#,##0.00"),"元，减值率",ROUND(-F231,2),"%"))</f>
        <v>#VALUE!</v>
      </c>
      <c r="K231" s="486" t="str">
        <f t="shared" ref="K231:K243" si="17">IF(E231&gt;0,CONCATENATE("评估值增值",TEXT(E231,"#,##0.00"),"元"),CONCATENATE("评估值减值",TEXT(-E231,"#,##0.00"),"元"))</f>
        <v>评估值减值0.00元</v>
      </c>
    </row>
    <row r="232" ht="18.75" hidden="1" spans="1:11">
      <c r="A232" s="488" t="s">
        <v>643</v>
      </c>
      <c r="B232" s="535" t="s">
        <v>338</v>
      </c>
      <c r="C232" s="519">
        <f>'5-流动负债汇总'!C9</f>
        <v>0</v>
      </c>
      <c r="D232" s="519">
        <f>'5-流动负债汇总'!D9</f>
        <v>0</v>
      </c>
      <c r="E232" s="519">
        <f>'5-流动负债汇总'!E9</f>
        <v>0</v>
      </c>
      <c r="F232" s="519" t="str">
        <f>'5-流动负债汇总'!F9</f>
        <v/>
      </c>
      <c r="G232" s="505" t="str">
        <f t="shared" si="14"/>
        <v/>
      </c>
      <c r="H232" s="486" t="str">
        <f t="shared" si="15"/>
        <v>无增减值变化</v>
      </c>
      <c r="I232" s="487" t="s">
        <v>701</v>
      </c>
      <c r="J232" s="486" t="e">
        <f t="shared" si="16"/>
        <v>#VALUE!</v>
      </c>
      <c r="K232" s="486" t="str">
        <f t="shared" si="17"/>
        <v>评估值减值0.00元</v>
      </c>
    </row>
    <row r="233" ht="18.75" hidden="1" spans="1:11">
      <c r="A233" s="488" t="s">
        <v>643</v>
      </c>
      <c r="B233" s="529" t="s">
        <v>341</v>
      </c>
      <c r="C233" s="519">
        <f>'5-流动负债汇总'!C10</f>
        <v>0</v>
      </c>
      <c r="D233" s="519">
        <f>'5-流动负债汇总'!D10</f>
        <v>0</v>
      </c>
      <c r="E233" s="519">
        <f>'5-流动负债汇总'!E10</f>
        <v>0</v>
      </c>
      <c r="F233" s="519" t="str">
        <f>'5-流动负债汇总'!F10</f>
        <v/>
      </c>
      <c r="G233" s="505" t="str">
        <f t="shared" si="14"/>
        <v/>
      </c>
      <c r="H233" s="486" t="str">
        <f t="shared" si="15"/>
        <v>无增减值变化</v>
      </c>
      <c r="I233" s="486" t="s">
        <v>712</v>
      </c>
      <c r="J233" s="486" t="e">
        <f t="shared" si="16"/>
        <v>#VALUE!</v>
      </c>
      <c r="K233" s="486" t="str">
        <f t="shared" si="17"/>
        <v>评估值减值0.00元</v>
      </c>
    </row>
    <row r="234" ht="18.75" hidden="1" spans="1:11">
      <c r="A234" s="488" t="s">
        <v>643</v>
      </c>
      <c r="B234" s="529" t="s">
        <v>343</v>
      </c>
      <c r="C234" s="519">
        <f>'5-流动负债汇总'!C11</f>
        <v>0</v>
      </c>
      <c r="D234" s="519">
        <f>'5-流动负债汇总'!D11</f>
        <v>0</v>
      </c>
      <c r="E234" s="519">
        <f>'5-流动负债汇总'!E11</f>
        <v>0</v>
      </c>
      <c r="F234" s="519" t="str">
        <f>'5-流动负债汇总'!F11</f>
        <v/>
      </c>
      <c r="G234" s="505" t="str">
        <f t="shared" si="14"/>
        <v/>
      </c>
      <c r="H234" s="486" t="str">
        <f t="shared" si="15"/>
        <v>无增减值变化</v>
      </c>
      <c r="I234" s="487" t="s">
        <v>701</v>
      </c>
      <c r="J234" s="486" t="e">
        <f t="shared" si="16"/>
        <v>#VALUE!</v>
      </c>
      <c r="K234" s="486" t="str">
        <f t="shared" si="17"/>
        <v>评估值减值0.00元</v>
      </c>
    </row>
    <row r="235" ht="18.75" hidden="1" spans="1:11">
      <c r="A235" s="488" t="s">
        <v>643</v>
      </c>
      <c r="B235" s="535" t="s">
        <v>345</v>
      </c>
      <c r="C235" s="519">
        <f>'5-流动负债汇总'!C12</f>
        <v>0</v>
      </c>
      <c r="D235" s="519">
        <f>'5-流动负债汇总'!D12</f>
        <v>0</v>
      </c>
      <c r="E235" s="519">
        <f>'5-流动负债汇总'!E12</f>
        <v>0</v>
      </c>
      <c r="F235" s="519" t="str">
        <f>'5-流动负债汇总'!F12</f>
        <v/>
      </c>
      <c r="G235" s="505" t="str">
        <f t="shared" si="14"/>
        <v/>
      </c>
      <c r="H235" s="486" t="str">
        <f t="shared" si="15"/>
        <v>无增减值变化</v>
      </c>
      <c r="I235" s="486" t="s">
        <v>712</v>
      </c>
      <c r="J235" s="486" t="e">
        <f t="shared" si="16"/>
        <v>#VALUE!</v>
      </c>
      <c r="K235" s="486" t="str">
        <f t="shared" si="17"/>
        <v>评估值减值0.00元</v>
      </c>
    </row>
    <row r="236" ht="18.75" hidden="1" spans="1:11">
      <c r="A236" s="488" t="s">
        <v>643</v>
      </c>
      <c r="B236" s="535" t="s">
        <v>347</v>
      </c>
      <c r="C236" s="519">
        <f>'5-流动负债汇总'!C13</f>
        <v>0</v>
      </c>
      <c r="D236" s="519">
        <f>'5-流动负债汇总'!D13</f>
        <v>0</v>
      </c>
      <c r="E236" s="519">
        <f>'5-流动负债汇总'!E13</f>
        <v>0</v>
      </c>
      <c r="F236" s="519" t="str">
        <f>'5-流动负债汇总'!F13</f>
        <v/>
      </c>
      <c r="G236" s="505" t="str">
        <f t="shared" si="14"/>
        <v/>
      </c>
      <c r="H236" s="486" t="str">
        <f t="shared" si="15"/>
        <v>无增减值变化</v>
      </c>
      <c r="I236" s="486" t="s">
        <v>712</v>
      </c>
      <c r="J236" s="486" t="e">
        <f t="shared" si="16"/>
        <v>#VALUE!</v>
      </c>
      <c r="K236" s="486" t="str">
        <f t="shared" si="17"/>
        <v>评估值减值0.00元</v>
      </c>
    </row>
    <row r="237" ht="18.75" hidden="1" spans="1:11">
      <c r="A237" s="488" t="s">
        <v>643</v>
      </c>
      <c r="B237" s="529" t="s">
        <v>349</v>
      </c>
      <c r="C237" s="519">
        <f>'5-流动负债汇总'!C14</f>
        <v>0</v>
      </c>
      <c r="D237" s="519">
        <f>'5-流动负债汇总'!D14</f>
        <v>0</v>
      </c>
      <c r="E237" s="519">
        <f>'5-流动负债汇总'!E14</f>
        <v>0</v>
      </c>
      <c r="F237" s="519" t="str">
        <f>'5-流动负债汇总'!F14</f>
        <v/>
      </c>
      <c r="G237" s="505" t="str">
        <f t="shared" si="14"/>
        <v/>
      </c>
      <c r="H237" s="486" t="str">
        <f t="shared" si="15"/>
        <v>无增减值变化</v>
      </c>
      <c r="I237" s="486" t="s">
        <v>712</v>
      </c>
      <c r="J237" s="486" t="e">
        <f t="shared" si="16"/>
        <v>#VALUE!</v>
      </c>
      <c r="K237" s="486" t="str">
        <f t="shared" si="17"/>
        <v>评估值减值0.00元</v>
      </c>
    </row>
    <row r="238" ht="18.75" hidden="1" spans="1:11">
      <c r="A238" s="488" t="s">
        <v>643</v>
      </c>
      <c r="B238" s="529" t="s">
        <v>351</v>
      </c>
      <c r="C238" s="519">
        <f>'5-流动负债汇总'!C15</f>
        <v>0</v>
      </c>
      <c r="D238" s="519">
        <f>'5-流动负债汇总'!D15</f>
        <v>0</v>
      </c>
      <c r="E238" s="519">
        <f>'5-流动负债汇总'!E15</f>
        <v>0</v>
      </c>
      <c r="F238" s="519" t="str">
        <f>'5-流动负债汇总'!F15</f>
        <v/>
      </c>
      <c r="G238" s="505" t="str">
        <f t="shared" si="14"/>
        <v/>
      </c>
      <c r="H238" s="486" t="str">
        <f t="shared" si="15"/>
        <v>无增减值变化</v>
      </c>
      <c r="I238" s="486" t="s">
        <v>712</v>
      </c>
      <c r="J238" s="486" t="e">
        <f t="shared" si="16"/>
        <v>#VALUE!</v>
      </c>
      <c r="K238" s="486" t="str">
        <f t="shared" si="17"/>
        <v>评估值减值0.00元</v>
      </c>
    </row>
    <row r="239" ht="18.75" hidden="1" spans="1:11">
      <c r="A239" s="488" t="s">
        <v>643</v>
      </c>
      <c r="B239" s="529" t="s">
        <v>353</v>
      </c>
      <c r="C239" s="519">
        <f>'5-流动负债汇总'!C16</f>
        <v>0</v>
      </c>
      <c r="D239" s="519">
        <f>'5-流动负债汇总'!D16</f>
        <v>0</v>
      </c>
      <c r="E239" s="519">
        <f>'5-流动负债汇总'!E16</f>
        <v>0</v>
      </c>
      <c r="F239" s="519" t="str">
        <f>'5-流动负债汇总'!F16</f>
        <v/>
      </c>
      <c r="G239" s="505" t="str">
        <f t="shared" si="14"/>
        <v/>
      </c>
      <c r="H239" s="486" t="str">
        <f t="shared" si="15"/>
        <v>无增减值变化</v>
      </c>
      <c r="I239" s="486" t="s">
        <v>712</v>
      </c>
      <c r="J239" s="486" t="e">
        <f t="shared" si="16"/>
        <v>#VALUE!</v>
      </c>
      <c r="K239" s="486" t="str">
        <f t="shared" si="17"/>
        <v>评估值减值0.00元</v>
      </c>
    </row>
    <row r="240" ht="18.75" hidden="1" spans="1:11">
      <c r="A240" s="488" t="s">
        <v>643</v>
      </c>
      <c r="B240" s="535" t="s">
        <v>355</v>
      </c>
      <c r="C240" s="519">
        <f>'5-流动负债汇总'!C17</f>
        <v>0</v>
      </c>
      <c r="D240" s="519">
        <f>'5-流动负债汇总'!D17</f>
        <v>0</v>
      </c>
      <c r="E240" s="519">
        <f>'5-流动负债汇总'!E17</f>
        <v>0</v>
      </c>
      <c r="F240" s="519" t="str">
        <f>'5-流动负债汇总'!F17</f>
        <v/>
      </c>
      <c r="G240" s="505" t="str">
        <f t="shared" si="14"/>
        <v/>
      </c>
      <c r="H240" s="486" t="str">
        <f t="shared" si="15"/>
        <v>无增减值变化</v>
      </c>
      <c r="I240" s="486" t="s">
        <v>712</v>
      </c>
      <c r="J240" s="486" t="e">
        <f t="shared" si="16"/>
        <v>#VALUE!</v>
      </c>
      <c r="K240" s="486" t="str">
        <f t="shared" si="17"/>
        <v>评估值减值0.00元</v>
      </c>
    </row>
    <row r="241" ht="18.75" hidden="1" spans="1:11">
      <c r="A241" s="488" t="s">
        <v>643</v>
      </c>
      <c r="B241" s="529" t="s">
        <v>357</v>
      </c>
      <c r="C241" s="519">
        <f>'5-流动负债汇总'!C18</f>
        <v>0</v>
      </c>
      <c r="D241" s="519">
        <f>'5-流动负债汇总'!D18</f>
        <v>0</v>
      </c>
      <c r="E241" s="519">
        <f>'5-流动负债汇总'!E18</f>
        <v>0</v>
      </c>
      <c r="F241" s="519" t="str">
        <f>'5-流动负债汇总'!F18</f>
        <v/>
      </c>
      <c r="G241" s="505" t="str">
        <f t="shared" si="14"/>
        <v/>
      </c>
      <c r="H241" s="486" t="str">
        <f t="shared" si="15"/>
        <v>无增减值变化</v>
      </c>
      <c r="I241" s="486" t="s">
        <v>712</v>
      </c>
      <c r="J241" s="486" t="e">
        <f t="shared" si="16"/>
        <v>#VALUE!</v>
      </c>
      <c r="K241" s="486" t="str">
        <f t="shared" si="17"/>
        <v>评估值减值0.00元</v>
      </c>
    </row>
    <row r="242" ht="18.75" hidden="1" spans="1:11">
      <c r="A242" s="488" t="s">
        <v>643</v>
      </c>
      <c r="B242" s="529" t="s">
        <v>359</v>
      </c>
      <c r="C242" s="519">
        <f>'5-流动负债汇总'!C19</f>
        <v>0</v>
      </c>
      <c r="D242" s="519">
        <f>'5-流动负债汇总'!D19</f>
        <v>0</v>
      </c>
      <c r="E242" s="519">
        <f>'5-流动负债汇总'!E19</f>
        <v>0</v>
      </c>
      <c r="F242" s="519" t="str">
        <f>'5-流动负债汇总'!F19</f>
        <v/>
      </c>
      <c r="G242" s="505" t="str">
        <f t="shared" si="14"/>
        <v/>
      </c>
      <c r="H242" s="486" t="str">
        <f t="shared" si="15"/>
        <v>无增减值变化</v>
      </c>
      <c r="I242" s="486" t="s">
        <v>712</v>
      </c>
      <c r="J242" s="486" t="e">
        <f t="shared" si="16"/>
        <v>#VALUE!</v>
      </c>
      <c r="K242" s="486" t="str">
        <f t="shared" si="17"/>
        <v>评估值减值0.00元</v>
      </c>
    </row>
    <row r="243" ht="18.75" hidden="1" spans="1:11">
      <c r="A243" s="488" t="s">
        <v>643</v>
      </c>
      <c r="B243" s="553" t="s">
        <v>757</v>
      </c>
      <c r="C243" s="531">
        <f>'5-流动负债汇总'!C29</f>
        <v>0</v>
      </c>
      <c r="D243" s="531">
        <f>'5-流动负债汇总'!D29</f>
        <v>0</v>
      </c>
      <c r="E243" s="531">
        <f>'5-流动负债汇总'!E29</f>
        <v>0</v>
      </c>
      <c r="F243" s="531" t="str">
        <f>'5-流动负债汇总'!F29</f>
        <v/>
      </c>
      <c r="G243" s="530"/>
      <c r="H243" s="486" t="str">
        <f t="shared" si="15"/>
        <v>无增减值变化</v>
      </c>
      <c r="I243" s="486" t="s">
        <v>712</v>
      </c>
      <c r="J243" s="486" t="e">
        <f t="shared" si="16"/>
        <v>#VALUE!</v>
      </c>
      <c r="K243" s="486" t="str">
        <f t="shared" si="17"/>
        <v>评估值减值0.00元</v>
      </c>
    </row>
    <row r="244" ht="18.75" hidden="1" spans="1:11">
      <c r="A244" s="488"/>
    </row>
    <row r="245" ht="18.75" hidden="1" spans="1:11">
      <c r="A245" s="488" t="s">
        <v>643</v>
      </c>
      <c r="B245" s="489" t="s">
        <v>758</v>
      </c>
      <c r="C245" s="489"/>
      <c r="D245" s="489"/>
      <c r="E245" s="489"/>
      <c r="F245" s="489"/>
      <c r="G245" s="489"/>
    </row>
    <row r="246" ht="18.75" hidden="1" spans="1:11">
      <c r="A246" s="488" t="s">
        <v>643</v>
      </c>
      <c r="B246" s="507" t="s">
        <v>5</v>
      </c>
      <c r="C246" s="527" t="s">
        <v>6</v>
      </c>
      <c r="D246" s="507" t="s">
        <v>7</v>
      </c>
      <c r="E246" s="528" t="s">
        <v>8</v>
      </c>
      <c r="F246" s="507" t="s">
        <v>686</v>
      </c>
      <c r="G246" s="527" t="s">
        <v>687</v>
      </c>
    </row>
    <row r="247" ht="18.75" hidden="1" spans="1:11">
      <c r="A247" s="488" t="s">
        <v>643</v>
      </c>
      <c r="B247" s="529" t="s">
        <v>365</v>
      </c>
      <c r="C247" s="519">
        <f>'6-非流动负债汇总'!C7</f>
        <v>0</v>
      </c>
      <c r="D247" s="519">
        <f>'6-非流动负债汇总'!D7</f>
        <v>0</v>
      </c>
      <c r="E247" s="519">
        <f>'6-非流动负债汇总'!E7</f>
        <v>0</v>
      </c>
      <c r="F247" s="519" t="str">
        <f>'6-非流动负债汇总'!F7</f>
        <v/>
      </c>
      <c r="G247" s="505" t="str">
        <f t="shared" ref="G247:G254" si="18">IF(C247=0,"",B247&amp;"、")</f>
        <v/>
      </c>
      <c r="H247" s="486" t="str">
        <f t="shared" ref="H247:H255" si="19">IF(E247&lt;&gt;0,IF(C247=0,K247,J247),I247)</f>
        <v>无增减值变化</v>
      </c>
      <c r="I247" s="486" t="s">
        <v>712</v>
      </c>
      <c r="J247" s="486" t="e">
        <f>IF(E247&gt;0,CONCATENATE("评估值增值",TEXT(E247,"#,##0.00"),"元，增值率",ROUND(F247,2),"%"),CONCATENATE("评估值减值",TEXT(-E247,"#,##0.00"),"元，减值率",ROUND(-F247,2),"%"))</f>
        <v>#VALUE!</v>
      </c>
      <c r="K247" s="486" t="str">
        <f>IF(E247&gt;0,CONCATENATE("评估值增值",TEXT(E247,"#,##0.00"),"元"),CONCATENATE("评估值减值",TEXT(-E247,"#,##0.00"),"元"))</f>
        <v>评估值减值0.00元</v>
      </c>
    </row>
    <row r="248" ht="18.75" hidden="1" spans="1:11">
      <c r="A248" s="488" t="s">
        <v>643</v>
      </c>
      <c r="B248" s="529" t="s">
        <v>367</v>
      </c>
      <c r="C248" s="519">
        <f>'6-非流动负债汇总'!C8</f>
        <v>0</v>
      </c>
      <c r="D248" s="519">
        <f>'6-非流动负债汇总'!D8</f>
        <v>0</v>
      </c>
      <c r="E248" s="519">
        <f>'6-非流动负债汇总'!E8</f>
        <v>0</v>
      </c>
      <c r="F248" s="519" t="str">
        <f>'6-非流动负债汇总'!F8</f>
        <v/>
      </c>
      <c r="G248" s="505" t="str">
        <f t="shared" si="18"/>
        <v/>
      </c>
      <c r="H248" s="486" t="str">
        <f t="shared" si="19"/>
        <v>无增减值变化</v>
      </c>
      <c r="I248" s="486" t="s">
        <v>712</v>
      </c>
      <c r="J248" s="486" t="e">
        <f t="shared" ref="J248:J255" si="20">IF(E248&gt;0,CONCATENATE("评估值增值",TEXT(E248,"#,##0.00"),"元，增值率",ROUND(F248,2),"%"),CONCATENATE("评估值减值",TEXT(-E248,"#,##0.00"),"元，减值率",ROUND(-F248,2),"%"))</f>
        <v>#VALUE!</v>
      </c>
      <c r="K248" s="486" t="str">
        <f t="shared" ref="K248:K255" si="21">IF(E248&gt;0,CONCATENATE("评估值增值",TEXT(E248,"#,##0.00"),"元"),CONCATENATE("评估值减值",TEXT(-E248,"#,##0.00"),"元"))</f>
        <v>评估值减值0.00元</v>
      </c>
    </row>
    <row r="249" ht="18.75" hidden="1" spans="1:11">
      <c r="A249" s="488" t="s">
        <v>643</v>
      </c>
      <c r="B249" s="535" t="s">
        <v>369</v>
      </c>
      <c r="C249" s="519">
        <f>'6-非流动负债汇总'!C9</f>
        <v>0</v>
      </c>
      <c r="D249" s="519">
        <f>'6-非流动负债汇总'!D9</f>
        <v>0</v>
      </c>
      <c r="E249" s="519">
        <f>'6-非流动负债汇总'!E9</f>
        <v>0</v>
      </c>
      <c r="F249" s="519" t="str">
        <f>'6-非流动负债汇总'!F9</f>
        <v/>
      </c>
      <c r="G249" s="505" t="str">
        <f t="shared" si="18"/>
        <v/>
      </c>
      <c r="H249" s="486" t="str">
        <f t="shared" si="19"/>
        <v>无增减值变化</v>
      </c>
      <c r="I249" s="486" t="s">
        <v>712</v>
      </c>
      <c r="J249" s="486" t="e">
        <f t="shared" si="20"/>
        <v>#VALUE!</v>
      </c>
      <c r="K249" s="486" t="str">
        <f t="shared" si="21"/>
        <v>评估值减值0.00元</v>
      </c>
    </row>
    <row r="250" ht="18.75" hidden="1" spans="1:11">
      <c r="A250" s="488" t="s">
        <v>643</v>
      </c>
      <c r="B250" s="535" t="s">
        <v>371</v>
      </c>
      <c r="C250" s="519">
        <f>'6-非流动负债汇总'!C10</f>
        <v>0</v>
      </c>
      <c r="D250" s="519">
        <f>'6-非流动负债汇总'!D10</f>
        <v>0</v>
      </c>
      <c r="E250" s="519">
        <f>'6-非流动负债汇总'!E10</f>
        <v>0</v>
      </c>
      <c r="F250" s="519" t="str">
        <f>'6-非流动负债汇总'!F10</f>
        <v/>
      </c>
      <c r="G250" s="505" t="str">
        <f t="shared" si="18"/>
        <v/>
      </c>
      <c r="H250" s="486" t="str">
        <f t="shared" si="19"/>
        <v>无增减值变化</v>
      </c>
      <c r="I250" s="486" t="s">
        <v>712</v>
      </c>
      <c r="J250" s="486" t="e">
        <f t="shared" si="20"/>
        <v>#VALUE!</v>
      </c>
      <c r="K250" s="486" t="str">
        <f t="shared" si="21"/>
        <v>评估值减值0.00元</v>
      </c>
    </row>
    <row r="251" ht="18.75" hidden="1" spans="1:11">
      <c r="A251" s="488" t="s">
        <v>643</v>
      </c>
      <c r="B251" s="529" t="s">
        <v>374</v>
      </c>
      <c r="C251" s="519">
        <f>'6-非流动负债汇总'!C11</f>
        <v>0</v>
      </c>
      <c r="D251" s="519">
        <f>'6-非流动负债汇总'!D11</f>
        <v>0</v>
      </c>
      <c r="E251" s="519">
        <f>'6-非流动负债汇总'!E11</f>
        <v>0</v>
      </c>
      <c r="F251" s="519" t="str">
        <f>'6-非流动负债汇总'!F11</f>
        <v/>
      </c>
      <c r="G251" s="505" t="str">
        <f t="shared" si="18"/>
        <v/>
      </c>
      <c r="H251" s="486" t="str">
        <f t="shared" si="19"/>
        <v>无增减值变化</v>
      </c>
      <c r="I251" s="486" t="s">
        <v>712</v>
      </c>
      <c r="J251" s="486" t="e">
        <f t="shared" si="20"/>
        <v>#VALUE!</v>
      </c>
      <c r="K251" s="486" t="str">
        <f t="shared" si="21"/>
        <v>评估值减值0.00元</v>
      </c>
    </row>
    <row r="252" ht="18.75" hidden="1" spans="1:11">
      <c r="A252" s="488" t="s">
        <v>643</v>
      </c>
      <c r="B252" s="535" t="s">
        <v>377</v>
      </c>
      <c r="C252" s="519">
        <f>'6-非流动负债汇总'!C12</f>
        <v>0</v>
      </c>
      <c r="D252" s="519">
        <f>'6-非流动负债汇总'!D12</f>
        <v>0</v>
      </c>
      <c r="E252" s="519">
        <f>'6-非流动负债汇总'!E12</f>
        <v>0</v>
      </c>
      <c r="F252" s="519" t="str">
        <f>'6-非流动负债汇总'!F12</f>
        <v/>
      </c>
      <c r="G252" s="505" t="str">
        <f t="shared" si="18"/>
        <v/>
      </c>
      <c r="H252" s="486" t="str">
        <f t="shared" si="19"/>
        <v>无增减值变化</v>
      </c>
      <c r="I252" s="486" t="s">
        <v>712</v>
      </c>
      <c r="J252" s="486" t="e">
        <f t="shared" si="20"/>
        <v>#VALUE!</v>
      </c>
      <c r="K252" s="486" t="str">
        <f t="shared" si="21"/>
        <v>评估值减值0.00元</v>
      </c>
    </row>
    <row r="253" ht="18.75" hidden="1" spans="1:11">
      <c r="A253" s="488" t="s">
        <v>643</v>
      </c>
      <c r="B253" s="529" t="s">
        <v>380</v>
      </c>
      <c r="C253" s="519">
        <f>'6-非流动负债汇总'!C13</f>
        <v>0</v>
      </c>
      <c r="D253" s="519">
        <f>'6-非流动负债汇总'!D13</f>
        <v>0</v>
      </c>
      <c r="E253" s="519">
        <f>'6-非流动负债汇总'!E13</f>
        <v>0</v>
      </c>
      <c r="F253" s="519" t="str">
        <f>'6-非流动负债汇总'!F13</f>
        <v/>
      </c>
      <c r="G253" s="505" t="str">
        <f t="shared" si="18"/>
        <v/>
      </c>
      <c r="H253" s="486" t="str">
        <f t="shared" si="19"/>
        <v>无增减值变化</v>
      </c>
      <c r="I253" s="486" t="s">
        <v>712</v>
      </c>
      <c r="J253" s="486" t="e">
        <f t="shared" si="20"/>
        <v>#VALUE!</v>
      </c>
      <c r="K253" s="486" t="str">
        <f t="shared" si="21"/>
        <v>评估值减值0.00元</v>
      </c>
    </row>
    <row r="254" ht="18.75" hidden="1" spans="1:11">
      <c r="A254" s="488" t="s">
        <v>643</v>
      </c>
      <c r="B254" s="529" t="s">
        <v>383</v>
      </c>
      <c r="C254" s="519">
        <f>'6-非流动负债汇总'!C14</f>
        <v>0</v>
      </c>
      <c r="D254" s="519">
        <f>'6-非流动负债汇总'!D14</f>
        <v>0</v>
      </c>
      <c r="E254" s="519">
        <f>'6-非流动负债汇总'!E14</f>
        <v>0</v>
      </c>
      <c r="F254" s="519" t="str">
        <f>'6-非流动负债汇总'!F14</f>
        <v/>
      </c>
      <c r="G254" s="505" t="str">
        <f t="shared" si="18"/>
        <v/>
      </c>
      <c r="H254" s="486" t="str">
        <f t="shared" si="19"/>
        <v>无增减值变化</v>
      </c>
      <c r="I254" s="486" t="s">
        <v>712</v>
      </c>
      <c r="J254" s="486" t="e">
        <f t="shared" si="20"/>
        <v>#VALUE!</v>
      </c>
      <c r="K254" s="486" t="str">
        <f t="shared" si="21"/>
        <v>评估值减值0.00元</v>
      </c>
    </row>
    <row r="255" ht="18.75" hidden="1" spans="1:11">
      <c r="A255" s="488" t="s">
        <v>643</v>
      </c>
      <c r="B255" s="553" t="s">
        <v>759</v>
      </c>
      <c r="C255" s="531">
        <f>'6-非流动负债汇总'!C27</f>
        <v>0</v>
      </c>
      <c r="D255" s="531">
        <f>'6-非流动负债汇总'!D27</f>
        <v>0</v>
      </c>
      <c r="E255" s="531">
        <f>'6-非流动负债汇总'!E27</f>
        <v>0</v>
      </c>
      <c r="F255" s="531" t="str">
        <f>'6-非流动负债汇总'!F27</f>
        <v/>
      </c>
      <c r="G255" s="530"/>
      <c r="H255" s="486" t="str">
        <f t="shared" si="19"/>
        <v>无增减值变化</v>
      </c>
      <c r="I255" s="486" t="s">
        <v>712</v>
      </c>
      <c r="J255" s="486" t="e">
        <f t="shared" si="20"/>
        <v>#VALUE!</v>
      </c>
      <c r="K255" s="486" t="str">
        <f t="shared" si="21"/>
        <v>评估值减值0.00元</v>
      </c>
    </row>
    <row r="256" ht="18.75" hidden="1" spans="1:11">
      <c r="A256" s="488"/>
      <c r="B256" s="554"/>
      <c r="C256" s="555"/>
      <c r="D256" s="555"/>
      <c r="E256" s="555"/>
      <c r="F256" s="555"/>
      <c r="G256" s="556"/>
      <c r="H256" s="486"/>
    </row>
    <row r="257" ht="18.75" hidden="1" spans="1:7">
      <c r="A257" s="488" t="s">
        <v>643</v>
      </c>
      <c r="B257" s="557" t="s">
        <v>760</v>
      </c>
      <c r="C257" s="557"/>
      <c r="D257" s="557"/>
      <c r="E257" s="557"/>
      <c r="F257" s="557"/>
      <c r="G257" s="557"/>
    </row>
    <row r="258" ht="18.75" hidden="1" spans="1:7">
      <c r="A258" s="488" t="s">
        <v>643</v>
      </c>
      <c r="B258" s="558" t="e">
        <f>#REF!</f>
        <v>#REF!</v>
      </c>
      <c r="C258" s="559" t="e">
        <f>#REF!</f>
        <v>#REF!</v>
      </c>
      <c r="D258" s="560" t="e">
        <f>#REF!</f>
        <v>#REF!</v>
      </c>
      <c r="E258" s="560" t="e">
        <f>#REF!</f>
        <v>#REF!</v>
      </c>
      <c r="F258" s="560" t="e">
        <f>#REF!</f>
        <v>#REF!</v>
      </c>
    </row>
    <row r="259" ht="18.75" hidden="1" spans="1:7">
      <c r="A259" s="488" t="s">
        <v>643</v>
      </c>
      <c r="B259" s="561" t="e">
        <f>#REF!</f>
        <v>#REF!</v>
      </c>
      <c r="C259" s="562" t="e">
        <f>#REF!</f>
        <v>#REF!</v>
      </c>
      <c r="D259" s="562" t="e">
        <f>#REF!</f>
        <v>#REF!</v>
      </c>
      <c r="E259" s="563" t="e">
        <f>#REF!</f>
        <v>#REF!</v>
      </c>
      <c r="F259" s="564" t="e">
        <f>#REF!</f>
        <v>#REF!</v>
      </c>
    </row>
    <row r="260" ht="18.75" hidden="1" spans="1:7">
      <c r="A260" s="488" t="s">
        <v>643</v>
      </c>
      <c r="B260" s="565" t="e">
        <f>#REF!</f>
        <v>#REF!</v>
      </c>
      <c r="C260" s="566" t="e">
        <f>#REF!</f>
        <v>#REF!</v>
      </c>
      <c r="D260" s="566" t="e">
        <f>#REF!</f>
        <v>#REF!</v>
      </c>
      <c r="E260" s="563" t="e">
        <f>#REF!</f>
        <v>#REF!</v>
      </c>
      <c r="F260" s="564" t="e">
        <f>#REF!</f>
        <v>#REF!</v>
      </c>
    </row>
    <row r="261" ht="18.75" hidden="1" spans="1:7">
      <c r="A261" s="488" t="s">
        <v>643</v>
      </c>
      <c r="B261" s="565" t="e">
        <f>#REF!</f>
        <v>#REF!</v>
      </c>
      <c r="C261" s="566" t="e">
        <f>#REF!</f>
        <v>#REF!</v>
      </c>
      <c r="D261" s="566" t="e">
        <f>#REF!</f>
        <v>#REF!</v>
      </c>
      <c r="E261" s="563" t="e">
        <f>#REF!</f>
        <v>#REF!</v>
      </c>
      <c r="F261" s="564" t="e">
        <f>#REF!</f>
        <v>#REF!</v>
      </c>
    </row>
    <row r="262" ht="18.75" hidden="1" spans="1:7">
      <c r="A262" s="488" t="s">
        <v>643</v>
      </c>
      <c r="B262" s="565" t="e">
        <f>#REF!</f>
        <v>#REF!</v>
      </c>
      <c r="C262" s="566" t="e">
        <f>#REF!</f>
        <v>#REF!</v>
      </c>
      <c r="D262" s="566" t="e">
        <f>#REF!</f>
        <v>#REF!</v>
      </c>
      <c r="E262" s="563" t="e">
        <f>#REF!</f>
        <v>#REF!</v>
      </c>
      <c r="F262" s="564" t="e">
        <f>#REF!</f>
        <v>#REF!</v>
      </c>
    </row>
    <row r="263" ht="18.75" hidden="1" spans="1:7">
      <c r="A263" s="488" t="s">
        <v>643</v>
      </c>
      <c r="B263" s="565" t="e">
        <f>#REF!</f>
        <v>#REF!</v>
      </c>
      <c r="C263" s="566" t="e">
        <f>#REF!</f>
        <v>#REF!</v>
      </c>
      <c r="D263" s="566" t="e">
        <f>#REF!</f>
        <v>#REF!</v>
      </c>
      <c r="E263" s="563" t="e">
        <f>#REF!</f>
        <v>#REF!</v>
      </c>
      <c r="F263" s="564" t="e">
        <f>#REF!</f>
        <v>#REF!</v>
      </c>
    </row>
    <row r="264" ht="18.75" hidden="1" spans="1:7">
      <c r="A264" s="488" t="s">
        <v>643</v>
      </c>
      <c r="B264" s="565" t="e">
        <f>#REF!</f>
        <v>#REF!</v>
      </c>
      <c r="C264" s="566" t="e">
        <f>#REF!</f>
        <v>#REF!</v>
      </c>
      <c r="D264" s="566" t="e">
        <f>#REF!</f>
        <v>#REF!</v>
      </c>
      <c r="E264" s="563" t="e">
        <f>#REF!</f>
        <v>#REF!</v>
      </c>
      <c r="F264" s="564" t="e">
        <f>#REF!</f>
        <v>#REF!</v>
      </c>
    </row>
    <row r="265" ht="18.75" hidden="1" spans="1:7">
      <c r="A265" s="488" t="s">
        <v>643</v>
      </c>
      <c r="B265" s="565" t="e">
        <f>#REF!</f>
        <v>#REF!</v>
      </c>
      <c r="C265" s="566" t="e">
        <f>#REF!</f>
        <v>#REF!</v>
      </c>
      <c r="D265" s="566" t="e">
        <f>#REF!</f>
        <v>#REF!</v>
      </c>
      <c r="E265" s="563" t="e">
        <f>#REF!</f>
        <v>#REF!</v>
      </c>
      <c r="F265" s="564" t="e">
        <f>#REF!</f>
        <v>#REF!</v>
      </c>
    </row>
    <row r="266" ht="18.75" hidden="1" spans="1:7">
      <c r="A266" s="488" t="s">
        <v>643</v>
      </c>
      <c r="B266" s="565" t="e">
        <f>#REF!</f>
        <v>#REF!</v>
      </c>
      <c r="C266" s="566" t="e">
        <f>#REF!</f>
        <v>#REF!</v>
      </c>
      <c r="D266" s="566" t="e">
        <f>#REF!</f>
        <v>#REF!</v>
      </c>
      <c r="E266" s="563" t="e">
        <f>#REF!</f>
        <v>#REF!</v>
      </c>
      <c r="F266" s="564" t="e">
        <f>#REF!</f>
        <v>#REF!</v>
      </c>
    </row>
    <row r="267" ht="18.75" hidden="1" spans="1:7">
      <c r="A267" s="488" t="s">
        <v>643</v>
      </c>
      <c r="B267" s="565" t="e">
        <f>#REF!</f>
        <v>#REF!</v>
      </c>
      <c r="C267" s="566" t="e">
        <f>#REF!</f>
        <v>#REF!</v>
      </c>
      <c r="D267" s="566" t="e">
        <f>#REF!</f>
        <v>#REF!</v>
      </c>
      <c r="E267" s="563" t="e">
        <f>#REF!</f>
        <v>#REF!</v>
      </c>
      <c r="F267" s="564" t="e">
        <f>#REF!</f>
        <v>#REF!</v>
      </c>
    </row>
    <row r="268" ht="18.75" hidden="1" spans="1:7">
      <c r="A268" s="488" t="s">
        <v>643</v>
      </c>
      <c r="B268" s="565" t="e">
        <f>#REF!</f>
        <v>#REF!</v>
      </c>
      <c r="C268" s="566" t="e">
        <f>#REF!</f>
        <v>#REF!</v>
      </c>
      <c r="D268" s="566" t="e">
        <f>#REF!</f>
        <v>#REF!</v>
      </c>
      <c r="E268" s="563" t="e">
        <f>#REF!</f>
        <v>#REF!</v>
      </c>
      <c r="F268" s="564" t="e">
        <f>#REF!</f>
        <v>#REF!</v>
      </c>
    </row>
    <row r="269" ht="18.75" hidden="1" spans="1:7">
      <c r="A269" s="488" t="s">
        <v>643</v>
      </c>
      <c r="B269" s="565" t="e">
        <f>#REF!</f>
        <v>#REF!</v>
      </c>
      <c r="C269" s="566" t="e">
        <f>#REF!</f>
        <v>#REF!</v>
      </c>
      <c r="D269" s="566" t="e">
        <f>#REF!</f>
        <v>#REF!</v>
      </c>
      <c r="E269" s="563" t="e">
        <f>#REF!</f>
        <v>#REF!</v>
      </c>
      <c r="F269" s="564" t="e">
        <f>#REF!</f>
        <v>#REF!</v>
      </c>
    </row>
    <row r="270" ht="18.75" hidden="1" spans="1:7">
      <c r="A270" s="488" t="s">
        <v>643</v>
      </c>
      <c r="B270" s="565" t="e">
        <f>#REF!</f>
        <v>#REF!</v>
      </c>
      <c r="C270" s="566" t="e">
        <f>#REF!</f>
        <v>#REF!</v>
      </c>
      <c r="D270" s="566" t="e">
        <f>#REF!</f>
        <v>#REF!</v>
      </c>
      <c r="E270" s="563" t="e">
        <f>#REF!</f>
        <v>#REF!</v>
      </c>
      <c r="F270" s="564" t="e">
        <f>#REF!</f>
        <v>#REF!</v>
      </c>
    </row>
    <row r="271" ht="18.75" hidden="1" spans="1:7">
      <c r="A271" s="488" t="s">
        <v>643</v>
      </c>
      <c r="B271" s="565" t="e">
        <f>#REF!</f>
        <v>#REF!</v>
      </c>
      <c r="C271" s="566" t="e">
        <f>#REF!</f>
        <v>#REF!</v>
      </c>
      <c r="D271" s="566" t="e">
        <f>#REF!</f>
        <v>#REF!</v>
      </c>
      <c r="E271" s="563" t="e">
        <f>#REF!</f>
        <v>#REF!</v>
      </c>
      <c r="F271" s="564" t="e">
        <f>#REF!</f>
        <v>#REF!</v>
      </c>
    </row>
    <row r="272" ht="18.75" hidden="1" spans="1:7">
      <c r="A272" s="488" t="s">
        <v>643</v>
      </c>
      <c r="B272" s="565" t="e">
        <f>#REF!</f>
        <v>#REF!</v>
      </c>
      <c r="C272" s="566" t="e">
        <f>#REF!</f>
        <v>#REF!</v>
      </c>
      <c r="D272" s="566" t="e">
        <f>#REF!</f>
        <v>#REF!</v>
      </c>
      <c r="E272" s="563" t="e">
        <f>#REF!</f>
        <v>#REF!</v>
      </c>
      <c r="F272" s="564" t="e">
        <f>#REF!</f>
        <v>#REF!</v>
      </c>
    </row>
    <row r="273" ht="18.75" hidden="1" spans="1:6">
      <c r="A273" s="488" t="s">
        <v>643</v>
      </c>
      <c r="B273" s="567" t="e">
        <f>#REF!</f>
        <v>#REF!</v>
      </c>
      <c r="C273" s="562" t="e">
        <f>#REF!</f>
        <v>#REF!</v>
      </c>
      <c r="D273" s="562" t="e">
        <f>#REF!</f>
        <v>#REF!</v>
      </c>
      <c r="E273" s="563" t="e">
        <f>#REF!</f>
        <v>#REF!</v>
      </c>
      <c r="F273" s="564" t="e">
        <f>#REF!</f>
        <v>#REF!</v>
      </c>
    </row>
    <row r="274" ht="18.75" hidden="1" spans="1:6">
      <c r="A274" s="488" t="s">
        <v>643</v>
      </c>
      <c r="B274" s="565" t="e">
        <f>#REF!</f>
        <v>#REF!</v>
      </c>
      <c r="C274" s="566" t="e">
        <f>#REF!</f>
        <v>#REF!</v>
      </c>
      <c r="D274" s="566" t="e">
        <f>#REF!</f>
        <v>#REF!</v>
      </c>
      <c r="E274" s="563" t="e">
        <f>#REF!</f>
        <v>#REF!</v>
      </c>
      <c r="F274" s="564" t="e">
        <f>#REF!</f>
        <v>#REF!</v>
      </c>
    </row>
    <row r="275" ht="18.75" hidden="1" spans="1:6">
      <c r="A275" s="488" t="s">
        <v>643</v>
      </c>
      <c r="B275" s="565" t="e">
        <f>#REF!</f>
        <v>#REF!</v>
      </c>
      <c r="C275" s="566" t="e">
        <f>#REF!</f>
        <v>#REF!</v>
      </c>
      <c r="D275" s="566" t="e">
        <f>#REF!</f>
        <v>#REF!</v>
      </c>
      <c r="E275" s="563" t="e">
        <f>#REF!</f>
        <v>#REF!</v>
      </c>
      <c r="F275" s="564" t="e">
        <f>#REF!</f>
        <v>#REF!</v>
      </c>
    </row>
    <row r="276" ht="18.75" hidden="1" spans="1:6">
      <c r="A276" s="488" t="s">
        <v>643</v>
      </c>
      <c r="B276" s="565" t="e">
        <f>#REF!</f>
        <v>#REF!</v>
      </c>
      <c r="C276" s="566" t="e">
        <f>#REF!</f>
        <v>#REF!</v>
      </c>
      <c r="D276" s="566" t="e">
        <f>#REF!</f>
        <v>#REF!</v>
      </c>
      <c r="E276" s="563" t="e">
        <f>#REF!</f>
        <v>#REF!</v>
      </c>
      <c r="F276" s="564" t="e">
        <f>#REF!</f>
        <v>#REF!</v>
      </c>
    </row>
    <row r="277" ht="18.75" hidden="1" spans="1:6">
      <c r="A277" s="488" t="s">
        <v>643</v>
      </c>
      <c r="B277" s="565" t="e">
        <f>#REF!</f>
        <v>#REF!</v>
      </c>
      <c r="C277" s="566" t="e">
        <f>#REF!</f>
        <v>#REF!</v>
      </c>
      <c r="D277" s="566" t="e">
        <f>#REF!</f>
        <v>#REF!</v>
      </c>
      <c r="E277" s="563" t="e">
        <f>#REF!</f>
        <v>#REF!</v>
      </c>
      <c r="F277" s="564" t="e">
        <f>#REF!</f>
        <v>#REF!</v>
      </c>
    </row>
    <row r="278" ht="18.75" hidden="1" spans="1:6">
      <c r="A278" s="488" t="s">
        <v>643</v>
      </c>
      <c r="B278" s="565" t="e">
        <f>#REF!</f>
        <v>#REF!</v>
      </c>
      <c r="C278" s="566" t="e">
        <f>#REF!</f>
        <v>#REF!</v>
      </c>
      <c r="D278" s="566" t="e">
        <f>#REF!</f>
        <v>#REF!</v>
      </c>
      <c r="E278" s="563" t="e">
        <f>#REF!</f>
        <v>#REF!</v>
      </c>
      <c r="F278" s="564" t="e">
        <f>#REF!</f>
        <v>#REF!</v>
      </c>
    </row>
    <row r="279" ht="18.75" hidden="1" spans="1:6">
      <c r="A279" s="488" t="s">
        <v>643</v>
      </c>
      <c r="B279" s="565" t="e">
        <f>#REF!</f>
        <v>#REF!</v>
      </c>
      <c r="C279" s="566" t="e">
        <f>#REF!</f>
        <v>#REF!</v>
      </c>
      <c r="D279" s="566" t="e">
        <f>#REF!</f>
        <v>#REF!</v>
      </c>
      <c r="E279" s="563" t="e">
        <f>#REF!</f>
        <v>#REF!</v>
      </c>
      <c r="F279" s="564" t="e">
        <f>#REF!</f>
        <v>#REF!</v>
      </c>
    </row>
    <row r="280" ht="18.75" hidden="1" spans="1:6">
      <c r="A280" s="488" t="s">
        <v>643</v>
      </c>
      <c r="B280" s="565" t="e">
        <f>#REF!</f>
        <v>#REF!</v>
      </c>
      <c r="C280" s="566" t="e">
        <f>#REF!</f>
        <v>#REF!</v>
      </c>
      <c r="D280" s="566" t="e">
        <f>#REF!</f>
        <v>#REF!</v>
      </c>
      <c r="E280" s="563" t="e">
        <f>#REF!</f>
        <v>#REF!</v>
      </c>
      <c r="F280" s="564" t="e">
        <f>#REF!</f>
        <v>#REF!</v>
      </c>
    </row>
    <row r="281" ht="18.75" hidden="1" spans="1:6">
      <c r="A281" s="488" t="s">
        <v>643</v>
      </c>
      <c r="B281" s="568" t="e">
        <f>#REF!</f>
        <v>#REF!</v>
      </c>
      <c r="C281" s="566" t="e">
        <f>#REF!</f>
        <v>#REF!</v>
      </c>
      <c r="D281" s="566" t="e">
        <f>#REF!</f>
        <v>#REF!</v>
      </c>
      <c r="E281" s="563" t="e">
        <f>#REF!</f>
        <v>#REF!</v>
      </c>
      <c r="F281" s="564" t="e">
        <f>#REF!</f>
        <v>#REF!</v>
      </c>
    </row>
    <row r="282" ht="18.75" hidden="1" spans="1:6">
      <c r="A282" s="488" t="s">
        <v>643</v>
      </c>
      <c r="B282" s="569" t="e">
        <f>#REF!</f>
        <v>#REF!</v>
      </c>
      <c r="C282" s="566" t="e">
        <f>#REF!</f>
        <v>#REF!</v>
      </c>
      <c r="D282" s="566" t="e">
        <f>#REF!</f>
        <v>#REF!</v>
      </c>
      <c r="E282" s="563" t="e">
        <f>#REF!</f>
        <v>#REF!</v>
      </c>
      <c r="F282" s="564" t="e">
        <f>#REF!</f>
        <v>#REF!</v>
      </c>
    </row>
    <row r="283" ht="18.75" hidden="1" spans="1:6">
      <c r="A283" s="488" t="s">
        <v>643</v>
      </c>
      <c r="B283" s="570" t="e">
        <f>#REF!</f>
        <v>#REF!</v>
      </c>
      <c r="C283" s="566" t="e">
        <f>#REF!</f>
        <v>#REF!</v>
      </c>
      <c r="D283" s="566" t="e">
        <f>#REF!</f>
        <v>#REF!</v>
      </c>
      <c r="E283" s="563" t="e">
        <f>#REF!</f>
        <v>#REF!</v>
      </c>
      <c r="F283" s="564" t="e">
        <f>#REF!</f>
        <v>#REF!</v>
      </c>
    </row>
    <row r="284" ht="18.75" hidden="1" spans="1:6">
      <c r="A284" s="488" t="s">
        <v>643</v>
      </c>
      <c r="B284" s="570" t="e">
        <f>#REF!</f>
        <v>#REF!</v>
      </c>
      <c r="C284" s="566" t="e">
        <f>#REF!</f>
        <v>#REF!</v>
      </c>
      <c r="D284" s="566" t="e">
        <f>#REF!</f>
        <v>#REF!</v>
      </c>
      <c r="E284" s="563" t="e">
        <f>#REF!</f>
        <v>#REF!</v>
      </c>
      <c r="F284" s="564" t="e">
        <f>#REF!</f>
        <v>#REF!</v>
      </c>
    </row>
    <row r="285" ht="18.75" hidden="1" spans="1:6">
      <c r="A285" s="488" t="s">
        <v>643</v>
      </c>
      <c r="B285" s="571" t="e">
        <f>#REF!</f>
        <v>#REF!</v>
      </c>
      <c r="C285" s="566" t="e">
        <f>#REF!</f>
        <v>#REF!</v>
      </c>
      <c r="D285" s="566" t="e">
        <f>#REF!</f>
        <v>#REF!</v>
      </c>
      <c r="E285" s="563" t="e">
        <f>#REF!</f>
        <v>#REF!</v>
      </c>
      <c r="F285" s="564" t="e">
        <f>#REF!</f>
        <v>#REF!</v>
      </c>
    </row>
    <row r="286" ht="18.75" hidden="1" spans="1:6">
      <c r="A286" s="488" t="s">
        <v>643</v>
      </c>
      <c r="B286" s="569" t="e">
        <f>#REF!</f>
        <v>#REF!</v>
      </c>
      <c r="C286" s="566" t="e">
        <f>#REF!</f>
        <v>#REF!</v>
      </c>
      <c r="D286" s="566" t="e">
        <f>#REF!</f>
        <v>#REF!</v>
      </c>
      <c r="E286" s="563" t="e">
        <f>#REF!</f>
        <v>#REF!</v>
      </c>
      <c r="F286" s="564" t="e">
        <f>#REF!</f>
        <v>#REF!</v>
      </c>
    </row>
    <row r="287" ht="18.75" hidden="1" spans="1:6">
      <c r="A287" s="488" t="s">
        <v>643</v>
      </c>
      <c r="B287" s="569" t="e">
        <f>#REF!</f>
        <v>#REF!</v>
      </c>
      <c r="C287" s="566" t="e">
        <f>#REF!</f>
        <v>#REF!</v>
      </c>
      <c r="D287" s="566" t="e">
        <f>#REF!</f>
        <v>#REF!</v>
      </c>
      <c r="E287" s="563" t="e">
        <f>#REF!</f>
        <v>#REF!</v>
      </c>
      <c r="F287" s="564" t="e">
        <f>#REF!</f>
        <v>#REF!</v>
      </c>
    </row>
    <row r="288" ht="18.75" hidden="1" spans="1:6">
      <c r="A288" s="488" t="s">
        <v>643</v>
      </c>
      <c r="B288" s="570" t="e">
        <f>#REF!</f>
        <v>#REF!</v>
      </c>
      <c r="C288" s="566" t="e">
        <f>#REF!</f>
        <v>#REF!</v>
      </c>
      <c r="D288" s="566" t="e">
        <f>#REF!</f>
        <v>#REF!</v>
      </c>
      <c r="E288" s="563" t="e">
        <f>#REF!</f>
        <v>#REF!</v>
      </c>
      <c r="F288" s="564" t="e">
        <f>#REF!</f>
        <v>#REF!</v>
      </c>
    </row>
    <row r="289" ht="18.75" hidden="1" spans="1:6">
      <c r="A289" s="488" t="s">
        <v>643</v>
      </c>
      <c r="B289" s="570" t="e">
        <f>#REF!</f>
        <v>#REF!</v>
      </c>
      <c r="C289" s="566" t="e">
        <f>#REF!</f>
        <v>#REF!</v>
      </c>
      <c r="D289" s="566" t="e">
        <f>#REF!</f>
        <v>#REF!</v>
      </c>
      <c r="E289" s="563" t="e">
        <f>#REF!</f>
        <v>#REF!</v>
      </c>
      <c r="F289" s="564" t="e">
        <f>#REF!</f>
        <v>#REF!</v>
      </c>
    </row>
    <row r="290" ht="18.75" hidden="1" spans="1:6">
      <c r="A290" s="488" t="s">
        <v>643</v>
      </c>
      <c r="B290" s="571" t="e">
        <f>#REF!</f>
        <v>#REF!</v>
      </c>
      <c r="C290" s="566" t="e">
        <f>#REF!</f>
        <v>#REF!</v>
      </c>
      <c r="D290" s="566" t="e">
        <f>#REF!</f>
        <v>#REF!</v>
      </c>
      <c r="E290" s="563" t="e">
        <f>#REF!</f>
        <v>#REF!</v>
      </c>
      <c r="F290" s="564" t="e">
        <f>#REF!</f>
        <v>#REF!</v>
      </c>
    </row>
    <row r="291" ht="18.75" hidden="1" spans="1:6">
      <c r="A291" s="488" t="s">
        <v>643</v>
      </c>
      <c r="B291" s="565" t="e">
        <f>#REF!</f>
        <v>#REF!</v>
      </c>
      <c r="C291" s="566" t="e">
        <f>#REF!</f>
        <v>#REF!</v>
      </c>
      <c r="D291" s="566" t="e">
        <f>#REF!</f>
        <v>#REF!</v>
      </c>
      <c r="E291" s="563" t="e">
        <f>#REF!</f>
        <v>#REF!</v>
      </c>
      <c r="F291" s="564" t="e">
        <f>#REF!</f>
        <v>#REF!</v>
      </c>
    </row>
    <row r="292" ht="18.75" hidden="1" spans="1:6">
      <c r="A292" s="488" t="s">
        <v>643</v>
      </c>
      <c r="B292" s="565" t="e">
        <f>#REF!</f>
        <v>#REF!</v>
      </c>
      <c r="C292" s="566" t="e">
        <f>#REF!</f>
        <v>#REF!</v>
      </c>
      <c r="D292" s="566" t="e">
        <f>#REF!</f>
        <v>#REF!</v>
      </c>
      <c r="E292" s="563" t="e">
        <f>#REF!</f>
        <v>#REF!</v>
      </c>
      <c r="F292" s="564" t="e">
        <f>#REF!</f>
        <v>#REF!</v>
      </c>
    </row>
    <row r="293" ht="18.75" hidden="1" spans="1:6">
      <c r="A293" s="488" t="s">
        <v>643</v>
      </c>
      <c r="B293" s="565" t="e">
        <f>#REF!</f>
        <v>#REF!</v>
      </c>
      <c r="C293" s="566" t="e">
        <f>#REF!</f>
        <v>#REF!</v>
      </c>
      <c r="D293" s="566" t="e">
        <f>#REF!</f>
        <v>#REF!</v>
      </c>
      <c r="E293" s="563" t="e">
        <f>#REF!</f>
        <v>#REF!</v>
      </c>
      <c r="F293" s="564" t="e">
        <f>#REF!</f>
        <v>#REF!</v>
      </c>
    </row>
    <row r="294" ht="18.75" hidden="1" spans="1:6">
      <c r="A294" s="488" t="s">
        <v>643</v>
      </c>
      <c r="B294" s="565" t="e">
        <f>#REF!</f>
        <v>#REF!</v>
      </c>
      <c r="C294" s="566" t="e">
        <f>#REF!</f>
        <v>#REF!</v>
      </c>
      <c r="D294" s="566" t="e">
        <f>#REF!</f>
        <v>#REF!</v>
      </c>
      <c r="E294" s="563" t="e">
        <f>#REF!</f>
        <v>#REF!</v>
      </c>
      <c r="F294" s="564" t="e">
        <f>#REF!</f>
        <v>#REF!</v>
      </c>
    </row>
    <row r="295" ht="18.75" hidden="1" spans="1:6">
      <c r="A295" s="488" t="s">
        <v>643</v>
      </c>
      <c r="B295" s="565" t="e">
        <f>#REF!</f>
        <v>#REF!</v>
      </c>
      <c r="C295" s="566" t="e">
        <f>#REF!</f>
        <v>#REF!</v>
      </c>
      <c r="D295" s="566" t="e">
        <f>#REF!</f>
        <v>#REF!</v>
      </c>
      <c r="E295" s="563" t="e">
        <f>#REF!</f>
        <v>#REF!</v>
      </c>
      <c r="F295" s="564" t="e">
        <f>#REF!</f>
        <v>#REF!</v>
      </c>
    </row>
    <row r="296" ht="18.75" hidden="1" spans="1:6">
      <c r="A296" s="488" t="s">
        <v>643</v>
      </c>
      <c r="B296" s="565" t="e">
        <f>#REF!</f>
        <v>#REF!</v>
      </c>
      <c r="C296" s="566" t="e">
        <f>#REF!</f>
        <v>#REF!</v>
      </c>
      <c r="D296" s="566" t="e">
        <f>#REF!</f>
        <v>#REF!</v>
      </c>
      <c r="E296" s="563" t="e">
        <f>#REF!</f>
        <v>#REF!</v>
      </c>
      <c r="F296" s="564" t="e">
        <f>#REF!</f>
        <v>#REF!</v>
      </c>
    </row>
    <row r="297" ht="18.75" hidden="1" spans="1:6">
      <c r="A297" s="488" t="s">
        <v>643</v>
      </c>
      <c r="B297" s="565" t="e">
        <f>#REF!</f>
        <v>#REF!</v>
      </c>
      <c r="C297" s="566" t="e">
        <f>#REF!</f>
        <v>#REF!</v>
      </c>
      <c r="D297" s="566" t="e">
        <f>#REF!</f>
        <v>#REF!</v>
      </c>
      <c r="E297" s="563" t="e">
        <f>#REF!</f>
        <v>#REF!</v>
      </c>
      <c r="F297" s="564" t="e">
        <f>#REF!</f>
        <v>#REF!</v>
      </c>
    </row>
    <row r="298" ht="18.75" hidden="1" spans="1:6">
      <c r="A298" s="488" t="s">
        <v>643</v>
      </c>
      <c r="B298" s="565" t="e">
        <f>#REF!</f>
        <v>#REF!</v>
      </c>
      <c r="C298" s="566" t="e">
        <f>#REF!</f>
        <v>#REF!</v>
      </c>
      <c r="D298" s="566" t="e">
        <f>#REF!</f>
        <v>#REF!</v>
      </c>
      <c r="E298" s="563" t="e">
        <f>#REF!</f>
        <v>#REF!</v>
      </c>
      <c r="F298" s="564" t="e">
        <f>#REF!</f>
        <v>#REF!</v>
      </c>
    </row>
    <row r="299" ht="18.75" hidden="1" spans="1:6">
      <c r="A299" s="488" t="s">
        <v>643</v>
      </c>
      <c r="B299" s="565" t="e">
        <f>#REF!</f>
        <v>#REF!</v>
      </c>
      <c r="C299" s="566" t="e">
        <f>#REF!</f>
        <v>#REF!</v>
      </c>
      <c r="D299" s="566" t="e">
        <f>#REF!</f>
        <v>#REF!</v>
      </c>
      <c r="E299" s="563" t="e">
        <f>#REF!</f>
        <v>#REF!</v>
      </c>
      <c r="F299" s="564" t="e">
        <f>#REF!</f>
        <v>#REF!</v>
      </c>
    </row>
    <row r="300" ht="18.75" hidden="1" spans="1:6">
      <c r="A300" s="488" t="s">
        <v>643</v>
      </c>
      <c r="B300" s="565" t="e">
        <f>#REF!</f>
        <v>#REF!</v>
      </c>
      <c r="C300" s="566" t="e">
        <f>#REF!</f>
        <v>#REF!</v>
      </c>
      <c r="D300" s="566" t="e">
        <f>#REF!</f>
        <v>#REF!</v>
      </c>
      <c r="E300" s="563" t="e">
        <f>#REF!</f>
        <v>#REF!</v>
      </c>
      <c r="F300" s="564" t="e">
        <f>#REF!</f>
        <v>#REF!</v>
      </c>
    </row>
    <row r="301" ht="18.75" hidden="1" spans="1:6">
      <c r="A301" s="488" t="s">
        <v>643</v>
      </c>
      <c r="B301" s="565" t="e">
        <f>#REF!</f>
        <v>#REF!</v>
      </c>
      <c r="C301" s="566" t="e">
        <f>#REF!</f>
        <v>#REF!</v>
      </c>
      <c r="D301" s="566" t="e">
        <f>#REF!</f>
        <v>#REF!</v>
      </c>
      <c r="E301" s="563" t="e">
        <f>#REF!</f>
        <v>#REF!</v>
      </c>
      <c r="F301" s="564" t="e">
        <f>#REF!</f>
        <v>#REF!</v>
      </c>
    </row>
    <row r="302" ht="18.75" hidden="1" spans="1:6">
      <c r="A302" s="488" t="s">
        <v>643</v>
      </c>
      <c r="B302" s="565" t="e">
        <f>#REF!</f>
        <v>#REF!</v>
      </c>
      <c r="C302" s="566" t="e">
        <f>#REF!</f>
        <v>#REF!</v>
      </c>
      <c r="D302" s="566" t="e">
        <f>#REF!</f>
        <v>#REF!</v>
      </c>
      <c r="E302" s="563" t="e">
        <f>#REF!</f>
        <v>#REF!</v>
      </c>
      <c r="F302" s="564" t="e">
        <f>#REF!</f>
        <v>#REF!</v>
      </c>
    </row>
    <row r="303" ht="18.75" hidden="1" spans="1:6">
      <c r="A303" s="488" t="s">
        <v>643</v>
      </c>
      <c r="B303" s="567" t="e">
        <f>#REF!</f>
        <v>#REF!</v>
      </c>
      <c r="C303" s="562" t="e">
        <f>#REF!</f>
        <v>#REF!</v>
      </c>
      <c r="D303" s="562" t="e">
        <f>#REF!</f>
        <v>#REF!</v>
      </c>
      <c r="E303" s="563" t="e">
        <f>#REF!</f>
        <v>#REF!</v>
      </c>
      <c r="F303" s="564" t="e">
        <f>#REF!</f>
        <v>#REF!</v>
      </c>
    </row>
    <row r="304" ht="18.75" hidden="1" spans="1:6">
      <c r="A304" s="488" t="s">
        <v>643</v>
      </c>
      <c r="B304" s="567" t="e">
        <f>#REF!</f>
        <v>#REF!</v>
      </c>
      <c r="C304" s="562" t="e">
        <f>#REF!</f>
        <v>#REF!</v>
      </c>
      <c r="D304" s="562" t="e">
        <f>#REF!</f>
        <v>#REF!</v>
      </c>
      <c r="E304" s="563" t="e">
        <f>#REF!</f>
        <v>#REF!</v>
      </c>
      <c r="F304" s="564" t="e">
        <f>#REF!</f>
        <v>#REF!</v>
      </c>
    </row>
    <row r="305" ht="18.75" hidden="1" spans="1:6">
      <c r="A305" s="488" t="s">
        <v>643</v>
      </c>
      <c r="B305" s="565" t="e">
        <f>#REF!</f>
        <v>#REF!</v>
      </c>
      <c r="C305" s="566" t="e">
        <f>#REF!</f>
        <v>#REF!</v>
      </c>
      <c r="D305" s="566" t="e">
        <f>#REF!</f>
        <v>#REF!</v>
      </c>
      <c r="E305" s="563" t="e">
        <f>#REF!</f>
        <v>#REF!</v>
      </c>
      <c r="F305" s="564" t="e">
        <f>#REF!</f>
        <v>#REF!</v>
      </c>
    </row>
    <row r="306" ht="18.75" hidden="1" spans="1:6">
      <c r="A306" s="488" t="s">
        <v>643</v>
      </c>
      <c r="B306" s="565" t="e">
        <f>#REF!</f>
        <v>#REF!</v>
      </c>
      <c r="C306" s="566" t="e">
        <f>#REF!</f>
        <v>#REF!</v>
      </c>
      <c r="D306" s="566" t="e">
        <f>#REF!</f>
        <v>#REF!</v>
      </c>
      <c r="E306" s="563" t="e">
        <f>#REF!</f>
        <v>#REF!</v>
      </c>
      <c r="F306" s="564" t="e">
        <f>#REF!</f>
        <v>#REF!</v>
      </c>
    </row>
    <row r="307" ht="18.75" hidden="1" spans="1:6">
      <c r="A307" s="488" t="s">
        <v>643</v>
      </c>
      <c r="B307" s="565" t="e">
        <f>#REF!</f>
        <v>#REF!</v>
      </c>
      <c r="C307" s="566" t="e">
        <f>#REF!</f>
        <v>#REF!</v>
      </c>
      <c r="D307" s="566" t="e">
        <f>#REF!</f>
        <v>#REF!</v>
      </c>
      <c r="E307" s="563" t="e">
        <f>#REF!</f>
        <v>#REF!</v>
      </c>
      <c r="F307" s="564" t="e">
        <f>#REF!</f>
        <v>#REF!</v>
      </c>
    </row>
    <row r="308" ht="18.75" hidden="1" spans="1:6">
      <c r="A308" s="488" t="s">
        <v>643</v>
      </c>
      <c r="B308" s="565" t="e">
        <f>#REF!</f>
        <v>#REF!</v>
      </c>
      <c r="C308" s="566" t="e">
        <f>#REF!</f>
        <v>#REF!</v>
      </c>
      <c r="D308" s="566" t="e">
        <f>#REF!</f>
        <v>#REF!</v>
      </c>
      <c r="E308" s="563" t="e">
        <f>#REF!</f>
        <v>#REF!</v>
      </c>
      <c r="F308" s="564" t="e">
        <f>#REF!</f>
        <v>#REF!</v>
      </c>
    </row>
    <row r="309" ht="18.75" hidden="1" spans="1:6">
      <c r="A309" s="488" t="s">
        <v>643</v>
      </c>
      <c r="B309" s="565" t="e">
        <f>#REF!</f>
        <v>#REF!</v>
      </c>
      <c r="C309" s="566" t="e">
        <f>#REF!</f>
        <v>#REF!</v>
      </c>
      <c r="D309" s="566" t="e">
        <f>#REF!</f>
        <v>#REF!</v>
      </c>
      <c r="E309" s="563" t="e">
        <f>#REF!</f>
        <v>#REF!</v>
      </c>
      <c r="F309" s="564" t="e">
        <f>#REF!</f>
        <v>#REF!</v>
      </c>
    </row>
    <row r="310" ht="18.75" hidden="1" spans="1:6">
      <c r="A310" s="488" t="s">
        <v>643</v>
      </c>
      <c r="B310" s="565" t="e">
        <f>#REF!</f>
        <v>#REF!</v>
      </c>
      <c r="C310" s="566" t="e">
        <f>#REF!</f>
        <v>#REF!</v>
      </c>
      <c r="D310" s="566" t="e">
        <f>#REF!</f>
        <v>#REF!</v>
      </c>
      <c r="E310" s="563" t="e">
        <f>#REF!</f>
        <v>#REF!</v>
      </c>
      <c r="F310" s="564" t="e">
        <f>#REF!</f>
        <v>#REF!</v>
      </c>
    </row>
    <row r="311" ht="18.75" hidden="1" spans="1:6">
      <c r="A311" s="488" t="s">
        <v>643</v>
      </c>
      <c r="B311" s="565" t="e">
        <f>#REF!</f>
        <v>#REF!</v>
      </c>
      <c r="C311" s="566" t="e">
        <f>#REF!</f>
        <v>#REF!</v>
      </c>
      <c r="D311" s="566" t="e">
        <f>#REF!</f>
        <v>#REF!</v>
      </c>
      <c r="E311" s="563" t="e">
        <f>#REF!</f>
        <v>#REF!</v>
      </c>
      <c r="F311" s="564" t="e">
        <f>#REF!</f>
        <v>#REF!</v>
      </c>
    </row>
    <row r="312" ht="18.75" hidden="1" spans="1:6">
      <c r="A312" s="488" t="s">
        <v>643</v>
      </c>
      <c r="B312" s="565" t="e">
        <f>#REF!</f>
        <v>#REF!</v>
      </c>
      <c r="C312" s="566" t="e">
        <f>#REF!</f>
        <v>#REF!</v>
      </c>
      <c r="D312" s="566" t="e">
        <f>#REF!</f>
        <v>#REF!</v>
      </c>
      <c r="E312" s="563" t="e">
        <f>#REF!</f>
        <v>#REF!</v>
      </c>
      <c r="F312" s="564" t="e">
        <f>#REF!</f>
        <v>#REF!</v>
      </c>
    </row>
    <row r="313" ht="18.75" hidden="1" spans="1:6">
      <c r="A313" s="488" t="s">
        <v>643</v>
      </c>
      <c r="B313" s="565" t="e">
        <f>#REF!</f>
        <v>#REF!</v>
      </c>
      <c r="C313" s="566" t="e">
        <f>#REF!</f>
        <v>#REF!</v>
      </c>
      <c r="D313" s="566" t="e">
        <f>#REF!</f>
        <v>#REF!</v>
      </c>
      <c r="E313" s="563" t="e">
        <f>#REF!</f>
        <v>#REF!</v>
      </c>
      <c r="F313" s="564" t="e">
        <f>#REF!</f>
        <v>#REF!</v>
      </c>
    </row>
    <row r="314" ht="18.75" hidden="1" spans="1:6">
      <c r="A314" s="488" t="s">
        <v>643</v>
      </c>
      <c r="B314" s="565" t="e">
        <f>#REF!</f>
        <v>#REF!</v>
      </c>
      <c r="C314" s="566" t="e">
        <f>#REF!</f>
        <v>#REF!</v>
      </c>
      <c r="D314" s="566" t="e">
        <f>#REF!</f>
        <v>#REF!</v>
      </c>
      <c r="E314" s="563" t="e">
        <f>#REF!</f>
        <v>#REF!</v>
      </c>
      <c r="F314" s="564" t="e">
        <f>#REF!</f>
        <v>#REF!</v>
      </c>
    </row>
    <row r="315" ht="18.75" hidden="1" spans="1:6">
      <c r="A315" s="488" t="s">
        <v>643</v>
      </c>
      <c r="B315" s="565" t="e">
        <f>#REF!</f>
        <v>#REF!</v>
      </c>
      <c r="C315" s="566" t="e">
        <f>#REF!</f>
        <v>#REF!</v>
      </c>
      <c r="D315" s="566" t="e">
        <f>#REF!</f>
        <v>#REF!</v>
      </c>
      <c r="E315" s="563" t="e">
        <f>#REF!</f>
        <v>#REF!</v>
      </c>
      <c r="F315" s="564" t="e">
        <f>#REF!</f>
        <v>#REF!</v>
      </c>
    </row>
    <row r="316" ht="18.75" hidden="1" spans="1:6">
      <c r="A316" s="488" t="s">
        <v>643</v>
      </c>
      <c r="B316" s="565" t="e">
        <f>#REF!</f>
        <v>#REF!</v>
      </c>
      <c r="C316" s="566" t="e">
        <f>#REF!</f>
        <v>#REF!</v>
      </c>
      <c r="D316" s="566" t="e">
        <f>#REF!</f>
        <v>#REF!</v>
      </c>
      <c r="E316" s="563" t="e">
        <f>#REF!</f>
        <v>#REF!</v>
      </c>
      <c r="F316" s="564" t="e">
        <f>#REF!</f>
        <v>#REF!</v>
      </c>
    </row>
    <row r="317" ht="18.75" hidden="1" spans="1:6">
      <c r="A317" s="488" t="s">
        <v>643</v>
      </c>
      <c r="B317" s="565" t="e">
        <f>#REF!</f>
        <v>#REF!</v>
      </c>
      <c r="C317" s="566" t="e">
        <f>#REF!</f>
        <v>#REF!</v>
      </c>
      <c r="D317" s="566" t="e">
        <f>#REF!</f>
        <v>#REF!</v>
      </c>
      <c r="E317" s="563" t="e">
        <f>#REF!</f>
        <v>#REF!</v>
      </c>
      <c r="F317" s="564" t="e">
        <f>#REF!</f>
        <v>#REF!</v>
      </c>
    </row>
    <row r="318" ht="18.75" hidden="1" spans="1:6">
      <c r="A318" s="488" t="s">
        <v>643</v>
      </c>
      <c r="B318" s="567" t="e">
        <f>#REF!</f>
        <v>#REF!</v>
      </c>
      <c r="C318" s="562" t="e">
        <f>#REF!</f>
        <v>#REF!</v>
      </c>
      <c r="D318" s="562" t="e">
        <f>#REF!</f>
        <v>#REF!</v>
      </c>
      <c r="E318" s="563" t="e">
        <f>#REF!</f>
        <v>#REF!</v>
      </c>
      <c r="F318" s="564" t="e">
        <f>#REF!</f>
        <v>#REF!</v>
      </c>
    </row>
    <row r="319" ht="18.75" hidden="1" spans="1:6">
      <c r="A319" s="488" t="s">
        <v>643</v>
      </c>
      <c r="B319" s="565" t="e">
        <f>#REF!</f>
        <v>#REF!</v>
      </c>
      <c r="C319" s="566" t="e">
        <f>#REF!</f>
        <v>#REF!</v>
      </c>
      <c r="D319" s="566" t="e">
        <f>#REF!</f>
        <v>#REF!</v>
      </c>
      <c r="E319" s="563" t="e">
        <f>#REF!</f>
        <v>#REF!</v>
      </c>
      <c r="F319" s="564" t="e">
        <f>#REF!</f>
        <v>#REF!</v>
      </c>
    </row>
    <row r="320" ht="18.75" hidden="1" spans="1:6">
      <c r="A320" s="488" t="s">
        <v>643</v>
      </c>
      <c r="B320" s="565" t="e">
        <f>#REF!</f>
        <v>#REF!</v>
      </c>
      <c r="C320" s="566" t="e">
        <f>#REF!</f>
        <v>#REF!</v>
      </c>
      <c r="D320" s="566" t="e">
        <f>#REF!</f>
        <v>#REF!</v>
      </c>
      <c r="E320" s="563" t="e">
        <f>#REF!</f>
        <v>#REF!</v>
      </c>
      <c r="F320" s="564" t="e">
        <f>#REF!</f>
        <v>#REF!</v>
      </c>
    </row>
    <row r="321" ht="18.75" hidden="1" spans="1:6">
      <c r="A321" s="488" t="s">
        <v>643</v>
      </c>
      <c r="B321" s="565" t="e">
        <f>#REF!</f>
        <v>#REF!</v>
      </c>
      <c r="C321" s="566" t="e">
        <f>#REF!</f>
        <v>#REF!</v>
      </c>
      <c r="D321" s="566" t="e">
        <f>#REF!</f>
        <v>#REF!</v>
      </c>
      <c r="E321" s="563" t="e">
        <f>#REF!</f>
        <v>#REF!</v>
      </c>
      <c r="F321" s="564" t="e">
        <f>#REF!</f>
        <v>#REF!</v>
      </c>
    </row>
    <row r="322" ht="18.75" hidden="1" spans="1:6">
      <c r="A322" s="488" t="s">
        <v>643</v>
      </c>
      <c r="B322" s="565" t="e">
        <f>#REF!</f>
        <v>#REF!</v>
      </c>
      <c r="C322" s="566" t="e">
        <f>#REF!</f>
        <v>#REF!</v>
      </c>
      <c r="D322" s="566" t="e">
        <f>#REF!</f>
        <v>#REF!</v>
      </c>
      <c r="E322" s="563" t="e">
        <f>#REF!</f>
        <v>#REF!</v>
      </c>
      <c r="F322" s="564" t="e">
        <f>#REF!</f>
        <v>#REF!</v>
      </c>
    </row>
    <row r="323" ht="18.75" hidden="1" spans="1:6">
      <c r="A323" s="488" t="s">
        <v>643</v>
      </c>
      <c r="B323" s="565" t="e">
        <f>#REF!</f>
        <v>#REF!</v>
      </c>
      <c r="C323" s="566" t="e">
        <f>#REF!</f>
        <v>#REF!</v>
      </c>
      <c r="D323" s="566" t="e">
        <f>#REF!</f>
        <v>#REF!</v>
      </c>
      <c r="E323" s="563" t="e">
        <f>#REF!</f>
        <v>#REF!</v>
      </c>
      <c r="F323" s="564" t="e">
        <f>#REF!</f>
        <v>#REF!</v>
      </c>
    </row>
    <row r="324" ht="18.75" hidden="1" spans="1:6">
      <c r="A324" s="488" t="s">
        <v>643</v>
      </c>
      <c r="B324" s="565" t="e">
        <f>#REF!</f>
        <v>#REF!</v>
      </c>
      <c r="C324" s="566" t="e">
        <f>#REF!</f>
        <v>#REF!</v>
      </c>
      <c r="D324" s="566" t="e">
        <f>#REF!</f>
        <v>#REF!</v>
      </c>
      <c r="E324" s="563" t="e">
        <f>#REF!</f>
        <v>#REF!</v>
      </c>
      <c r="F324" s="564" t="e">
        <f>#REF!</f>
        <v>#REF!</v>
      </c>
    </row>
    <row r="325" ht="18.75" hidden="1" spans="1:6">
      <c r="A325" s="488" t="s">
        <v>643</v>
      </c>
      <c r="B325" s="565" t="e">
        <f>#REF!</f>
        <v>#REF!</v>
      </c>
      <c r="C325" s="566" t="e">
        <f>#REF!</f>
        <v>#REF!</v>
      </c>
      <c r="D325" s="566" t="e">
        <f>#REF!</f>
        <v>#REF!</v>
      </c>
      <c r="E325" s="563" t="e">
        <f>#REF!</f>
        <v>#REF!</v>
      </c>
      <c r="F325" s="564" t="e">
        <f>#REF!</f>
        <v>#REF!</v>
      </c>
    </row>
    <row r="326" ht="18.75" hidden="1" spans="1:6">
      <c r="A326" s="488" t="s">
        <v>643</v>
      </c>
      <c r="B326" s="565" t="e">
        <f>#REF!</f>
        <v>#REF!</v>
      </c>
      <c r="C326" s="566" t="e">
        <f>#REF!</f>
        <v>#REF!</v>
      </c>
      <c r="D326" s="566" t="e">
        <f>#REF!</f>
        <v>#REF!</v>
      </c>
      <c r="E326" s="563" t="e">
        <f>#REF!</f>
        <v>#REF!</v>
      </c>
      <c r="F326" s="564" t="e">
        <f>#REF!</f>
        <v>#REF!</v>
      </c>
    </row>
    <row r="327" ht="18.75" hidden="1" spans="1:6">
      <c r="A327" s="488" t="s">
        <v>643</v>
      </c>
      <c r="B327" s="567" t="e">
        <f>#REF!</f>
        <v>#REF!</v>
      </c>
      <c r="C327" s="562" t="e">
        <f>#REF!</f>
        <v>#REF!</v>
      </c>
      <c r="D327" s="562" t="e">
        <f>#REF!</f>
        <v>#REF!</v>
      </c>
      <c r="E327" s="563" t="e">
        <f>#REF!</f>
        <v>#REF!</v>
      </c>
      <c r="F327" s="564" t="e">
        <f>#REF!</f>
        <v>#REF!</v>
      </c>
    </row>
    <row r="328" ht="18.75" hidden="1" spans="1:6">
      <c r="A328" s="488" t="s">
        <v>643</v>
      </c>
      <c r="B328" s="567" t="e">
        <f>#REF!</f>
        <v>#REF!</v>
      </c>
      <c r="C328" s="562" t="e">
        <f>#REF!</f>
        <v>#REF!</v>
      </c>
      <c r="D328" s="562" t="e">
        <f>#REF!</f>
        <v>#REF!</v>
      </c>
      <c r="E328" s="563" t="e">
        <f>#REF!</f>
        <v>#REF!</v>
      </c>
      <c r="F328" s="564" t="e">
        <f>#REF!</f>
        <v>#REF!</v>
      </c>
    </row>
    <row r="336" hidden="1" spans="1:6">
      <c r="B336" s="515" t="s">
        <v>761</v>
      </c>
      <c r="C336" s="572" t="s">
        <v>652</v>
      </c>
    </row>
    <row r="337" hidden="1" spans="2:4">
      <c r="B337" s="573"/>
      <c r="C337" s="572" t="s">
        <v>762</v>
      </c>
    </row>
    <row r="338" hidden="1" spans="2:4">
      <c r="B338" s="573"/>
      <c r="C338" s="572" t="s">
        <v>763</v>
      </c>
    </row>
    <row r="340" spans="2:4">
      <c r="B340" s="515" t="s">
        <v>653</v>
      </c>
      <c r="C340" s="574" t="s">
        <v>764</v>
      </c>
      <c r="D340" s="574" t="s">
        <v>765</v>
      </c>
    </row>
    <row r="341" spans="2:4">
      <c r="B341" s="573"/>
      <c r="C341" s="574" t="s">
        <v>766</v>
      </c>
      <c r="D341" s="574" t="s">
        <v>767</v>
      </c>
    </row>
    <row r="342" spans="2:4">
      <c r="B342" s="573"/>
      <c r="C342" s="574" t="s">
        <v>654</v>
      </c>
      <c r="D342" s="574" t="s">
        <v>768</v>
      </c>
    </row>
    <row r="343" spans="2:4">
      <c r="B343" s="573"/>
      <c r="C343" s="574" t="s">
        <v>769</v>
      </c>
      <c r="D343" s="574" t="s">
        <v>770</v>
      </c>
    </row>
    <row r="344" spans="2:4">
      <c r="B344" s="573"/>
      <c r="C344" s="574" t="s">
        <v>771</v>
      </c>
      <c r="D344" s="574" t="s">
        <v>772</v>
      </c>
    </row>
    <row r="345" spans="2:4">
      <c r="B345" s="573"/>
      <c r="C345" s="574" t="s">
        <v>773</v>
      </c>
      <c r="D345" s="574" t="s">
        <v>774</v>
      </c>
    </row>
    <row r="347" spans="2:4">
      <c r="B347" s="575" t="s">
        <v>656</v>
      </c>
      <c r="C347" s="574" t="s">
        <v>775</v>
      </c>
    </row>
    <row r="348" spans="2:4">
      <c r="B348" s="576"/>
      <c r="C348" s="574" t="s">
        <v>776</v>
      </c>
    </row>
    <row r="349" spans="2:4">
      <c r="B349" s="576"/>
      <c r="C349" s="574" t="s">
        <v>657</v>
      </c>
    </row>
    <row r="350" spans="2:4">
      <c r="B350" s="576"/>
      <c r="C350" s="574" t="s">
        <v>777</v>
      </c>
    </row>
    <row r="351" spans="2:4">
      <c r="B351" s="576"/>
      <c r="C351" s="574" t="s">
        <v>778</v>
      </c>
    </row>
    <row r="352" spans="2:4">
      <c r="B352" s="576"/>
      <c r="C352" s="574" t="s">
        <v>779</v>
      </c>
    </row>
    <row r="353" spans="2:3">
      <c r="B353" s="577"/>
      <c r="C353" s="574" t="s">
        <v>780</v>
      </c>
    </row>
    <row r="355" spans="2:3">
      <c r="B355" s="515" t="s">
        <v>781</v>
      </c>
      <c r="C355" s="573" t="s">
        <v>643</v>
      </c>
    </row>
    <row r="356" spans="2:3">
      <c r="B356" s="515" t="s">
        <v>782</v>
      </c>
      <c r="C356" s="573" t="s">
        <v>683</v>
      </c>
    </row>
  </sheetData>
  <mergeCells count="38">
    <mergeCell ref="B2:C2"/>
    <mergeCell ref="B20:C20"/>
    <mergeCell ref="B39:F39"/>
    <mergeCell ref="B58:E58"/>
    <mergeCell ref="B64:E64"/>
    <mergeCell ref="B71:G71"/>
    <mergeCell ref="B88:D88"/>
    <mergeCell ref="B94:D94"/>
    <mergeCell ref="B100:D100"/>
    <mergeCell ref="B106:H106"/>
    <mergeCell ref="B122:D122"/>
    <mergeCell ref="B128:F128"/>
    <mergeCell ref="B146:D146"/>
    <mergeCell ref="B152:E152"/>
    <mergeCell ref="B168:F168"/>
    <mergeCell ref="B185:D185"/>
    <mergeCell ref="B194:J194"/>
    <mergeCell ref="C195:D195"/>
    <mergeCell ref="E195:F195"/>
    <mergeCell ref="G195:H195"/>
    <mergeCell ref="I195:J195"/>
    <mergeCell ref="B203:D203"/>
    <mergeCell ref="B211:J211"/>
    <mergeCell ref="C212:D212"/>
    <mergeCell ref="E212:F212"/>
    <mergeCell ref="G212:H212"/>
    <mergeCell ref="I212:J212"/>
    <mergeCell ref="B219:F219"/>
    <mergeCell ref="B228:G228"/>
    <mergeCell ref="B245:G245"/>
    <mergeCell ref="B257:G257"/>
    <mergeCell ref="B40:B41"/>
    <mergeCell ref="B195:B196"/>
    <mergeCell ref="B212:B213"/>
    <mergeCell ref="B336:B338"/>
    <mergeCell ref="B340:B345"/>
    <mergeCell ref="B347:B353"/>
    <mergeCell ref="G40:G41"/>
  </mergeCells>
  <dataValidations count="8">
    <dataValidation type="list" allowBlank="1" showInputMessage="1" showErrorMessage="1" sqref="C7">
      <formula1>$C$336:$C$338</formula1>
    </dataValidation>
    <dataValidation type="list" allowBlank="1" showInputMessage="1" showErrorMessage="1" sqref="C8" errorStyle="warning">
      <formula1>$C$340:$C$345</formula1>
    </dataValidation>
    <dataValidation allowBlank="1" showInputMessage="1" showErrorMessage="1" sqref="C9" errorStyle="warning"/>
    <dataValidation type="list" allowBlank="1" showInputMessage="1" showErrorMessage="1" sqref="C10" errorStyle="warning">
      <formula1>$C$347:$C$353</formula1>
    </dataValidation>
    <dataValidation type="list" allowBlank="1" showInputMessage="1" showErrorMessage="1" sqref="C12" errorStyle="warning">
      <formula1>$C$347:$C$349</formula1>
    </dataValidation>
    <dataValidation type="list" allowBlank="1" showInputMessage="1" showErrorMessage="1" sqref="D12">
      <formula1>$C$347:$C$349</formula1>
    </dataValidation>
    <dataValidation type="list" allowBlank="1" showInputMessage="1" showErrorMessage="1" sqref="A1:A328">
      <formula1>$C$355:$C$356</formula1>
    </dataValidation>
    <dataValidation type="list" allowBlank="1" showInputMessage="1" showErrorMessage="1" sqref="A329:A1048576">
      <formula1>"Y、N"</formula1>
    </dataValidation>
  </dataValidations>
  <pageMargins left="0.7" right="0.7" top="0.75" bottom="0.75"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pageSetUpPr fitToPage="1"/>
  </sheetPr>
  <dimension ref="A1:H29"/>
  <sheetViews>
    <sheetView showGridLines="0" zoomScale="96" zoomScaleNormal="96" topLeftCell="A2" workbookViewId="0">
      <selection activeCell="C7" sqref="C7:C26"/>
    </sheetView>
  </sheetViews>
  <sheetFormatPr defaultColWidth="9" defaultRowHeight="15.75" customHeight="1" outlineLevelCol="7"/>
  <cols>
    <col min="1" max="6" width="18" style="10" customWidth="1"/>
    <col min="7" max="7" width="16.7" style="10" customWidth="1"/>
    <col min="8" max="8" width="8.7" style="10" customWidth="1"/>
    <col min="9" max="10" width="9" style="10" customWidth="1"/>
    <col min="11" max="16384" width="9" style="10"/>
  </cols>
  <sheetData>
    <row r="1" customHeight="1" spans="1:8">
      <c r="A1" s="11" t="s">
        <v>0</v>
      </c>
    </row>
    <row r="2" s="8" customFormat="1" ht="30" customHeight="1" spans="1:8">
      <c r="A2" s="12" t="s">
        <v>7770</v>
      </c>
    </row>
    <row r="3" customHeight="1" spans="1:8">
      <c r="A3" s="9" t="str">
        <f>"评估基准日："&amp;TEXT(基本信息输入表!M7,"yyyy年mm月dd日")</f>
        <v>评估基准日：2025年02月20日</v>
      </c>
    </row>
    <row r="4" ht="14.25" customHeight="1" spans="1:8">
      <c r="A4" s="9"/>
      <c r="B4" s="9"/>
      <c r="C4" s="9"/>
      <c r="D4" s="9"/>
      <c r="E4" s="9"/>
      <c r="F4" s="9"/>
      <c r="G4" s="14" t="s">
        <v>7771</v>
      </c>
    </row>
    <row r="5" customHeight="1" spans="1:8">
      <c r="A5" s="10" t="str">
        <f>基本信息输入表!K6&amp;"："&amp;基本信息输入表!M6</f>
        <v>产权持有单位：中国石油天然气股份有限公司塔里木油田分公司塔西南勘探开发公司</v>
      </c>
      <c r="G5" s="14" t="s">
        <v>1444</v>
      </c>
    </row>
    <row r="6" s="9" customFormat="1" customHeight="1" spans="1:8">
      <c r="A6" s="18" t="s">
        <v>4</v>
      </c>
      <c r="B6" s="18" t="s">
        <v>7772</v>
      </c>
      <c r="C6" s="18" t="s">
        <v>1147</v>
      </c>
      <c r="D6" s="18" t="s">
        <v>7773</v>
      </c>
      <c r="E6" s="19" t="s">
        <v>6</v>
      </c>
      <c r="F6" s="18" t="s">
        <v>7</v>
      </c>
      <c r="G6" s="18" t="s">
        <v>176</v>
      </c>
      <c r="H6" s="9" t="s">
        <v>1461</v>
      </c>
    </row>
    <row r="7" ht="12.75" customHeight="1" spans="1:8">
      <c r="A7" s="20" t="str">
        <f>IF(D7="","",ROW()-6)</f>
        <v/>
      </c>
      <c r="B7" s="21"/>
      <c r="C7" s="22"/>
      <c r="D7" s="21"/>
      <c r="E7" s="23"/>
      <c r="F7" s="23"/>
      <c r="G7" s="21"/>
      <c r="H7" s="9" t="s">
        <v>7774</v>
      </c>
    </row>
    <row r="8" ht="12.75" customHeight="1" spans="1:8">
      <c r="A8" s="20" t="str">
        <f t="shared" ref="A8:A26" si="0">IF(D8="","",ROW()-6)</f>
        <v/>
      </c>
      <c r="B8" s="21"/>
      <c r="C8" s="22"/>
      <c r="D8" s="21"/>
      <c r="E8" s="23"/>
      <c r="F8" s="23"/>
      <c r="G8" s="21"/>
      <c r="H8" s="9" t="s">
        <v>7775</v>
      </c>
    </row>
    <row r="9" ht="12.75" customHeight="1" spans="1:8">
      <c r="A9" s="20" t="str">
        <f t="shared" si="0"/>
        <v/>
      </c>
      <c r="B9" s="21"/>
      <c r="C9" s="22"/>
      <c r="D9" s="21"/>
      <c r="E9" s="23"/>
      <c r="F9" s="23"/>
      <c r="G9" s="21"/>
      <c r="H9" s="9" t="s">
        <v>7776</v>
      </c>
    </row>
    <row r="10" ht="12.75" customHeight="1" spans="1:8">
      <c r="A10" s="20" t="str">
        <f t="shared" si="0"/>
        <v/>
      </c>
      <c r="B10" s="21"/>
      <c r="C10" s="22"/>
      <c r="D10" s="21"/>
      <c r="E10" s="23"/>
      <c r="F10" s="23"/>
      <c r="G10" s="21"/>
      <c r="H10" s="9" t="s">
        <v>7777</v>
      </c>
    </row>
    <row r="11" ht="12.75" customHeight="1" spans="1:8">
      <c r="A11" s="20" t="str">
        <f t="shared" si="0"/>
        <v/>
      </c>
      <c r="B11" s="21"/>
      <c r="C11" s="22"/>
      <c r="D11" s="21"/>
      <c r="E11" s="23"/>
      <c r="F11" s="23"/>
      <c r="G11" s="21"/>
      <c r="H11" s="9" t="s">
        <v>7778</v>
      </c>
    </row>
    <row r="12" ht="12.75" customHeight="1" spans="1:8">
      <c r="A12" s="20" t="str">
        <f t="shared" si="0"/>
        <v/>
      </c>
      <c r="B12" s="21"/>
      <c r="C12" s="22"/>
      <c r="D12" s="21"/>
      <c r="E12" s="23"/>
      <c r="F12" s="23"/>
      <c r="G12" s="21"/>
      <c r="H12" s="9" t="s">
        <v>7779</v>
      </c>
    </row>
    <row r="13" ht="12.75" customHeight="1" spans="1:8">
      <c r="A13" s="20" t="str">
        <f t="shared" si="0"/>
        <v/>
      </c>
      <c r="B13" s="21"/>
      <c r="C13" s="22"/>
      <c r="D13" s="21"/>
      <c r="E13" s="23"/>
      <c r="F13" s="23"/>
      <c r="G13" s="21"/>
      <c r="H13" s="9" t="s">
        <v>7780</v>
      </c>
    </row>
    <row r="14" ht="12.75" customHeight="1" spans="1:8">
      <c r="A14" s="20" t="str">
        <f t="shared" si="0"/>
        <v/>
      </c>
      <c r="B14" s="21"/>
      <c r="C14" s="22"/>
      <c r="D14" s="21"/>
      <c r="E14" s="23"/>
      <c r="F14" s="23"/>
      <c r="G14" s="21"/>
      <c r="H14" s="9" t="s">
        <v>7781</v>
      </c>
    </row>
    <row r="15" ht="12.75" customHeight="1" spans="1:8">
      <c r="A15" s="20" t="str">
        <f t="shared" si="0"/>
        <v/>
      </c>
      <c r="B15" s="21"/>
      <c r="C15" s="22"/>
      <c r="D15" s="21"/>
      <c r="E15" s="23"/>
      <c r="F15" s="23"/>
      <c r="G15" s="21"/>
      <c r="H15" s="9" t="s">
        <v>7782</v>
      </c>
    </row>
    <row r="16" ht="12.75" customHeight="1" spans="1:8">
      <c r="A16" s="20" t="str">
        <f t="shared" si="0"/>
        <v/>
      </c>
      <c r="B16" s="21"/>
      <c r="C16" s="22"/>
      <c r="D16" s="21"/>
      <c r="E16" s="23"/>
      <c r="F16" s="23"/>
      <c r="G16" s="21"/>
      <c r="H16" s="9" t="s">
        <v>7783</v>
      </c>
    </row>
    <row r="17" ht="12.75" customHeight="1" spans="1:8">
      <c r="A17" s="20" t="str">
        <f t="shared" si="0"/>
        <v/>
      </c>
      <c r="B17" s="21"/>
      <c r="C17" s="22"/>
      <c r="D17" s="21"/>
      <c r="E17" s="23"/>
      <c r="F17" s="23"/>
      <c r="G17" s="21"/>
      <c r="H17" s="9" t="s">
        <v>7784</v>
      </c>
    </row>
    <row r="18" ht="12.75" customHeight="1" spans="1:8">
      <c r="A18" s="20" t="str">
        <f t="shared" si="0"/>
        <v/>
      </c>
      <c r="B18" s="21"/>
      <c r="C18" s="22"/>
      <c r="D18" s="21"/>
      <c r="E18" s="23"/>
      <c r="F18" s="23"/>
      <c r="G18" s="21"/>
      <c r="H18" s="9" t="s">
        <v>7785</v>
      </c>
    </row>
    <row r="19" ht="12.75" customHeight="1" spans="1:8">
      <c r="A19" s="20" t="str">
        <f t="shared" si="0"/>
        <v/>
      </c>
      <c r="B19" s="21"/>
      <c r="C19" s="22"/>
      <c r="D19" s="21"/>
      <c r="E19" s="23"/>
      <c r="F19" s="23"/>
      <c r="G19" s="21"/>
      <c r="H19" s="9" t="s">
        <v>7786</v>
      </c>
    </row>
    <row r="20" ht="12.75" customHeight="1" spans="1:8">
      <c r="A20" s="20" t="str">
        <f t="shared" si="0"/>
        <v/>
      </c>
      <c r="B20" s="21"/>
      <c r="C20" s="22"/>
      <c r="D20" s="21"/>
      <c r="E20" s="23"/>
      <c r="F20" s="23"/>
      <c r="G20" s="21"/>
      <c r="H20" s="9" t="s">
        <v>7787</v>
      </c>
    </row>
    <row r="21" ht="12.75" customHeight="1" spans="1:8">
      <c r="A21" s="20" t="str">
        <f t="shared" si="0"/>
        <v/>
      </c>
      <c r="B21" s="21"/>
      <c r="C21" s="22"/>
      <c r="D21" s="21"/>
      <c r="E21" s="23"/>
      <c r="F21" s="23"/>
      <c r="G21" s="21"/>
      <c r="H21" s="9" t="s">
        <v>7788</v>
      </c>
    </row>
    <row r="22" ht="12.75" customHeight="1" spans="1:8">
      <c r="A22" s="20" t="str">
        <f t="shared" si="0"/>
        <v/>
      </c>
      <c r="B22" s="21"/>
      <c r="C22" s="22"/>
      <c r="D22" s="21"/>
      <c r="E22" s="23"/>
      <c r="F22" s="23"/>
      <c r="G22" s="21"/>
      <c r="H22" s="9" t="s">
        <v>7789</v>
      </c>
    </row>
    <row r="23" ht="12.75" customHeight="1" spans="1:8">
      <c r="A23" s="20" t="str">
        <f t="shared" si="0"/>
        <v/>
      </c>
      <c r="B23" s="21"/>
      <c r="C23" s="22"/>
      <c r="D23" s="21"/>
      <c r="E23" s="23"/>
      <c r="F23" s="23"/>
      <c r="G23" s="21"/>
      <c r="H23" s="9" t="s">
        <v>7790</v>
      </c>
    </row>
    <row r="24" ht="12.75" customHeight="1" spans="1:8">
      <c r="A24" s="20" t="str">
        <f t="shared" si="0"/>
        <v/>
      </c>
      <c r="B24" s="21"/>
      <c r="C24" s="22"/>
      <c r="D24" s="21"/>
      <c r="E24" s="23"/>
      <c r="F24" s="23"/>
      <c r="G24" s="21"/>
      <c r="H24" s="9" t="s">
        <v>7791</v>
      </c>
    </row>
    <row r="25" ht="12.75" customHeight="1" spans="1:8">
      <c r="A25" s="20" t="str">
        <f t="shared" si="0"/>
        <v/>
      </c>
      <c r="B25" s="21"/>
      <c r="C25" s="22"/>
      <c r="D25" s="21"/>
      <c r="E25" s="23"/>
      <c r="F25" s="23"/>
      <c r="G25" s="21"/>
      <c r="H25" s="9" t="s">
        <v>7792</v>
      </c>
    </row>
    <row r="26" ht="12.75" customHeight="1" spans="1:8">
      <c r="A26" s="20" t="str">
        <f t="shared" si="0"/>
        <v/>
      </c>
      <c r="B26" s="21"/>
      <c r="C26" s="22"/>
      <c r="D26" s="21"/>
      <c r="E26" s="23"/>
      <c r="F26" s="23"/>
      <c r="G26" s="21"/>
      <c r="H26" s="9" t="s">
        <v>7793</v>
      </c>
    </row>
    <row r="27" customHeight="1" spans="1:8">
      <c r="A27" s="24" t="s">
        <v>1524</v>
      </c>
      <c r="B27" s="25"/>
      <c r="C27" s="24"/>
      <c r="D27" s="24"/>
      <c r="E27" s="31">
        <f>SUM(E7:E26)</f>
        <v>0</v>
      </c>
      <c r="F27" s="31">
        <f>SUM(F7:F26)</f>
        <v>0</v>
      </c>
      <c r="G27" s="27"/>
    </row>
    <row r="28" customHeight="1" spans="1:8">
      <c r="A28" s="10" t="str">
        <f>基本信息输入表!$K$6&amp;"填表人："&amp;基本信息输入表!$M$93</f>
        <v>产权持有单位填表人：宁国胜</v>
      </c>
      <c r="F28" s="10" t="str">
        <f>"评估人员："&amp;基本信息输入表!$Q$93</f>
        <v>评估人员：王庆国</v>
      </c>
      <c r="H28" s="10" t="s">
        <v>1483</v>
      </c>
    </row>
    <row r="29" customHeight="1" spans="1:8">
      <c r="A29" s="10" t="str">
        <f>"填表日期："&amp;YEAR(基本信息输入表!$O$93)&amp;"年"&amp;MONTH(基本信息输入表!$O$93)&amp;"月"&amp;DAY(基本信息输入表!$O$93)&amp;"日"</f>
        <v>填表日期：2025年2月22日</v>
      </c>
    </row>
  </sheetData>
  <mergeCells count="3">
    <mergeCell ref="A2:G2"/>
    <mergeCell ref="A3:G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pageSetUpPr fitToPage="1"/>
  </sheetPr>
  <dimension ref="A1:J30"/>
  <sheetViews>
    <sheetView showGridLines="0" zoomScale="96" zoomScaleNormal="96" topLeftCell="A4" workbookViewId="0">
      <selection activeCell="I21" sqref="I21"/>
    </sheetView>
  </sheetViews>
  <sheetFormatPr defaultColWidth="9" defaultRowHeight="15.75" customHeight="1"/>
  <cols>
    <col min="1" max="1" width="10.2" style="10" customWidth="1"/>
    <col min="2" max="2" width="13.7" style="10" customWidth="1"/>
    <col min="3" max="8" width="10.2" style="10" customWidth="1"/>
    <col min="9" max="9" width="17.2" style="10" customWidth="1"/>
    <col min="10" max="10" width="8.2" style="10" customWidth="1"/>
    <col min="11" max="12" width="9" style="10" customWidth="1"/>
    <col min="13" max="16384" width="9" style="10"/>
  </cols>
  <sheetData>
    <row r="1" customHeight="1" spans="1:10">
      <c r="A1" s="11" t="s">
        <v>0</v>
      </c>
    </row>
    <row r="2" s="8" customFormat="1" ht="30" customHeight="1" spans="1:10">
      <c r="A2" s="12" t="s">
        <v>7794</v>
      </c>
    </row>
    <row r="3" customHeight="1" spans="1:10">
      <c r="A3" s="9" t="str">
        <f>"评估基准日："&amp;TEXT(基本信息输入表!M7,"yyyy年mm月dd日")</f>
        <v>评估基准日：2025年02月20日</v>
      </c>
    </row>
    <row r="4" ht="14.25" customHeight="1" spans="1:10">
      <c r="A4" s="9"/>
      <c r="B4" s="9"/>
      <c r="C4" s="9"/>
      <c r="D4" s="9"/>
      <c r="E4" s="9"/>
      <c r="F4" s="9"/>
      <c r="G4" s="9"/>
      <c r="H4" s="9"/>
      <c r="I4" s="14" t="s">
        <v>7795</v>
      </c>
    </row>
    <row r="5" customHeight="1" spans="1:10">
      <c r="A5" s="15" t="str">
        <f>基本信息输入表!K6&amp;"："&amp;基本信息输入表!M6</f>
        <v>产权持有单位：中国石油天然气股份有限公司塔里木油田分公司塔西南勘探开发公司</v>
      </c>
      <c r="B5" s="16"/>
      <c r="C5" s="16"/>
      <c r="D5" s="16"/>
      <c r="E5" s="17"/>
      <c r="F5" s="17"/>
      <c r="I5" s="14" t="s">
        <v>1444</v>
      </c>
    </row>
    <row r="6" s="9" customFormat="1" customHeight="1" spans="1:10">
      <c r="A6" s="18" t="s">
        <v>4</v>
      </c>
      <c r="B6" s="18" t="s">
        <v>1065</v>
      </c>
      <c r="C6" s="18" t="s">
        <v>1147</v>
      </c>
      <c r="D6" s="18" t="s">
        <v>1092</v>
      </c>
      <c r="E6" s="18" t="s">
        <v>848</v>
      </c>
      <c r="F6" s="18" t="s">
        <v>7566</v>
      </c>
      <c r="G6" s="19" t="s">
        <v>6</v>
      </c>
      <c r="H6" s="18" t="s">
        <v>7</v>
      </c>
      <c r="I6" s="18" t="s">
        <v>176</v>
      </c>
      <c r="J6" s="9" t="s">
        <v>1461</v>
      </c>
    </row>
    <row r="7" ht="12.75" customHeight="1" spans="1:10">
      <c r="A7" s="20" t="str">
        <f>IF(B7="","",ROW()-6)</f>
        <v/>
      </c>
      <c r="B7" s="21"/>
      <c r="C7" s="22"/>
      <c r="D7" s="21"/>
      <c r="E7" s="21"/>
      <c r="F7" s="23"/>
      <c r="G7" s="23"/>
      <c r="H7" s="23"/>
      <c r="I7" s="21"/>
      <c r="J7" s="9" t="s">
        <v>7796</v>
      </c>
    </row>
    <row r="8" ht="12.75" customHeight="1" spans="1:10">
      <c r="A8" s="20" t="str">
        <f t="shared" ref="A8:A26" si="0">IF(B8="","",ROW()-6)</f>
        <v/>
      </c>
      <c r="B8" s="21"/>
      <c r="C8" s="22"/>
      <c r="D8" s="21"/>
      <c r="E8" s="21"/>
      <c r="F8" s="23"/>
      <c r="G8" s="23"/>
      <c r="H8" s="23"/>
      <c r="I8" s="21"/>
      <c r="J8" s="9" t="s">
        <v>7797</v>
      </c>
    </row>
    <row r="9" ht="12.75" customHeight="1" spans="1:10">
      <c r="A9" s="20" t="str">
        <f t="shared" si="0"/>
        <v/>
      </c>
      <c r="B9" s="21"/>
      <c r="C9" s="22"/>
      <c r="D9" s="21"/>
      <c r="E9" s="21"/>
      <c r="F9" s="23"/>
      <c r="G9" s="23"/>
      <c r="H9" s="23"/>
      <c r="I9" s="21"/>
      <c r="J9" s="9" t="s">
        <v>7798</v>
      </c>
    </row>
    <row r="10" ht="12.75" customHeight="1" spans="1:10">
      <c r="A10" s="20" t="str">
        <f t="shared" si="0"/>
        <v/>
      </c>
      <c r="B10" s="21"/>
      <c r="C10" s="22"/>
      <c r="D10" s="21"/>
      <c r="E10" s="21"/>
      <c r="F10" s="23"/>
      <c r="G10" s="23"/>
      <c r="H10" s="23"/>
      <c r="I10" s="21"/>
      <c r="J10" s="9" t="s">
        <v>7799</v>
      </c>
    </row>
    <row r="11" ht="12.75" customHeight="1" spans="1:10">
      <c r="A11" s="20" t="str">
        <f t="shared" si="0"/>
        <v/>
      </c>
      <c r="B11" s="21"/>
      <c r="C11" s="22"/>
      <c r="D11" s="21"/>
      <c r="E11" s="21"/>
      <c r="F11" s="23"/>
      <c r="G11" s="23"/>
      <c r="H11" s="23"/>
      <c r="I11" s="21"/>
      <c r="J11" s="9" t="s">
        <v>7800</v>
      </c>
    </row>
    <row r="12" ht="12.75" customHeight="1" spans="1:10">
      <c r="A12" s="20" t="str">
        <f t="shared" si="0"/>
        <v/>
      </c>
      <c r="B12" s="21"/>
      <c r="C12" s="22"/>
      <c r="D12" s="21"/>
      <c r="E12" s="21"/>
      <c r="F12" s="23"/>
      <c r="G12" s="23"/>
      <c r="H12" s="23"/>
      <c r="I12" s="21"/>
      <c r="J12" s="9" t="s">
        <v>7801</v>
      </c>
    </row>
    <row r="13" ht="12.75" customHeight="1" spans="1:10">
      <c r="A13" s="20" t="str">
        <f t="shared" si="0"/>
        <v/>
      </c>
      <c r="B13" s="21"/>
      <c r="C13" s="22"/>
      <c r="D13" s="21"/>
      <c r="E13" s="21"/>
      <c r="F13" s="23"/>
      <c r="G13" s="23"/>
      <c r="H13" s="23"/>
      <c r="I13" s="21"/>
      <c r="J13" s="9" t="s">
        <v>7802</v>
      </c>
    </row>
    <row r="14" ht="12.75" customHeight="1" spans="1:10">
      <c r="A14" s="20" t="str">
        <f t="shared" si="0"/>
        <v/>
      </c>
      <c r="B14" s="21"/>
      <c r="C14" s="22"/>
      <c r="D14" s="21"/>
      <c r="E14" s="21"/>
      <c r="F14" s="23"/>
      <c r="G14" s="23"/>
      <c r="H14" s="23"/>
      <c r="I14" s="21"/>
      <c r="J14" s="9" t="s">
        <v>7803</v>
      </c>
    </row>
    <row r="15" ht="12.75" customHeight="1" spans="1:10">
      <c r="A15" s="20" t="str">
        <f t="shared" si="0"/>
        <v/>
      </c>
      <c r="B15" s="21"/>
      <c r="C15" s="22"/>
      <c r="D15" s="21"/>
      <c r="E15" s="21"/>
      <c r="F15" s="23"/>
      <c r="G15" s="23"/>
      <c r="H15" s="23"/>
      <c r="I15" s="21"/>
      <c r="J15" s="9" t="s">
        <v>7804</v>
      </c>
    </row>
    <row r="16" ht="12.75" customHeight="1" spans="1:10">
      <c r="A16" s="20" t="str">
        <f t="shared" si="0"/>
        <v/>
      </c>
      <c r="B16" s="21"/>
      <c r="C16" s="22"/>
      <c r="D16" s="21"/>
      <c r="E16" s="21"/>
      <c r="F16" s="23"/>
      <c r="G16" s="23"/>
      <c r="H16" s="23"/>
      <c r="I16" s="21"/>
      <c r="J16" s="9" t="s">
        <v>7805</v>
      </c>
    </row>
    <row r="17" ht="12.75" customHeight="1" spans="1:10">
      <c r="A17" s="20" t="str">
        <f t="shared" si="0"/>
        <v/>
      </c>
      <c r="B17" s="21"/>
      <c r="C17" s="22"/>
      <c r="D17" s="21"/>
      <c r="E17" s="21"/>
      <c r="F17" s="23"/>
      <c r="G17" s="23"/>
      <c r="H17" s="23"/>
      <c r="I17" s="21"/>
      <c r="J17" s="9" t="s">
        <v>7806</v>
      </c>
    </row>
    <row r="18" ht="12.75" customHeight="1" spans="1:10">
      <c r="A18" s="20" t="str">
        <f t="shared" si="0"/>
        <v/>
      </c>
      <c r="B18" s="21"/>
      <c r="C18" s="22"/>
      <c r="D18" s="21"/>
      <c r="E18" s="21"/>
      <c r="F18" s="23"/>
      <c r="G18" s="23"/>
      <c r="H18" s="23"/>
      <c r="I18" s="21"/>
      <c r="J18" s="9" t="s">
        <v>7807</v>
      </c>
    </row>
    <row r="19" ht="12.75" customHeight="1" spans="1:10">
      <c r="A19" s="20" t="str">
        <f t="shared" si="0"/>
        <v/>
      </c>
      <c r="B19" s="21"/>
      <c r="C19" s="22"/>
      <c r="D19" s="21"/>
      <c r="E19" s="21"/>
      <c r="F19" s="23"/>
      <c r="G19" s="23"/>
      <c r="H19" s="23"/>
      <c r="I19" s="21"/>
      <c r="J19" s="9" t="s">
        <v>7808</v>
      </c>
    </row>
    <row r="20" ht="12.75" customHeight="1" spans="1:10">
      <c r="A20" s="20" t="str">
        <f t="shared" si="0"/>
        <v/>
      </c>
      <c r="B20" s="21"/>
      <c r="C20" s="22"/>
      <c r="D20" s="21"/>
      <c r="E20" s="21"/>
      <c r="F20" s="23"/>
      <c r="G20" s="23"/>
      <c r="H20" s="23"/>
      <c r="I20" s="21"/>
      <c r="J20" s="9" t="s">
        <v>7809</v>
      </c>
    </row>
    <row r="21" ht="12.75" customHeight="1" spans="1:10">
      <c r="A21" s="20" t="str">
        <f t="shared" si="0"/>
        <v/>
      </c>
      <c r="B21" s="21"/>
      <c r="C21" s="22"/>
      <c r="D21" s="21"/>
      <c r="E21" s="21"/>
      <c r="F21" s="23"/>
      <c r="G21" s="23"/>
      <c r="H21" s="23"/>
      <c r="I21" s="21"/>
      <c r="J21" s="9" t="s">
        <v>7810</v>
      </c>
    </row>
    <row r="22" ht="12.75" customHeight="1" spans="1:10">
      <c r="A22" s="20" t="str">
        <f t="shared" si="0"/>
        <v/>
      </c>
      <c r="B22" s="21"/>
      <c r="C22" s="22"/>
      <c r="D22" s="21"/>
      <c r="E22" s="21"/>
      <c r="F22" s="23"/>
      <c r="G22" s="23"/>
      <c r="H22" s="23"/>
      <c r="I22" s="21"/>
      <c r="J22" s="9" t="s">
        <v>7811</v>
      </c>
    </row>
    <row r="23" ht="12.75" customHeight="1" spans="1:10">
      <c r="A23" s="20" t="str">
        <f t="shared" si="0"/>
        <v/>
      </c>
      <c r="B23" s="21"/>
      <c r="C23" s="22"/>
      <c r="D23" s="21"/>
      <c r="E23" s="21"/>
      <c r="F23" s="23"/>
      <c r="G23" s="23"/>
      <c r="H23" s="23"/>
      <c r="I23" s="21"/>
      <c r="J23" s="9" t="s">
        <v>7812</v>
      </c>
    </row>
    <row r="24" ht="12.75" customHeight="1" spans="1:10">
      <c r="A24" s="20" t="str">
        <f t="shared" si="0"/>
        <v/>
      </c>
      <c r="B24" s="21"/>
      <c r="C24" s="22"/>
      <c r="D24" s="21"/>
      <c r="E24" s="21"/>
      <c r="F24" s="23"/>
      <c r="G24" s="23"/>
      <c r="H24" s="23"/>
      <c r="I24" s="21"/>
      <c r="J24" s="9" t="s">
        <v>7813</v>
      </c>
    </row>
    <row r="25" ht="12.75" customHeight="1" spans="1:10">
      <c r="A25" s="20" t="str">
        <f t="shared" si="0"/>
        <v/>
      </c>
      <c r="B25" s="21"/>
      <c r="C25" s="22"/>
      <c r="D25" s="21"/>
      <c r="E25" s="21"/>
      <c r="F25" s="23"/>
      <c r="G25" s="23"/>
      <c r="H25" s="23"/>
      <c r="I25" s="21"/>
      <c r="J25" s="9" t="s">
        <v>7814</v>
      </c>
    </row>
    <row r="26" ht="12.75" customHeight="1" spans="1:10">
      <c r="A26" s="20" t="str">
        <f t="shared" si="0"/>
        <v/>
      </c>
      <c r="B26" s="21"/>
      <c r="C26" s="22"/>
      <c r="D26" s="21"/>
      <c r="E26" s="21"/>
      <c r="F26" s="23"/>
      <c r="G26" s="23"/>
      <c r="H26" s="23"/>
      <c r="I26" s="21"/>
      <c r="J26" s="9" t="s">
        <v>7815</v>
      </c>
    </row>
    <row r="27" customHeight="1" spans="1:10">
      <c r="A27" s="24" t="s">
        <v>1524</v>
      </c>
      <c r="B27" s="25"/>
      <c r="C27" s="24"/>
      <c r="D27" s="24"/>
      <c r="E27" s="24"/>
      <c r="F27" s="24"/>
      <c r="G27" s="31">
        <f>SUM(G7:G26)</f>
        <v>0</v>
      </c>
      <c r="H27" s="31">
        <f>SUM(H7:H26)</f>
        <v>0</v>
      </c>
      <c r="I27" s="27"/>
    </row>
    <row r="28" customHeight="1" spans="1:10">
      <c r="A28" s="10" t="str">
        <f>基本信息输入表!$K$6&amp;"填表人："&amp;基本信息输入表!$M$94</f>
        <v>产权持有单位填表人：宁国胜</v>
      </c>
      <c r="H28" s="10" t="str">
        <f>"评估人员："&amp;基本信息输入表!$Q$94</f>
        <v>评估人员：王庆国</v>
      </c>
      <c r="J28" s="10" t="s">
        <v>1483</v>
      </c>
    </row>
    <row r="29" customHeight="1" spans="1:10">
      <c r="A29" s="10" t="str">
        <f>"填表日期："&amp;YEAR(基本信息输入表!$O$94)&amp;"年"&amp;MONTH(基本信息输入表!$O$94)&amp;"月"&amp;DAY(基本信息输入表!$O$94)&amp;"日"</f>
        <v>填表日期：2025年2月22日</v>
      </c>
    </row>
    <row r="30" customHeight="1" spans="1:10">
      <c r="J30" s="58"/>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pageSetUpPr fitToPage="1"/>
  </sheetPr>
  <dimension ref="A1:H29"/>
  <sheetViews>
    <sheetView showGridLines="0" zoomScale="96" zoomScaleNormal="96" topLeftCell="A4" workbookViewId="0">
      <selection activeCell="F17" sqref="F17"/>
    </sheetView>
  </sheetViews>
  <sheetFormatPr defaultColWidth="9" defaultRowHeight="15.75" customHeight="1" outlineLevelCol="7"/>
  <cols>
    <col min="1" max="1" width="6.7" style="10" customWidth="1"/>
    <col min="2" max="2" width="22.5" style="10" customWidth="1"/>
    <col min="3" max="4" width="13.7" style="10" customWidth="1"/>
    <col min="5" max="6" width="15.7" style="10" customWidth="1"/>
    <col min="7" max="7" width="18.2" style="10" customWidth="1"/>
    <col min="8" max="9" width="9" style="10" customWidth="1"/>
    <col min="10" max="16384" width="9" style="10"/>
  </cols>
  <sheetData>
    <row r="1" customHeight="1" spans="1:8">
      <c r="A1" s="11" t="s">
        <v>0</v>
      </c>
    </row>
    <row r="2" s="8" customFormat="1" ht="30" customHeight="1" spans="1:8">
      <c r="A2" s="12" t="s">
        <v>7816</v>
      </c>
    </row>
    <row r="3" customHeight="1" spans="1:8">
      <c r="A3" s="9" t="str">
        <f>"评估基准日："&amp;TEXT(基本信息输入表!M7,"yyyy年mm月dd日")</f>
        <v>评估基准日：2025年02月20日</v>
      </c>
    </row>
    <row r="4" ht="14.25" customHeight="1" spans="1:8">
      <c r="A4" s="9"/>
      <c r="B4" s="9"/>
      <c r="C4" s="9"/>
      <c r="D4" s="9"/>
      <c r="E4" s="9"/>
      <c r="F4" s="9"/>
      <c r="G4" s="14" t="s">
        <v>7817</v>
      </c>
    </row>
    <row r="5" customHeight="1" spans="1:8">
      <c r="A5" s="15" t="str">
        <f>基本信息输入表!K6&amp;"："&amp;基本信息输入表!M6</f>
        <v>产权持有单位：中国石油天然气股份有限公司塔里木油田分公司塔西南勘探开发公司</v>
      </c>
      <c r="B5" s="16"/>
      <c r="C5" s="16"/>
      <c r="D5" s="56"/>
      <c r="G5" s="14" t="s">
        <v>1444</v>
      </c>
    </row>
    <row r="6" s="9" customFormat="1" customHeight="1" spans="1:8">
      <c r="A6" s="18" t="s">
        <v>4</v>
      </c>
      <c r="B6" s="18" t="s">
        <v>1065</v>
      </c>
      <c r="C6" s="18" t="s">
        <v>1147</v>
      </c>
      <c r="D6" s="18" t="s">
        <v>1092</v>
      </c>
      <c r="E6" s="19" t="s">
        <v>6</v>
      </c>
      <c r="F6" s="18" t="s">
        <v>7</v>
      </c>
      <c r="G6" s="18" t="s">
        <v>176</v>
      </c>
      <c r="H6" s="9" t="s">
        <v>1461</v>
      </c>
    </row>
    <row r="7" ht="12.75" customHeight="1" spans="1:8">
      <c r="A7" s="20" t="str">
        <f>IF(B7="","",ROW()-6)</f>
        <v/>
      </c>
      <c r="B7" s="21"/>
      <c r="C7" s="22"/>
      <c r="D7" s="57"/>
      <c r="E7" s="23"/>
      <c r="F7" s="23"/>
      <c r="G7" s="21"/>
      <c r="H7" s="9" t="s">
        <v>7818</v>
      </c>
    </row>
    <row r="8" ht="12.75" customHeight="1" spans="1:8">
      <c r="A8" s="20" t="str">
        <f t="shared" ref="A8:A26" si="0">IF(B8="","",ROW()-6)</f>
        <v/>
      </c>
      <c r="B8" s="21"/>
      <c r="C8" s="22"/>
      <c r="D8" s="57"/>
      <c r="E8" s="23"/>
      <c r="F8" s="23"/>
      <c r="G8" s="21"/>
      <c r="H8" s="9" t="s">
        <v>7819</v>
      </c>
    </row>
    <row r="9" ht="12.75" customHeight="1" spans="1:8">
      <c r="A9" s="20" t="str">
        <f t="shared" si="0"/>
        <v/>
      </c>
      <c r="B9" s="21"/>
      <c r="C9" s="22"/>
      <c r="D9" s="57"/>
      <c r="E9" s="23"/>
      <c r="F9" s="23"/>
      <c r="G9" s="21"/>
      <c r="H9" s="9" t="s">
        <v>7820</v>
      </c>
    </row>
    <row r="10" ht="12.75" customHeight="1" spans="1:8">
      <c r="A10" s="20" t="str">
        <f t="shared" si="0"/>
        <v/>
      </c>
      <c r="B10" s="21"/>
      <c r="C10" s="22"/>
      <c r="D10" s="57"/>
      <c r="E10" s="23"/>
      <c r="F10" s="23"/>
      <c r="G10" s="21"/>
      <c r="H10" s="9" t="s">
        <v>7821</v>
      </c>
    </row>
    <row r="11" ht="12.75" customHeight="1" spans="1:8">
      <c r="A11" s="20" t="str">
        <f t="shared" si="0"/>
        <v/>
      </c>
      <c r="B11" s="21"/>
      <c r="C11" s="22"/>
      <c r="D11" s="57"/>
      <c r="E11" s="23"/>
      <c r="F11" s="23"/>
      <c r="G11" s="21"/>
      <c r="H11" s="9" t="s">
        <v>7822</v>
      </c>
    </row>
    <row r="12" ht="12.75" customHeight="1" spans="1:8">
      <c r="A12" s="20" t="str">
        <f t="shared" si="0"/>
        <v/>
      </c>
      <c r="B12" s="21"/>
      <c r="C12" s="22"/>
      <c r="D12" s="57"/>
      <c r="E12" s="23"/>
      <c r="F12" s="23"/>
      <c r="G12" s="21"/>
      <c r="H12" s="9" t="s">
        <v>7823</v>
      </c>
    </row>
    <row r="13" ht="12.75" customHeight="1" spans="1:8">
      <c r="A13" s="20" t="str">
        <f t="shared" si="0"/>
        <v/>
      </c>
      <c r="B13" s="21"/>
      <c r="C13" s="22"/>
      <c r="D13" s="57"/>
      <c r="E13" s="23"/>
      <c r="F13" s="23"/>
      <c r="G13" s="21"/>
      <c r="H13" s="9" t="s">
        <v>7824</v>
      </c>
    </row>
    <row r="14" ht="12.75" customHeight="1" spans="1:8">
      <c r="A14" s="20" t="str">
        <f t="shared" si="0"/>
        <v/>
      </c>
      <c r="B14" s="21"/>
      <c r="C14" s="22"/>
      <c r="D14" s="57"/>
      <c r="E14" s="23"/>
      <c r="F14" s="23"/>
      <c r="G14" s="21"/>
      <c r="H14" s="9" t="s">
        <v>7825</v>
      </c>
    </row>
    <row r="15" ht="12.75" customHeight="1" spans="1:8">
      <c r="A15" s="20" t="str">
        <f t="shared" si="0"/>
        <v/>
      </c>
      <c r="B15" s="21"/>
      <c r="C15" s="22"/>
      <c r="D15" s="57"/>
      <c r="E15" s="23"/>
      <c r="F15" s="23"/>
      <c r="G15" s="21"/>
      <c r="H15" s="9" t="s">
        <v>7826</v>
      </c>
    </row>
    <row r="16" ht="12.75" customHeight="1" spans="1:8">
      <c r="A16" s="20" t="str">
        <f t="shared" si="0"/>
        <v/>
      </c>
      <c r="B16" s="21"/>
      <c r="C16" s="22"/>
      <c r="D16" s="57"/>
      <c r="E16" s="23"/>
      <c r="F16" s="23"/>
      <c r="G16" s="21"/>
      <c r="H16" s="9" t="s">
        <v>7827</v>
      </c>
    </row>
    <row r="17" ht="12.75" customHeight="1" spans="1:8">
      <c r="A17" s="20" t="str">
        <f t="shared" si="0"/>
        <v/>
      </c>
      <c r="B17" s="21"/>
      <c r="C17" s="22"/>
      <c r="D17" s="57"/>
      <c r="E17" s="23"/>
      <c r="F17" s="23"/>
      <c r="G17" s="21"/>
      <c r="H17" s="9" t="s">
        <v>7828</v>
      </c>
    </row>
    <row r="18" ht="12.75" customHeight="1" spans="1:8">
      <c r="A18" s="20" t="str">
        <f t="shared" si="0"/>
        <v/>
      </c>
      <c r="B18" s="21"/>
      <c r="C18" s="22"/>
      <c r="D18" s="57"/>
      <c r="E18" s="23"/>
      <c r="F18" s="23"/>
      <c r="G18" s="21"/>
      <c r="H18" s="9" t="s">
        <v>7829</v>
      </c>
    </row>
    <row r="19" ht="12.75" customHeight="1" spans="1:8">
      <c r="A19" s="20" t="str">
        <f t="shared" si="0"/>
        <v/>
      </c>
      <c r="B19" s="21"/>
      <c r="C19" s="22"/>
      <c r="D19" s="57"/>
      <c r="E19" s="23"/>
      <c r="F19" s="23"/>
      <c r="G19" s="21"/>
      <c r="H19" s="9" t="s">
        <v>7830</v>
      </c>
    </row>
    <row r="20" ht="12.75" customHeight="1" spans="1:8">
      <c r="A20" s="20" t="str">
        <f t="shared" si="0"/>
        <v/>
      </c>
      <c r="B20" s="21"/>
      <c r="C20" s="22"/>
      <c r="D20" s="57"/>
      <c r="E20" s="23"/>
      <c r="F20" s="23"/>
      <c r="G20" s="21"/>
      <c r="H20" s="9" t="s">
        <v>7831</v>
      </c>
    </row>
    <row r="21" ht="12.75" customHeight="1" spans="1:8">
      <c r="A21" s="20" t="str">
        <f t="shared" si="0"/>
        <v/>
      </c>
      <c r="B21" s="21"/>
      <c r="C21" s="22"/>
      <c r="D21" s="57"/>
      <c r="E21" s="23"/>
      <c r="F21" s="23"/>
      <c r="G21" s="21"/>
      <c r="H21" s="9" t="s">
        <v>7832</v>
      </c>
    </row>
    <row r="22" ht="12.75" customHeight="1" spans="1:8">
      <c r="A22" s="20" t="str">
        <f t="shared" si="0"/>
        <v/>
      </c>
      <c r="B22" s="21"/>
      <c r="C22" s="22"/>
      <c r="D22" s="57"/>
      <c r="E22" s="23"/>
      <c r="F22" s="23"/>
      <c r="G22" s="21"/>
      <c r="H22" s="9" t="s">
        <v>7833</v>
      </c>
    </row>
    <row r="23" ht="12.75" customHeight="1" spans="1:8">
      <c r="A23" s="20" t="str">
        <f t="shared" si="0"/>
        <v/>
      </c>
      <c r="B23" s="21"/>
      <c r="C23" s="22"/>
      <c r="D23" s="57"/>
      <c r="E23" s="23"/>
      <c r="F23" s="23"/>
      <c r="G23" s="21"/>
      <c r="H23" s="9" t="s">
        <v>7834</v>
      </c>
    </row>
    <row r="24" ht="12.75" customHeight="1" spans="1:8">
      <c r="A24" s="20" t="str">
        <f t="shared" si="0"/>
        <v/>
      </c>
      <c r="B24" s="21"/>
      <c r="C24" s="22"/>
      <c r="D24" s="57"/>
      <c r="E24" s="23"/>
      <c r="F24" s="23"/>
      <c r="G24" s="21"/>
      <c r="H24" s="9" t="s">
        <v>7835</v>
      </c>
    </row>
    <row r="25" ht="12.75" customHeight="1" spans="1:8">
      <c r="A25" s="20" t="str">
        <f t="shared" si="0"/>
        <v/>
      </c>
      <c r="B25" s="21"/>
      <c r="C25" s="22"/>
      <c r="D25" s="57"/>
      <c r="E25" s="23"/>
      <c r="F25" s="23"/>
      <c r="G25" s="21"/>
      <c r="H25" s="9" t="s">
        <v>7836</v>
      </c>
    </row>
    <row r="26" ht="12.75" customHeight="1" spans="1:8">
      <c r="A26" s="20" t="str">
        <f t="shared" si="0"/>
        <v/>
      </c>
      <c r="B26" s="21"/>
      <c r="C26" s="22"/>
      <c r="D26" s="57"/>
      <c r="E26" s="23"/>
      <c r="F26" s="23"/>
      <c r="G26" s="21"/>
      <c r="H26" s="9" t="s">
        <v>7837</v>
      </c>
    </row>
    <row r="27" customHeight="1" spans="1:8">
      <c r="A27" s="24" t="s">
        <v>1524</v>
      </c>
      <c r="B27" s="25"/>
      <c r="C27" s="24"/>
      <c r="D27" s="24"/>
      <c r="E27" s="31">
        <f>SUM(E7:E26)</f>
        <v>0</v>
      </c>
      <c r="F27" s="31">
        <f>SUM(F7:F26)</f>
        <v>0</v>
      </c>
      <c r="G27" s="27"/>
    </row>
    <row r="28" customHeight="1" spans="1:8">
      <c r="A28" s="10" t="str">
        <f>基本信息输入表!$K$6&amp;"填表人："&amp;基本信息输入表!$M$95</f>
        <v>产权持有单位填表人：宁国胜</v>
      </c>
      <c r="F28" s="10" t="str">
        <f>"评估人员："&amp;基本信息输入表!$Q$95</f>
        <v>评估人员：王庆国</v>
      </c>
      <c r="H28" s="10" t="s">
        <v>1483</v>
      </c>
    </row>
    <row r="29" customHeight="1" spans="1:8">
      <c r="A29" s="10" t="str">
        <f>"填表日期："&amp;YEAR(基本信息输入表!$O$95)&amp;"年"&amp;MONTH(基本信息输入表!$O$95)&amp;"月"&amp;DAY(基本信息输入表!$O$95)&amp;"日"</f>
        <v>填表日期：2025年2月22日</v>
      </c>
    </row>
  </sheetData>
  <mergeCells count="4">
    <mergeCell ref="A2:G2"/>
    <mergeCell ref="A3:G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pageSetUpPr fitToPage="1"/>
  </sheetPr>
  <dimension ref="A1:I29"/>
  <sheetViews>
    <sheetView showGridLines="0" zoomScale="96" zoomScaleNormal="96" workbookViewId="0">
      <selection activeCell="E14" sqref="E14"/>
    </sheetView>
  </sheetViews>
  <sheetFormatPr defaultColWidth="9" defaultRowHeight="15.75" customHeight="1"/>
  <cols>
    <col min="1" max="1" width="7.7" style="10" customWidth="1"/>
    <col min="2" max="2" width="20.7" style="10" customWidth="1"/>
    <col min="3" max="3" width="12.7" style="10" customWidth="1"/>
    <col min="4" max="5" width="12.2" style="10" customWidth="1"/>
    <col min="6" max="7" width="15.7" style="10" customWidth="1"/>
    <col min="8" max="8" width="14.7" style="10" customWidth="1"/>
    <col min="9" max="10" width="9" style="10" customWidth="1"/>
    <col min="11" max="16384" width="9" style="10"/>
  </cols>
  <sheetData>
    <row r="1" customHeight="1" spans="1:9">
      <c r="A1" s="11" t="s">
        <v>0</v>
      </c>
    </row>
    <row r="2" s="8" customFormat="1" ht="30" customHeight="1" spans="1:9">
      <c r="A2" s="12" t="s">
        <v>7838</v>
      </c>
    </row>
    <row r="3" customHeight="1" spans="1:9">
      <c r="A3" s="9" t="str">
        <f>"评估基准日："&amp;TEXT(基本信息输入表!M7,"yyyy年mm月dd日")</f>
        <v>评估基准日：2025年02月20日</v>
      </c>
    </row>
    <row r="4" ht="14.25" customHeight="1" spans="1:9">
      <c r="A4" s="9"/>
      <c r="B4" s="9"/>
      <c r="C4" s="9"/>
      <c r="D4" s="9"/>
      <c r="E4" s="9"/>
      <c r="F4" s="9"/>
      <c r="G4" s="9"/>
      <c r="H4" s="14" t="s">
        <v>7839</v>
      </c>
    </row>
    <row r="5" customHeight="1" spans="1:9">
      <c r="A5" s="15" t="str">
        <f>基本信息输入表!K6&amp;"："&amp;基本信息输入表!M6</f>
        <v>产权持有单位：中国石油天然气股份有限公司塔里木油田分公司塔西南勘探开发公司</v>
      </c>
      <c r="B5" s="16"/>
      <c r="C5" s="16"/>
      <c r="H5" s="14" t="s">
        <v>1444</v>
      </c>
    </row>
    <row r="6" s="9" customFormat="1" customHeight="1" spans="1:9">
      <c r="A6" s="18" t="s">
        <v>4</v>
      </c>
      <c r="B6" s="18" t="s">
        <v>7840</v>
      </c>
      <c r="C6" s="18" t="s">
        <v>1147</v>
      </c>
      <c r="D6" s="18" t="s">
        <v>7564</v>
      </c>
      <c r="E6" s="18" t="s">
        <v>7841</v>
      </c>
      <c r="F6" s="19" t="s">
        <v>6</v>
      </c>
      <c r="G6" s="18" t="s">
        <v>7</v>
      </c>
      <c r="H6" s="18" t="s">
        <v>176</v>
      </c>
      <c r="I6" s="9" t="s">
        <v>1461</v>
      </c>
    </row>
    <row r="7" ht="12.75" customHeight="1" spans="1:9">
      <c r="A7" s="20" t="str">
        <f>IF(B7="","",ROW()-6)</f>
        <v/>
      </c>
      <c r="B7" s="21"/>
      <c r="C7" s="22"/>
      <c r="D7" s="22"/>
      <c r="E7" s="39"/>
      <c r="F7" s="23"/>
      <c r="G7" s="23"/>
      <c r="H7" s="21"/>
      <c r="I7" s="9" t="s">
        <v>7842</v>
      </c>
    </row>
    <row r="8" ht="12.75" customHeight="1" spans="1:9">
      <c r="A8" s="20" t="str">
        <f t="shared" ref="A8:A26" si="0">IF(B8="","",ROW()-6)</f>
        <v/>
      </c>
      <c r="B8" s="21"/>
      <c r="C8" s="22"/>
      <c r="D8" s="22"/>
      <c r="E8" s="39"/>
      <c r="F8" s="23"/>
      <c r="G8" s="23"/>
      <c r="H8" s="21"/>
      <c r="I8" s="9" t="s">
        <v>7843</v>
      </c>
    </row>
    <row r="9" ht="12.75" customHeight="1" spans="1:9">
      <c r="A9" s="20" t="str">
        <f t="shared" si="0"/>
        <v/>
      </c>
      <c r="B9" s="21"/>
      <c r="C9" s="22"/>
      <c r="D9" s="22"/>
      <c r="E9" s="39"/>
      <c r="F9" s="23"/>
      <c r="G9" s="23"/>
      <c r="H9" s="21"/>
      <c r="I9" s="9" t="s">
        <v>7844</v>
      </c>
    </row>
    <row r="10" ht="12.75" customHeight="1" spans="1:9">
      <c r="A10" s="20" t="str">
        <f t="shared" si="0"/>
        <v/>
      </c>
      <c r="B10" s="21"/>
      <c r="C10" s="22"/>
      <c r="D10" s="22"/>
      <c r="E10" s="39"/>
      <c r="F10" s="23"/>
      <c r="G10" s="23"/>
      <c r="H10" s="21"/>
      <c r="I10" s="9" t="s">
        <v>7845</v>
      </c>
    </row>
    <row r="11" ht="12.75" customHeight="1" spans="1:9">
      <c r="A11" s="20" t="str">
        <f t="shared" si="0"/>
        <v/>
      </c>
      <c r="B11" s="21"/>
      <c r="C11" s="22"/>
      <c r="D11" s="22"/>
      <c r="E11" s="39"/>
      <c r="F11" s="23"/>
      <c r="G11" s="23"/>
      <c r="H11" s="21"/>
      <c r="I11" s="9" t="s">
        <v>7846</v>
      </c>
    </row>
    <row r="12" ht="12.75" customHeight="1" spans="1:9">
      <c r="A12" s="20" t="str">
        <f t="shared" si="0"/>
        <v/>
      </c>
      <c r="B12" s="21"/>
      <c r="C12" s="22"/>
      <c r="D12" s="22"/>
      <c r="E12" s="39"/>
      <c r="F12" s="23"/>
      <c r="G12" s="23"/>
      <c r="H12" s="21"/>
      <c r="I12" s="9" t="s">
        <v>7847</v>
      </c>
    </row>
    <row r="13" ht="12.75" customHeight="1" spans="1:9">
      <c r="A13" s="20" t="str">
        <f t="shared" si="0"/>
        <v/>
      </c>
      <c r="B13" s="21"/>
      <c r="C13" s="22"/>
      <c r="D13" s="22"/>
      <c r="E13" s="39"/>
      <c r="F13" s="23"/>
      <c r="G13" s="23"/>
      <c r="H13" s="21"/>
      <c r="I13" s="9" t="s">
        <v>7848</v>
      </c>
    </row>
    <row r="14" ht="12.75" customHeight="1" spans="1:9">
      <c r="A14" s="20" t="str">
        <f t="shared" si="0"/>
        <v/>
      </c>
      <c r="B14" s="21"/>
      <c r="C14" s="22"/>
      <c r="D14" s="22"/>
      <c r="E14" s="39"/>
      <c r="F14" s="23"/>
      <c r="G14" s="23"/>
      <c r="H14" s="21"/>
      <c r="I14" s="9" t="s">
        <v>7849</v>
      </c>
    </row>
    <row r="15" ht="12.75" customHeight="1" spans="1:9">
      <c r="A15" s="20" t="str">
        <f t="shared" si="0"/>
        <v/>
      </c>
      <c r="B15" s="21"/>
      <c r="C15" s="22"/>
      <c r="D15" s="22"/>
      <c r="E15" s="39"/>
      <c r="F15" s="23"/>
      <c r="G15" s="23"/>
      <c r="H15" s="21"/>
      <c r="I15" s="9" t="s">
        <v>7850</v>
      </c>
    </row>
    <row r="16" ht="12.75" customHeight="1" spans="1:9">
      <c r="A16" s="20" t="str">
        <f t="shared" si="0"/>
        <v/>
      </c>
      <c r="B16" s="21"/>
      <c r="C16" s="22"/>
      <c r="D16" s="22"/>
      <c r="E16" s="39"/>
      <c r="F16" s="23"/>
      <c r="G16" s="23"/>
      <c r="H16" s="21"/>
      <c r="I16" s="9" t="s">
        <v>7851</v>
      </c>
    </row>
    <row r="17" ht="12.75" customHeight="1" spans="1:9">
      <c r="A17" s="20" t="str">
        <f t="shared" si="0"/>
        <v/>
      </c>
      <c r="B17" s="21"/>
      <c r="C17" s="22"/>
      <c r="D17" s="22"/>
      <c r="E17" s="39"/>
      <c r="F17" s="23"/>
      <c r="G17" s="23"/>
      <c r="H17" s="21"/>
      <c r="I17" s="9" t="s">
        <v>7852</v>
      </c>
    </row>
    <row r="18" ht="12.75" customHeight="1" spans="1:9">
      <c r="A18" s="20" t="str">
        <f t="shared" si="0"/>
        <v/>
      </c>
      <c r="B18" s="21"/>
      <c r="C18" s="22"/>
      <c r="D18" s="22"/>
      <c r="E18" s="39"/>
      <c r="F18" s="23"/>
      <c r="G18" s="23"/>
      <c r="H18" s="21"/>
      <c r="I18" s="9" t="s">
        <v>7853</v>
      </c>
    </row>
    <row r="19" ht="12.75" customHeight="1" spans="1:9">
      <c r="A19" s="20" t="str">
        <f t="shared" si="0"/>
        <v/>
      </c>
      <c r="B19" s="21"/>
      <c r="C19" s="22"/>
      <c r="D19" s="22"/>
      <c r="E19" s="39"/>
      <c r="F19" s="23"/>
      <c r="G19" s="23"/>
      <c r="H19" s="21"/>
      <c r="I19" s="9" t="s">
        <v>7854</v>
      </c>
    </row>
    <row r="20" ht="12.75" customHeight="1" spans="1:9">
      <c r="A20" s="20" t="str">
        <f t="shared" si="0"/>
        <v/>
      </c>
      <c r="B20" s="21"/>
      <c r="C20" s="22"/>
      <c r="D20" s="22"/>
      <c r="E20" s="39"/>
      <c r="F20" s="23"/>
      <c r="G20" s="23"/>
      <c r="H20" s="21"/>
      <c r="I20" s="9" t="s">
        <v>7855</v>
      </c>
    </row>
    <row r="21" ht="12.75" customHeight="1" spans="1:9">
      <c r="A21" s="20" t="str">
        <f t="shared" si="0"/>
        <v/>
      </c>
      <c r="B21" s="21"/>
      <c r="C21" s="22"/>
      <c r="D21" s="22"/>
      <c r="E21" s="39"/>
      <c r="F21" s="23"/>
      <c r="G21" s="23"/>
      <c r="H21" s="21"/>
      <c r="I21" s="9" t="s">
        <v>7856</v>
      </c>
    </row>
    <row r="22" ht="12.75" customHeight="1" spans="1:9">
      <c r="A22" s="20" t="str">
        <f t="shared" si="0"/>
        <v/>
      </c>
      <c r="B22" s="21"/>
      <c r="C22" s="22"/>
      <c r="D22" s="22"/>
      <c r="E22" s="39"/>
      <c r="F22" s="23"/>
      <c r="G22" s="23"/>
      <c r="H22" s="21"/>
      <c r="I22" s="9" t="s">
        <v>7857</v>
      </c>
    </row>
    <row r="23" ht="12.75" customHeight="1" spans="1:9">
      <c r="A23" s="20" t="str">
        <f t="shared" si="0"/>
        <v/>
      </c>
      <c r="B23" s="21"/>
      <c r="C23" s="22"/>
      <c r="D23" s="22"/>
      <c r="E23" s="39"/>
      <c r="F23" s="23"/>
      <c r="G23" s="23"/>
      <c r="H23" s="21"/>
      <c r="I23" s="9" t="s">
        <v>7858</v>
      </c>
    </row>
    <row r="24" ht="12.75" customHeight="1" spans="1:9">
      <c r="A24" s="20" t="str">
        <f t="shared" si="0"/>
        <v/>
      </c>
      <c r="B24" s="21"/>
      <c r="C24" s="22"/>
      <c r="D24" s="22"/>
      <c r="E24" s="39"/>
      <c r="F24" s="23"/>
      <c r="G24" s="23"/>
      <c r="H24" s="21"/>
      <c r="I24" s="9" t="s">
        <v>7859</v>
      </c>
    </row>
    <row r="25" ht="12.75" customHeight="1" spans="1:9">
      <c r="A25" s="20" t="str">
        <f t="shared" si="0"/>
        <v/>
      </c>
      <c r="B25" s="21"/>
      <c r="C25" s="22"/>
      <c r="D25" s="22"/>
      <c r="E25" s="39"/>
      <c r="F25" s="23"/>
      <c r="G25" s="23"/>
      <c r="H25" s="21"/>
      <c r="I25" s="9" t="s">
        <v>7860</v>
      </c>
    </row>
    <row r="26" ht="12.75" customHeight="1" spans="1:9">
      <c r="A26" s="20" t="str">
        <f t="shared" si="0"/>
        <v/>
      </c>
      <c r="B26" s="21"/>
      <c r="C26" s="22"/>
      <c r="D26" s="22"/>
      <c r="E26" s="39"/>
      <c r="F26" s="23"/>
      <c r="G26" s="23"/>
      <c r="H26" s="21"/>
      <c r="I26" s="9" t="s">
        <v>7861</v>
      </c>
    </row>
    <row r="27" customHeight="1" spans="1:9">
      <c r="A27" s="24" t="s">
        <v>1524</v>
      </c>
      <c r="B27" s="25"/>
      <c r="C27" s="24"/>
      <c r="D27" s="24"/>
      <c r="E27" s="55"/>
      <c r="F27" s="31">
        <f>SUM(F7:F26)</f>
        <v>0</v>
      </c>
      <c r="G27" s="31">
        <f>SUM(G7:G26)</f>
        <v>0</v>
      </c>
      <c r="H27" s="27"/>
    </row>
    <row r="28" customHeight="1" spans="1:9">
      <c r="A28" s="10" t="str">
        <f>基本信息输入表!$K$6&amp;"填表人："&amp;基本信息输入表!$M$96</f>
        <v>产权持有单位填表人：宁国胜</v>
      </c>
      <c r="G28" s="10" t="str">
        <f>"评估人员："&amp;基本信息输入表!$Q$96</f>
        <v>评估人员：王庆国</v>
      </c>
      <c r="I28" s="10" t="s">
        <v>1483</v>
      </c>
    </row>
    <row r="29" customHeight="1" spans="1:9">
      <c r="A29" s="10" t="str">
        <f>"填表日期："&amp;YEAR(基本信息输入表!$O$96)&amp;"年"&amp;MONTH(基本信息输入表!$O$96)&amp;"月"&amp;DAY(基本信息输入表!$O$96)&amp;"日"</f>
        <v>填表日期：2025年2月22日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pageSetUpPr fitToPage="1"/>
  </sheetPr>
  <dimension ref="A1:H29"/>
  <sheetViews>
    <sheetView showGridLines="0" zoomScale="96" zoomScaleNormal="96" workbookViewId="0">
      <selection activeCell="C7" sqref="C7:C26"/>
    </sheetView>
  </sheetViews>
  <sheetFormatPr defaultColWidth="9" defaultRowHeight="15.75" customHeight="1" outlineLevelCol="7"/>
  <cols>
    <col min="1" max="1" width="5.7" style="10" customWidth="1"/>
    <col min="2" max="2" width="23.7" style="10" customWidth="1"/>
    <col min="3" max="3" width="12" style="10" customWidth="1"/>
    <col min="4" max="4" width="18.7" style="10" customWidth="1"/>
    <col min="5" max="6" width="15.7" style="10" customWidth="1"/>
    <col min="7" max="7" width="15.5" style="10" customWidth="1"/>
    <col min="8" max="9" width="9" style="10" customWidth="1"/>
    <col min="10" max="16384" width="9" style="10"/>
  </cols>
  <sheetData>
    <row r="1" customHeight="1" spans="1:8">
      <c r="A1" s="11" t="s">
        <v>0</v>
      </c>
    </row>
    <row r="2" s="8" customFormat="1" ht="30" customHeight="1" spans="1:8">
      <c r="A2" s="12" t="s">
        <v>7862</v>
      </c>
    </row>
    <row r="3" customHeight="1" spans="1:8">
      <c r="A3" s="9" t="str">
        <f>"评估基准日："&amp;TEXT(基本信息输入表!M7,"yyyy年mm月dd日")</f>
        <v>评估基准日：2025年02月20日</v>
      </c>
    </row>
    <row r="4" ht="14.25" customHeight="1" spans="1:8">
      <c r="A4" s="9"/>
      <c r="B4" s="9"/>
      <c r="C4" s="9"/>
      <c r="D4" s="9"/>
      <c r="E4" s="9"/>
      <c r="F4" s="9"/>
      <c r="G4" s="14" t="s">
        <v>7863</v>
      </c>
    </row>
    <row r="5" customHeight="1" spans="1:8">
      <c r="A5" s="15" t="str">
        <f>基本信息输入表!K6&amp;"："&amp;基本信息输入表!M6</f>
        <v>产权持有单位：中国石油天然气股份有限公司塔里木油田分公司塔西南勘探开发公司</v>
      </c>
      <c r="B5" s="16"/>
      <c r="C5" s="16"/>
      <c r="D5" s="16"/>
      <c r="G5" s="14" t="s">
        <v>1444</v>
      </c>
    </row>
    <row r="6" s="9" customFormat="1" customHeight="1" spans="1:8">
      <c r="A6" s="18" t="s">
        <v>4</v>
      </c>
      <c r="B6" s="18" t="s">
        <v>1065</v>
      </c>
      <c r="C6" s="18" t="s">
        <v>1147</v>
      </c>
      <c r="D6" s="18" t="s">
        <v>1575</v>
      </c>
      <c r="E6" s="19" t="s">
        <v>6</v>
      </c>
      <c r="F6" s="18" t="s">
        <v>7</v>
      </c>
      <c r="G6" s="18" t="s">
        <v>176</v>
      </c>
      <c r="H6" s="9" t="s">
        <v>1461</v>
      </c>
    </row>
    <row r="7" ht="12.75" customHeight="1" spans="1:8">
      <c r="A7" s="20" t="str">
        <f>IF(B7="","",ROW()-6)</f>
        <v/>
      </c>
      <c r="B7" s="21"/>
      <c r="C7" s="22"/>
      <c r="D7" s="21"/>
      <c r="E7" s="23"/>
      <c r="F7" s="23"/>
      <c r="G7" s="21"/>
      <c r="H7" s="9" t="s">
        <v>7864</v>
      </c>
    </row>
    <row r="8" ht="12.75" customHeight="1" spans="1:8">
      <c r="A8" s="20" t="str">
        <f t="shared" ref="A8:A26" si="0">IF(B8="","",ROW()-6)</f>
        <v/>
      </c>
      <c r="B8" s="21"/>
      <c r="C8" s="22"/>
      <c r="D8" s="21"/>
      <c r="E8" s="23"/>
      <c r="F8" s="23"/>
      <c r="G8" s="21"/>
      <c r="H8" s="9" t="s">
        <v>7865</v>
      </c>
    </row>
    <row r="9" ht="12.75" customHeight="1" spans="1:8">
      <c r="A9" s="20" t="str">
        <f t="shared" si="0"/>
        <v/>
      </c>
      <c r="B9" s="21"/>
      <c r="C9" s="22"/>
      <c r="D9" s="21"/>
      <c r="E9" s="23"/>
      <c r="F9" s="23"/>
      <c r="G9" s="21"/>
      <c r="H9" s="9" t="s">
        <v>7866</v>
      </c>
    </row>
    <row r="10" ht="12.75" customHeight="1" spans="1:8">
      <c r="A10" s="20" t="str">
        <f t="shared" si="0"/>
        <v/>
      </c>
      <c r="B10" s="21"/>
      <c r="C10" s="22"/>
      <c r="D10" s="21"/>
      <c r="E10" s="23"/>
      <c r="F10" s="23"/>
      <c r="G10" s="21"/>
      <c r="H10" s="9" t="s">
        <v>7867</v>
      </c>
    </row>
    <row r="11" ht="12.75" customHeight="1" spans="1:8">
      <c r="A11" s="20" t="str">
        <f t="shared" si="0"/>
        <v/>
      </c>
      <c r="B11" s="21"/>
      <c r="C11" s="22"/>
      <c r="D11" s="21"/>
      <c r="E11" s="23"/>
      <c r="F11" s="23"/>
      <c r="G11" s="21"/>
      <c r="H11" s="9" t="s">
        <v>7868</v>
      </c>
    </row>
    <row r="12" ht="12.75" customHeight="1" spans="1:8">
      <c r="A12" s="20" t="str">
        <f t="shared" si="0"/>
        <v/>
      </c>
      <c r="B12" s="21"/>
      <c r="C12" s="22"/>
      <c r="D12" s="21"/>
      <c r="E12" s="23"/>
      <c r="F12" s="23"/>
      <c r="G12" s="21"/>
      <c r="H12" s="9" t="s">
        <v>7869</v>
      </c>
    </row>
    <row r="13" ht="12.75" customHeight="1" spans="1:8">
      <c r="A13" s="20" t="str">
        <f t="shared" si="0"/>
        <v/>
      </c>
      <c r="B13" s="21"/>
      <c r="C13" s="22"/>
      <c r="D13" s="21"/>
      <c r="E13" s="23"/>
      <c r="F13" s="23"/>
      <c r="G13" s="21"/>
      <c r="H13" s="9" t="s">
        <v>7870</v>
      </c>
    </row>
    <row r="14" ht="12.75" customHeight="1" spans="1:8">
      <c r="A14" s="20" t="str">
        <f t="shared" si="0"/>
        <v/>
      </c>
      <c r="B14" s="21"/>
      <c r="C14" s="22"/>
      <c r="D14" s="21"/>
      <c r="E14" s="23"/>
      <c r="F14" s="23"/>
      <c r="G14" s="21"/>
      <c r="H14" s="9" t="s">
        <v>7871</v>
      </c>
    </row>
    <row r="15" ht="12.75" customHeight="1" spans="1:8">
      <c r="A15" s="20" t="str">
        <f t="shared" si="0"/>
        <v/>
      </c>
      <c r="B15" s="21"/>
      <c r="C15" s="22"/>
      <c r="D15" s="21"/>
      <c r="E15" s="23"/>
      <c r="F15" s="23"/>
      <c r="G15" s="21"/>
      <c r="H15" s="9" t="s">
        <v>7872</v>
      </c>
    </row>
    <row r="16" ht="12.75" customHeight="1" spans="1:8">
      <c r="A16" s="20" t="str">
        <f t="shared" si="0"/>
        <v/>
      </c>
      <c r="B16" s="21"/>
      <c r="C16" s="22"/>
      <c r="D16" s="21"/>
      <c r="E16" s="23"/>
      <c r="F16" s="23"/>
      <c r="G16" s="21"/>
      <c r="H16" s="9" t="s">
        <v>7873</v>
      </c>
    </row>
    <row r="17" ht="12.75" customHeight="1" spans="1:8">
      <c r="A17" s="20" t="str">
        <f t="shared" si="0"/>
        <v/>
      </c>
      <c r="B17" s="21"/>
      <c r="C17" s="22"/>
      <c r="D17" s="21"/>
      <c r="E17" s="23"/>
      <c r="F17" s="23"/>
      <c r="G17" s="21"/>
      <c r="H17" s="9" t="s">
        <v>7874</v>
      </c>
    </row>
    <row r="18" ht="12.75" customHeight="1" spans="1:8">
      <c r="A18" s="20" t="str">
        <f t="shared" si="0"/>
        <v/>
      </c>
      <c r="B18" s="21"/>
      <c r="C18" s="22"/>
      <c r="D18" s="21"/>
      <c r="E18" s="23"/>
      <c r="F18" s="23"/>
      <c r="G18" s="21"/>
      <c r="H18" s="9" t="s">
        <v>7875</v>
      </c>
    </row>
    <row r="19" ht="12.75" customHeight="1" spans="1:8">
      <c r="A19" s="20" t="str">
        <f t="shared" si="0"/>
        <v/>
      </c>
      <c r="B19" s="21"/>
      <c r="C19" s="22"/>
      <c r="D19" s="21"/>
      <c r="E19" s="23"/>
      <c r="F19" s="23"/>
      <c r="G19" s="21"/>
      <c r="H19" s="9" t="s">
        <v>7876</v>
      </c>
    </row>
    <row r="20" ht="12.75" customHeight="1" spans="1:8">
      <c r="A20" s="20" t="str">
        <f t="shared" si="0"/>
        <v/>
      </c>
      <c r="B20" s="21"/>
      <c r="C20" s="22"/>
      <c r="D20" s="21"/>
      <c r="E20" s="23"/>
      <c r="F20" s="23"/>
      <c r="G20" s="21"/>
      <c r="H20" s="9" t="s">
        <v>7877</v>
      </c>
    </row>
    <row r="21" ht="12.75" customHeight="1" spans="1:8">
      <c r="A21" s="20" t="str">
        <f t="shared" si="0"/>
        <v/>
      </c>
      <c r="B21" s="21"/>
      <c r="C21" s="22"/>
      <c r="D21" s="21"/>
      <c r="E21" s="23"/>
      <c r="F21" s="23"/>
      <c r="G21" s="21"/>
      <c r="H21" s="9" t="s">
        <v>7878</v>
      </c>
    </row>
    <row r="22" ht="12.75" customHeight="1" spans="1:8">
      <c r="A22" s="20" t="str">
        <f t="shared" si="0"/>
        <v/>
      </c>
      <c r="B22" s="21"/>
      <c r="C22" s="22"/>
      <c r="D22" s="21"/>
      <c r="E22" s="23"/>
      <c r="F22" s="23"/>
      <c r="G22" s="21"/>
      <c r="H22" s="9" t="s">
        <v>7879</v>
      </c>
    </row>
    <row r="23" ht="12.75" customHeight="1" spans="1:8">
      <c r="A23" s="20" t="str">
        <f t="shared" si="0"/>
        <v/>
      </c>
      <c r="B23" s="21"/>
      <c r="C23" s="22"/>
      <c r="D23" s="21"/>
      <c r="E23" s="23"/>
      <c r="F23" s="23"/>
      <c r="G23" s="21"/>
      <c r="H23" s="9" t="s">
        <v>7880</v>
      </c>
    </row>
    <row r="24" ht="12.75" customHeight="1" spans="1:8">
      <c r="A24" s="20" t="str">
        <f t="shared" si="0"/>
        <v/>
      </c>
      <c r="B24" s="21"/>
      <c r="C24" s="22"/>
      <c r="D24" s="21"/>
      <c r="E24" s="23"/>
      <c r="F24" s="23"/>
      <c r="G24" s="21"/>
      <c r="H24" s="9" t="s">
        <v>7881</v>
      </c>
    </row>
    <row r="25" ht="12.75" customHeight="1" spans="1:8">
      <c r="A25" s="20" t="str">
        <f t="shared" si="0"/>
        <v/>
      </c>
      <c r="B25" s="21"/>
      <c r="C25" s="22"/>
      <c r="D25" s="21"/>
      <c r="E25" s="23"/>
      <c r="F25" s="23"/>
      <c r="G25" s="21"/>
      <c r="H25" s="9" t="s">
        <v>7882</v>
      </c>
    </row>
    <row r="26" ht="12.75" customHeight="1" spans="1:8">
      <c r="A26" s="20" t="str">
        <f t="shared" si="0"/>
        <v/>
      </c>
      <c r="B26" s="21"/>
      <c r="C26" s="22"/>
      <c r="D26" s="21"/>
      <c r="E26" s="23"/>
      <c r="F26" s="23"/>
      <c r="G26" s="21"/>
      <c r="H26" s="9" t="s">
        <v>7883</v>
      </c>
    </row>
    <row r="27" customHeight="1" spans="1:8">
      <c r="A27" s="24" t="s">
        <v>1524</v>
      </c>
      <c r="B27" s="25"/>
      <c r="C27" s="24"/>
      <c r="D27" s="24"/>
      <c r="E27" s="31">
        <f>SUM(E7:E26)</f>
        <v>0</v>
      </c>
      <c r="F27" s="31">
        <f>SUM(F7:F26)</f>
        <v>0</v>
      </c>
      <c r="G27" s="27"/>
    </row>
    <row r="28" customHeight="1" spans="1:8">
      <c r="A28" s="10" t="str">
        <f>基本信息输入表!$K$6&amp;"填表人："&amp;基本信息输入表!$M$97</f>
        <v>产权持有单位填表人：宁国胜</v>
      </c>
      <c r="F28" s="10" t="str">
        <f>"评估人员："&amp;基本信息输入表!$Q$97</f>
        <v>评估人员：王庆国</v>
      </c>
      <c r="H28" s="10" t="s">
        <v>1483</v>
      </c>
    </row>
    <row r="29" customHeight="1" spans="1:8">
      <c r="A29" s="10" t="str">
        <f>"填表日期："&amp;YEAR(基本信息输入表!$O$97)&amp;"年"&amp;MONTH(基本信息输入表!$O$97)&amp;"月"&amp;DAY(基本信息输入表!$O$97)&amp;"日"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pageSetUpPr fitToPage="1"/>
  </sheetPr>
  <dimension ref="A1:G28"/>
  <sheetViews>
    <sheetView showGridLines="0" zoomScale="96" zoomScaleNormal="96" topLeftCell="B5" workbookViewId="0">
      <selection activeCell="O21" sqref="O21:P21"/>
    </sheetView>
  </sheetViews>
  <sheetFormatPr defaultColWidth="9" defaultRowHeight="15.75" customHeight="1" outlineLevelCol="6"/>
  <cols>
    <col min="1" max="1" width="6.2" style="44" customWidth="1"/>
    <col min="2" max="2" width="25.5" style="44" customWidth="1"/>
    <col min="3" max="5" width="18.7" style="44" customWidth="1"/>
    <col min="6" max="6" width="17.2" style="44" customWidth="1"/>
    <col min="7" max="8" width="9" style="44" customWidth="1"/>
    <col min="9" max="16384" width="9" style="44"/>
  </cols>
  <sheetData>
    <row r="1" customHeight="1" spans="1:6">
      <c r="A1" s="45" t="s">
        <v>0</v>
      </c>
    </row>
    <row r="2" s="42" customFormat="1" ht="30" customHeight="1" spans="1:6">
      <c r="A2" s="46" t="s">
        <v>7884</v>
      </c>
    </row>
    <row r="3" customHeight="1" spans="1:6">
      <c r="A3" s="43" t="str">
        <f>"评估基准日："&amp;TEXT(基本信息输入表!M7,"yyyy年mm月dd日")</f>
        <v>评估基准日：2025年02月20日</v>
      </c>
    </row>
    <row r="4" ht="14.25" customHeight="1" spans="1:6">
      <c r="A4" s="43"/>
      <c r="B4" s="43"/>
      <c r="C4" s="43"/>
      <c r="D4" s="43"/>
      <c r="E4" s="43"/>
      <c r="F4" s="47" t="s">
        <v>7885</v>
      </c>
    </row>
    <row r="5" customHeight="1" spans="1:6">
      <c r="A5" s="48" t="str">
        <f>基本信息输入表!K6&amp;"："&amp;基本信息输入表!M6</f>
        <v>产权持有单位：中国石油天然气股份有限公司塔里木油田分公司塔西南勘探开发公司</v>
      </c>
      <c r="B5" s="48"/>
      <c r="C5" s="48"/>
      <c r="F5" s="47" t="s">
        <v>821</v>
      </c>
    </row>
    <row r="6" s="43" customFormat="1" customHeight="1" spans="1:6">
      <c r="A6" s="49" t="s">
        <v>822</v>
      </c>
      <c r="B6" s="49" t="s">
        <v>5</v>
      </c>
      <c r="C6" s="49" t="s">
        <v>6</v>
      </c>
      <c r="D6" s="49" t="s">
        <v>7</v>
      </c>
      <c r="E6" s="49" t="s">
        <v>8</v>
      </c>
      <c r="F6" s="49" t="s">
        <v>686</v>
      </c>
    </row>
    <row r="7" customHeight="1" spans="1:6">
      <c r="A7" s="49" t="s">
        <v>7886</v>
      </c>
      <c r="B7" s="50" t="s">
        <v>365</v>
      </c>
      <c r="C7" s="51">
        <f>'6-1长期借款'!I27</f>
        <v>0</v>
      </c>
      <c r="D7" s="51">
        <f>'6-1长期借款'!J27</f>
        <v>0</v>
      </c>
      <c r="E7" s="51">
        <f t="shared" ref="E7:E14" si="0">D7-C7</f>
        <v>0</v>
      </c>
      <c r="F7" s="51" t="str">
        <f t="shared" ref="F7:F14" si="1">IF(C7=0,"",E7/C7*100)</f>
        <v/>
      </c>
    </row>
    <row r="8" customHeight="1" spans="1:6">
      <c r="A8" s="49" t="s">
        <v>7887</v>
      </c>
      <c r="B8" s="50" t="s">
        <v>367</v>
      </c>
      <c r="C8" s="51">
        <f>'6-2应付债券'!G27</f>
        <v>0</v>
      </c>
      <c r="D8" s="51">
        <f>'6-2应付债券'!H27</f>
        <v>0</v>
      </c>
      <c r="E8" s="51">
        <f t="shared" si="0"/>
        <v>0</v>
      </c>
      <c r="F8" s="51" t="str">
        <f t="shared" si="1"/>
        <v/>
      </c>
    </row>
    <row r="9" customHeight="1" spans="1:6">
      <c r="A9" s="49" t="s">
        <v>7888</v>
      </c>
      <c r="B9" s="52" t="s">
        <v>369</v>
      </c>
      <c r="C9" s="51">
        <f>'6-3租赁负债'!E27</f>
        <v>0</v>
      </c>
      <c r="D9" s="51">
        <f>'6-3租赁负债'!F27</f>
        <v>0</v>
      </c>
      <c r="E9" s="51">
        <f t="shared" si="0"/>
        <v>0</v>
      </c>
      <c r="F9" s="51" t="str">
        <f t="shared" si="1"/>
        <v/>
      </c>
    </row>
    <row r="10" customHeight="1" spans="1:6">
      <c r="A10" s="49" t="s">
        <v>7889</v>
      </c>
      <c r="B10" s="53" t="s">
        <v>371</v>
      </c>
      <c r="C10" s="51">
        <f>'6-4长期应付款'!E27</f>
        <v>0</v>
      </c>
      <c r="D10" s="51">
        <f>'6-4长期应付款'!F27</f>
        <v>0</v>
      </c>
      <c r="E10" s="51">
        <f t="shared" si="0"/>
        <v>0</v>
      </c>
      <c r="F10" s="51" t="str">
        <f t="shared" si="1"/>
        <v/>
      </c>
    </row>
    <row r="11" customHeight="1" spans="1:6">
      <c r="A11" s="49" t="s">
        <v>7890</v>
      </c>
      <c r="B11" s="50" t="s">
        <v>374</v>
      </c>
      <c r="C11" s="51">
        <f>'6-5预计负债'!E27</f>
        <v>0</v>
      </c>
      <c r="D11" s="51">
        <f>'6-5预计负债'!F27</f>
        <v>0</v>
      </c>
      <c r="E11" s="51">
        <f t="shared" si="0"/>
        <v>0</v>
      </c>
      <c r="F11" s="51" t="str">
        <f t="shared" si="1"/>
        <v/>
      </c>
    </row>
    <row r="12" customHeight="1" spans="1:6">
      <c r="A12" s="49" t="s">
        <v>7891</v>
      </c>
      <c r="B12" s="53" t="s">
        <v>377</v>
      </c>
      <c r="C12" s="51">
        <f>'6-6递延收益'!G27</f>
        <v>0</v>
      </c>
      <c r="D12" s="51">
        <f>'6-6递延收益'!H27</f>
        <v>0</v>
      </c>
      <c r="E12" s="51">
        <f t="shared" si="0"/>
        <v>0</v>
      </c>
      <c r="F12" s="51" t="str">
        <f t="shared" si="1"/>
        <v/>
      </c>
    </row>
    <row r="13" customHeight="1" spans="1:6">
      <c r="A13" s="49" t="s">
        <v>7892</v>
      </c>
      <c r="B13" s="50" t="s">
        <v>380</v>
      </c>
      <c r="C13" s="51">
        <f>'6-7递延所得税负债'!D27</f>
        <v>0</v>
      </c>
      <c r="D13" s="51">
        <f>'6-7递延所得税负债'!E27</f>
        <v>0</v>
      </c>
      <c r="E13" s="51">
        <f t="shared" si="0"/>
        <v>0</v>
      </c>
      <c r="F13" s="51" t="str">
        <f t="shared" si="1"/>
        <v/>
      </c>
    </row>
    <row r="14" customHeight="1" spans="1:6">
      <c r="A14" s="49" t="s">
        <v>7893</v>
      </c>
      <c r="B14" s="50" t="s">
        <v>383</v>
      </c>
      <c r="C14" s="51">
        <f>'6-8其他非流动负债'!E27</f>
        <v>0</v>
      </c>
      <c r="D14" s="51">
        <f>'6-8其他非流动负债'!F27</f>
        <v>0</v>
      </c>
      <c r="E14" s="51">
        <f t="shared" si="0"/>
        <v>0</v>
      </c>
      <c r="F14" s="51" t="str">
        <f t="shared" si="1"/>
        <v/>
      </c>
    </row>
    <row r="15" customHeight="1" spans="1:6">
      <c r="A15" s="49"/>
      <c r="C15" s="51"/>
      <c r="D15" s="51"/>
      <c r="E15" s="51"/>
      <c r="F15" s="51"/>
    </row>
    <row r="16" customHeight="1" spans="1:6">
      <c r="A16" s="49"/>
      <c r="B16" s="50"/>
      <c r="C16" s="51"/>
      <c r="D16" s="51"/>
      <c r="E16" s="51"/>
      <c r="F16" s="51"/>
    </row>
    <row r="17" customHeight="1" spans="1:7">
      <c r="A17" s="49"/>
      <c r="B17" s="50"/>
      <c r="C17" s="51"/>
      <c r="D17" s="51"/>
      <c r="E17" s="51"/>
      <c r="F17" s="51"/>
    </row>
    <row r="18" customHeight="1" spans="1:7">
      <c r="A18" s="49"/>
      <c r="B18" s="50"/>
      <c r="C18" s="51"/>
      <c r="D18" s="51"/>
      <c r="E18" s="51"/>
      <c r="F18" s="51"/>
    </row>
    <row r="19" customHeight="1" spans="1:7">
      <c r="A19" s="49"/>
      <c r="B19" s="50"/>
      <c r="C19" s="51"/>
      <c r="D19" s="51"/>
      <c r="E19" s="51"/>
      <c r="F19" s="51"/>
    </row>
    <row r="20" customHeight="1" spans="1:7">
      <c r="A20" s="49"/>
      <c r="B20" s="50"/>
      <c r="C20" s="51"/>
      <c r="D20" s="51"/>
      <c r="E20" s="51"/>
      <c r="F20" s="51"/>
    </row>
    <row r="21" customHeight="1" spans="1:7">
      <c r="A21" s="49"/>
      <c r="B21" s="50"/>
      <c r="C21" s="51"/>
      <c r="D21" s="51"/>
      <c r="E21" s="51"/>
      <c r="F21" s="51"/>
    </row>
    <row r="22" customHeight="1" spans="1:7">
      <c r="A22" s="49"/>
      <c r="B22" s="50"/>
      <c r="C22" s="51"/>
      <c r="D22" s="51"/>
      <c r="E22" s="51"/>
      <c r="F22" s="51"/>
    </row>
    <row r="23" customHeight="1" spans="1:7">
      <c r="A23" s="49"/>
      <c r="B23" s="50"/>
      <c r="C23" s="51"/>
      <c r="D23" s="51"/>
      <c r="E23" s="51"/>
      <c r="F23" s="51"/>
    </row>
    <row r="24" customHeight="1" spans="1:7">
      <c r="A24" s="49"/>
      <c r="B24" s="50"/>
      <c r="C24" s="51"/>
      <c r="D24" s="51"/>
      <c r="E24" s="51"/>
      <c r="F24" s="51"/>
    </row>
    <row r="25" customHeight="1" spans="1:7">
      <c r="A25" s="49"/>
      <c r="B25" s="50"/>
      <c r="C25" s="51"/>
      <c r="D25" s="51"/>
      <c r="E25" s="51"/>
      <c r="F25" s="51"/>
    </row>
    <row r="26" customHeight="1" spans="1:7">
      <c r="A26" s="49"/>
      <c r="B26" s="50"/>
      <c r="C26" s="51"/>
      <c r="D26" s="51"/>
      <c r="E26" s="51"/>
      <c r="F26" s="51"/>
    </row>
    <row r="27" customHeight="1" spans="1:7">
      <c r="A27" s="49" t="s">
        <v>759</v>
      </c>
      <c r="B27" s="54"/>
      <c r="C27" s="51">
        <f>SUM(C7:C26)</f>
        <v>0</v>
      </c>
      <c r="D27" s="51">
        <f>SUM(D7:D26)</f>
        <v>0</v>
      </c>
      <c r="E27" s="51">
        <f>D27-C27</f>
        <v>0</v>
      </c>
      <c r="F27" s="51" t="str">
        <f>IF(C27=0,"",E27/C27*100)</f>
        <v/>
      </c>
    </row>
    <row r="28" customHeight="1" spans="1:7">
      <c r="D28" s="44" t="str">
        <f>"评估人员："&amp;基本信息输入表!$Q$98</f>
        <v>评估人员：王庆国</v>
      </c>
      <c r="G28" s="52"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pageSetUpPr fitToPage="1"/>
  </sheetPr>
  <dimension ref="A1:M29"/>
  <sheetViews>
    <sheetView showGridLines="0" zoomScale="96" zoomScaleNormal="96" topLeftCell="B1" workbookViewId="0">
      <selection activeCell="F19" sqref="F19"/>
    </sheetView>
  </sheetViews>
  <sheetFormatPr defaultColWidth="9" defaultRowHeight="15.75" customHeight="1"/>
  <cols>
    <col min="1" max="1" width="5.5" style="10" customWidth="1"/>
    <col min="2" max="2" width="20.5" style="10" customWidth="1"/>
    <col min="3" max="3" width="11.2" style="10" customWidth="1"/>
    <col min="4" max="8" width="13" style="10" customWidth="1"/>
    <col min="9" max="10" width="15.7" style="10" customWidth="1"/>
    <col min="11" max="11" width="12.7" style="10" customWidth="1"/>
    <col min="12" max="12" width="10.7" style="10" customWidth="1"/>
    <col min="13" max="14" width="9" style="10" customWidth="1"/>
    <col min="15" max="16384" width="9" style="10"/>
  </cols>
  <sheetData>
    <row r="1" customHeight="1" spans="1:13">
      <c r="A1" s="11" t="s">
        <v>0</v>
      </c>
    </row>
    <row r="2" s="8" customFormat="1" ht="30" customHeight="1" spans="1:13">
      <c r="A2" s="12" t="s">
        <v>7894</v>
      </c>
    </row>
    <row r="3" customHeight="1" spans="1:13">
      <c r="A3" s="9" t="str">
        <f>"评估基准日："&amp;TEXT(基本信息输入表!M7,"yyyy年mm月dd日")</f>
        <v>评估基准日：2025年02月20日</v>
      </c>
    </row>
    <row r="4" ht="14.25" customHeight="1" spans="1:13">
      <c r="A4" s="9"/>
      <c r="B4" s="9"/>
      <c r="C4" s="9"/>
      <c r="D4" s="9"/>
      <c r="E4" s="9"/>
      <c r="F4" s="9"/>
      <c r="G4" s="9"/>
      <c r="H4" s="9"/>
      <c r="I4" s="9"/>
      <c r="J4" s="9"/>
      <c r="K4" s="9"/>
      <c r="L4" s="14" t="s">
        <v>7895</v>
      </c>
    </row>
    <row r="5" customHeight="1" spans="1:13">
      <c r="A5" s="15" t="str">
        <f>基本信息输入表!K6&amp;"："&amp;基本信息输入表!M6</f>
        <v>产权持有单位：中国石油天然气股份有限公司塔里木油田分公司塔西南勘探开发公司</v>
      </c>
      <c r="B5" s="16"/>
      <c r="C5" s="16"/>
      <c r="D5" s="16"/>
      <c r="E5" s="16"/>
      <c r="F5" s="16"/>
      <c r="G5" s="16"/>
      <c r="L5" s="14" t="s">
        <v>821</v>
      </c>
    </row>
    <row r="6" s="9" customFormat="1" customHeight="1" spans="1:13">
      <c r="A6" s="18" t="s">
        <v>4</v>
      </c>
      <c r="B6" s="18" t="s">
        <v>7562</v>
      </c>
      <c r="C6" s="18" t="s">
        <v>7563</v>
      </c>
      <c r="D6" s="18" t="s">
        <v>1147</v>
      </c>
      <c r="E6" s="18" t="s">
        <v>7564</v>
      </c>
      <c r="F6" s="18" t="s">
        <v>7565</v>
      </c>
      <c r="G6" s="18" t="s">
        <v>848</v>
      </c>
      <c r="H6" s="18" t="s">
        <v>7566</v>
      </c>
      <c r="I6" s="19" t="s">
        <v>6</v>
      </c>
      <c r="J6" s="18" t="s">
        <v>7</v>
      </c>
      <c r="K6" s="18" t="s">
        <v>7567</v>
      </c>
      <c r="L6" s="18" t="s">
        <v>176</v>
      </c>
      <c r="M6" s="9" t="s">
        <v>1461</v>
      </c>
    </row>
    <row r="7" ht="12.75" customHeight="1" spans="1:13">
      <c r="A7" s="20" t="str">
        <f>IF(B7="","",ROW()-6)</f>
        <v/>
      </c>
      <c r="B7" s="21"/>
      <c r="C7" s="21"/>
      <c r="D7" s="22"/>
      <c r="E7" s="22"/>
      <c r="F7" s="39"/>
      <c r="G7" s="21"/>
      <c r="H7" s="23"/>
      <c r="I7" s="23"/>
      <c r="J7" s="23"/>
      <c r="K7" s="23"/>
      <c r="L7" s="21"/>
      <c r="M7" s="9" t="s">
        <v>7896</v>
      </c>
    </row>
    <row r="8" ht="12.75" customHeight="1" spans="1:13">
      <c r="A8" s="20" t="str">
        <f t="shared" ref="A8:A26" si="0">IF(B8="","",ROW()-6)</f>
        <v/>
      </c>
      <c r="B8" s="21"/>
      <c r="C8" s="21"/>
      <c r="D8" s="22"/>
      <c r="E8" s="22"/>
      <c r="F8" s="39"/>
      <c r="G8" s="21"/>
      <c r="H8" s="23"/>
      <c r="I8" s="23"/>
      <c r="J8" s="23"/>
      <c r="K8" s="23"/>
      <c r="L8" s="21"/>
      <c r="M8" s="9" t="s">
        <v>7897</v>
      </c>
    </row>
    <row r="9" ht="12.75" customHeight="1" spans="1:13">
      <c r="A9" s="20" t="str">
        <f t="shared" si="0"/>
        <v/>
      </c>
      <c r="B9" s="21"/>
      <c r="C9" s="21"/>
      <c r="D9" s="22"/>
      <c r="E9" s="22"/>
      <c r="F9" s="39"/>
      <c r="G9" s="21"/>
      <c r="H9" s="23"/>
      <c r="I9" s="23"/>
      <c r="J9" s="23"/>
      <c r="K9" s="23"/>
      <c r="L9" s="21"/>
      <c r="M9" s="9" t="s">
        <v>7898</v>
      </c>
    </row>
    <row r="10" ht="12.75" customHeight="1" spans="1:13">
      <c r="A10" s="20" t="str">
        <f t="shared" si="0"/>
        <v/>
      </c>
      <c r="B10" s="21"/>
      <c r="C10" s="21"/>
      <c r="D10" s="22"/>
      <c r="E10" s="22"/>
      <c r="F10" s="39"/>
      <c r="G10" s="21"/>
      <c r="H10" s="23"/>
      <c r="I10" s="23"/>
      <c r="J10" s="23"/>
      <c r="K10" s="23"/>
      <c r="L10" s="21"/>
      <c r="M10" s="9" t="s">
        <v>7899</v>
      </c>
    </row>
    <row r="11" ht="12.75" customHeight="1" spans="1:13">
      <c r="A11" s="20" t="str">
        <f t="shared" si="0"/>
        <v/>
      </c>
      <c r="B11" s="21"/>
      <c r="C11" s="21"/>
      <c r="D11" s="22"/>
      <c r="E11" s="22"/>
      <c r="F11" s="39"/>
      <c r="G11" s="21"/>
      <c r="H11" s="23"/>
      <c r="I11" s="23"/>
      <c r="J11" s="23"/>
      <c r="K11" s="23"/>
      <c r="L11" s="21"/>
      <c r="M11" s="9" t="s">
        <v>7900</v>
      </c>
    </row>
    <row r="12" ht="12.75" customHeight="1" spans="1:13">
      <c r="A12" s="20" t="str">
        <f t="shared" si="0"/>
        <v/>
      </c>
      <c r="B12" s="21"/>
      <c r="C12" s="21"/>
      <c r="D12" s="22"/>
      <c r="E12" s="22"/>
      <c r="F12" s="39"/>
      <c r="G12" s="21"/>
      <c r="H12" s="23"/>
      <c r="I12" s="23"/>
      <c r="J12" s="23"/>
      <c r="K12" s="23"/>
      <c r="L12" s="21"/>
      <c r="M12" s="9" t="s">
        <v>7901</v>
      </c>
    </row>
    <row r="13" ht="12.75" customHeight="1" spans="1:13">
      <c r="A13" s="20" t="str">
        <f t="shared" si="0"/>
        <v/>
      </c>
      <c r="B13" s="21"/>
      <c r="C13" s="21"/>
      <c r="D13" s="22"/>
      <c r="E13" s="22"/>
      <c r="F13" s="39"/>
      <c r="G13" s="21"/>
      <c r="H13" s="23"/>
      <c r="I13" s="23"/>
      <c r="J13" s="23"/>
      <c r="K13" s="23"/>
      <c r="L13" s="21"/>
      <c r="M13" s="9" t="s">
        <v>7902</v>
      </c>
    </row>
    <row r="14" ht="12.75" customHeight="1" spans="1:13">
      <c r="A14" s="20" t="str">
        <f t="shared" si="0"/>
        <v/>
      </c>
      <c r="B14" s="21"/>
      <c r="C14" s="21"/>
      <c r="D14" s="22"/>
      <c r="E14" s="22"/>
      <c r="F14" s="39"/>
      <c r="G14" s="21"/>
      <c r="H14" s="23"/>
      <c r="I14" s="23"/>
      <c r="J14" s="23"/>
      <c r="K14" s="23"/>
      <c r="L14" s="21"/>
      <c r="M14" s="9" t="s">
        <v>7903</v>
      </c>
    </row>
    <row r="15" ht="12.75" customHeight="1" spans="1:13">
      <c r="A15" s="20" t="str">
        <f t="shared" si="0"/>
        <v/>
      </c>
      <c r="B15" s="21"/>
      <c r="C15" s="21"/>
      <c r="D15" s="22"/>
      <c r="E15" s="22"/>
      <c r="F15" s="39"/>
      <c r="G15" s="21"/>
      <c r="H15" s="23"/>
      <c r="I15" s="23"/>
      <c r="J15" s="23"/>
      <c r="K15" s="23"/>
      <c r="L15" s="21"/>
      <c r="M15" s="9" t="s">
        <v>7904</v>
      </c>
    </row>
    <row r="16" ht="12.75" customHeight="1" spans="1:13">
      <c r="A16" s="20" t="str">
        <f t="shared" si="0"/>
        <v/>
      </c>
      <c r="B16" s="21"/>
      <c r="C16" s="21"/>
      <c r="D16" s="22"/>
      <c r="E16" s="22"/>
      <c r="F16" s="39"/>
      <c r="G16" s="21"/>
      <c r="H16" s="23"/>
      <c r="I16" s="23"/>
      <c r="J16" s="23"/>
      <c r="K16" s="23"/>
      <c r="L16" s="21"/>
      <c r="M16" s="9" t="s">
        <v>7905</v>
      </c>
    </row>
    <row r="17" ht="12.75" customHeight="1" spans="1:13">
      <c r="A17" s="20" t="str">
        <f t="shared" si="0"/>
        <v/>
      </c>
      <c r="B17" s="21"/>
      <c r="C17" s="21"/>
      <c r="D17" s="22"/>
      <c r="E17" s="22"/>
      <c r="F17" s="39"/>
      <c r="G17" s="21"/>
      <c r="H17" s="23"/>
      <c r="I17" s="23"/>
      <c r="J17" s="23"/>
      <c r="K17" s="23"/>
      <c r="L17" s="21"/>
      <c r="M17" s="9" t="s">
        <v>7906</v>
      </c>
    </row>
    <row r="18" ht="12.75" customHeight="1" spans="1:13">
      <c r="A18" s="20" t="str">
        <f t="shared" si="0"/>
        <v/>
      </c>
      <c r="B18" s="21"/>
      <c r="C18" s="21"/>
      <c r="D18" s="22"/>
      <c r="E18" s="22"/>
      <c r="F18" s="39"/>
      <c r="G18" s="21"/>
      <c r="H18" s="23"/>
      <c r="I18" s="23"/>
      <c r="J18" s="23"/>
      <c r="K18" s="23"/>
      <c r="L18" s="21"/>
      <c r="M18" s="9" t="s">
        <v>7907</v>
      </c>
    </row>
    <row r="19" ht="12.75" customHeight="1" spans="1:13">
      <c r="A19" s="20" t="str">
        <f t="shared" si="0"/>
        <v/>
      </c>
      <c r="B19" s="21"/>
      <c r="C19" s="21"/>
      <c r="D19" s="22"/>
      <c r="E19" s="22"/>
      <c r="F19" s="39"/>
      <c r="G19" s="21"/>
      <c r="H19" s="23"/>
      <c r="I19" s="23"/>
      <c r="J19" s="23"/>
      <c r="K19" s="23"/>
      <c r="L19" s="21"/>
      <c r="M19" s="9" t="s">
        <v>7908</v>
      </c>
    </row>
    <row r="20" ht="12.75" customHeight="1" spans="1:13">
      <c r="A20" s="20" t="str">
        <f t="shared" si="0"/>
        <v/>
      </c>
      <c r="B20" s="21"/>
      <c r="C20" s="21"/>
      <c r="D20" s="22"/>
      <c r="E20" s="22"/>
      <c r="F20" s="39"/>
      <c r="G20" s="21"/>
      <c r="H20" s="23"/>
      <c r="I20" s="23"/>
      <c r="J20" s="23"/>
      <c r="K20" s="23"/>
      <c r="L20" s="21"/>
      <c r="M20" s="9" t="s">
        <v>7909</v>
      </c>
    </row>
    <row r="21" ht="12.75" customHeight="1" spans="1:13">
      <c r="A21" s="20" t="str">
        <f t="shared" si="0"/>
        <v/>
      </c>
      <c r="B21" s="21"/>
      <c r="C21" s="21"/>
      <c r="D21" s="22"/>
      <c r="E21" s="22"/>
      <c r="F21" s="39"/>
      <c r="G21" s="21"/>
      <c r="H21" s="23"/>
      <c r="I21" s="23"/>
      <c r="J21" s="23"/>
      <c r="K21" s="23"/>
      <c r="L21" s="21"/>
      <c r="M21" s="9" t="s">
        <v>7910</v>
      </c>
    </row>
    <row r="22" ht="12.75" customHeight="1" spans="1:13">
      <c r="A22" s="20" t="str">
        <f t="shared" si="0"/>
        <v/>
      </c>
      <c r="B22" s="21"/>
      <c r="C22" s="21"/>
      <c r="D22" s="22"/>
      <c r="E22" s="22"/>
      <c r="F22" s="39"/>
      <c r="G22" s="21"/>
      <c r="H22" s="23"/>
      <c r="I22" s="23"/>
      <c r="J22" s="23"/>
      <c r="K22" s="23"/>
      <c r="L22" s="21"/>
      <c r="M22" s="9" t="s">
        <v>7911</v>
      </c>
    </row>
    <row r="23" ht="12.75" customHeight="1" spans="1:13">
      <c r="A23" s="20" t="str">
        <f t="shared" si="0"/>
        <v/>
      </c>
      <c r="B23" s="21"/>
      <c r="C23" s="21"/>
      <c r="D23" s="22"/>
      <c r="E23" s="22"/>
      <c r="F23" s="39"/>
      <c r="G23" s="21"/>
      <c r="H23" s="23"/>
      <c r="I23" s="23"/>
      <c r="J23" s="23"/>
      <c r="K23" s="23"/>
      <c r="L23" s="21"/>
      <c r="M23" s="9" t="s">
        <v>7912</v>
      </c>
    </row>
    <row r="24" ht="12.75" customHeight="1" spans="1:13">
      <c r="A24" s="20" t="str">
        <f t="shared" si="0"/>
        <v/>
      </c>
      <c r="B24" s="21"/>
      <c r="C24" s="21"/>
      <c r="D24" s="22"/>
      <c r="E24" s="22"/>
      <c r="F24" s="39"/>
      <c r="G24" s="21"/>
      <c r="H24" s="23"/>
      <c r="I24" s="23"/>
      <c r="J24" s="23"/>
      <c r="K24" s="23"/>
      <c r="L24" s="21"/>
      <c r="M24" s="9" t="s">
        <v>7913</v>
      </c>
    </row>
    <row r="25" ht="12.75" customHeight="1" spans="1:13">
      <c r="A25" s="20" t="str">
        <f t="shared" si="0"/>
        <v/>
      </c>
      <c r="B25" s="21"/>
      <c r="C25" s="21"/>
      <c r="D25" s="22"/>
      <c r="E25" s="22"/>
      <c r="F25" s="39"/>
      <c r="G25" s="21"/>
      <c r="H25" s="23"/>
      <c r="I25" s="23"/>
      <c r="J25" s="23"/>
      <c r="K25" s="23"/>
      <c r="L25" s="21"/>
      <c r="M25" s="9" t="s">
        <v>7914</v>
      </c>
    </row>
    <row r="26" ht="12.75" customHeight="1" spans="1:13">
      <c r="A26" s="20" t="str">
        <f t="shared" si="0"/>
        <v/>
      </c>
      <c r="B26" s="21"/>
      <c r="C26" s="21"/>
      <c r="D26" s="22"/>
      <c r="E26" s="22"/>
      <c r="F26" s="39"/>
      <c r="G26" s="21"/>
      <c r="H26" s="23"/>
      <c r="I26" s="23"/>
      <c r="J26" s="23"/>
      <c r="K26" s="23"/>
      <c r="L26" s="21"/>
      <c r="M26" s="9" t="s">
        <v>7915</v>
      </c>
    </row>
    <row r="27" customHeight="1" spans="1:13">
      <c r="A27" s="24" t="s">
        <v>1524</v>
      </c>
      <c r="B27" s="25"/>
      <c r="C27" s="41"/>
      <c r="D27" s="24"/>
      <c r="E27" s="24"/>
      <c r="F27" s="40"/>
      <c r="G27" s="24"/>
      <c r="H27" s="31"/>
      <c r="I27" s="26">
        <f>SUM(I7:I26)</f>
        <v>0</v>
      </c>
      <c r="J27" s="26">
        <f>SUM(J7:J26)</f>
        <v>0</v>
      </c>
      <c r="K27" s="31"/>
      <c r="L27" s="27"/>
    </row>
    <row r="28" customHeight="1" spans="1:13">
      <c r="A28" s="10" t="str">
        <f>基本信息输入表!$K$6&amp;"填表人："&amp;基本信息输入表!$M$99</f>
        <v>产权持有单位填表人：宁国胜</v>
      </c>
      <c r="J28" s="10" t="str">
        <f>"评估人员："&amp;基本信息输入表!$Q$99</f>
        <v>评估人员：王庆国</v>
      </c>
      <c r="M28" s="10" t="s">
        <v>1483</v>
      </c>
    </row>
    <row r="29" customHeight="1" spans="1:13">
      <c r="A29" s="10" t="str">
        <f>"填表日期："&amp;YEAR(基本信息输入表!$O$99)&amp;"年"&amp;MONTH(基本信息输入表!$O$99)&amp;"月"&amp;DAY(基本信息输入表!$O$99)&amp;"日"</f>
        <v>填表日期：2025年2月22日</v>
      </c>
    </row>
  </sheetData>
  <mergeCells count="4">
    <mergeCell ref="A2:L2"/>
    <mergeCell ref="A3:L3"/>
    <mergeCell ref="A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pageSetUpPr fitToPage="1"/>
  </sheetPr>
  <dimension ref="A1:J29"/>
  <sheetViews>
    <sheetView showGridLines="0" zoomScale="70" zoomScaleNormal="70" workbookViewId="0">
      <selection activeCell="O25" sqref="O25"/>
    </sheetView>
  </sheetViews>
  <sheetFormatPr defaultColWidth="8.7" defaultRowHeight="12.75"/>
  <cols>
    <col min="1" max="1" width="5.7" style="10" customWidth="1"/>
    <col min="2" max="2" width="20.7" style="10" customWidth="1"/>
    <col min="3" max="3" width="9.7" style="10" customWidth="1"/>
    <col min="4" max="5" width="11.7" style="10" customWidth="1"/>
    <col min="6" max="6" width="11.2" style="10" customWidth="1"/>
    <col min="7" max="8" width="15.7" style="10" customWidth="1"/>
    <col min="9" max="9" width="12.7" style="10" customWidth="1"/>
    <col min="10" max="11" width="8.7" style="10" customWidth="1"/>
    <col min="12" max="16384" width="8.7" style="10"/>
  </cols>
  <sheetData>
    <row r="1" spans="1:10">
      <c r="A1" s="11" t="s">
        <v>0</v>
      </c>
    </row>
    <row r="2" s="8" customFormat="1" ht="21.45" customHeight="1" spans="1:10">
      <c r="A2" s="13" t="s">
        <v>7916</v>
      </c>
    </row>
    <row r="3" ht="15.75" customHeight="1" spans="1:10">
      <c r="A3" s="9" t="str">
        <f>"评估基准日："&amp;TEXT(基本信息输入表!M7,"yyyy年mm月dd日")</f>
        <v>评估基准日：2025年02月20日</v>
      </c>
    </row>
    <row r="4" ht="14.25" customHeight="1" spans="1:10">
      <c r="B4" s="9"/>
      <c r="C4" s="9"/>
      <c r="D4" s="9"/>
      <c r="E4" s="9"/>
      <c r="F4" s="9"/>
      <c r="G4" s="9"/>
      <c r="H4" s="9"/>
      <c r="I4" s="14" t="s">
        <v>7917</v>
      </c>
    </row>
    <row r="5" ht="15.75" customHeight="1" spans="1:10">
      <c r="A5" s="15" t="str">
        <f>基本信息输入表!K6&amp;"："&amp;基本信息输入表!M6</f>
        <v>产权持有单位：中国石油天然气股份有限公司塔里木油田分公司塔西南勘探开发公司</v>
      </c>
      <c r="B5" s="16"/>
      <c r="C5" s="16"/>
      <c r="D5" s="16"/>
      <c r="I5" s="14" t="s">
        <v>821</v>
      </c>
    </row>
    <row r="6" ht="15.75" customHeight="1" spans="1:10">
      <c r="A6" s="18" t="s">
        <v>4</v>
      </c>
      <c r="B6" s="18" t="s">
        <v>7918</v>
      </c>
      <c r="C6" s="18" t="s">
        <v>7919</v>
      </c>
      <c r="D6" s="18" t="s">
        <v>1147</v>
      </c>
      <c r="E6" s="18" t="s">
        <v>7564</v>
      </c>
      <c r="F6" s="18" t="s">
        <v>961</v>
      </c>
      <c r="G6" s="19" t="s">
        <v>6</v>
      </c>
      <c r="H6" s="18" t="s">
        <v>7</v>
      </c>
      <c r="I6" s="18" t="s">
        <v>7920</v>
      </c>
      <c r="J6" s="9" t="s">
        <v>1461</v>
      </c>
    </row>
    <row r="7" ht="15.75" customHeight="1" spans="1:10">
      <c r="A7" s="20" t="str">
        <f>IF(B7="","",ROW()-6)</f>
        <v/>
      </c>
      <c r="B7" s="21"/>
      <c r="C7" s="21"/>
      <c r="D7" s="22"/>
      <c r="E7" s="22"/>
      <c r="F7" s="39"/>
      <c r="G7" s="23"/>
      <c r="H7" s="23"/>
      <c r="I7" s="21"/>
      <c r="J7" s="9" t="s">
        <v>7921</v>
      </c>
    </row>
    <row r="8" ht="15.75" customHeight="1" spans="1:10">
      <c r="A8" s="20" t="str">
        <f t="shared" ref="A8:A26" si="0">IF(B8="","",ROW()-6)</f>
        <v/>
      </c>
      <c r="B8" s="21"/>
      <c r="C8" s="21"/>
      <c r="D8" s="22"/>
      <c r="E8" s="22"/>
      <c r="F8" s="39"/>
      <c r="G8" s="23"/>
      <c r="H8" s="23"/>
      <c r="I8" s="21"/>
      <c r="J8" s="9" t="s">
        <v>7922</v>
      </c>
    </row>
    <row r="9" ht="15.75" customHeight="1" spans="1:10">
      <c r="A9" s="20" t="str">
        <f t="shared" si="0"/>
        <v/>
      </c>
      <c r="B9" s="21"/>
      <c r="C9" s="21"/>
      <c r="D9" s="22"/>
      <c r="E9" s="22"/>
      <c r="F9" s="39"/>
      <c r="G9" s="23"/>
      <c r="H9" s="23"/>
      <c r="I9" s="21"/>
      <c r="J9" s="9" t="s">
        <v>7923</v>
      </c>
    </row>
    <row r="10" ht="15.75" customHeight="1" spans="1:10">
      <c r="A10" s="20" t="str">
        <f t="shared" si="0"/>
        <v/>
      </c>
      <c r="B10" s="21"/>
      <c r="C10" s="21"/>
      <c r="D10" s="22"/>
      <c r="E10" s="22"/>
      <c r="F10" s="39"/>
      <c r="G10" s="23"/>
      <c r="H10" s="23"/>
      <c r="I10" s="21"/>
      <c r="J10" s="9" t="s">
        <v>7924</v>
      </c>
    </row>
    <row r="11" ht="15.75" customHeight="1" spans="1:10">
      <c r="A11" s="20" t="str">
        <f t="shared" si="0"/>
        <v/>
      </c>
      <c r="B11" s="21"/>
      <c r="C11" s="21"/>
      <c r="D11" s="22"/>
      <c r="E11" s="22"/>
      <c r="F11" s="39"/>
      <c r="G11" s="23"/>
      <c r="H11" s="23"/>
      <c r="I11" s="21"/>
      <c r="J11" s="9" t="s">
        <v>7925</v>
      </c>
    </row>
    <row r="12" ht="15.75" customHeight="1" spans="1:10">
      <c r="A12" s="20" t="str">
        <f t="shared" si="0"/>
        <v/>
      </c>
      <c r="B12" s="21"/>
      <c r="C12" s="21"/>
      <c r="D12" s="22"/>
      <c r="E12" s="22"/>
      <c r="F12" s="39"/>
      <c r="G12" s="23"/>
      <c r="H12" s="23"/>
      <c r="I12" s="21"/>
      <c r="J12" s="9" t="s">
        <v>7926</v>
      </c>
    </row>
    <row r="13" ht="15.75" customHeight="1" spans="1:10">
      <c r="A13" s="20" t="str">
        <f t="shared" si="0"/>
        <v/>
      </c>
      <c r="B13" s="21"/>
      <c r="C13" s="21"/>
      <c r="D13" s="22"/>
      <c r="E13" s="22"/>
      <c r="F13" s="39"/>
      <c r="G13" s="23"/>
      <c r="H13" s="23"/>
      <c r="I13" s="21"/>
      <c r="J13" s="9" t="s">
        <v>7927</v>
      </c>
    </row>
    <row r="14" ht="15.75" customHeight="1" spans="1:10">
      <c r="A14" s="20" t="str">
        <f t="shared" si="0"/>
        <v/>
      </c>
      <c r="B14" s="21"/>
      <c r="C14" s="21"/>
      <c r="D14" s="22"/>
      <c r="E14" s="22"/>
      <c r="F14" s="39"/>
      <c r="G14" s="23"/>
      <c r="H14" s="23"/>
      <c r="I14" s="21"/>
      <c r="J14" s="9" t="s">
        <v>7928</v>
      </c>
    </row>
    <row r="15" ht="15.75" customHeight="1" spans="1:10">
      <c r="A15" s="20" t="str">
        <f t="shared" si="0"/>
        <v/>
      </c>
      <c r="B15" s="21"/>
      <c r="C15" s="21"/>
      <c r="D15" s="22"/>
      <c r="E15" s="22"/>
      <c r="F15" s="39"/>
      <c r="G15" s="23"/>
      <c r="H15" s="23"/>
      <c r="I15" s="21"/>
      <c r="J15" s="9" t="s">
        <v>7929</v>
      </c>
    </row>
    <row r="16" ht="15.75" customHeight="1" spans="1:10">
      <c r="A16" s="20" t="str">
        <f t="shared" si="0"/>
        <v/>
      </c>
      <c r="B16" s="21"/>
      <c r="C16" s="21"/>
      <c r="D16" s="22"/>
      <c r="E16" s="22"/>
      <c r="F16" s="39"/>
      <c r="G16" s="23"/>
      <c r="H16" s="23"/>
      <c r="I16" s="21"/>
      <c r="J16" s="9" t="s">
        <v>7930</v>
      </c>
    </row>
    <row r="17" ht="15.75" customHeight="1" spans="1:10">
      <c r="A17" s="20" t="str">
        <f t="shared" si="0"/>
        <v/>
      </c>
      <c r="B17" s="21"/>
      <c r="C17" s="21"/>
      <c r="D17" s="22"/>
      <c r="E17" s="22"/>
      <c r="F17" s="39"/>
      <c r="G17" s="23"/>
      <c r="H17" s="23"/>
      <c r="I17" s="21"/>
      <c r="J17" s="9" t="s">
        <v>7931</v>
      </c>
    </row>
    <row r="18" ht="15.75" customHeight="1" spans="1:10">
      <c r="A18" s="20" t="str">
        <f t="shared" si="0"/>
        <v/>
      </c>
      <c r="B18" s="21"/>
      <c r="C18" s="21"/>
      <c r="D18" s="22"/>
      <c r="E18" s="22"/>
      <c r="F18" s="39"/>
      <c r="G18" s="23"/>
      <c r="H18" s="23"/>
      <c r="I18" s="21"/>
      <c r="J18" s="9" t="s">
        <v>7932</v>
      </c>
    </row>
    <row r="19" ht="15.75" customHeight="1" spans="1:10">
      <c r="A19" s="20" t="str">
        <f t="shared" si="0"/>
        <v/>
      </c>
      <c r="B19" s="21"/>
      <c r="C19" s="21"/>
      <c r="D19" s="22"/>
      <c r="E19" s="22"/>
      <c r="F19" s="39"/>
      <c r="G19" s="23"/>
      <c r="H19" s="23"/>
      <c r="I19" s="21"/>
      <c r="J19" s="9" t="s">
        <v>7933</v>
      </c>
    </row>
    <row r="20" ht="15.75" customHeight="1" spans="1:10">
      <c r="A20" s="20" t="str">
        <f t="shared" si="0"/>
        <v/>
      </c>
      <c r="B20" s="21"/>
      <c r="C20" s="21"/>
      <c r="D20" s="22"/>
      <c r="E20" s="22"/>
      <c r="F20" s="39"/>
      <c r="G20" s="23"/>
      <c r="H20" s="23"/>
      <c r="I20" s="21"/>
      <c r="J20" s="9" t="s">
        <v>7934</v>
      </c>
    </row>
    <row r="21" ht="15.75" customHeight="1" spans="1:10">
      <c r="A21" s="20" t="str">
        <f t="shared" si="0"/>
        <v/>
      </c>
      <c r="B21" s="21"/>
      <c r="C21" s="21"/>
      <c r="D21" s="22"/>
      <c r="E21" s="22"/>
      <c r="F21" s="39"/>
      <c r="G21" s="23"/>
      <c r="H21" s="23"/>
      <c r="I21" s="21"/>
      <c r="J21" s="9" t="s">
        <v>7935</v>
      </c>
    </row>
    <row r="22" ht="15.75" customHeight="1" spans="1:10">
      <c r="A22" s="20" t="str">
        <f t="shared" si="0"/>
        <v/>
      </c>
      <c r="B22" s="21"/>
      <c r="C22" s="21"/>
      <c r="D22" s="22"/>
      <c r="E22" s="22"/>
      <c r="F22" s="39"/>
      <c r="G22" s="23"/>
      <c r="H22" s="23"/>
      <c r="I22" s="21"/>
      <c r="J22" s="9" t="s">
        <v>7936</v>
      </c>
    </row>
    <row r="23" ht="15.75" customHeight="1" spans="1:10">
      <c r="A23" s="20" t="str">
        <f t="shared" si="0"/>
        <v/>
      </c>
      <c r="B23" s="21"/>
      <c r="C23" s="21"/>
      <c r="D23" s="22"/>
      <c r="E23" s="22"/>
      <c r="F23" s="39"/>
      <c r="G23" s="23"/>
      <c r="H23" s="23"/>
      <c r="I23" s="21"/>
      <c r="J23" s="9" t="s">
        <v>7937</v>
      </c>
    </row>
    <row r="24" ht="15.75" customHeight="1" spans="1:10">
      <c r="A24" s="20" t="str">
        <f t="shared" si="0"/>
        <v/>
      </c>
      <c r="B24" s="21"/>
      <c r="C24" s="21"/>
      <c r="D24" s="22"/>
      <c r="E24" s="22"/>
      <c r="F24" s="39"/>
      <c r="G24" s="23"/>
      <c r="H24" s="23"/>
      <c r="I24" s="21"/>
      <c r="J24" s="9" t="s">
        <v>7938</v>
      </c>
    </row>
    <row r="25" ht="15.75" customHeight="1" spans="1:10">
      <c r="A25" s="20" t="str">
        <f t="shared" si="0"/>
        <v/>
      </c>
      <c r="B25" s="21"/>
      <c r="C25" s="21"/>
      <c r="D25" s="22"/>
      <c r="E25" s="22"/>
      <c r="F25" s="39"/>
      <c r="G25" s="23"/>
      <c r="H25" s="23"/>
      <c r="I25" s="21"/>
      <c r="J25" s="9" t="s">
        <v>7939</v>
      </c>
    </row>
    <row r="26" spans="1:10">
      <c r="A26" s="20" t="str">
        <f t="shared" si="0"/>
        <v/>
      </c>
      <c r="B26" s="21"/>
      <c r="C26" s="21"/>
      <c r="D26" s="22"/>
      <c r="E26" s="22"/>
      <c r="F26" s="39"/>
      <c r="G26" s="23"/>
      <c r="H26" s="23"/>
      <c r="I26" s="21"/>
      <c r="J26" s="9" t="s">
        <v>7940</v>
      </c>
    </row>
    <row r="27" ht="15.75" customHeight="1" spans="1:10">
      <c r="A27" s="24" t="s">
        <v>1524</v>
      </c>
      <c r="B27" s="16"/>
      <c r="C27" s="25"/>
      <c r="D27" s="27"/>
      <c r="E27" s="24"/>
      <c r="F27" s="40"/>
      <c r="G27" s="31">
        <f>SUM(G7:G26)</f>
        <v>0</v>
      </c>
      <c r="H27" s="31">
        <f>SUM(H7:H26)</f>
        <v>0</v>
      </c>
      <c r="I27" s="38"/>
    </row>
    <row r="28" ht="15.75" customHeight="1" spans="1:10">
      <c r="A28" s="10" t="str">
        <f>基本信息输入表!$K$6&amp;"填表人："&amp;基本信息输入表!$M$100</f>
        <v>产权持有单位填表人：宁国胜</v>
      </c>
      <c r="H28" s="10" t="str">
        <f>"评估人员："&amp;基本信息输入表!$Q$100</f>
        <v>评估人员：王庆国</v>
      </c>
      <c r="J28" s="10" t="s">
        <v>1483</v>
      </c>
    </row>
    <row r="29" ht="15.75" customHeight="1" spans="1:10">
      <c r="A29" s="10" t="str">
        <f>"填表日期："&amp;YEAR(基本信息输入表!$O$100)&amp;"年"&amp;MONTH(基本信息输入表!$O$100)&amp;"月"&amp;DAY(基本信息输入表!$O$100)&amp;"日"</f>
        <v>填表日期：2025年2月22日</v>
      </c>
    </row>
  </sheetData>
  <mergeCells count="4">
    <mergeCell ref="A2:I2"/>
    <mergeCell ref="A3:I3"/>
    <mergeCell ref="A5:D5"/>
    <mergeCell ref="A27:C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pageSetUpPr fitToPage="1"/>
  </sheetPr>
  <dimension ref="A1:H29"/>
  <sheetViews>
    <sheetView showGridLines="0" zoomScale="81" zoomScaleNormal="81" workbookViewId="0">
      <selection activeCell="D7" sqref="D7:D26"/>
    </sheetView>
  </sheetViews>
  <sheetFormatPr defaultColWidth="8.7" defaultRowHeight="12.75" outlineLevelCol="7"/>
  <cols>
    <col min="1" max="1" width="5.7" style="10" customWidth="1"/>
    <col min="2" max="2" width="24.2" style="10" customWidth="1"/>
    <col min="3" max="3" width="6.5" style="10" customWidth="1"/>
    <col min="4" max="4" width="17.2" style="10" customWidth="1"/>
    <col min="5" max="6" width="15.7" style="10" customWidth="1"/>
    <col min="7" max="7" width="12.7" style="10" customWidth="1"/>
    <col min="8" max="9" width="8.7" style="10" customWidth="1"/>
    <col min="10" max="16384" width="8.7" style="10"/>
  </cols>
  <sheetData>
    <row r="1" spans="1:8">
      <c r="A1" s="11" t="s">
        <v>0</v>
      </c>
    </row>
    <row r="2" s="8" customFormat="1" ht="21.45" customHeight="1" spans="1:8">
      <c r="A2" s="13" t="s">
        <v>7941</v>
      </c>
    </row>
    <row r="3" s="33" customFormat="1" ht="15.75" customHeight="1" spans="1:8">
      <c r="A3" s="34" t="str">
        <f>"评估基准日："&amp;TEXT(基本信息输入表!M7,"yyyy年mm月dd日")</f>
        <v>评估基准日：2025年02月20日</v>
      </c>
    </row>
    <row r="4" s="33" customFormat="1" ht="14.25" customHeight="1" spans="1:8">
      <c r="B4" s="34"/>
      <c r="C4" s="34"/>
      <c r="D4" s="34"/>
      <c r="E4" s="34"/>
      <c r="F4" s="34"/>
      <c r="G4" s="35" t="s">
        <v>7942</v>
      </c>
    </row>
    <row r="5" ht="15.75" customHeight="1" spans="1:8">
      <c r="A5" s="15" t="str">
        <f>基本信息输入表!K6&amp;"："&amp;基本信息输入表!M6</f>
        <v>产权持有单位：中国石油天然气股份有限公司塔里木油田分公司塔西南勘探开发公司</v>
      </c>
      <c r="B5" s="16"/>
      <c r="C5" s="16"/>
      <c r="D5" s="16"/>
      <c r="G5" s="14" t="s">
        <v>821</v>
      </c>
    </row>
    <row r="6" ht="15.75" customHeight="1" spans="1:8">
      <c r="A6" s="18" t="s">
        <v>4</v>
      </c>
      <c r="B6" s="18" t="s">
        <v>7304</v>
      </c>
      <c r="C6" s="18" t="s">
        <v>7305</v>
      </c>
      <c r="D6" s="36" t="s">
        <v>7943</v>
      </c>
      <c r="E6" s="19" t="s">
        <v>6</v>
      </c>
      <c r="F6" s="18" t="s">
        <v>7</v>
      </c>
      <c r="G6" s="18" t="s">
        <v>7920</v>
      </c>
      <c r="H6" s="9" t="s">
        <v>1461</v>
      </c>
    </row>
    <row r="7" ht="15.75" customHeight="1" spans="1:8">
      <c r="A7" s="20" t="str">
        <f>IF(B7="","",ROW()-6)</f>
        <v/>
      </c>
      <c r="B7" s="21"/>
      <c r="C7" s="21"/>
      <c r="D7" s="37"/>
      <c r="E7" s="23"/>
      <c r="F7" s="23"/>
      <c r="G7" s="21"/>
      <c r="H7" s="9" t="s">
        <v>7944</v>
      </c>
    </row>
    <row r="8" ht="15.75" customHeight="1" spans="1:8">
      <c r="A8" s="20" t="str">
        <f t="shared" ref="A8:A26" si="0">IF(B8="","",ROW()-6)</f>
        <v/>
      </c>
      <c r="B8" s="21"/>
      <c r="C8" s="21"/>
      <c r="D8" s="37"/>
      <c r="E8" s="23"/>
      <c r="F8" s="23"/>
      <c r="G8" s="21"/>
      <c r="H8" s="9" t="s">
        <v>7945</v>
      </c>
    </row>
    <row r="9" ht="15.75" customHeight="1" spans="1:8">
      <c r="A9" s="20" t="str">
        <f t="shared" si="0"/>
        <v/>
      </c>
      <c r="B9" s="21"/>
      <c r="C9" s="21"/>
      <c r="D9" s="37"/>
      <c r="E9" s="23"/>
      <c r="F9" s="23"/>
      <c r="G9" s="21"/>
      <c r="H9" s="9" t="s">
        <v>7946</v>
      </c>
    </row>
    <row r="10" ht="15.75" customHeight="1" spans="1:8">
      <c r="A10" s="20" t="str">
        <f t="shared" si="0"/>
        <v/>
      </c>
      <c r="B10" s="21"/>
      <c r="C10" s="21"/>
      <c r="D10" s="37"/>
      <c r="E10" s="23"/>
      <c r="F10" s="23"/>
      <c r="G10" s="21"/>
      <c r="H10" s="9" t="s">
        <v>7947</v>
      </c>
    </row>
    <row r="11" ht="15.75" customHeight="1" spans="1:8">
      <c r="A11" s="20" t="str">
        <f t="shared" si="0"/>
        <v/>
      </c>
      <c r="B11" s="21"/>
      <c r="C11" s="21"/>
      <c r="D11" s="37"/>
      <c r="E11" s="23"/>
      <c r="F11" s="23"/>
      <c r="G11" s="21"/>
      <c r="H11" s="9" t="s">
        <v>7948</v>
      </c>
    </row>
    <row r="12" ht="15.75" customHeight="1" spans="1:8">
      <c r="A12" s="20" t="str">
        <f t="shared" si="0"/>
        <v/>
      </c>
      <c r="B12" s="21"/>
      <c r="C12" s="21"/>
      <c r="D12" s="37"/>
      <c r="E12" s="23"/>
      <c r="F12" s="23"/>
      <c r="G12" s="21"/>
      <c r="H12" s="9" t="s">
        <v>7949</v>
      </c>
    </row>
    <row r="13" ht="15.75" customHeight="1" spans="1:8">
      <c r="A13" s="20" t="str">
        <f t="shared" si="0"/>
        <v/>
      </c>
      <c r="B13" s="21"/>
      <c r="C13" s="21"/>
      <c r="D13" s="37"/>
      <c r="E13" s="23"/>
      <c r="F13" s="23"/>
      <c r="G13" s="21"/>
      <c r="H13" s="9" t="s">
        <v>7950</v>
      </c>
    </row>
    <row r="14" ht="15.75" customHeight="1" spans="1:8">
      <c r="A14" s="20" t="str">
        <f t="shared" si="0"/>
        <v/>
      </c>
      <c r="B14" s="21"/>
      <c r="C14" s="21"/>
      <c r="D14" s="37"/>
      <c r="E14" s="23"/>
      <c r="F14" s="23"/>
      <c r="G14" s="21"/>
      <c r="H14" s="9" t="s">
        <v>7951</v>
      </c>
    </row>
    <row r="15" ht="15.75" customHeight="1" spans="1:8">
      <c r="A15" s="20" t="str">
        <f t="shared" si="0"/>
        <v/>
      </c>
      <c r="B15" s="21"/>
      <c r="C15" s="21"/>
      <c r="D15" s="37"/>
      <c r="E15" s="23"/>
      <c r="F15" s="23"/>
      <c r="G15" s="21"/>
      <c r="H15" s="9" t="s">
        <v>7952</v>
      </c>
    </row>
    <row r="16" ht="15.75" customHeight="1" spans="1:8">
      <c r="A16" s="20" t="str">
        <f t="shared" si="0"/>
        <v/>
      </c>
      <c r="B16" s="21"/>
      <c r="C16" s="21"/>
      <c r="D16" s="37"/>
      <c r="E16" s="23"/>
      <c r="F16" s="23"/>
      <c r="G16" s="21"/>
      <c r="H16" s="9" t="s">
        <v>7953</v>
      </c>
    </row>
    <row r="17" ht="15.75" customHeight="1" spans="1:8">
      <c r="A17" s="20" t="str">
        <f t="shared" si="0"/>
        <v/>
      </c>
      <c r="B17" s="21"/>
      <c r="C17" s="21"/>
      <c r="D17" s="37"/>
      <c r="E17" s="23"/>
      <c r="F17" s="23"/>
      <c r="G17" s="21"/>
      <c r="H17" s="9" t="s">
        <v>7954</v>
      </c>
    </row>
    <row r="18" ht="15.75" customHeight="1" spans="1:8">
      <c r="A18" s="20" t="str">
        <f t="shared" si="0"/>
        <v/>
      </c>
      <c r="B18" s="21"/>
      <c r="C18" s="21"/>
      <c r="D18" s="37"/>
      <c r="E18" s="23"/>
      <c r="F18" s="23"/>
      <c r="G18" s="21"/>
      <c r="H18" s="9" t="s">
        <v>7955</v>
      </c>
    </row>
    <row r="19" ht="15.75" customHeight="1" spans="1:8">
      <c r="A19" s="20" t="str">
        <f t="shared" si="0"/>
        <v/>
      </c>
      <c r="B19" s="21"/>
      <c r="C19" s="21"/>
      <c r="D19" s="37"/>
      <c r="E19" s="23"/>
      <c r="F19" s="23"/>
      <c r="G19" s="21"/>
      <c r="H19" s="9" t="s">
        <v>7956</v>
      </c>
    </row>
    <row r="20" ht="15.75" customHeight="1" spans="1:8">
      <c r="A20" s="20" t="str">
        <f t="shared" si="0"/>
        <v/>
      </c>
      <c r="B20" s="21"/>
      <c r="C20" s="21"/>
      <c r="D20" s="37"/>
      <c r="E20" s="23"/>
      <c r="F20" s="23"/>
      <c r="G20" s="21"/>
      <c r="H20" s="9" t="s">
        <v>7957</v>
      </c>
    </row>
    <row r="21" ht="15.75" customHeight="1" spans="1:8">
      <c r="A21" s="20" t="str">
        <f t="shared" si="0"/>
        <v/>
      </c>
      <c r="B21" s="21"/>
      <c r="C21" s="21"/>
      <c r="D21" s="37"/>
      <c r="E21" s="23"/>
      <c r="F21" s="23"/>
      <c r="G21" s="21"/>
      <c r="H21" s="9" t="s">
        <v>7958</v>
      </c>
    </row>
    <row r="22" ht="15.75" customHeight="1" spans="1:8">
      <c r="A22" s="20" t="str">
        <f t="shared" si="0"/>
        <v/>
      </c>
      <c r="B22" s="21"/>
      <c r="C22" s="21"/>
      <c r="D22" s="37"/>
      <c r="E22" s="23"/>
      <c r="F22" s="23"/>
      <c r="G22" s="21"/>
      <c r="H22" s="9" t="s">
        <v>7959</v>
      </c>
    </row>
    <row r="23" ht="15.75" customHeight="1" spans="1:8">
      <c r="A23" s="20" t="str">
        <f t="shared" si="0"/>
        <v/>
      </c>
      <c r="B23" s="21"/>
      <c r="C23" s="21"/>
      <c r="D23" s="37"/>
      <c r="E23" s="23"/>
      <c r="F23" s="23"/>
      <c r="G23" s="21"/>
      <c r="H23" s="9" t="s">
        <v>7960</v>
      </c>
    </row>
    <row r="24" ht="15.75" customHeight="1" spans="1:8">
      <c r="A24" s="20" t="str">
        <f t="shared" si="0"/>
        <v/>
      </c>
      <c r="B24" s="21"/>
      <c r="C24" s="21"/>
      <c r="D24" s="37"/>
      <c r="E24" s="23"/>
      <c r="F24" s="23"/>
      <c r="G24" s="21"/>
      <c r="H24" s="9" t="s">
        <v>7961</v>
      </c>
    </row>
    <row r="25" ht="15.75" customHeight="1" spans="1:8">
      <c r="A25" s="20" t="str">
        <f t="shared" si="0"/>
        <v/>
      </c>
      <c r="B25" s="21"/>
      <c r="C25" s="21"/>
      <c r="D25" s="37"/>
      <c r="E25" s="23"/>
      <c r="F25" s="23"/>
      <c r="G25" s="21"/>
      <c r="H25" s="9" t="s">
        <v>7962</v>
      </c>
    </row>
    <row r="26" spans="1:8">
      <c r="A26" s="20" t="str">
        <f t="shared" si="0"/>
        <v/>
      </c>
      <c r="B26" s="21"/>
      <c r="C26" s="21"/>
      <c r="D26" s="37"/>
      <c r="E26" s="23"/>
      <c r="F26" s="23"/>
      <c r="G26" s="21"/>
      <c r="H26" s="9" t="s">
        <v>7963</v>
      </c>
    </row>
    <row r="27" ht="15.75" customHeight="1" spans="1:8">
      <c r="A27" s="24" t="s">
        <v>1524</v>
      </c>
      <c r="B27" s="16"/>
      <c r="C27" s="16"/>
      <c r="D27" s="25"/>
      <c r="E27" s="31">
        <f>SUM(E7:E26)</f>
        <v>0</v>
      </c>
      <c r="F27" s="31">
        <f>SUM(F7:F26)</f>
        <v>0</v>
      </c>
      <c r="G27" s="38"/>
    </row>
    <row r="28" ht="15.75" customHeight="1" spans="1:8">
      <c r="A28" s="10" t="str">
        <f>基本信息输入表!$K$6&amp;"填表人："&amp;基本信息输入表!$M$101</f>
        <v>产权持有单位填表人：宁国胜</v>
      </c>
      <c r="F28" s="10" t="str">
        <f>"评估人员："&amp;基本信息输入表!$Q$101</f>
        <v>评估人员：王庆国</v>
      </c>
      <c r="H28" s="10" t="s">
        <v>1483</v>
      </c>
    </row>
    <row r="29" ht="15.75" customHeight="1" spans="1:8">
      <c r="A29" s="10" t="str">
        <f>"填表日期："&amp;YEAR(基本信息输入表!$O$101)&amp;"年"&amp;MONTH(基本信息输入表!$O$101)&amp;"月"&amp;DAY(基本信息输入表!$O$101)&amp;"日"</f>
        <v>填表日期：2025年2月22日</v>
      </c>
    </row>
  </sheetData>
  <mergeCells count="4">
    <mergeCell ref="A2:G2"/>
    <mergeCell ref="A3:G3"/>
    <mergeCell ref="A5:D5"/>
    <mergeCell ref="A27:D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pageSetUpPr fitToPage="1"/>
  </sheetPr>
  <dimension ref="A1:I29"/>
  <sheetViews>
    <sheetView showGridLines="0" zoomScale="96" zoomScaleNormal="96" topLeftCell="A4" workbookViewId="0">
      <selection activeCell="C7" sqref="C7:C26"/>
    </sheetView>
  </sheetViews>
  <sheetFormatPr defaultColWidth="9" defaultRowHeight="15.75" customHeight="1"/>
  <cols>
    <col min="1" max="1" width="5.2" style="10" customWidth="1"/>
    <col min="2" max="2" width="18.7" style="10" customWidth="1"/>
    <col min="3" max="3" width="9.2" style="10" customWidth="1"/>
    <col min="4" max="4" width="12.5" style="10" customWidth="1"/>
    <col min="5" max="6" width="15.7" style="10" customWidth="1"/>
    <col min="7" max="7" width="10.2" style="10" customWidth="1"/>
    <col min="8" max="8" width="13.2" style="10" customWidth="1"/>
    <col min="9" max="26" width="9" style="10" customWidth="1"/>
    <col min="27" max="32" width="5.7" style="10" customWidth="1" outlineLevel="1"/>
    <col min="33" max="33" width="14.7" style="10" customWidth="1" outlineLevel="1"/>
    <col min="34" max="34" width="13.7" style="10" customWidth="1"/>
    <col min="35" max="38" width="5.7" style="10" customWidth="1" outlineLevel="1"/>
    <col min="39" max="40" width="7.2" style="10" customWidth="1" outlineLevel="1"/>
    <col min="41" max="41" width="5.7" style="10" customWidth="1" outlineLevel="1"/>
    <col min="42" max="45" width="8.7" style="10" customWidth="1" outlineLevel="1"/>
    <col min="46" max="46" width="14.7" style="10" customWidth="1" outlineLevel="1"/>
    <col min="47" max="47" width="13.7" style="10" customWidth="1"/>
    <col min="48" max="49" width="8.7" style="10" customWidth="1" outlineLevel="1"/>
    <col min="50" max="51" width="11.2" style="10" customWidth="1" outlineLevel="1"/>
    <col min="52" max="66" width="8.7" style="10" hidden="1" customWidth="1" outlineLevel="2"/>
    <col min="67" max="67" width="8.7" style="10" customWidth="1" outlineLevel="1" collapsed="1"/>
    <col min="68" max="69" width="8.7" style="10" customWidth="1" outlineLevel="1"/>
    <col min="70" max="70" width="8.7" style="10" customWidth="1"/>
    <col min="71" max="71" width="13.7" style="10" customWidth="1"/>
    <col min="72" max="76" width="13.7" style="10" customWidth="1" outlineLevel="1"/>
    <col min="77" max="77" width="13.7" style="10" customWidth="1"/>
    <col min="78" max="79" width="9" style="10" customWidth="1"/>
    <col min="80" max="16384" width="9" style="10"/>
  </cols>
  <sheetData>
    <row r="1" customHeight="1" spans="1:8">
      <c r="A1" s="11" t="s">
        <v>0</v>
      </c>
    </row>
    <row r="2" s="8" customFormat="1" ht="30" customHeight="1" spans="1:8">
      <c r="A2" s="12" t="s">
        <v>7964</v>
      </c>
    </row>
    <row r="3" customHeight="1" spans="1:8">
      <c r="A3" s="9" t="str">
        <f>"评估基准日："&amp;TEXT(基本信息输入表!M7,"yyyy年mm月dd日")</f>
        <v>评估基准日：2025年02月20日</v>
      </c>
    </row>
    <row r="4" ht="14.25" customHeight="1" spans="1:8">
      <c r="A4" s="9"/>
      <c r="B4" s="9"/>
      <c r="C4" s="9"/>
      <c r="D4" s="9"/>
      <c r="E4" s="9"/>
      <c r="F4" s="9"/>
      <c r="G4" s="14" t="s">
        <v>7965</v>
      </c>
    </row>
    <row r="5" customHeight="1" spans="1:8">
      <c r="A5" s="15" t="str">
        <f>基本信息输入表!K6&amp;"："&amp;基本信息输入表!M6</f>
        <v>产权持有单位：中国石油天然气股份有限公司塔里木油田分公司塔西南勘探开发公司</v>
      </c>
      <c r="B5" s="16"/>
      <c r="C5" s="16"/>
      <c r="D5" s="16"/>
      <c r="G5" s="14" t="s">
        <v>1444</v>
      </c>
    </row>
    <row r="6" s="9" customFormat="1" customHeight="1" spans="1:8">
      <c r="A6" s="18" t="s">
        <v>4</v>
      </c>
      <c r="B6" s="18" t="s">
        <v>1065</v>
      </c>
      <c r="C6" s="18" t="s">
        <v>1147</v>
      </c>
      <c r="D6" s="18" t="s">
        <v>1092</v>
      </c>
      <c r="E6" s="18" t="s">
        <v>6</v>
      </c>
      <c r="F6" s="18" t="s">
        <v>7</v>
      </c>
      <c r="G6" s="18" t="s">
        <v>176</v>
      </c>
      <c r="H6" s="9" t="s">
        <v>1461</v>
      </c>
    </row>
    <row r="7" ht="12.75" customHeight="1" spans="1:8">
      <c r="A7" s="20" t="str">
        <f>IF(B7="","",ROW()-6)</f>
        <v/>
      </c>
      <c r="B7" s="21"/>
      <c r="C7" s="22"/>
      <c r="D7" s="21"/>
      <c r="E7" s="23"/>
      <c r="F7" s="23"/>
      <c r="G7" s="21"/>
      <c r="H7" s="9" t="s">
        <v>7966</v>
      </c>
    </row>
    <row r="8" ht="12.75" customHeight="1" spans="1:8">
      <c r="A8" s="20" t="str">
        <f t="shared" ref="A8:A26" si="0">IF(B8="","",ROW()-6)</f>
        <v/>
      </c>
      <c r="B8" s="21"/>
      <c r="C8" s="22"/>
      <c r="D8" s="21"/>
      <c r="E8" s="23"/>
      <c r="F8" s="23"/>
      <c r="G8" s="21"/>
      <c r="H8" s="9" t="s">
        <v>7967</v>
      </c>
    </row>
    <row r="9" ht="12.75" customHeight="1" spans="1:8">
      <c r="A9" s="20" t="str">
        <f t="shared" si="0"/>
        <v/>
      </c>
      <c r="B9" s="21"/>
      <c r="C9" s="22"/>
      <c r="D9" s="21"/>
      <c r="E9" s="23"/>
      <c r="F9" s="23"/>
      <c r="G9" s="21"/>
      <c r="H9" s="9" t="s">
        <v>7968</v>
      </c>
    </row>
    <row r="10" ht="12.75" customHeight="1" spans="1:8">
      <c r="A10" s="20" t="str">
        <f t="shared" si="0"/>
        <v/>
      </c>
      <c r="B10" s="21"/>
      <c r="C10" s="22"/>
      <c r="D10" s="21"/>
      <c r="E10" s="23"/>
      <c r="F10" s="23"/>
      <c r="G10" s="21"/>
      <c r="H10" s="9" t="s">
        <v>7969</v>
      </c>
    </row>
    <row r="11" ht="12.75" customHeight="1" spans="1:8">
      <c r="A11" s="20" t="str">
        <f t="shared" si="0"/>
        <v/>
      </c>
      <c r="B11" s="21"/>
      <c r="C11" s="22"/>
      <c r="D11" s="21"/>
      <c r="E11" s="23"/>
      <c r="F11" s="23"/>
      <c r="G11" s="21"/>
      <c r="H11" s="9" t="s">
        <v>7970</v>
      </c>
    </row>
    <row r="12" ht="12.75" customHeight="1" spans="1:8">
      <c r="A12" s="20" t="str">
        <f t="shared" si="0"/>
        <v/>
      </c>
      <c r="B12" s="21"/>
      <c r="C12" s="22"/>
      <c r="D12" s="21"/>
      <c r="E12" s="23"/>
      <c r="F12" s="23"/>
      <c r="G12" s="21"/>
      <c r="H12" s="9" t="s">
        <v>7971</v>
      </c>
    </row>
    <row r="13" ht="12.75" customHeight="1" spans="1:8">
      <c r="A13" s="20" t="str">
        <f t="shared" si="0"/>
        <v/>
      </c>
      <c r="B13" s="21"/>
      <c r="C13" s="22"/>
      <c r="D13" s="21"/>
      <c r="E13" s="23"/>
      <c r="F13" s="23"/>
      <c r="G13" s="21"/>
      <c r="H13" s="9" t="s">
        <v>7972</v>
      </c>
    </row>
    <row r="14" ht="12.75" customHeight="1" spans="1:8">
      <c r="A14" s="20" t="str">
        <f t="shared" si="0"/>
        <v/>
      </c>
      <c r="B14" s="21"/>
      <c r="C14" s="22"/>
      <c r="D14" s="21"/>
      <c r="E14" s="23"/>
      <c r="F14" s="23"/>
      <c r="G14" s="21"/>
      <c r="H14" s="9" t="s">
        <v>7973</v>
      </c>
    </row>
    <row r="15" ht="12.75" customHeight="1" spans="1:8">
      <c r="A15" s="20" t="str">
        <f t="shared" si="0"/>
        <v/>
      </c>
      <c r="B15" s="21"/>
      <c r="C15" s="22"/>
      <c r="D15" s="21"/>
      <c r="E15" s="23"/>
      <c r="F15" s="23"/>
      <c r="G15" s="21"/>
      <c r="H15" s="9" t="s">
        <v>7974</v>
      </c>
    </row>
    <row r="16" ht="12.75" customHeight="1" spans="1:8">
      <c r="A16" s="20" t="str">
        <f t="shared" si="0"/>
        <v/>
      </c>
      <c r="B16" s="21"/>
      <c r="C16" s="22"/>
      <c r="D16" s="21"/>
      <c r="E16" s="23"/>
      <c r="F16" s="23"/>
      <c r="G16" s="21"/>
      <c r="H16" s="9" t="s">
        <v>7975</v>
      </c>
    </row>
    <row r="17" ht="12.75" customHeight="1" spans="1:9">
      <c r="A17" s="20" t="str">
        <f t="shared" si="0"/>
        <v/>
      </c>
      <c r="B17" s="21"/>
      <c r="C17" s="22"/>
      <c r="D17" s="21"/>
      <c r="E17" s="23"/>
      <c r="F17" s="23"/>
      <c r="G17" s="21"/>
      <c r="H17" s="9" t="s">
        <v>7976</v>
      </c>
    </row>
    <row r="18" ht="12.75" customHeight="1" spans="1:9">
      <c r="A18" s="20" t="str">
        <f t="shared" si="0"/>
        <v/>
      </c>
      <c r="B18" s="21"/>
      <c r="C18" s="22"/>
      <c r="D18" s="21"/>
      <c r="E18" s="23"/>
      <c r="F18" s="23"/>
      <c r="G18" s="21"/>
      <c r="H18" s="9" t="s">
        <v>7977</v>
      </c>
    </row>
    <row r="19" ht="12.75" customHeight="1" spans="1:9">
      <c r="A19" s="20" t="str">
        <f t="shared" si="0"/>
        <v/>
      </c>
      <c r="B19" s="21"/>
      <c r="C19" s="22"/>
      <c r="D19" s="21"/>
      <c r="E19" s="23"/>
      <c r="F19" s="23"/>
      <c r="G19" s="21"/>
      <c r="H19" s="9" t="s">
        <v>7978</v>
      </c>
    </row>
    <row r="20" ht="12.75" customHeight="1" spans="1:9">
      <c r="A20" s="20" t="str">
        <f t="shared" si="0"/>
        <v/>
      </c>
      <c r="B20" s="21"/>
      <c r="C20" s="22"/>
      <c r="D20" s="21"/>
      <c r="E20" s="23"/>
      <c r="F20" s="23"/>
      <c r="G20" s="21"/>
      <c r="H20" s="9" t="s">
        <v>7979</v>
      </c>
    </row>
    <row r="21" ht="12.75" customHeight="1" spans="1:9">
      <c r="A21" s="20" t="str">
        <f t="shared" si="0"/>
        <v/>
      </c>
      <c r="B21" s="21"/>
      <c r="C21" s="22"/>
      <c r="D21" s="21"/>
      <c r="E21" s="23"/>
      <c r="F21" s="23"/>
      <c r="G21" s="21"/>
      <c r="H21" s="9" t="s">
        <v>7980</v>
      </c>
    </row>
    <row r="22" ht="12.75" customHeight="1" spans="1:9">
      <c r="A22" s="20" t="str">
        <f t="shared" si="0"/>
        <v/>
      </c>
      <c r="B22" s="21"/>
      <c r="C22" s="22"/>
      <c r="D22" s="21"/>
      <c r="E22" s="23"/>
      <c r="F22" s="23"/>
      <c r="G22" s="21"/>
      <c r="H22" s="9" t="s">
        <v>7981</v>
      </c>
    </row>
    <row r="23" ht="12.75" customHeight="1" spans="1:9">
      <c r="A23" s="20" t="str">
        <f t="shared" si="0"/>
        <v/>
      </c>
      <c r="B23" s="21"/>
      <c r="C23" s="22"/>
      <c r="D23" s="21"/>
      <c r="E23" s="23"/>
      <c r="F23" s="23"/>
      <c r="G23" s="21"/>
      <c r="H23" s="9" t="s">
        <v>7982</v>
      </c>
    </row>
    <row r="24" ht="12.75" customHeight="1" spans="1:9">
      <c r="A24" s="20" t="str">
        <f t="shared" si="0"/>
        <v/>
      </c>
      <c r="B24" s="21"/>
      <c r="C24" s="22"/>
      <c r="D24" s="21"/>
      <c r="E24" s="23"/>
      <c r="F24" s="23"/>
      <c r="G24" s="21"/>
      <c r="H24" s="9" t="s">
        <v>7983</v>
      </c>
    </row>
    <row r="25" ht="12.75" customHeight="1" spans="1:9">
      <c r="A25" s="20" t="str">
        <f t="shared" si="0"/>
        <v/>
      </c>
      <c r="B25" s="21"/>
      <c r="C25" s="22"/>
      <c r="D25" s="21"/>
      <c r="E25" s="23"/>
      <c r="F25" s="23"/>
      <c r="G25" s="21"/>
      <c r="H25" s="9" t="s">
        <v>7984</v>
      </c>
    </row>
    <row r="26" ht="12.75" customHeight="1" spans="1:9">
      <c r="A26" s="20" t="str">
        <f t="shared" si="0"/>
        <v/>
      </c>
      <c r="B26" s="21"/>
      <c r="C26" s="22"/>
      <c r="D26" s="21"/>
      <c r="E26" s="23"/>
      <c r="F26" s="23"/>
      <c r="G26" s="21"/>
      <c r="H26" s="9" t="s">
        <v>7985</v>
      </c>
      <c r="I26" s="32"/>
    </row>
    <row r="27" customHeight="1" spans="1:9">
      <c r="A27" s="24" t="s">
        <v>1524</v>
      </c>
      <c r="B27" s="25"/>
      <c r="C27" s="31"/>
      <c r="D27" s="26"/>
      <c r="E27" s="31">
        <f>SUM(E7:E26)</f>
        <v>0</v>
      </c>
      <c r="F27" s="31">
        <f>SUM(F7:F26)</f>
        <v>0</v>
      </c>
      <c r="G27" s="27"/>
      <c r="I27" s="32"/>
    </row>
    <row r="28" customHeight="1" spans="1:9">
      <c r="A28" s="10" t="str">
        <f>基本信息输入表!$K$6&amp;"填表人："&amp;基本信息输入表!$M$102</f>
        <v>产权持有单位填表人：宁国胜</v>
      </c>
      <c r="F28" s="10" t="str">
        <f>"评估人员："&amp;基本信息输入表!$Q$102</f>
        <v>评估人员：王庆国</v>
      </c>
      <c r="H28" s="10" t="s">
        <v>1483</v>
      </c>
    </row>
    <row r="29" customHeight="1" spans="1:9">
      <c r="A29" s="10" t="str">
        <f>"填表日期："&amp;YEAR(基本信息输入表!$O$102)&amp;"年"&amp;MONTH(基本信息输入表!$O$102)&amp;"月"&amp;DAY(基本信息输入表!$O$102)&amp;"日"</f>
        <v>填表日期：2025年2月22日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3" master="" otherUserPermission="visible"/>
  <rangeList sheetStid="119" master="" otherUserPermission="visible"/>
  <rangeList sheetStid="120" master="" otherUserPermission="visible"/>
  <rangeList sheetStid="1" master="" otherUserPermission="visible"/>
  <rangeList sheetStid="2" master="" otherUserPermission="visible"/>
  <rangeList sheetStid="121" master="" otherUserPermission="visible"/>
  <rangeList sheetStid="5" master="" otherUserPermission="visible"/>
  <rangeList sheetStid="6" master="" otherUserPermission="visible"/>
  <rangeList sheetStid="124" master="" otherUserPermission="visible"/>
  <rangeList sheetStid="7"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rangeList sheetStid="20" master="" otherUserPermission="visible"/>
  <rangeList sheetStid="118" master="" otherUserPermission="visible"/>
  <rangeList sheetStid="105" master="" otherUserPermission="visible"/>
  <rangeList sheetStid="21" master="" otherUserPermission="visible"/>
  <rangeList sheetStid="22" master="" otherUserPermission="visible"/>
  <rangeList sheetStid="24" master="" otherUserPermission="visible"/>
  <rangeList sheetStid="23"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rangeList sheetStid="33" master="" otherUserPermission="visible"/>
  <rangeList sheetStid="34" master="" otherUserPermission="visible"/>
  <rangeList sheetStid="35" master="" otherUserPermission="visible"/>
  <rangeList sheetStid="36" master="" otherUserPermission="visible"/>
  <rangeList sheetStid="37" master="" otherUserPermission="visible"/>
  <rangeList sheetStid="38" master="" otherUserPermission="visible"/>
  <rangeList sheetStid="39" master="" otherUserPermission="visible"/>
  <rangeList sheetStid="42" master="" otherUserPermission="visible"/>
  <rangeList sheetStid="107" master="" otherUserPermission="visible"/>
  <rangeList sheetStid="40" master="" otherUserPermission="visible"/>
  <rangeList sheetStid="41" master="" otherUserPermission="visible"/>
  <rangeList sheetStid="46" master="" otherUserPermission="visible"/>
  <rangeList sheetStid="108" master="" otherUserPermission="visible"/>
  <rangeList sheetStid="49" master="" otherUserPermission="visible"/>
  <rangeList sheetStid="50" master="" otherUserPermission="visible"/>
  <rangeList sheetStid="47" master="" otherUserPermission="visible"/>
  <rangeList sheetStid="45" master="" otherUserPermission="visible"/>
  <rangeList sheetStid="51" master="" otherUserPermission="visible"/>
  <rangeList sheetStid="52" master="" otherUserPermission="visible"/>
  <rangeList sheetStid="53" master="" otherUserPermission="visible"/>
  <rangeList sheetStid="54" master="" otherUserPermission="visible"/>
  <rangeList sheetStid="55" master="" otherUserPermission="visible"/>
  <rangeList sheetStid="57" master="" otherUserPermission="visible"/>
  <rangeList sheetStid="58" master="" otherUserPermission="visible"/>
  <rangeList sheetStid="59" master="" otherUserPermission="visible"/>
  <rangeList sheetStid="60" master="" otherUserPermission="visible"/>
  <rangeList sheetStid="61" master="" otherUserPermission="visible"/>
  <rangeList sheetStid="62" master="" otherUserPermission="visible"/>
  <rangeList sheetStid="63" master="" otherUserPermission="visible"/>
  <rangeList sheetStid="64" master="" otherUserPermission="visible"/>
  <rangeList sheetStid="65" master="" otherUserPermission="visible"/>
  <rangeList sheetStid="66" master="" otherUserPermission="visible"/>
  <rangeList sheetStid="67" master="" otherUserPermission="visible"/>
  <rangeList sheetStid="68" master="" otherUserPermission="visible"/>
  <rangeList sheetStid="69" master="" otherUserPermission="visible"/>
  <rangeList sheetStid="70" master="" otherUserPermission="visible"/>
  <rangeList sheetStid="72" master="" otherUserPermission="visible"/>
  <rangeList sheetStid="73" master="" otherUserPermission="visible"/>
  <rangeList sheetStid="71" master="" otherUserPermission="visible"/>
  <rangeList sheetStid="74" master="" otherUserPermission="visible"/>
  <rangeList sheetStid="75" master="" otherUserPermission="visible"/>
  <rangeList sheetStid="76" master="" otherUserPermission="visible"/>
  <rangeList sheetStid="77" master="" otherUserPermission="visible"/>
  <rangeList sheetStid="78" master="" otherUserPermission="visible"/>
  <rangeList sheetStid="79" master="" otherUserPermission="visible"/>
  <rangeList sheetStid="80" master="" otherUserPermission="visible"/>
  <rangeList sheetStid="81" master="" otherUserPermission="visible"/>
  <rangeList sheetStid="82" master="" otherUserPermission="visible"/>
  <rangeList sheetStid="83" master="" otherUserPermission="visible"/>
  <rangeList sheetStid="84" master="" otherUserPermission="visible"/>
  <rangeList sheetStid="85" master="" otherUserPermission="visible"/>
  <rangeList sheetStid="91" master="" otherUserPermission="visible"/>
  <rangeList sheetStid="86" master="" otherUserPermission="visible"/>
  <rangeList sheetStid="87" master="" otherUserPermission="visible"/>
  <rangeList sheetStid="88" master="" otherUserPermission="visible"/>
  <rangeList sheetStid="96" master="" otherUserPermission="visible"/>
  <rangeList sheetStid="89" master="" otherUserPermission="visible"/>
  <rangeList sheetStid="90" master="" otherUserPermission="visible"/>
  <rangeList sheetStid="93" master="" otherUserPermission="visible"/>
  <rangeList sheetStid="92" master="" otherUserPermission="visible"/>
  <rangeList sheetStid="94" master="" otherUserPermission="visible"/>
  <rangeList sheetStid="95" master="" otherUserPermission="visible"/>
  <rangeList sheetStid="97" master="" otherUserPermission="visible"/>
  <rangeList sheetStid="98" master="" otherUserPermission="visible"/>
  <rangeList sheetStid="99" master="" otherUserPermission="visible"/>
  <rangeList sheetStid="117" master="" otherUserPermission="visible"/>
  <rangeList sheetStid="100" master="" otherUserPermission="visible"/>
  <rangeList sheetStid="102" master="" otherUserPermission="visible"/>
  <rangeList sheetStid="101" master="" otherUserPermission="visible"/>
  <rangeList sheetStid="103" master="" otherUserPermission="visible"/>
  <rangeList sheetStid="104" master="" otherUserPermission="visible"/>
  <rangeList sheetStid="125" master="" otherUserPermission="visible"/>
  <rangeList sheetStid="126" master="" otherUserPermission="visible"/>
  <rangeList sheetStid="127" master="" otherUserPermission="visible"/>
  <rangeList sheetStid="128" master="" otherUserPermission="visible"/>
  <rangeList sheetStid="129" master="" otherUserPermission="visible"/>
  <rangeList sheetStid="130" master="" otherUserPermission="visible"/>
  <rangeList sheetStid="131" master="" otherUserPermission="visible"/>
  <rangeList sheetStid="132" master="" otherUserPermission="visible"/>
  <rangeList sheetStid="13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112</vt:i4>
      </vt:variant>
    </vt:vector>
  </HeadingPairs>
  <TitlesOfParts>
    <vt:vector size="112" baseType="lpstr">
      <vt:lpstr>各科目减值准备及风险损失汇总表</vt:lpstr>
      <vt:lpstr>资产基础法贴数用表</vt:lpstr>
      <vt:lpstr>基本信息输入表</vt:lpstr>
      <vt:lpstr>申报表封面</vt:lpstr>
      <vt:lpstr>资产基础法评估明表工作流程图</vt:lpstr>
      <vt:lpstr>索引目录</vt:lpstr>
      <vt:lpstr>企业基本情况表</vt:lpstr>
      <vt:lpstr>填表说明</vt:lpstr>
      <vt:lpstr>报告说明用表</vt:lpstr>
      <vt:lpstr>资产负债表</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3-2-4交易性-其他</vt:lpstr>
      <vt:lpstr>3-3衍生金融资产</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4-8-1房屋建筑物</vt:lpstr>
      <vt:lpstr>4-8-2构筑物</vt:lpstr>
      <vt:lpstr>4-8-3管道沟槽</vt:lpstr>
      <vt:lpstr>4-8-4井巷工程</vt:lpstr>
      <vt:lpstr>原材料---5030项</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lpstr>数值格式检测结果-App-1</vt:lpstr>
      <vt:lpstr>检测结果-App-1</vt:lpstr>
      <vt:lpstr>关联检测结果-1</vt:lpstr>
      <vt:lpstr>数值格式检测结果-App-2</vt:lpstr>
      <vt:lpstr>检测结果-App-2</vt:lpstr>
      <vt:lpstr>关联检测结果-2</vt:lpstr>
      <vt:lpstr>数值格式检测结果-App</vt:lpstr>
      <vt:lpstr>检测结果-App</vt:lpstr>
      <vt:lpstr>关联检测结果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戴牙套小莫</cp:lastModifiedBy>
  <dcterms:created xsi:type="dcterms:W3CDTF">2014-06-27T01:51:00Z</dcterms:created>
  <cp:lastPrinted>2025-03-09T02:31:00Z</cp:lastPrinted>
  <dcterms:modified xsi:type="dcterms:W3CDTF">2026-02-24T04:50:36Z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2052-12.1.0.24034</vt:lpwstr>
  </property>
  <property fmtid="{D5CDD505-2E9C-101B-9397-08002B2CF9AE}" pid="6" name="ICV">
    <vt:lpwstr>ACAAD6B5CBE84F93803667541B3DECA8_13</vt:lpwstr>
  </property>
  <property fmtid="{D5CDD505-2E9C-101B-9397-08002B2CF9AE}" pid="7" name="CalculationRule">
    <vt:i4>0</vt:i4>
  </property>
</Properties>
</file>