
<file path=[Content_Types].xml><?xml version="1.0" encoding="utf-8"?>
<Types xmlns="http://schemas.openxmlformats.org/package/2006/content-types">
  <Default Extension="xml" ContentType="application/xml"/>
  <Default Extension="vml" ContentType="application/vnd.openxmlformats-officedocument.vmlDrawin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omments29.xml" ContentType="application/vnd.openxmlformats-officedocument.spreadsheetml.comments+xml"/>
  <Override PartName="/xl/comments3.xml" ContentType="application/vnd.openxmlformats-officedocument.spreadsheetml.comments+xml"/>
  <Override PartName="/xl/comments30.xml" ContentType="application/vnd.openxmlformats-officedocument.spreadsheetml.comments+xml"/>
  <Override PartName="/xl/comments31.xml" ContentType="application/vnd.openxmlformats-officedocument.spreadsheetml.comments+xml"/>
  <Override PartName="/xl/comments32.xml" ContentType="application/vnd.openxmlformats-officedocument.spreadsheetml.comments+xml"/>
  <Override PartName="/xl/comments33.xml" ContentType="application/vnd.openxmlformats-officedocument.spreadsheetml.comments+xml"/>
  <Override PartName="/xl/comments34.xml" ContentType="application/vnd.openxmlformats-officedocument.spreadsheetml.comments+xml"/>
  <Override PartName="/xl/comments35.xml" ContentType="application/vnd.openxmlformats-officedocument.spreadsheetml.comments+xml"/>
  <Override PartName="/xl/comments36.xml" ContentType="application/vnd.openxmlformats-officedocument.spreadsheetml.comments+xml"/>
  <Override PartName="/xl/comments37.xml" ContentType="application/vnd.openxmlformats-officedocument.spreadsheetml.comments+xml"/>
  <Override PartName="/xl/comments38.xml" ContentType="application/vnd.openxmlformats-officedocument.spreadsheetml.comments+xml"/>
  <Override PartName="/xl/comments39.xml" ContentType="application/vnd.openxmlformats-officedocument.spreadsheetml.comments+xml"/>
  <Override PartName="/xl/comments4.xml" ContentType="application/vnd.openxmlformats-officedocument.spreadsheetml.comments+xml"/>
  <Override PartName="/xl/comments40.xml" ContentType="application/vnd.openxmlformats-officedocument.spreadsheetml.comments+xml"/>
  <Override PartName="/xl/comments41.xml" ContentType="application/vnd.openxmlformats-officedocument.spreadsheetml.comments+xml"/>
  <Override PartName="/xl/comments42.xml" ContentType="application/vnd.openxmlformats-officedocument.spreadsheetml.comments+xml"/>
  <Override PartName="/xl/comments43.xml" ContentType="application/vnd.openxmlformats-officedocument.spreadsheetml.comments+xml"/>
  <Override PartName="/xl/comments44.xml" ContentType="application/vnd.openxmlformats-officedocument.spreadsheetml.comments+xml"/>
  <Override PartName="/xl/comments45.xml" ContentType="application/vnd.openxmlformats-officedocument.spreadsheetml.comments+xml"/>
  <Override PartName="/xl/comments46.xml" ContentType="application/vnd.openxmlformats-officedocument.spreadsheetml.comments+xml"/>
  <Override PartName="/xl/comments47.xml" ContentType="application/vnd.openxmlformats-officedocument.spreadsheetml.comments+xml"/>
  <Override PartName="/xl/comments48.xml" ContentType="application/vnd.openxmlformats-officedocument.spreadsheetml.comments+xml"/>
  <Override PartName="/xl/comments49.xml" ContentType="application/vnd.openxmlformats-officedocument.spreadsheetml.comments+xml"/>
  <Override PartName="/xl/comments5.xml" ContentType="application/vnd.openxmlformats-officedocument.spreadsheetml.comments+xml"/>
  <Override PartName="/xl/comments50.xml" ContentType="application/vnd.openxmlformats-officedocument.spreadsheetml.comments+xml"/>
  <Override PartName="/xl/comments51.xml" ContentType="application/vnd.openxmlformats-officedocument.spreadsheetml.comments+xml"/>
  <Override PartName="/xl/comments52.xml" ContentType="application/vnd.openxmlformats-officedocument.spreadsheetml.comments+xml"/>
  <Override PartName="/xl/comments53.xml" ContentType="application/vnd.openxmlformats-officedocument.spreadsheetml.comments+xml"/>
  <Override PartName="/xl/comments54.xml" ContentType="application/vnd.openxmlformats-officedocument.spreadsheetml.comments+xml"/>
  <Override PartName="/xl/comments55.xml" ContentType="application/vnd.openxmlformats-officedocument.spreadsheetml.comments+xml"/>
  <Override PartName="/xl/comments56.xml" ContentType="application/vnd.openxmlformats-officedocument.spreadsheetml.comments+xml"/>
  <Override PartName="/xl/comments57.xml" ContentType="application/vnd.openxmlformats-officedocument.spreadsheetml.comments+xml"/>
  <Override PartName="/xl/comments58.xml" ContentType="application/vnd.openxmlformats-officedocument.spreadsheetml.comments+xml"/>
  <Override PartName="/xl/comments59.xml" ContentType="application/vnd.openxmlformats-officedocument.spreadsheetml.comments+xml"/>
  <Override PartName="/xl/comments6.xml" ContentType="application/vnd.openxmlformats-officedocument.spreadsheetml.comments+xml"/>
  <Override PartName="/xl/comments60.xml" ContentType="application/vnd.openxmlformats-officedocument.spreadsheetml.comments+xml"/>
  <Override PartName="/xl/comments61.xml" ContentType="application/vnd.openxmlformats-officedocument.spreadsheetml.comments+xml"/>
  <Override PartName="/xl/comments62.xml" ContentType="application/vnd.openxmlformats-officedocument.spreadsheetml.comments+xml"/>
  <Override PartName="/xl/comments63.xml" ContentType="application/vnd.openxmlformats-officedocument.spreadsheetml.comments+xml"/>
  <Override PartName="/xl/comments64.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60" firstSheet="54" activeTab="54"/>
  </bookViews>
  <sheets>
    <sheet name="封面" sheetId="138" state="hidden" r:id="rId1"/>
    <sheet name="索引目录" sheetId="106" state="hidden" r:id="rId2"/>
    <sheet name="填表说明" sheetId="137" state="hidden" r:id="rId3"/>
    <sheet name="基本情况" sheetId="108" state="hidden" r:id="rId4"/>
    <sheet name="基本情况 (2)" sheetId="208" state="hidden" r:id="rId5"/>
    <sheet name="资产负债表" sheetId="158" state="hidden" r:id="rId6"/>
    <sheet name="流动资产汇总" sheetId="3" state="hidden" r:id="rId7"/>
    <sheet name="货币汇总" sheetId="140" state="hidden" r:id="rId8"/>
    <sheet name="现金" sheetId="4" state="hidden" r:id="rId9"/>
    <sheet name="银行存款" sheetId="5" state="hidden" r:id="rId10"/>
    <sheet name="其他货币资金" sheetId="6" state="hidden" r:id="rId11"/>
    <sheet name="交易性金融资产汇总 " sheetId="151" state="hidden" r:id="rId12"/>
    <sheet name="交易性（股票）" sheetId="8" state="hidden" r:id="rId13"/>
    <sheet name="交易性（债券）" sheetId="9" state="hidden" r:id="rId14"/>
    <sheet name="交易性（基金）" sheetId="121" state="hidden" r:id="rId15"/>
    <sheet name="交易性（其他）" sheetId="181" state="hidden" r:id="rId16"/>
    <sheet name="衍生金融资产" sheetId="145" state="hidden" r:id="rId17"/>
    <sheet name="应收票据" sheetId="98" state="hidden" r:id="rId18"/>
    <sheet name="应收账款" sheetId="11" state="hidden" r:id="rId19"/>
    <sheet name="应收款项融资" sheetId="164" state="hidden" r:id="rId20"/>
    <sheet name="预付款项" sheetId="14" state="hidden" r:id="rId21"/>
    <sheet name="应收利息" sheetId="13" state="hidden" r:id="rId22"/>
    <sheet name="应收股利" sheetId="12" state="hidden" r:id="rId23"/>
    <sheet name="其他应收款" sheetId="16" state="hidden" r:id="rId24"/>
    <sheet name="存货汇总" sheetId="17" state="hidden" r:id="rId25"/>
    <sheet name="材料采购（在途物资）" sheetId="19" state="hidden" r:id="rId26"/>
    <sheet name="原材料" sheetId="18" state="hidden" r:id="rId27"/>
    <sheet name="在库周转材料" sheetId="20" state="hidden" r:id="rId28"/>
    <sheet name="委托加工物资" sheetId="100" state="hidden" r:id="rId29"/>
    <sheet name="产成品（库存商品）" sheetId="23" state="hidden" r:id="rId30"/>
    <sheet name="在产品（自制半成品）" sheetId="99" state="hidden" r:id="rId31"/>
    <sheet name="发出商品" sheetId="116" state="hidden" r:id="rId32"/>
    <sheet name="在用周转材料" sheetId="26" state="hidden" r:id="rId33"/>
    <sheet name="开发产品" sheetId="173" state="hidden" r:id="rId34"/>
    <sheet name="开发成本" sheetId="174" state="hidden" r:id="rId35"/>
    <sheet name="消耗性生物资产" sheetId="176" state="hidden" r:id="rId36"/>
    <sheet name="工程施工" sheetId="177" state="hidden" r:id="rId37"/>
    <sheet name="合同资产" sheetId="165" state="hidden" r:id="rId38"/>
    <sheet name="持有待售资产" sheetId="146" state="hidden" r:id="rId39"/>
    <sheet name="一年到期非流动资产" sheetId="31" state="hidden" r:id="rId40"/>
    <sheet name="其他流动资产" sheetId="32" state="hidden" r:id="rId41"/>
    <sheet name="债权投资" sheetId="34" state="hidden" r:id="rId42"/>
    <sheet name="其他债权投资" sheetId="124" state="hidden" r:id="rId43"/>
    <sheet name="长期应收款" sheetId="127" state="hidden" r:id="rId44"/>
    <sheet name="长期股权投资" sheetId="36" state="hidden" r:id="rId45"/>
    <sheet name="其他权益工具投资" sheetId="166" state="hidden" r:id="rId46"/>
    <sheet name="其他非流动金融资产" sheetId="167" state="hidden" r:id="rId47"/>
    <sheet name="投资性房地产汇总 " sheetId="178" state="hidden" r:id="rId48"/>
    <sheet name="投资性房地产（成本）" sheetId="179" state="hidden" r:id="rId49"/>
    <sheet name="投资性房地产（公允）" sheetId="180" state="hidden" r:id="rId50"/>
    <sheet name="投资性地产（成本）" sheetId="142" state="hidden" r:id="rId51"/>
    <sheet name="投资性地产（公允）" sheetId="143" state="hidden" r:id="rId52"/>
    <sheet name="房屋建筑物" sheetId="38" state="hidden" r:id="rId53"/>
    <sheet name="构筑物" sheetId="39" state="hidden" r:id="rId54"/>
    <sheet name="资产清单" sheetId="40" r:id="rId55"/>
    <sheet name="1土建工程-十里铺" sheetId="185" state="hidden" r:id="rId56"/>
    <sheet name="1重置全价计算表-十里铺" sheetId="186" state="hidden" r:id="rId57"/>
    <sheet name="2土建工程-后台" sheetId="188" state="hidden" r:id="rId58"/>
    <sheet name="2重置全价计算表-后台" sheetId="189" state="hidden" r:id="rId59"/>
    <sheet name="3土建工程-前台" sheetId="190" state="hidden" r:id="rId60"/>
    <sheet name="3重置全价计算表-前台" sheetId="191" state="hidden" r:id="rId61"/>
    <sheet name="4土建工程-汴东" sheetId="192" state="hidden" r:id="rId62"/>
    <sheet name="4重置全价计算表-汴东" sheetId="193" state="hidden" r:id="rId63"/>
    <sheet name="5土建工程-天祥" sheetId="206" state="hidden" r:id="rId64"/>
    <sheet name="5重置全价计算表-天祥" sheetId="207" state="hidden" r:id="rId65"/>
    <sheet name="4土建工程-汴东1" sheetId="194" state="hidden" r:id="rId66"/>
    <sheet name="4重置全价计算表-汴东1" sheetId="195" state="hidden" r:id="rId67"/>
    <sheet name="4土建工程-汴东2" sheetId="196" state="hidden" r:id="rId68"/>
    <sheet name="4重置全价计算表-汴东2" sheetId="197" state="hidden" r:id="rId69"/>
    <sheet name="4土建工程-汴东3" sheetId="198" state="hidden" r:id="rId70"/>
    <sheet name="4重置全价计算表-汴东3" sheetId="199" state="hidden" r:id="rId71"/>
    <sheet name="4土建工程-汴东4" sheetId="200" state="hidden" r:id="rId72"/>
    <sheet name="4重置全价计算表-汴东4" sheetId="201" state="hidden" r:id="rId73"/>
    <sheet name="4土建工程-汴东5" sheetId="202" state="hidden" r:id="rId74"/>
    <sheet name="4重置全价计算表-汴东5" sheetId="203" state="hidden" r:id="rId75"/>
    <sheet name="机器设备" sheetId="41" state="hidden" r:id="rId76"/>
    <sheet name="车辆" sheetId="42" state="hidden" r:id="rId77"/>
    <sheet name="电子设备" sheetId="43" state="hidden" r:id="rId78"/>
    <sheet name="土地" sheetId="120" state="hidden" r:id="rId79"/>
    <sheet name="固定资产清理" sheetId="47" state="hidden" r:id="rId80"/>
    <sheet name="在建工程汇总" sheetId="128" state="hidden" r:id="rId81"/>
    <sheet name="在建（土建）" sheetId="45" state="hidden" r:id="rId82"/>
    <sheet name="在建（设备）" sheetId="46" state="hidden" r:id="rId83"/>
    <sheet name="在建（管道）" sheetId="162" state="hidden" r:id="rId84"/>
    <sheet name="工程物资" sheetId="44" state="hidden" r:id="rId85"/>
    <sheet name="生产性生物资产" sheetId="129" state="hidden" r:id="rId86"/>
    <sheet name="油气资产" sheetId="130" state="hidden" r:id="rId87"/>
    <sheet name="使用权资产" sheetId="168" state="hidden" r:id="rId88"/>
    <sheet name="无形资产汇总" sheetId="131" state="hidden" r:id="rId89"/>
    <sheet name="无形（土地）" sheetId="49" state="hidden" r:id="rId90"/>
    <sheet name="无形（矿业权）" sheetId="144" state="hidden" r:id="rId91"/>
    <sheet name="无形（专利软著）" sheetId="153" state="hidden" r:id="rId92"/>
    <sheet name="无形（其他）" sheetId="50" state="hidden" r:id="rId93"/>
    <sheet name="开发支出" sheetId="132" state="hidden" r:id="rId94"/>
    <sheet name="商誉" sheetId="133" state="hidden" r:id="rId95"/>
    <sheet name="长期待摊费用" sheetId="52" state="hidden" r:id="rId96"/>
    <sheet name="递延所得税资产" sheetId="54" state="hidden" r:id="rId97"/>
    <sheet name="其他非流动资产" sheetId="53" state="hidden" r:id="rId98"/>
    <sheet name="流动负债汇总" sheetId="55" state="hidden" r:id="rId99"/>
    <sheet name="短期借款" sheetId="56" state="hidden" r:id="rId100"/>
    <sheet name="交易性金融负债" sheetId="134" state="hidden" r:id="rId101"/>
    <sheet name="衍生金融负债" sheetId="147" state="hidden" r:id="rId102"/>
    <sheet name="应付票据" sheetId="57" state="hidden" r:id="rId103"/>
    <sheet name="应付账款" sheetId="58" state="hidden" r:id="rId104"/>
    <sheet name="预收款项" sheetId="59" state="hidden" r:id="rId105"/>
    <sheet name="合同负债" sheetId="169" state="hidden" r:id="rId106"/>
    <sheet name="职工薪酬" sheetId="62" state="hidden" r:id="rId107"/>
    <sheet name="应交税费" sheetId="64" state="hidden" r:id="rId108"/>
    <sheet name="应付利息" sheetId="135" state="hidden" r:id="rId109"/>
    <sheet name="应付股利" sheetId="65" state="hidden" r:id="rId110"/>
    <sheet name="其他应付款" sheetId="61" state="hidden" r:id="rId111"/>
    <sheet name="持有待售负债" sheetId="148" state="hidden" r:id="rId112"/>
    <sheet name="一年到期非流动负债" sheetId="68" state="hidden" r:id="rId113"/>
    <sheet name="其他流动负债" sheetId="69" state="hidden" r:id="rId114"/>
    <sheet name="非流动负债汇总 " sheetId="70" state="hidden" r:id="rId115"/>
    <sheet name="长期借款" sheetId="71" state="hidden" r:id="rId116"/>
    <sheet name="应付债券" sheetId="110" state="hidden" r:id="rId117"/>
    <sheet name="租赁负债" sheetId="170" state="hidden" r:id="rId118"/>
    <sheet name="长期应付款" sheetId="73" state="hidden" r:id="rId119"/>
    <sheet name="专项应付款" sheetId="111" state="hidden" r:id="rId120"/>
    <sheet name="预计负债" sheetId="136" state="hidden" r:id="rId121"/>
    <sheet name="递延收益" sheetId="150" state="hidden" r:id="rId122"/>
    <sheet name="递延所得税负债" sheetId="76" state="hidden" r:id="rId123"/>
    <sheet name="其他非流动负债" sheetId="96" state="hidden" r:id="rId124"/>
  </sheets>
  <definedNames>
    <definedName name="__123Graph_A" hidden="1">#REF!</definedName>
    <definedName name="__123Graph_ADIRYELLOW" hidden="1">#REF!</definedName>
    <definedName name="__123Graph_ADMPRC" hidden="1">#REF!</definedName>
    <definedName name="__123Graph_AGRDWDNEW" hidden="1">#REF!</definedName>
    <definedName name="__123Graph_ANEWNO5" hidden="1">#REF!</definedName>
    <definedName name="__123Graph_ANSBKDMYEN" hidden="1">#REF!</definedName>
    <definedName name="__123Graph_AOFFSETPRC" hidden="1">#REF!</definedName>
    <definedName name="__123Graph_AUSPP" hidden="1">#REF!</definedName>
    <definedName name="__123Graph_AUSVSDM" hidden="1">#REF!</definedName>
    <definedName name="__123Graph_AUSVSKRONA" hidden="1">#REF!</definedName>
    <definedName name="__123Graph_AUSVSMARKKA" hidden="1">#REF!</definedName>
    <definedName name="__123Graph_AUSVSYEN" hidden="1">#REF!</definedName>
    <definedName name="__123Graph_AYENPRC" hidden="1">#REF!</definedName>
    <definedName name="__123Graph_BDMPRC" hidden="1">#REF!</definedName>
    <definedName name="__123Graph_BGRDWDNEW" hidden="1">#REF!</definedName>
    <definedName name="__123Graph_BNEWNO5" hidden="1">#REF!</definedName>
    <definedName name="__123Graph_BNO5PRICE" hidden="1">#REF!</definedName>
    <definedName name="__123Graph_BNSBKDMYEN" hidden="1">#REF!</definedName>
    <definedName name="__123Graph_BUSPRICE" hidden="1">#REF!</definedName>
    <definedName name="__123Graph_BUSVSDM" hidden="1">#REF!</definedName>
    <definedName name="__123Graph_BUSVSKRONA" hidden="1">#REF!</definedName>
    <definedName name="__123Graph_BUSVSMARKKA" hidden="1">#REF!</definedName>
    <definedName name="__123Graph_BUSVSYEN" hidden="1">#REF!</definedName>
    <definedName name="__123Graph_BYENPRC" hidden="1">#REF!</definedName>
    <definedName name="__123Graph_CNSBKDMYEN" hidden="1">#REF!</definedName>
    <definedName name="__123Graph_X" hidden="1">#REF!</definedName>
    <definedName name="__123Graph_XDMPRC" hidden="1">#REF!</definedName>
    <definedName name="__123Graph_XGRDWDNEW" hidden="1">#REF!</definedName>
    <definedName name="__123Graph_XNEWNO5" hidden="1">#REF!</definedName>
    <definedName name="__123Graph_XNO5PRICE" hidden="1">#REF!</definedName>
    <definedName name="__123Graph_XNSBKDMYEN" hidden="1">#REF!</definedName>
    <definedName name="__123Graph_XUSPP" hidden="1">#REF!</definedName>
    <definedName name="__123Graph_XUSPRICE" hidden="1">#REF!</definedName>
    <definedName name="__123Graph_XUSVSKRONA" hidden="1">#REF!</definedName>
    <definedName name="__123Graph_XUSVSMARKKA" hidden="1">#REF!</definedName>
    <definedName name="__123Graph_XUSVSYEN" hidden="1">#REF!</definedName>
    <definedName name="__FDS_HYPERLINK_TOGGLE_STATE__" hidden="1">"ON"</definedName>
    <definedName name="__s2" hidden="1">{"WACC_filecopy",#N/A,FALSE,"Inputs";"Beta_filecopy",#N/A,FALSE,"Inputs";"SCF_filecopy",#N/A,FALSE,"Inputs";"ProBS_filecopy",#N/A,FALSE,"Inputs";"BS_filecopy",#N/A,FALSE,"Inputs";"ProIS_filecopy",#N/A,FALSE,"Inputs";"IS_filecopy",#N/A,FALSE,"Inputs"}</definedName>
    <definedName name="_13.dbf" localSheetId="55">#REF!</definedName>
    <definedName name="_13.dbf" localSheetId="56">#REF!</definedName>
    <definedName name="_13.dbf" localSheetId="57">#REF!</definedName>
    <definedName name="_13.dbf" localSheetId="58">#REF!</definedName>
    <definedName name="_13.dbf" localSheetId="59">#REF!</definedName>
    <definedName name="_13.dbf" localSheetId="60">#REF!</definedName>
    <definedName name="_13.dbf" localSheetId="61">#REF!</definedName>
    <definedName name="_13.dbf" localSheetId="65">#REF!</definedName>
    <definedName name="_13.dbf" localSheetId="67">#REF!</definedName>
    <definedName name="_13.dbf" localSheetId="69">#REF!</definedName>
    <definedName name="_13.dbf" localSheetId="71">#REF!</definedName>
    <definedName name="_13.dbf" localSheetId="73">#REF!</definedName>
    <definedName name="_13.dbf" localSheetId="62">#REF!</definedName>
    <definedName name="_13.dbf" localSheetId="66">#REF!</definedName>
    <definedName name="_13.dbf" localSheetId="68">#REF!</definedName>
    <definedName name="_13.dbf" localSheetId="70">#REF!</definedName>
    <definedName name="_13.dbf" localSheetId="72">#REF!</definedName>
    <definedName name="_13.dbf" localSheetId="74">#REF!</definedName>
    <definedName name="_13.dbf" localSheetId="63">#REF!</definedName>
    <definedName name="_13.dbf" localSheetId="64">#REF!</definedName>
    <definedName name="_13.dbf">#REF!</definedName>
    <definedName name="_1441.dbf" localSheetId="55">#REF!</definedName>
    <definedName name="_1441.dbf" localSheetId="56">#REF!</definedName>
    <definedName name="_1441.dbf" localSheetId="57">#REF!</definedName>
    <definedName name="_1441.dbf" localSheetId="58">#REF!</definedName>
    <definedName name="_1441.dbf" localSheetId="59">#REF!</definedName>
    <definedName name="_1441.dbf" localSheetId="60">#REF!</definedName>
    <definedName name="_1441.dbf" localSheetId="61">#REF!</definedName>
    <definedName name="_1441.dbf" localSheetId="65">#REF!</definedName>
    <definedName name="_1441.dbf" localSheetId="67">#REF!</definedName>
    <definedName name="_1441.dbf" localSheetId="69">#REF!</definedName>
    <definedName name="_1441.dbf" localSheetId="71">#REF!</definedName>
    <definedName name="_1441.dbf" localSheetId="73">#REF!</definedName>
    <definedName name="_1441.dbf" localSheetId="62">#REF!</definedName>
    <definedName name="_1441.dbf" localSheetId="66">#REF!</definedName>
    <definedName name="_1441.dbf" localSheetId="68">#REF!</definedName>
    <definedName name="_1441.dbf" localSheetId="70">#REF!</definedName>
    <definedName name="_1441.dbf" localSheetId="72">#REF!</definedName>
    <definedName name="_1441.dbf" localSheetId="74">#REF!</definedName>
    <definedName name="_1441.dbf" localSheetId="63">#REF!</definedName>
    <definedName name="_1441.dbf" localSheetId="64">#REF!</definedName>
    <definedName name="_1441.dbf">#REF!</definedName>
    <definedName name="_37.dbf" localSheetId="55">#REF!</definedName>
    <definedName name="_37.dbf" localSheetId="56">#REF!</definedName>
    <definedName name="_37.dbf" localSheetId="57">#REF!</definedName>
    <definedName name="_37.dbf" localSheetId="58">#REF!</definedName>
    <definedName name="_37.dbf" localSheetId="59">#REF!</definedName>
    <definedName name="_37.dbf" localSheetId="60">#REF!</definedName>
    <definedName name="_37.dbf" localSheetId="61">#REF!</definedName>
    <definedName name="_37.dbf" localSheetId="65">#REF!</definedName>
    <definedName name="_37.dbf" localSheetId="67">#REF!</definedName>
    <definedName name="_37.dbf" localSheetId="69">#REF!</definedName>
    <definedName name="_37.dbf" localSheetId="71">#REF!</definedName>
    <definedName name="_37.dbf" localSheetId="73">#REF!</definedName>
    <definedName name="_37.dbf" localSheetId="62">#REF!</definedName>
    <definedName name="_37.dbf" localSheetId="66">#REF!</definedName>
    <definedName name="_37.dbf" localSheetId="68">#REF!</definedName>
    <definedName name="_37.dbf" localSheetId="70">#REF!</definedName>
    <definedName name="_37.dbf" localSheetId="72">#REF!</definedName>
    <definedName name="_37.dbf" localSheetId="74">#REF!</definedName>
    <definedName name="_37.dbf" localSheetId="63">#REF!</definedName>
    <definedName name="_37.dbf" localSheetId="64">#REF!</definedName>
    <definedName name="_37.dbf">#REF!</definedName>
    <definedName name="_99905.dbf" localSheetId="55">#REF!</definedName>
    <definedName name="_99905.dbf" localSheetId="56">#REF!</definedName>
    <definedName name="_99905.dbf" localSheetId="57">#REF!</definedName>
    <definedName name="_99905.dbf" localSheetId="58">#REF!</definedName>
    <definedName name="_99905.dbf" localSheetId="59">#REF!</definedName>
    <definedName name="_99905.dbf" localSheetId="60">#REF!</definedName>
    <definedName name="_99905.dbf" localSheetId="61">#REF!</definedName>
    <definedName name="_99905.dbf" localSheetId="65">#REF!</definedName>
    <definedName name="_99905.dbf" localSheetId="67">#REF!</definedName>
    <definedName name="_99905.dbf" localSheetId="69">#REF!</definedName>
    <definedName name="_99905.dbf" localSheetId="71">#REF!</definedName>
    <definedName name="_99905.dbf" localSheetId="73">#REF!</definedName>
    <definedName name="_99905.dbf" localSheetId="62">#REF!</definedName>
    <definedName name="_99905.dbf" localSheetId="66">#REF!</definedName>
    <definedName name="_99905.dbf" localSheetId="68">#REF!</definedName>
    <definedName name="_99905.dbf" localSheetId="70">#REF!</definedName>
    <definedName name="_99905.dbf" localSheetId="72">#REF!</definedName>
    <definedName name="_99905.dbf" localSheetId="74">#REF!</definedName>
    <definedName name="_99905.dbf" localSheetId="63">#REF!</definedName>
    <definedName name="_99905.dbf" localSheetId="64">#REF!</definedName>
    <definedName name="_99905.dbf">#REF!</definedName>
    <definedName name="_Dist_Values" hidden="1">#REF!</definedName>
    <definedName name="_Fill" hidden="1">#REF!</definedName>
    <definedName name="_xlnm._FilterDatabase" localSheetId="54" hidden="1">资产清单!$A$3:$J$18</definedName>
    <definedName name="_gagadg.dbf" localSheetId="55">#REF!</definedName>
    <definedName name="_gagadg.dbf" localSheetId="56">#REF!</definedName>
    <definedName name="_gagadg.dbf" localSheetId="57">#REF!</definedName>
    <definedName name="_gagadg.dbf" localSheetId="58">#REF!</definedName>
    <definedName name="_gagadg.dbf" localSheetId="59">#REF!</definedName>
    <definedName name="_gagadg.dbf" localSheetId="60">#REF!</definedName>
    <definedName name="_gagadg.dbf" localSheetId="61">#REF!</definedName>
    <definedName name="_gagadg.dbf" localSheetId="65">#REF!</definedName>
    <definedName name="_gagadg.dbf" localSheetId="67">#REF!</definedName>
    <definedName name="_gagadg.dbf" localSheetId="69">#REF!</definedName>
    <definedName name="_gagadg.dbf" localSheetId="71">#REF!</definedName>
    <definedName name="_gagadg.dbf" localSheetId="73">#REF!</definedName>
    <definedName name="_gagadg.dbf" localSheetId="62">#REF!</definedName>
    <definedName name="_gagadg.dbf" localSheetId="66">#REF!</definedName>
    <definedName name="_gagadg.dbf" localSheetId="68">#REF!</definedName>
    <definedName name="_gagadg.dbf" localSheetId="70">#REF!</definedName>
    <definedName name="_gagadg.dbf" localSheetId="72">#REF!</definedName>
    <definedName name="_gagadg.dbf" localSheetId="74">#REF!</definedName>
    <definedName name="_gagadg.dbf" localSheetId="63">#REF!</definedName>
    <definedName name="_gagadg.dbf" localSheetId="64">#REF!</definedName>
    <definedName name="_gagadg.dbf">#REF!</definedName>
    <definedName name="_gdaga.dbf" localSheetId="55">#REF!</definedName>
    <definedName name="_gdaga.dbf" localSheetId="56">#REF!</definedName>
    <definedName name="_gdaga.dbf" localSheetId="57">#REF!</definedName>
    <definedName name="_gdaga.dbf" localSheetId="58">#REF!</definedName>
    <definedName name="_gdaga.dbf" localSheetId="59">#REF!</definedName>
    <definedName name="_gdaga.dbf" localSheetId="60">#REF!</definedName>
    <definedName name="_gdaga.dbf" localSheetId="61">#REF!</definedName>
    <definedName name="_gdaga.dbf" localSheetId="65">#REF!</definedName>
    <definedName name="_gdaga.dbf" localSheetId="67">#REF!</definedName>
    <definedName name="_gdaga.dbf" localSheetId="69">#REF!</definedName>
    <definedName name="_gdaga.dbf" localSheetId="71">#REF!</definedName>
    <definedName name="_gdaga.dbf" localSheetId="73">#REF!</definedName>
    <definedName name="_gdaga.dbf" localSheetId="62">#REF!</definedName>
    <definedName name="_gdaga.dbf" localSheetId="66">#REF!</definedName>
    <definedName name="_gdaga.dbf" localSheetId="68">#REF!</definedName>
    <definedName name="_gdaga.dbf" localSheetId="70">#REF!</definedName>
    <definedName name="_gdaga.dbf" localSheetId="72">#REF!</definedName>
    <definedName name="_gdaga.dbf" localSheetId="74">#REF!</definedName>
    <definedName name="_gdaga.dbf" localSheetId="63">#REF!</definedName>
    <definedName name="_gdaga.dbf" localSheetId="64">#REF!</definedName>
    <definedName name="_gdaga.dbf">#REF!</definedName>
    <definedName name="_Order1" hidden="1">255</definedName>
    <definedName name="_Regression_Out" hidden="1">#REF!</definedName>
    <definedName name="_Regression_X" hidden="1">#REF!</definedName>
    <definedName name="_Regression_Y"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 localSheetId="55">#REF!</definedName>
    <definedName name="a" localSheetId="56">#REF!</definedName>
    <definedName name="a" localSheetId="57">#REF!</definedName>
    <definedName name="a" localSheetId="58">#REF!</definedName>
    <definedName name="a" localSheetId="59">#REF!</definedName>
    <definedName name="a" localSheetId="60">#REF!</definedName>
    <definedName name="a" localSheetId="61">#REF!</definedName>
    <definedName name="a" localSheetId="65">#REF!</definedName>
    <definedName name="a" localSheetId="67">#REF!</definedName>
    <definedName name="a" localSheetId="69">#REF!</definedName>
    <definedName name="a" localSheetId="71">#REF!</definedName>
    <definedName name="a" localSheetId="73">#REF!</definedName>
    <definedName name="a" localSheetId="62">#REF!</definedName>
    <definedName name="a" localSheetId="66">#REF!</definedName>
    <definedName name="a" localSheetId="68">#REF!</definedName>
    <definedName name="a" localSheetId="70">#REF!</definedName>
    <definedName name="a" localSheetId="72">#REF!</definedName>
    <definedName name="a" localSheetId="74">#REF!</definedName>
    <definedName name="a" localSheetId="63">#REF!</definedName>
    <definedName name="a" localSheetId="64">#REF!</definedName>
    <definedName name="a">#REF!</definedName>
    <definedName name="aa" localSheetId="55">#REF!</definedName>
    <definedName name="aa" localSheetId="56">#REF!</definedName>
    <definedName name="aa" localSheetId="57">#REF!</definedName>
    <definedName name="aa" localSheetId="58">#REF!</definedName>
    <definedName name="aa" localSheetId="59">#REF!</definedName>
    <definedName name="aa" localSheetId="60">#REF!</definedName>
    <definedName name="aa" localSheetId="61">#REF!</definedName>
    <definedName name="aa" localSheetId="65">#REF!</definedName>
    <definedName name="aa" localSheetId="67">#REF!</definedName>
    <definedName name="aa" localSheetId="69">#REF!</definedName>
    <definedName name="aa" localSheetId="71">#REF!</definedName>
    <definedName name="aa" localSheetId="73">#REF!</definedName>
    <definedName name="aa" localSheetId="62">#REF!</definedName>
    <definedName name="aa" localSheetId="66">#REF!</definedName>
    <definedName name="aa" localSheetId="68">#REF!</definedName>
    <definedName name="aa" localSheetId="70">#REF!</definedName>
    <definedName name="aa" localSheetId="72">#REF!</definedName>
    <definedName name="aa" localSheetId="74">#REF!</definedName>
    <definedName name="aa" localSheetId="63">#REF!</definedName>
    <definedName name="aa" localSheetId="64">#REF!</definedName>
    <definedName name="aa">#REF!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bcd" hidden="1">{#N/A,"Mgmt Plan",TRUE,"Assumptions";#N/A,#N/A,TRUE,"Summary";#N/A,#N/A,TRUE,"DCF (Company)";#N/A,"Conservative",TRUE,"Assumptions";#N/A,#N/A,TRUE,"Summary";#N/A,#N/A,TRUE,"DCF (Company)";#N/A,"Synergies",TRUE,"Assumptions";#N/A,#N/A,TRUE,"Summary";#N/A,#N/A,TRUE,"DCF (Company)"}</definedName>
    <definedName name="abcde" hidden="1">{#N/A,"Mgmt Plan",TRUE,"Assumptions";#N/A,#N/A,TRUE,"Summary";#N/A,#N/A,TRUE,"DCF (Company)";#N/A,"Conservative",TRUE,"Assumptions";#N/A,#N/A,TRUE,"Summary";#N/A,#N/A,TRUE,"DCF (Company)";#N/A,"Synergies",TRUE,"Assumptions";#N/A,#N/A,TRUE,"Summary";#N/A,#N/A,TRUE,"DCF (Company)"}</definedName>
    <definedName name="again" hidden="1">{#N/A,#N/A,FALSE,"Push down";#N/A,#N/A,FALSE,"Eliminations";#N/A,#N/A,FALSE,"Inc Stmt "}</definedName>
    <definedName name="anscount" hidden="1">2</definedName>
    <definedName name="AS2DocOpenMode" hidden="1">"AS2DocumentEdit"</definedName>
    <definedName name="AS2HasNoAutoHeaderFooter" hidden="1">" "</definedName>
    <definedName name="AS2NamedRange" hidden="1">7</definedName>
    <definedName name="AS2ReportLS" hidden="1">1</definedName>
    <definedName name="AS2SyncStepLS" hidden="1">0</definedName>
    <definedName name="AS2TickmarkLS" hidden="1">#REF!</definedName>
    <definedName name="AS2VersionLS" hidden="1">300</definedName>
    <definedName name="B" localSheetId="55">#REF!</definedName>
    <definedName name="B" localSheetId="56">#REF!</definedName>
    <definedName name="B" localSheetId="57">#REF!</definedName>
    <definedName name="B" localSheetId="58">#REF!</definedName>
    <definedName name="B" localSheetId="59">#REF!</definedName>
    <definedName name="B" localSheetId="60">#REF!</definedName>
    <definedName name="B" localSheetId="61">#REF!</definedName>
    <definedName name="B" localSheetId="65">#REF!</definedName>
    <definedName name="B" localSheetId="67">#REF!</definedName>
    <definedName name="B" localSheetId="69">#REF!</definedName>
    <definedName name="B" localSheetId="71">#REF!</definedName>
    <definedName name="B" localSheetId="73">#REF!</definedName>
    <definedName name="B" localSheetId="62">#REF!</definedName>
    <definedName name="B" localSheetId="66">#REF!</definedName>
    <definedName name="B" localSheetId="68">#REF!</definedName>
    <definedName name="B" localSheetId="70">#REF!</definedName>
    <definedName name="B" localSheetId="72">#REF!</definedName>
    <definedName name="B" localSheetId="74">#REF!</definedName>
    <definedName name="B" localSheetId="63">#REF!</definedName>
    <definedName name="B" localSheetId="64">#REF!</definedName>
    <definedName name="B">#REF!</definedName>
    <definedName name="BG_Del" hidden="1">15</definedName>
    <definedName name="BG_Ins" hidden="1">4</definedName>
    <definedName name="BG_Mod" hidden="1">6</definedName>
    <definedName name="ccpye.dbf" localSheetId="55">#REF!</definedName>
    <definedName name="ccpye.dbf" localSheetId="56">#REF!</definedName>
    <definedName name="ccpye.dbf" localSheetId="57">#REF!</definedName>
    <definedName name="ccpye.dbf" localSheetId="58">#REF!</definedName>
    <definedName name="ccpye.dbf" localSheetId="59">#REF!</definedName>
    <definedName name="ccpye.dbf" localSheetId="60">#REF!</definedName>
    <definedName name="ccpye.dbf" localSheetId="61">#REF!</definedName>
    <definedName name="ccpye.dbf" localSheetId="65">#REF!</definedName>
    <definedName name="ccpye.dbf" localSheetId="67">#REF!</definedName>
    <definedName name="ccpye.dbf" localSheetId="69">#REF!</definedName>
    <definedName name="ccpye.dbf" localSheetId="71">#REF!</definedName>
    <definedName name="ccpye.dbf" localSheetId="73">#REF!</definedName>
    <definedName name="ccpye.dbf" localSheetId="62">#REF!</definedName>
    <definedName name="ccpye.dbf" localSheetId="66">#REF!</definedName>
    <definedName name="ccpye.dbf" localSheetId="68">#REF!</definedName>
    <definedName name="ccpye.dbf" localSheetId="70">#REF!</definedName>
    <definedName name="ccpye.dbf" localSheetId="72">#REF!</definedName>
    <definedName name="ccpye.dbf" localSheetId="74">#REF!</definedName>
    <definedName name="ccpye.dbf" localSheetId="63">#REF!</definedName>
    <definedName name="ccpye.dbf" localSheetId="64">#REF!</definedName>
    <definedName name="ccpye.dbf">#REF!</definedName>
    <definedName name="co" hidden="1">{#N/A,#N/A,FALSE,"Push down"}</definedName>
    <definedName name="Code" hidden="1">#REF!</definedName>
    <definedName name="Conc" hidden="1">{#N/A,#N/A,FALSE,"Inc Stmt "}</definedName>
    <definedName name="Conclusion" hidden="1">{#N/A,#N/A,FALSE,"Push down";#N/A,#N/A,FALSE,"Eliminations";#N/A,#N/A,FALSE,"Inc Stmt "}</definedName>
    <definedName name="cost" localSheetId="55">#REF!</definedName>
    <definedName name="cost" localSheetId="56">#REF!</definedName>
    <definedName name="cost" localSheetId="57">#REF!</definedName>
    <definedName name="cost" localSheetId="58">#REF!</definedName>
    <definedName name="cost" localSheetId="59">#REF!</definedName>
    <definedName name="cost" localSheetId="60">#REF!</definedName>
    <definedName name="cost" localSheetId="61">#REF!</definedName>
    <definedName name="cost" localSheetId="65">#REF!</definedName>
    <definedName name="cost" localSheetId="67">#REF!</definedName>
    <definedName name="cost" localSheetId="69">#REF!</definedName>
    <definedName name="cost" localSheetId="71">#REF!</definedName>
    <definedName name="cost" localSheetId="73">#REF!</definedName>
    <definedName name="cost" localSheetId="62">#REF!</definedName>
    <definedName name="cost" localSheetId="66">#REF!</definedName>
    <definedName name="cost" localSheetId="68">#REF!</definedName>
    <definedName name="cost" localSheetId="70">#REF!</definedName>
    <definedName name="cost" localSheetId="72">#REF!</definedName>
    <definedName name="cost" localSheetId="74">#REF!</definedName>
    <definedName name="cost" localSheetId="63">#REF!</definedName>
    <definedName name="cost" localSheetId="64">#REF!</definedName>
    <definedName name="cost">#REF!</definedName>
    <definedName name="damnit" hidden="1">{#N/A,#N/A,FALSE,"Push down";#N/A,#N/A,FALSE,"Eliminations";#N/A,#N/A,FALSE,"Inc Stmt "}</definedName>
    <definedName name="darn" hidden="1">{#N/A,#N/A,FALSE,"Eliminations"}</definedName>
    <definedName name="darn1" hidden="1">{#N/A,#N/A,FALSE,"Eliminations"}</definedName>
    <definedName name="data2" hidden="1">#REF!</definedName>
    <definedName name="data3" hidden="1">#REF!</definedName>
    <definedName name="Database" localSheetId="55">#REF!</definedName>
    <definedName name="Database" localSheetId="56">#REF!</definedName>
    <definedName name="Database" localSheetId="57">#REF!</definedName>
    <definedName name="Database" localSheetId="58">#REF!</definedName>
    <definedName name="Database" localSheetId="59">#REF!</definedName>
    <definedName name="Database" localSheetId="60">#REF!</definedName>
    <definedName name="Database" localSheetId="61">#REF!</definedName>
    <definedName name="Database" localSheetId="65">#REF!</definedName>
    <definedName name="Database" localSheetId="67">#REF!</definedName>
    <definedName name="Database" localSheetId="69">#REF!</definedName>
    <definedName name="Database" localSheetId="71">#REF!</definedName>
    <definedName name="Database" localSheetId="73">#REF!</definedName>
    <definedName name="Database" localSheetId="62">#REF!</definedName>
    <definedName name="Database" localSheetId="66">#REF!</definedName>
    <definedName name="Database" localSheetId="68">#REF!</definedName>
    <definedName name="Database" localSheetId="70">#REF!</definedName>
    <definedName name="Database" localSheetId="72">#REF!</definedName>
    <definedName name="Database" localSheetId="74">#REF!</definedName>
    <definedName name="Database" localSheetId="63">#REF!</definedName>
    <definedName name="Database" localSheetId="64">#REF!</definedName>
    <definedName name="Database">#REF!</definedName>
    <definedName name="dddd" hidden="1">{#N/A,"Mgmt Plan",TRUE,"Assumptions";#N/A,#N/A,TRUE,"Summary";#N/A,#N/A,TRUE,"DCF (Company)";#N/A,"Conservative",TRUE,"Assumptions";#N/A,#N/A,TRUE,"Summary";#N/A,#N/A,TRUE,"DCF (Company)";#N/A,"Synergies",TRUE,"Assumptions";#N/A,#N/A,TRUE,"Summary";#N/A,#N/A,TRUE,"DCF (Company)"}</definedName>
    <definedName name="DG" localSheetId="55">#REF!</definedName>
    <definedName name="DG" localSheetId="56">#REF!</definedName>
    <definedName name="DG" localSheetId="57">#REF!</definedName>
    <definedName name="DG" localSheetId="58">#REF!</definedName>
    <definedName name="DG" localSheetId="59">#REF!</definedName>
    <definedName name="DG" localSheetId="60">#REF!</definedName>
    <definedName name="DG" localSheetId="61">#REF!</definedName>
    <definedName name="DG" localSheetId="65">#REF!</definedName>
    <definedName name="DG" localSheetId="67">#REF!</definedName>
    <definedName name="DG" localSheetId="69">#REF!</definedName>
    <definedName name="DG" localSheetId="71">#REF!</definedName>
    <definedName name="DG" localSheetId="73">#REF!</definedName>
    <definedName name="DG" localSheetId="62">#REF!</definedName>
    <definedName name="DG" localSheetId="66">#REF!</definedName>
    <definedName name="DG" localSheetId="68">#REF!</definedName>
    <definedName name="DG" localSheetId="70">#REF!</definedName>
    <definedName name="DG" localSheetId="72">#REF!</definedName>
    <definedName name="DG" localSheetId="74">#REF!</definedName>
    <definedName name="DG" localSheetId="63">#REF!</definedName>
    <definedName name="DG" localSheetId="64">#REF!</definedName>
    <definedName name="DG">#REF!</definedName>
    <definedName name="didi" localSheetId="55">#REF!</definedName>
    <definedName name="didi" localSheetId="56">#REF!</definedName>
    <definedName name="didi" localSheetId="57">#REF!</definedName>
    <definedName name="didi" localSheetId="58">#REF!</definedName>
    <definedName name="didi" localSheetId="59">#REF!</definedName>
    <definedName name="didi" localSheetId="60">#REF!</definedName>
    <definedName name="didi" localSheetId="61">#REF!</definedName>
    <definedName name="didi" localSheetId="65">#REF!</definedName>
    <definedName name="didi" localSheetId="67">#REF!</definedName>
    <definedName name="didi" localSheetId="69">#REF!</definedName>
    <definedName name="didi" localSheetId="71">#REF!</definedName>
    <definedName name="didi" localSheetId="73">#REF!</definedName>
    <definedName name="didi" localSheetId="62">#REF!</definedName>
    <definedName name="didi" localSheetId="66">#REF!</definedName>
    <definedName name="didi" localSheetId="68">#REF!</definedName>
    <definedName name="didi" localSheetId="70">#REF!</definedName>
    <definedName name="didi" localSheetId="72">#REF!</definedName>
    <definedName name="didi" localSheetId="74">#REF!</definedName>
    <definedName name="didi" localSheetId="63">#REF!</definedName>
    <definedName name="didi" localSheetId="64">#REF!</definedName>
    <definedName name="didi">#REF!</definedName>
    <definedName name="Discount" hidden="1">#REF!</definedName>
    <definedName name="display_area_2" hidden="1">#REF!</definedName>
    <definedName name="donkey" hidden="1">{#N/A,#N/A,FALSE,"Push down";#N/A,#N/A,FALSE,"Eliminations";#N/A,#N/A,FALSE,"Inc Stmt "}</definedName>
    <definedName name="ererer" localSheetId="55">#REF!</definedName>
    <definedName name="ererer" localSheetId="56">#REF!</definedName>
    <definedName name="ererer" localSheetId="57">#REF!</definedName>
    <definedName name="ererer" localSheetId="58">#REF!</definedName>
    <definedName name="ererer" localSheetId="59">#REF!</definedName>
    <definedName name="ererer" localSheetId="60">#REF!</definedName>
    <definedName name="ererer" localSheetId="61">#REF!</definedName>
    <definedName name="ererer" localSheetId="65">#REF!</definedName>
    <definedName name="ererer" localSheetId="67">#REF!</definedName>
    <definedName name="ererer" localSheetId="69">#REF!</definedName>
    <definedName name="ererer" localSheetId="71">#REF!</definedName>
    <definedName name="ererer" localSheetId="73">#REF!</definedName>
    <definedName name="ererer" localSheetId="62">#REF!</definedName>
    <definedName name="ererer" localSheetId="66">#REF!</definedName>
    <definedName name="ererer" localSheetId="68">#REF!</definedName>
    <definedName name="ererer" localSheetId="70">#REF!</definedName>
    <definedName name="ererer" localSheetId="72">#REF!</definedName>
    <definedName name="ererer" localSheetId="74">#REF!</definedName>
    <definedName name="ererer" localSheetId="63">#REF!</definedName>
    <definedName name="ererer" localSheetId="64">#REF!</definedName>
    <definedName name="ererer">#REF!</definedName>
    <definedName name="ev.Calculation" hidden="1">-4135</definedName>
    <definedName name="ev.Initialized" hidden="1">FALSE</definedName>
    <definedName name="f" hidden="1">{#N/A,#N/A,FALSE,"Eliminations"}</definedName>
    <definedName name="FCode" hidden="1">#REF!</definedName>
    <definedName name="FSoPacific" hidden="1">{"BS",#N/A,FALSE,"USA"}</definedName>
    <definedName name="hhhh" hidden="1">{"WACC_clientcopy",#N/A,FALSE,"Inputs";"Beta_clientcopy",#N/A,FALSE,"Inputs";"SCF_clientcopy",#N/A,FALSE,"Inputs";"ProBS_clientcopy",#N/A,FALSE,"Inputs";"BS_clientcopy",#N/A,FALSE,"Inputs";"ProIS_clientcopy",#N/A,FALSE,"Inputs";"IS_clientcopy",#N/A,FALSE,"Inputs";"Ratios_clientcopy",#N/A,FALSE,"Ratios"}</definedName>
    <definedName name="HiddenRows" hidden="1">#REF!</definedName>
    <definedName name="hwswpulp" hidden="1">#REF!</definedName>
    <definedName name="i" localSheetId="55">#REF!</definedName>
    <definedName name="i" localSheetId="56">#REF!</definedName>
    <definedName name="i" localSheetId="57">#REF!</definedName>
    <definedName name="i" localSheetId="58">#REF!</definedName>
    <definedName name="i" localSheetId="59">#REF!</definedName>
    <definedName name="i" localSheetId="60">#REF!</definedName>
    <definedName name="i" localSheetId="61">#REF!</definedName>
    <definedName name="i" localSheetId="65">#REF!</definedName>
    <definedName name="i" localSheetId="67">#REF!</definedName>
    <definedName name="i" localSheetId="69">#REF!</definedName>
    <definedName name="i" localSheetId="71">#REF!</definedName>
    <definedName name="i" localSheetId="73">#REF!</definedName>
    <definedName name="i" localSheetId="62">#REF!</definedName>
    <definedName name="i" localSheetId="66">#REF!</definedName>
    <definedName name="i" localSheetId="68">#REF!</definedName>
    <definedName name="i" localSheetId="70">#REF!</definedName>
    <definedName name="i" localSheetId="72">#REF!</definedName>
    <definedName name="i" localSheetId="74">#REF!</definedName>
    <definedName name="i" localSheetId="63">#REF!</definedName>
    <definedName name="i" localSheetId="64">#REF!</definedName>
    <definedName name="i">#REF!</definedName>
    <definedName name="IQ_ADDIN" hidden="1">"AUTO"</definedName>
    <definedName name="IQ_AVG_PRICE_TARGET" hidden="1">"c82"</definedName>
    <definedName name="IQ_BALANCE_GOODS_APR_FC_UNUSED_UNUSED_UNUSED" hidden="1">"c8353"</definedName>
    <definedName name="IQ_BALANCE_GOODS_APR_UNUSED_UNUSED_UNUSED" hidden="1">"c7473"</definedName>
    <definedName name="IQ_BALANCE_GOODS_FC_UNUSED_UNUSED_UNUSED" hidden="1">"c7693"</definedName>
    <definedName name="IQ_BALANCE_GOODS_POP_FC_UNUSED_UNUSED_UNUSED" hidden="1">"c7913"</definedName>
    <definedName name="IQ_BALANCE_GOODS_POP_UNUSED_UNUSED_UNUSED" hidden="1">"c7033"</definedName>
    <definedName name="IQ_BALANCE_GOODS_UNUSED_UNUSED_UNUSED" hidden="1">"c6813"</definedName>
    <definedName name="IQ_BALANCE_GOODS_YOY_FC_UNUSED_UNUSED_UNUSED" hidden="1">"c8133"</definedName>
    <definedName name="IQ_BALANCE_GOODS_YOY_UNUSED_UNUSED_UNUSED" hidden="1">"c7253"</definedName>
    <definedName name="IQ_BALANCE_SERV_APR_FC_UNUSED_UNUSED_UNUSED" hidden="1">"c8355"</definedName>
    <definedName name="IQ_BALANCE_SERV_APR_UNUSED_UNUSED_UNUSED" hidden="1">"c7475"</definedName>
    <definedName name="IQ_BALANCE_SERV_FC_UNUSED_UNUSED_UNUSED" hidden="1">"c7695"</definedName>
    <definedName name="IQ_BALANCE_SERV_POP_FC_UNUSED_UNUSED_UNUSED" hidden="1">"c7915"</definedName>
    <definedName name="IQ_BALANCE_SERV_POP_UNUSED_UNUSED_UNUSED" hidden="1">"c7035"</definedName>
    <definedName name="IQ_BALANCE_SERV_UNUSED_UNUSED_UNUSED" hidden="1">"c6815"</definedName>
    <definedName name="IQ_BALANCE_SERV_YOY_FC_UNUSED_UNUSED_UNUSED" hidden="1">"c8135"</definedName>
    <definedName name="IQ_BALANCE_SERV_YOY_UNUSED_UNUSED_UNUSED" hidden="1">"c7255"</definedName>
    <definedName name="IQ_BALANCE_TRADE_APR_FC_UNUSED_UNUSED_UNUSED" hidden="1">"c8357"</definedName>
    <definedName name="IQ_BALANCE_TRADE_APR_UNUSED_UNUSED_UNUSED" hidden="1">"c7477"</definedName>
    <definedName name="IQ_BALANCE_TRADE_FC_UNUSED_UNUSED_UNUSED" hidden="1">"c7697"</definedName>
    <definedName name="IQ_BALANCE_TRADE_POP_FC_UNUSED_UNUSED_UNUSED" hidden="1">"c7917"</definedName>
    <definedName name="IQ_BALANCE_TRADE_POP_UNUSED_UNUSED_UNUSED" hidden="1">"c7037"</definedName>
    <definedName name="IQ_BALANCE_TRADE_UNUSED_UNUSED_UNUSED" hidden="1">"c6817"</definedName>
    <definedName name="IQ_BALANCE_TRADE_YOY_FC_UNUSED_UNUSED_UNUSED" hidden="1">"c8137"</definedName>
    <definedName name="IQ_BALANCE_TRADE_YOY_UNUSED_UNUSED_UNUSED" hidden="1">"c7257"</definedName>
    <definedName name="IQ_BONDRATING_FITCH" hidden="1">"IQ_BONDRATING_FITCH"</definedName>
    <definedName name="IQ_BONDRATING_SP" hidden="1">"IQ_BONDRATING_SP"</definedName>
    <definedName name="IQ_BOOK_VALUE" hidden="1">"IQ_BOOK_VALUE"</definedName>
    <definedName name="IQ_BUDGET_BALANCE_APR_FC_UNUSED_UNUSED_UNUSED" hidden="1">"c8359"</definedName>
    <definedName name="IQ_BUDGET_BALANCE_APR_UNUSED_UNUSED_UNUSED" hidden="1">"c7479"</definedName>
    <definedName name="IQ_BUDGET_BALANCE_FC_UNUSED_UNUSED_UNUSED" hidden="1">"c7699"</definedName>
    <definedName name="IQ_BUDGET_BALANCE_POP_FC_UNUSED_UNUSED_UNUSED" hidden="1">"c7919"</definedName>
    <definedName name="IQ_BUDGET_BALANCE_POP_UNUSED_UNUSED_UNUSED" hidden="1">"c7039"</definedName>
    <definedName name="IQ_BUDGET_BALANCE_UNUSED_UNUSED_UNUSED" hidden="1">"c6819"</definedName>
    <definedName name="IQ_BUDGET_BALANCE_YOY_FC_UNUSED_UNUSED_UNUSED" hidden="1">"c8139"</definedName>
    <definedName name="IQ_BUDGET_BALANCE_YOY_UNUSED_UNUSED_UNUSED" hidden="1">"c7259"</definedName>
    <definedName name="IQ_BUDGET_RECEIPTS_APR_FC_UNUSED_UNUSED_UNUSED" hidden="1">"c8361"</definedName>
    <definedName name="IQ_BUDGET_RECEIPTS_APR_UNUSED_UNUSED_UNUSED" hidden="1">"c7481"</definedName>
    <definedName name="IQ_BUDGET_RECEIPTS_FC_UNUSED_UNUSED_UNUSED" hidden="1">"c7701"</definedName>
    <definedName name="IQ_BUDGET_RECEIPTS_POP_FC_UNUSED_UNUSED_UNUSED" hidden="1">"c7921"</definedName>
    <definedName name="IQ_BUDGET_RECEIPTS_POP_UNUSED_UNUSED_UNUSED" hidden="1">"c7041"</definedName>
    <definedName name="IQ_BUDGET_RECEIPTS_UNUSED_UNUSED_UNUSED" hidden="1">"c6821"</definedName>
    <definedName name="IQ_BUDGET_RECEIPTS_YOY_FC_UNUSED_UNUSED_UNUSED" hidden="1">"c8141"</definedName>
    <definedName name="IQ_BUDGET_RECEIPTS_YOY_UNUSED_UNUSED_UNUSED" hidden="1">"c7261"</definedName>
    <definedName name="IQ_CH" hidden="1">110000</definedName>
    <definedName name="IQ_CHANGE_INVENT_REAL_APR_FC_UNUSED_UNUSED_UNUSED" hidden="1">"c8500"</definedName>
    <definedName name="IQ_CHANGE_INVENT_REAL_APR_UNUSED_UNUSED_UNUSED" hidden="1">"c7620"</definedName>
    <definedName name="IQ_CHANGE_INVENT_REAL_FC_UNUSED_UNUSED_UNUSED" hidden="1">"c7840"</definedName>
    <definedName name="IQ_CHANGE_INVENT_REAL_POP_FC_UNUSED_UNUSED_UNUSED" hidden="1">"c8060"</definedName>
    <definedName name="IQ_CHANGE_INVENT_REAL_POP_UNUSED_UNUSED_UNUSED" hidden="1">"c7180"</definedName>
    <definedName name="IQ_CHANGE_INVENT_REAL_UNUSED_UNUSED_UNUSED" hidden="1">"c6960"</definedName>
    <definedName name="IQ_CHANGE_INVENT_REAL_YOY_FC_UNUSED_UNUSED_UNUSED" hidden="1">"c8280"</definedName>
    <definedName name="IQ_CHANGE_INVENT_REAL_YOY_UNUSED_UNUSED_UNUSED" hidden="1">"c7400"</definedName>
    <definedName name="IQ_CONV_RATE" hidden="1">"c2192"</definedName>
    <definedName name="IQ_CORP_GOODS_PRICE_INDEX_APR_FC_UNUSED_UNUSED_UNUSED" hidden="1">"c8381"</definedName>
    <definedName name="IQ_CORP_GOODS_PRICE_INDEX_APR_UNUSED_UNUSED_UNUSED" hidden="1">"c7501"</definedName>
    <definedName name="IQ_CORP_GOODS_PRICE_INDEX_FC_UNUSED_UNUSED_UNUSED" hidden="1">"c7721"</definedName>
    <definedName name="IQ_CORP_GOODS_PRICE_INDEX_POP_FC_UNUSED_UNUSED_UNUSED" hidden="1">"c7941"</definedName>
    <definedName name="IQ_CORP_GOODS_PRICE_INDEX_POP_UNUSED_UNUSED_UNUSED" hidden="1">"c7061"</definedName>
    <definedName name="IQ_CORP_GOODS_PRICE_INDEX_UNUSED_UNUSED_UNUSED" hidden="1">"c6841"</definedName>
    <definedName name="IQ_CORP_GOODS_PRICE_INDEX_YOY_FC_UNUSED_UNUSED_UNUSED" hidden="1">"c8161"</definedName>
    <definedName name="IQ_CORP_GOODS_PRICE_INDEX_YOY_UNUSED_UNUSED_UNUSED" hidden="1">"c7281"</definedName>
    <definedName name="IQ_CQ" hidden="1">5000</definedName>
    <definedName name="IQ_CURR_ACCT_BALANCE_APR_FC_UNUSED_UNUSED_UNUSED" hidden="1">"c8387"</definedName>
    <definedName name="IQ_CURR_ACCT_BALANCE_APR_UNUSED_UNUSED_UNUSED" hidden="1">"c7507"</definedName>
    <definedName name="IQ_CURR_ACCT_BALANCE_FC_UNUSED_UNUSED_UNUSED" hidden="1">"c7727"</definedName>
    <definedName name="IQ_CURR_ACCT_BALANCE_POP_FC_UNUSED_UNUSED_UNUSED" hidden="1">"c7947"</definedName>
    <definedName name="IQ_CURR_ACCT_BALANCE_POP_UNUSED_UNUSED_UNUSED" hidden="1">"c7067"</definedName>
    <definedName name="IQ_CURR_ACCT_BALANCE_UNUSED_UNUSED_UNUSED" hidden="1">"c6847"</definedName>
    <definedName name="IQ_CURR_ACCT_BALANCE_YOY_FC_UNUSED_UNUSED_UNUSED" hidden="1">"c8167"</definedName>
    <definedName name="IQ_CURR_ACCT_BALANCE_YOY_UNUSED_UNUSED_UNUSED" hidden="1">"c7287"</definedName>
    <definedName name="IQ_CY" hidden="1">10000</definedName>
    <definedName name="IQ_EBIT_10K" hidden="1">"IQ_EBIT_10K"</definedName>
    <definedName name="IQ_EBIT_10Q" hidden="1">"IQ_EBIT_10Q"</definedName>
    <definedName name="IQ_EBIT_10Q1" hidden="1">"IQ_EBIT_10Q1"</definedName>
    <definedName name="IQ_EBIT_GROWTH_1" hidden="1">"IQ_EBIT_GROWTH_1"</definedName>
    <definedName name="IQ_EBIT_GROWTH_2" hidden="1">"IQ_EBIT_GROWTH_2"</definedName>
    <definedName name="IQ_EBITDA_10K" hidden="1">"IQ_EBITDA_10K"</definedName>
    <definedName name="IQ_EBITDA_10Q" hidden="1">"IQ_EBITDA_10Q"</definedName>
    <definedName name="IQ_EBITDA_10Q1" hidden="1">"IQ_EBITDA_10Q1"</definedName>
    <definedName name="IQ_EBITDA_GROWTH_1" hidden="1">"IQ_EBITDA_GROWTH_1"</definedName>
    <definedName name="IQ_EBITDA_GROWTH_2" hidden="1">"IQ_EBITDA_GROWTH_2"</definedName>
    <definedName name="IQ_ECO_METRIC_6825_UNUSED_UNUSED_UNUSED" hidden="1">"c6825"</definedName>
    <definedName name="IQ_ECO_METRIC_6839_UNUSED_UNUSED_UNUSED" hidden="1">"c6839"</definedName>
    <definedName name="IQ_ECO_METRIC_6896_UNUSED_UNUSED_UNUSED" hidden="1">"c6896"</definedName>
    <definedName name="IQ_ECO_METRIC_6897_UNUSED_UNUSED_UNUSED" hidden="1">"c6897"</definedName>
    <definedName name="IQ_ECO_METRIC_6988_UNUSED_UNUSED_UNUSED" hidden="1">"c6988"</definedName>
    <definedName name="IQ_ECO_METRIC_7045_UNUSED_UNUSED_UNUSED" hidden="1">"c7045"</definedName>
    <definedName name="IQ_ECO_METRIC_7059_UNUSED_UNUSED_UNUSED" hidden="1">"c7059"</definedName>
    <definedName name="IQ_ECO_METRIC_7116_UNUSED_UNUSED_UNUSED" hidden="1">"c7116"</definedName>
    <definedName name="IQ_ECO_METRIC_7117_UNUSED_UNUSED_UNUSED" hidden="1">"c7117"</definedName>
    <definedName name="IQ_ECO_METRIC_7208_UNUSED_UNUSED_UNUSED" hidden="1">"c7208"</definedName>
    <definedName name="IQ_ECO_METRIC_7265_UNUSED_UNUSED_UNUSED" hidden="1">"c7265"</definedName>
    <definedName name="IQ_ECO_METRIC_7279_UNUSED_UNUSED_UNUSED" hidden="1">"c7279"</definedName>
    <definedName name="IQ_ECO_METRIC_7336_UNUSED_UNUSED_UNUSED" hidden="1">"c7336"</definedName>
    <definedName name="IQ_ECO_METRIC_7337_UNUSED_UNUSED_UNUSED" hidden="1">"c7337"</definedName>
    <definedName name="IQ_ECO_METRIC_7428_UNUSED_UNUSED_UNUSED" hidden="1">"c7428"</definedName>
    <definedName name="IQ_ECO_METRIC_7556_UNUSED_UNUSED_UNUSED" hidden="1">"c7556"</definedName>
    <definedName name="IQ_ECO_METRIC_7557_UNUSED_UNUSED_UNUSED" hidden="1">"c7557"</definedName>
    <definedName name="IQ_ECO_METRIC_7648_UNUSED_UNUSED_UNUSED" hidden="1">"c7648"</definedName>
    <definedName name="IQ_ECO_METRIC_7705_UNUSED_UNUSED_UNUSED" hidden="1">"c7705"</definedName>
    <definedName name="IQ_ECO_METRIC_7719_UNUSED_UNUSED_UNUSED" hidden="1">"c7719"</definedName>
    <definedName name="IQ_ECO_METRIC_7776_UNUSED_UNUSED_UNUSED" hidden="1">"c7776"</definedName>
    <definedName name="IQ_ECO_METRIC_7777_UNUSED_UNUSED_UNUSED" hidden="1">"c7777"</definedName>
    <definedName name="IQ_ECO_METRIC_7868_UNUSED_UNUSED_UNUSED" hidden="1">"c7868"</definedName>
    <definedName name="IQ_ECO_METRIC_7925_UNUSED_UNUSED_UNUSED" hidden="1">"c7925"</definedName>
    <definedName name="IQ_ECO_METRIC_7939_UNUSED_UNUSED_UNUSED" hidden="1">"c7939"</definedName>
    <definedName name="IQ_ECO_METRIC_7996_UNUSED_UNUSED_UNUSED" hidden="1">"c7996"</definedName>
    <definedName name="IQ_ECO_METRIC_7997_UNUSED_UNUSED_UNUSED" hidden="1">"c7997"</definedName>
    <definedName name="IQ_ECO_METRIC_8088_UNUSED_UNUSED_UNUSED" hidden="1">"c8088"</definedName>
    <definedName name="IQ_ECO_METRIC_8145_UNUSED_UNUSED_UNUSED" hidden="1">"c8145"</definedName>
    <definedName name="IQ_ECO_METRIC_8159_UNUSED_UNUSED_UNUSED" hidden="1">"c8159"</definedName>
    <definedName name="IQ_ECO_METRIC_8216_UNUSED_UNUSED_UNUSED" hidden="1">"c8216"</definedName>
    <definedName name="IQ_ECO_METRIC_8217_UNUSED_UNUSED_UNUSED" hidden="1">"c8217"</definedName>
    <definedName name="IQ_ECO_METRIC_8308_UNUSED_UNUSED_UNUSED" hidden="1">"c8308"</definedName>
    <definedName name="IQ_ECO_METRIC_8436_UNUSED_UNUSED_UNUSED" hidden="1">"c8436"</definedName>
    <definedName name="IQ_ECO_METRIC_8437_UNUSED_UNUSED_UNUSED" hidden="1">"c8437"</definedName>
    <definedName name="IQ_ECO_METRIC_8528_UNUSED_UNUSED_UNUSED" hidden="1">"c8528"</definedName>
    <definedName name="IQ_EPS" hidden="1">"IQ_EPS"</definedName>
    <definedName name="IQ_EPS_10K" hidden="1">"IQ_EPS_10K"</definedName>
    <definedName name="IQ_EPS_10Q" hidden="1">"IQ_EPS_10Q"</definedName>
    <definedName name="IQ_EPS_10Q1" hidden="1">"IQ_EPS_10Q1"</definedName>
    <definedName name="IQ_EPS_EST_1" hidden="1">"IQ_EPS_EST_1"</definedName>
    <definedName name="IQ_EST_EPS_SURPRISE" hidden="1">"c1635"</definedName>
    <definedName name="IQ_EV_OVER_REVENUE_EST" hidden="1">"IQ_EV_OVER_REVENUE_EST"</definedName>
    <definedName name="IQ_EV_OVER_REVENUE_EST_1" hidden="1">"IQ_EV_OVER_REVENUE_EST_1"</definedName>
    <definedName name="IQ_EXPORTS_APR_FC_UNUSED_UNUSED_UNUSED" hidden="1">"c8401"</definedName>
    <definedName name="IQ_EXPORTS_APR_UNUSED_UNUSED_UNUSED" hidden="1">"c7521"</definedName>
    <definedName name="IQ_EXPORTS_FC_UNUSED_UNUSED_UNUSED" hidden="1">"c7741"</definedName>
    <definedName name="IQ_EXPORTS_GOODS_REAL_SAAR_APR_FC_UNUSED_UNUSED_UNUSED" hidden="1">"c8512"</definedName>
    <definedName name="IQ_EXPORTS_GOODS_REAL_SAAR_APR_UNUSED_UNUSED_UNUSED" hidden="1">"c7632"</definedName>
    <definedName name="IQ_EXPORTS_GOODS_REAL_SAAR_FC_UNUSED_UNUSED_UNUSED" hidden="1">"c7852"</definedName>
    <definedName name="IQ_EXPORTS_GOODS_REAL_SAAR_POP_FC_UNUSED_UNUSED_UNUSED" hidden="1">"c8072"</definedName>
    <definedName name="IQ_EXPORTS_GOODS_REAL_SAAR_POP_UNUSED_UNUSED_UNUSED" hidden="1">"c7192"</definedName>
    <definedName name="IQ_EXPORTS_GOODS_REAL_SAAR_UNUSED_UNUSED_UNUSED" hidden="1">"c6972"</definedName>
    <definedName name="IQ_EXPORTS_GOODS_REAL_SAAR_YOY_FC_UNUSED_UNUSED_UNUSED" hidden="1">"c8292"</definedName>
    <definedName name="IQ_EXPORTS_GOODS_REAL_SAAR_YOY_UNUSED_UNUSED_UNUSED" hidden="1">"c7412"</definedName>
    <definedName name="IQ_EXPORTS_POP_FC_UNUSED_UNUSED_UNUSED" hidden="1">"c7961"</definedName>
    <definedName name="IQ_EXPORTS_POP_UNUSED_UNUSED_UNUSED" hidden="1">"c7081"</definedName>
    <definedName name="IQ_EXPORTS_SERVICES_REAL_SAAR_APR_FC_UNUSED_UNUSED_UNUSED" hidden="1">"c8516"</definedName>
    <definedName name="IQ_EXPORTS_SERVICES_REAL_SAAR_APR_UNUSED_UNUSED_UNUSED" hidden="1">"c7636"</definedName>
    <definedName name="IQ_EXPORTS_SERVICES_REAL_SAAR_FC_UNUSED_UNUSED_UNUSED" hidden="1">"c7856"</definedName>
    <definedName name="IQ_EXPORTS_SERVICES_REAL_SAAR_POP_FC_UNUSED_UNUSED_UNUSED" hidden="1">"c8076"</definedName>
    <definedName name="IQ_EXPORTS_SERVICES_REAL_SAAR_POP_UNUSED_UNUSED_UNUSED" hidden="1">"c7196"</definedName>
    <definedName name="IQ_EXPORTS_SERVICES_REAL_SAAR_UNUSED_UNUSED_UNUSED" hidden="1">"c6976"</definedName>
    <definedName name="IQ_EXPORTS_SERVICES_REAL_SAAR_YOY_FC_UNUSED_UNUSED_UNUSED" hidden="1">"c8296"</definedName>
    <definedName name="IQ_EXPORTS_SERVICES_REAL_SAAR_YOY_UNUSED_UNUSED_UNUSED" hidden="1">"c7416"</definedName>
    <definedName name="IQ_EXPORTS_UNUSED_UNUSED_UNUSED" hidden="1">"c6861"</definedName>
    <definedName name="IQ_EXPORTS_YOY_FC_UNUSED_UNUSED_UNUSED" hidden="1">"c8181"</definedName>
    <definedName name="IQ_EXPORTS_YOY_UNUSED_UNUSED_UNUSED" hidden="1">"c7301"</definedName>
    <definedName name="IQ_FH" hidden="1">100000</definedName>
    <definedName name="IQ_FIXED_INVEST_APR_FC_UNUSED_UNUSED_UNUSED" hidden="1">"c8410"</definedName>
    <definedName name="IQ_FIXED_INVEST_APR_UNUSED_UNUSED_UNUSED" hidden="1">"c7530"</definedName>
    <definedName name="IQ_FIXED_INVEST_FC_UNUSED_UNUSED_UNUSED" hidden="1">"c7750"</definedName>
    <definedName name="IQ_FIXED_INVEST_POP_FC_UNUSED_UNUSED_UNUSED" hidden="1">"c7970"</definedName>
    <definedName name="IQ_FIXED_INVEST_POP_UNUSED_UNUSED_UNUSED" hidden="1">"c7090"</definedName>
    <definedName name="IQ_FIXED_INVEST_REAL_APR_FC_UNUSED_UNUSED_UNUSED" hidden="1">"c8518"</definedName>
    <definedName name="IQ_FIXED_INVEST_REAL_APR_UNUSED_UNUSED_UNUSED" hidden="1">"c7638"</definedName>
    <definedName name="IQ_FIXED_INVEST_REAL_FC_UNUSED_UNUSED_UNUSED" hidden="1">"c7858"</definedName>
    <definedName name="IQ_FIXED_INVEST_REAL_POP_FC_UNUSED_UNUSED_UNUSED" hidden="1">"c8078"</definedName>
    <definedName name="IQ_FIXED_INVEST_REAL_POP_UNUSED_UNUSED_UNUSED" hidden="1">"c7198"</definedName>
    <definedName name="IQ_FIXED_INVEST_REAL_UNUSED_UNUSED_UNUSED" hidden="1">"c6978"</definedName>
    <definedName name="IQ_FIXED_INVEST_REAL_YOY_FC_UNUSED_UNUSED_UNUSED" hidden="1">"c8298"</definedName>
    <definedName name="IQ_FIXED_INVEST_REAL_YOY_UNUSED_UNUSED_UNUSED" hidden="1">"c7418"</definedName>
    <definedName name="IQ_FIXED_INVEST_UNUSED_UNUSED_UNUSED" hidden="1">"c6870"</definedName>
    <definedName name="IQ_FIXED_INVEST_YOY_FC_UNUSED_UNUSED_UNUSED" hidden="1">"c8190"</definedName>
    <definedName name="IQ_FIXED_INVEST_YOY_UNUSED_UNUSED_UNUSED" hidden="1">"c7310"</definedName>
    <definedName name="IQ_FQ" hidden="1">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1" hidden="1">"LTM"</definedName>
    <definedName name="IQ_FY" hidden="1">1000</definedName>
    <definedName name="IQ_FY_DATE" hidden="1">"IQ_FY_DATE"</definedName>
    <definedName name="IQ_HOUSING_COMPLETIONS_SINGLE_FAM_APR_FC_UNUSED_UNUSED_UNUSED" hidden="1">"c8422"</definedName>
    <definedName name="IQ_HOUSING_COMPLETIONS_SINGLE_FAM_APR_UNUSED_UNUSED_UNUSED" hidden="1">"c7542"</definedName>
    <definedName name="IQ_HOUSING_COMPLETIONS_SINGLE_FAM_FC_UNUSED_UNUSED_UNUSED" hidden="1">"c7762"</definedName>
    <definedName name="IQ_HOUSING_COMPLETIONS_SINGLE_FAM_POP_FC_UNUSED_UNUSED_UNUSED" hidden="1">"c7982"</definedName>
    <definedName name="IQ_HOUSING_COMPLETIONS_SINGLE_FAM_POP_UNUSED_UNUSED_UNUSED" hidden="1">"c7102"</definedName>
    <definedName name="IQ_HOUSING_COMPLETIONS_SINGLE_FAM_UNUSED_UNUSED_UNUSED" hidden="1">"c6882"</definedName>
    <definedName name="IQ_HOUSING_COMPLETIONS_SINGLE_FAM_YOY_FC_UNUSED_UNUSED_UNUSED" hidden="1">"c8202"</definedName>
    <definedName name="IQ_HOUSING_COMPLETIONS_SINGLE_FAM_YOY_UNUSED_UNUSED_UNUSED" hidden="1">"c7322"</definedName>
    <definedName name="IQ_IMPORTS_GOODS_REAL_SAAR_APR_FC_UNUSED_UNUSED_UNUSED" hidden="1">"c8523"</definedName>
    <definedName name="IQ_IMPORTS_GOODS_REAL_SAAR_APR_UNUSED_UNUSED_UNUSED" hidden="1">"c7643"</definedName>
    <definedName name="IQ_IMPORTS_GOODS_REAL_SAAR_FC_UNUSED_UNUSED_UNUSED" hidden="1">"c7863"</definedName>
    <definedName name="IQ_IMPORTS_GOODS_REAL_SAAR_POP_FC_UNUSED_UNUSED_UNUSED" hidden="1">"c8083"</definedName>
    <definedName name="IQ_IMPORTS_GOODS_REAL_SAAR_POP_UNUSED_UNUSED_UNUSED" hidden="1">"c7203"</definedName>
    <definedName name="IQ_IMPORTS_GOODS_REAL_SAAR_UNUSED_UNUSED_UNUSED" hidden="1">"c6983"</definedName>
    <definedName name="IQ_IMPORTS_GOODS_REAL_SAAR_YOY_FC_UNUSED_UNUSED_UNUSED" hidden="1">"c8303"</definedName>
    <definedName name="IQ_IMPORTS_GOODS_REAL_SAAR_YOY_UNUSED_UNUSED_UNUSED" hidden="1">"c7423"</definedName>
    <definedName name="IQ_IMPORTS_GOODS_SERVICES_APR_FC_UNUSED_UNUSED_UNUSED" hidden="1">"c8429"</definedName>
    <definedName name="IQ_IMPORTS_GOODS_SERVICES_APR_UNUSED_UNUSED_UNUSED" hidden="1">"c7549"</definedName>
    <definedName name="IQ_IMPORTS_GOODS_SERVICES_FC_UNUSED_UNUSED_UNUSED" hidden="1">"c7769"</definedName>
    <definedName name="IQ_IMPORTS_GOODS_SERVICES_POP_FC_UNUSED_UNUSED_UNUSED" hidden="1">"c7989"</definedName>
    <definedName name="IQ_IMPORTS_GOODS_SERVICES_POP_UNUSED_UNUSED_UNUSED" hidden="1">"c7109"</definedName>
    <definedName name="IQ_IMPORTS_GOODS_SERVICES_REAL_SAAR_APR_FC_UNUSED_UNUSED_UNUSED" hidden="1">"c8524"</definedName>
    <definedName name="IQ_IMPORTS_GOODS_SERVICES_REAL_SAAR_APR_UNUSED_UNUSED_UNUSED" hidden="1">"c7644"</definedName>
    <definedName name="IQ_IMPORTS_GOODS_SERVICES_REAL_SAAR_FC_UNUSED_UNUSED_UNUSED" hidden="1">"c7864"</definedName>
    <definedName name="IQ_IMPORTS_GOODS_SERVICES_REAL_SAAR_POP_FC_UNUSED_UNUSED_UNUSED" hidden="1">"c8084"</definedName>
    <definedName name="IQ_IMPORTS_GOODS_SERVICES_REAL_SAAR_POP_UNUSED_UNUSED_UNUSED" hidden="1">"c7204"</definedName>
    <definedName name="IQ_IMPORTS_GOODS_SERVICES_REAL_SAAR_UNUSED_UNUSED_UNUSED" hidden="1">"c6984"</definedName>
    <definedName name="IQ_IMPORTS_GOODS_SERVICES_REAL_SAAR_YOY_FC_UNUSED_UNUSED_UNUSED" hidden="1">"c8304"</definedName>
    <definedName name="IQ_IMPORTS_GOODS_SERVICES_REAL_SAAR_YOY_UNUSED_UNUSED_UNUSED" hidden="1">"c7424"</definedName>
    <definedName name="IQ_IMPORTS_GOODS_SERVICES_UNUSED_UNUSED_UNUSED" hidden="1">"c6889"</definedName>
    <definedName name="IQ_IMPORTS_GOODS_SERVICES_YOY_FC_UNUSED_UNUSED_UNUSED" hidden="1">"c8209"</definedName>
    <definedName name="IQ_IMPORTS_GOODS_SERVICES_YOY_UNUSED_UNUSED_UNUSED" hidden="1">"c7329"</definedName>
    <definedName name="IQ_INTEREST_INC_10K" hidden="1">"IQ_INTEREST_INC_10K"</definedName>
    <definedName name="IQ_INTEREST_INC_10Q" hidden="1">"IQ_INTEREST_INC_10Q"</definedName>
    <definedName name="IQ_INTEREST_INC_10Q1" hidden="1">"IQ_INTEREST_INC_10Q1"</definedName>
    <definedName name="IQ_ISM_SERVICES_APR_FC_UNUSED_UNUSED_UNUSED" hidden="1">"c8443"</definedName>
    <definedName name="IQ_ISM_SERVICES_APR_UNUSED_UNUSED_UNUSED" hidden="1">"c7563"</definedName>
    <definedName name="IQ_ISM_SERVICES_FC_UNUSED_UNUSED_UNUSED" hidden="1">"c7783"</definedName>
    <definedName name="IQ_ISM_SERVICES_POP_FC_UNUSED_UNUSED_UNUSED" hidden="1">"c8003"</definedName>
    <definedName name="IQ_ISM_SERVICES_POP_UNUSED_UNUSED_UNUSED" hidden="1">"c7123"</definedName>
    <definedName name="IQ_ISM_SERVICES_UNUSED_UNUSED_UNUSED" hidden="1">"c6903"</definedName>
    <definedName name="IQ_ISM_SERVICES_YOY_FC_UNUSED_UNUSED_UNUSED" hidden="1">"c8223"</definedName>
    <definedName name="IQ_ISM_SERVICES_YOY_UNUSED_UNUSED_UNUSED" hidden="1">"c7343"</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TEST" hidden="1">"1"</definedName>
    <definedName name="IQ_LATESTK" hidden="1">1000</definedName>
    <definedName name="IQ_LATESTKFR" hidden="1">"50"</definedName>
    <definedName name="IQ_LATESTQ" hidden="1">500</definedName>
    <definedName name="IQ_LATESTQFR" hidden="1">"100"</definedName>
    <definedName name="IQ_LTM" hidden="1">2000</definedName>
    <definedName name="IQ_LTM_DATE" hidden="1">"IQ_LTM_DATE"</definedName>
    <definedName name="IQ_MEDIAN_NEW_HOME_SALES_APR_FC_UNUSED_UNUSED_UNUSED" hidden="1">"c8460"</definedName>
    <definedName name="IQ_MEDIAN_NEW_HOME_SALES_APR_UNUSED_UNUSED_UNUSED" hidden="1">"c7580"</definedName>
    <definedName name="IQ_MEDIAN_NEW_HOME_SALES_FC_UNUSED_UNUSED_UNUSED" hidden="1">"c7800"</definedName>
    <definedName name="IQ_MEDIAN_NEW_HOME_SALES_POP_FC_UNUSED_UNUSED_UNUSED" hidden="1">"c8020"</definedName>
    <definedName name="IQ_MEDIAN_NEW_HOME_SALES_POP_UNUSED_UNUSED_UNUSED" hidden="1">"c7140"</definedName>
    <definedName name="IQ_MEDIAN_NEW_HOME_SALES_UNUSED_UNUSED_UNUSED" hidden="1">"c6920"</definedName>
    <definedName name="IQ_MEDIAN_NEW_HOME_SALES_YOY_FC_UNUSED_UNUSED_UNUSED" hidden="1">"c8240"</definedName>
    <definedName name="IQ_MEDIAN_NEW_HOME_SALES_YOY_UNUSED_UNUSED_UNUSED" hidden="1">"c7360"</definedName>
    <definedName name="IQ_MONTH" hidden="1">15000</definedName>
    <definedName name="IQ_NAMES_REVISION_DATE_" hidden="1">39996.4635185185</definedName>
    <definedName name="IQ_NET_INC_10K" hidden="1">"IQ_NET_INC_10K"</definedName>
    <definedName name="IQ_NET_INC_10Q" hidden="1">"IQ_NET_INC_10Q"</definedName>
    <definedName name="IQ_NET_INC_10Q1" hidden="1">"IQ_NET_INC_10Q1"</definedName>
    <definedName name="IQ_NET_INC_GROWTH_1" hidden="1">"IQ_NET_INC_GROWTH_1"</definedName>
    <definedName name="IQ_NET_INC_GROWTH_2" hidden="1">"IQ_NET_INC_GROWTH_2"</definedName>
    <definedName name="IQ_NONRES_FIXED_INVEST_PRIV_APR_FC_UNUSED_UNUSED_UNUSED" hidden="1">"c8468"</definedName>
    <definedName name="IQ_NONRES_FIXED_INVEST_PRIV_APR_UNUSED_UNUSED_UNUSED" hidden="1">"c7588"</definedName>
    <definedName name="IQ_NONRES_FIXED_INVEST_PRIV_FC_UNUSED_UNUSED_UNUSED" hidden="1">"c7808"</definedName>
    <definedName name="IQ_NONRES_FIXED_INVEST_PRIV_POP_FC_UNUSED_UNUSED_UNUSED" hidden="1">"c8028"</definedName>
    <definedName name="IQ_NONRES_FIXED_INVEST_PRIV_POP_UNUSED_UNUSED_UNUSED" hidden="1">"c7148"</definedName>
    <definedName name="IQ_NONRES_FIXED_INVEST_PRIV_UNUSED_UNUSED_UNUSED" hidden="1">"c6928"</definedName>
    <definedName name="IQ_NONRES_FIXED_INVEST_PRIV_YOY_FC_UNUSED_UNUSED_UNUSED" hidden="1">"c8248"</definedName>
    <definedName name="IQ_NONRES_FIXED_INVEST_PRIV_YOY_UNUSED_UNUSED_UNUSED" hidden="1">"c7368"</definedName>
    <definedName name="IQ_NTM" hidden="1">6000</definedName>
    <definedName name="IQ_OG_TOTAL_OIL_PRODUCTON" hidden="1">"c2059"</definedName>
    <definedName name="IQ_OPENED55" hidden="1">1</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ICE_OVER_EPS_EST" hidden="1">"IQ_PRICE_OVER_EPS_EST"</definedName>
    <definedName name="IQ_PRICE_OVER_EPS_EST_1" hidden="1">"IQ_PRICE_OVER_EPS_EST_1"</definedName>
    <definedName name="IQ_PRICEDATETIME" hidden="1">"IQ_PRICEDATETIME"</definedName>
    <definedName name="IQ_PRIVATE_CONST_TOTAL_APR_FC_UNUSED_UNUSED_UNUSED" hidden="1">"c8559"</definedName>
    <definedName name="IQ_PRIVATE_CONST_TOTAL_APR_UNUSED_UNUSED_UNUSED" hidden="1">"c7679"</definedName>
    <definedName name="IQ_PRIVATE_CONST_TOTAL_FC_UNUSED_UNUSED_UNUSED" hidden="1">"c7899"</definedName>
    <definedName name="IQ_PRIVATE_CONST_TOTAL_POP_FC_UNUSED_UNUSED_UNUSED" hidden="1">"c8119"</definedName>
    <definedName name="IQ_PRIVATE_CONST_TOTAL_POP_UNUSED_UNUSED_UNUSED" hidden="1">"c7239"</definedName>
    <definedName name="IQ_PRIVATE_CONST_TOTAL_UNUSED_UNUSED_UNUSED" hidden="1">"c7019"</definedName>
    <definedName name="IQ_PRIVATE_CONST_TOTAL_YOY_FC_UNUSED_UNUSED_UNUSED" hidden="1">"c8339"</definedName>
    <definedName name="IQ_PRIVATE_CONST_TOTAL_YOY_UNUSED_UNUSED_UNUSED" hidden="1">"c7459"</definedName>
    <definedName name="IQ_PRIVATE_RES_CONST_REAL_APR_FC_UNUSED_UNUSED_UNUSED" hidden="1">"c8535"</definedName>
    <definedName name="IQ_PRIVATE_RES_CONST_REAL_APR_UNUSED_UNUSED_UNUSED" hidden="1">"c7655"</definedName>
    <definedName name="IQ_PRIVATE_RES_CONST_REAL_FC_UNUSED_UNUSED_UNUSED" hidden="1">"c7875"</definedName>
    <definedName name="IQ_PRIVATE_RES_CONST_REAL_POP_FC_UNUSED_UNUSED_UNUSED" hidden="1">"c8095"</definedName>
    <definedName name="IQ_PRIVATE_RES_CONST_REAL_POP_UNUSED_UNUSED_UNUSED" hidden="1">"c7215"</definedName>
    <definedName name="IQ_PRIVATE_RES_CONST_REAL_UNUSED_UNUSED_UNUSED" hidden="1">"c6995"</definedName>
    <definedName name="IQ_PRIVATE_RES_CONST_REAL_YOY_FC_UNUSED_UNUSED_UNUSED" hidden="1">"c8315"</definedName>
    <definedName name="IQ_PRIVATE_RES_CONST_REAL_YOY_UNUSED_UNUSED_UNUSED" hidden="1">"c7435"</definedName>
    <definedName name="IQ_PURCHASES_EQUIP_NONRES_SAAR_APR_FC_UNUSED_UNUSED_UNUSED" hidden="1">"c8491"</definedName>
    <definedName name="IQ_PURCHASES_EQUIP_NONRES_SAAR_APR_UNUSED_UNUSED_UNUSED" hidden="1">"c7611"</definedName>
    <definedName name="IQ_PURCHASES_EQUIP_NONRES_SAAR_FC_UNUSED_UNUSED_UNUSED" hidden="1">"c7831"</definedName>
    <definedName name="IQ_PURCHASES_EQUIP_NONRES_SAAR_POP_FC_UNUSED_UNUSED_UNUSED" hidden="1">"c8051"</definedName>
    <definedName name="IQ_PURCHASES_EQUIP_NONRES_SAAR_POP_UNUSED_UNUSED_UNUSED" hidden="1">"c7171"</definedName>
    <definedName name="IQ_PURCHASES_EQUIP_NONRES_SAAR_UNUSED_UNUSED_UNUSED" hidden="1">"c6951"</definedName>
    <definedName name="IQ_PURCHASES_EQUIP_NONRES_SAAR_YOY_FC_UNUSED_UNUSED_UNUSED" hidden="1">"c8271"</definedName>
    <definedName name="IQ_PURCHASES_EQUIP_NONRES_SAAR_YOY_UNUSED_UNUSED_UNUSED" hidden="1">"c7391"</definedName>
    <definedName name="IQ_RES_CONST_REAL_APR_FC_UNUSED_UNUSED_UNUSED" hidden="1">"c8536"</definedName>
    <definedName name="IQ_RES_CONST_REAL_APR_UNUSED_UNUSED_UNUSED" hidden="1">"c7656"</definedName>
    <definedName name="IQ_RES_CONST_REAL_FC_UNUSED_UNUSED_UNUSED" hidden="1">"c7876"</definedName>
    <definedName name="IQ_RES_CONST_REAL_POP_FC_UNUSED_UNUSED_UNUSED" hidden="1">"c8096"</definedName>
    <definedName name="IQ_RES_CONST_REAL_POP_UNUSED_UNUSED_UNUSED" hidden="1">"c7216"</definedName>
    <definedName name="IQ_RES_CONST_REAL_SAAR_APR_FC_UNUSED_UNUSED_UNUSED" hidden="1">"c8537"</definedName>
    <definedName name="IQ_RES_CONST_REAL_SAAR_APR_UNUSED_UNUSED_UNUSED" hidden="1">"c7657"</definedName>
    <definedName name="IQ_RES_CONST_REAL_SAAR_FC_UNUSED_UNUSED_UNUSED" hidden="1">"c7877"</definedName>
    <definedName name="IQ_RES_CONST_REAL_SAAR_POP_FC_UNUSED_UNUSED_UNUSED" hidden="1">"c8097"</definedName>
    <definedName name="IQ_RES_CONST_REAL_SAAR_POP_UNUSED_UNUSED_UNUSED" hidden="1">"c7217"</definedName>
    <definedName name="IQ_RES_CONST_REAL_SAAR_UNUSED_UNUSED_UNUSED" hidden="1">"c6997"</definedName>
    <definedName name="IQ_RES_CONST_REAL_SAAR_YOY_FC_UNUSED_UNUSED_UNUSED" hidden="1">"c8317"</definedName>
    <definedName name="IQ_RES_CONST_REAL_SAAR_YOY_UNUSED_UNUSED_UNUSED" hidden="1">"c7437"</definedName>
    <definedName name="IQ_RES_CONST_REAL_UNUSED_UNUSED_UNUSED" hidden="1">"c6996"</definedName>
    <definedName name="IQ_RES_CONST_REAL_YOY_FC_UNUSED_UNUSED_UNUSED" hidden="1">"c8316"</definedName>
    <definedName name="IQ_RES_CONST_REAL_YOY_UNUSED_UNUSED_UNUSED" hidden="1">"c7436"</definedName>
    <definedName name="IQ_RES_CONST_SAAR_APR_FC_UNUSED_UNUSED_UNUSED" hidden="1">"c8540"</definedName>
    <definedName name="IQ_RES_CONST_SAAR_APR_UNUSED_UNUSED_UNUSED" hidden="1">"c7660"</definedName>
    <definedName name="IQ_RES_CONST_SAAR_FC_UNUSED_UNUSED_UNUSED" hidden="1">"c7880"</definedName>
    <definedName name="IQ_RES_CONST_SAAR_POP_FC_UNUSED_UNUSED_UNUSED" hidden="1">"c8100"</definedName>
    <definedName name="IQ_RES_CONST_SAAR_POP_UNUSED_UNUSED_UNUSED" hidden="1">"c7220"</definedName>
    <definedName name="IQ_RES_CONST_SAAR_UNUSED_UNUSED_UNUSED" hidden="1">"c7000"</definedName>
    <definedName name="IQ_RES_CONST_SAAR_YOY_FC_UNUSED_UNUSED_UNUSED" hidden="1">"c8320"</definedName>
    <definedName name="IQ_RES_CONST_SAAR_YOY_UNUSED_UNUSED_UNUSED" hidden="1">"c7440"</definedName>
    <definedName name="IQ_REVENUE_10K" hidden="1">"IQ_REVENUE_10K"</definedName>
    <definedName name="IQ_REVENUE_10Q" hidden="1">"IQ_REVENUE_10Q"</definedName>
    <definedName name="IQ_REVENUE_10Q1" hidden="1">"IQ_REVENUE_10Q1"</definedName>
    <definedName name="IQ_REVENUE_EST_1" hidden="1">"IQ_REVENUE_EST_1"</definedName>
    <definedName name="IQ_REVENUE_GROWTH_1" hidden="1">"IQ_REVENUE_GROWTH_1"</definedName>
    <definedName name="IQ_REVENUE_GROWTH_2" hidden="1">"IQ_REVENUE_GROWTH_2"</definedName>
    <definedName name="IQ_SHAREOUTSTANDING" hidden="1">"c1347"</definedName>
    <definedName name="IQ_TODAY" hidden="1">0</definedName>
    <definedName name="IQ_TOTAL_PENSION_OBLIGATION" hidden="1">"c1292"</definedName>
    <definedName name="IQ_WEEK" hidden="1">50000</definedName>
    <definedName name="IQ_YTD" hidden="1">3000</definedName>
    <definedName name="j" hidden="1">{#N/A,"Mgmt Plan",TRUE,"Assumptions";#N/A,#N/A,TRUE,"Summary";#N/A,#N/A,TRUE,"DCF (Company)";#N/A,"Conservative",TRUE,"Assumptions";#N/A,#N/A,TRUE,"Summary";#N/A,#N/A,TRUE,"DCF (Company)";#N/A,"Synergies",TRUE,"Assumptions";#N/A,#N/A,TRUE,"Summary";#N/A,#N/A,TRUE,"DCF (Company)"}</definedName>
    <definedName name="ListOffset" hidden="1">1</definedName>
    <definedName name="lkk" hidden="1">{#N/A,#N/A,FALSE,"Push down"}</definedName>
    <definedName name="lll" hidden="1">{#N/A,#N/A,FALSE,"Inc Stmt "}</definedName>
    <definedName name="nl" hidden="1">{#N/A,#N/A,FALSE,"Aging Summary";#N/A,#N/A,FALSE,"Ratio Analysis";#N/A,#N/A,FALSE,"Test 120 Day Accts";#N/A,#N/A,FALSE,"Tickmarks"}</definedName>
    <definedName name="o" hidden="1">{#N/A,#N/A,FALSE,"New Depr Sch-150% DB";#N/A,#N/A,FALSE,"Cash Flows RLP";#N/A,#N/A,FALSE,"IRR";#N/A,#N/A,FALSE,"Proforma IS";#N/A,#N/A,FALSE,"Assumptions"}</definedName>
    <definedName name="OK" hidden="1">{#N/A,#N/A,FALSE,"Cover";#N/A,#N/A,FALSE,"LUMI";#N/A,#N/A,FALSE,"COMD";#N/A,#N/A,FALSE,"Valuation";#N/A,#N/A,FALSE,"Assumptions";#N/A,#N/A,FALSE,"Pooling";#N/A,#N/A,FALSE,"BalanceSheet"}</definedName>
    <definedName name="OrderTable" hidden="1">#REF!</definedName>
    <definedName name="per" hidden="1">{"WACC_clientcopy",#N/A,FALSE,"Inputs";"Beta_clientcopy",#N/A,FALSE,"Inputs";"SCF_clientcopy",#N/A,FALSE,"Inputs";"ProBS_clientcopy",#N/A,FALSE,"Inputs";"BS_clientcopy",#N/A,FALSE,"Inputs";"ProIS_clientcopy",#N/A,FALSE,"Inputs";"IS_clientcopy",#N/A,FALSE,"Inputs";"Ratios_clientcopy",#N/A,FALSE,"Ratios"}</definedName>
    <definedName name="pissoff" hidden="1">{#N/A,#N/A,FALSE,"Inc Stmt "}</definedName>
    <definedName name="PRCGAAP" localSheetId="55">#REF!</definedName>
    <definedName name="PRCGAAP" localSheetId="56">#REF!</definedName>
    <definedName name="PRCGAAP" localSheetId="57">#REF!</definedName>
    <definedName name="PRCGAAP" localSheetId="58">#REF!</definedName>
    <definedName name="PRCGAAP" localSheetId="59">#REF!</definedName>
    <definedName name="PRCGAAP" localSheetId="60">#REF!</definedName>
    <definedName name="PRCGAAP" localSheetId="61">#REF!</definedName>
    <definedName name="PRCGAAP" localSheetId="65">#REF!</definedName>
    <definedName name="PRCGAAP" localSheetId="67">#REF!</definedName>
    <definedName name="PRCGAAP" localSheetId="69">#REF!</definedName>
    <definedName name="PRCGAAP" localSheetId="71">#REF!</definedName>
    <definedName name="PRCGAAP" localSheetId="73">#REF!</definedName>
    <definedName name="PRCGAAP" localSheetId="62">#REF!</definedName>
    <definedName name="PRCGAAP" localSheetId="66">#REF!</definedName>
    <definedName name="PRCGAAP" localSheetId="68">#REF!</definedName>
    <definedName name="PRCGAAP" localSheetId="70">#REF!</definedName>
    <definedName name="PRCGAAP" localSheetId="72">#REF!</definedName>
    <definedName name="PRCGAAP" localSheetId="74">#REF!</definedName>
    <definedName name="PRCGAAP" localSheetId="63">#REF!</definedName>
    <definedName name="PRCGAAP" localSheetId="64">#REF!</definedName>
    <definedName name="PRCGAAP">#REF!</definedName>
    <definedName name="PRCGAAP2" localSheetId="55">#REF!</definedName>
    <definedName name="PRCGAAP2" localSheetId="56">#REF!</definedName>
    <definedName name="PRCGAAP2" localSheetId="57">#REF!</definedName>
    <definedName name="PRCGAAP2" localSheetId="58">#REF!</definedName>
    <definedName name="PRCGAAP2" localSheetId="59">#REF!</definedName>
    <definedName name="PRCGAAP2" localSheetId="60">#REF!</definedName>
    <definedName name="PRCGAAP2" localSheetId="61">#REF!</definedName>
    <definedName name="PRCGAAP2" localSheetId="65">#REF!</definedName>
    <definedName name="PRCGAAP2" localSheetId="67">#REF!</definedName>
    <definedName name="PRCGAAP2" localSheetId="69">#REF!</definedName>
    <definedName name="PRCGAAP2" localSheetId="71">#REF!</definedName>
    <definedName name="PRCGAAP2" localSheetId="73">#REF!</definedName>
    <definedName name="PRCGAAP2" localSheetId="62">#REF!</definedName>
    <definedName name="PRCGAAP2" localSheetId="66">#REF!</definedName>
    <definedName name="PRCGAAP2" localSheetId="68">#REF!</definedName>
    <definedName name="PRCGAAP2" localSheetId="70">#REF!</definedName>
    <definedName name="PRCGAAP2" localSheetId="72">#REF!</definedName>
    <definedName name="PRCGAAP2" localSheetId="74">#REF!</definedName>
    <definedName name="PRCGAAP2" localSheetId="63">#REF!</definedName>
    <definedName name="PRCGAAP2" localSheetId="64">#REF!</definedName>
    <definedName name="PRCGAAP2">#REF!</definedName>
    <definedName name="_xlnm.Print_Area" localSheetId="55">'1土建工程-十里铺'!$A$1:$H$20</definedName>
    <definedName name="_xlnm.Print_Area" localSheetId="56">'1重置全价计算表-十里铺'!$A$1:$G$30</definedName>
    <definedName name="_xlnm.Print_Area" localSheetId="57">'2土建工程-后台'!$A$1:$H$20</definedName>
    <definedName name="_xlnm.Print_Area" localSheetId="58">'2重置全价计算表-后台'!$A$1:$G$29</definedName>
    <definedName name="_xlnm.Print_Area" localSheetId="59">'3土建工程-前台'!$A$1:$H$20</definedName>
    <definedName name="_xlnm.Print_Area" localSheetId="60">'3重置全价计算表-前台'!$A$1:$G$29</definedName>
    <definedName name="_xlnm.Print_Area" localSheetId="61">'4土建工程-汴东'!$A$1:$H$20</definedName>
    <definedName name="_xlnm.Print_Area" localSheetId="65">'4土建工程-汴东1'!$A$1:$H$20</definedName>
    <definedName name="_xlnm.Print_Area" localSheetId="67">'4土建工程-汴东2'!$A$1:$H$20</definedName>
    <definedName name="_xlnm.Print_Area" localSheetId="69">'4土建工程-汴东3'!$A$1:$H$20</definedName>
    <definedName name="_xlnm.Print_Area" localSheetId="71">'4土建工程-汴东4'!$A$1:$H$20</definedName>
    <definedName name="_xlnm.Print_Area" localSheetId="73">'4土建工程-汴东5'!$A$1:$H$20</definedName>
    <definedName name="_xlnm.Print_Area" localSheetId="62">'4重置全价计算表-汴东'!$A$1:$G$29</definedName>
    <definedName name="_xlnm.Print_Area" localSheetId="66">'4重置全价计算表-汴东1'!$A$1:$G$29</definedName>
    <definedName name="_xlnm.Print_Area" localSheetId="68">'4重置全价计算表-汴东2'!$A$1:$G$29</definedName>
    <definedName name="_xlnm.Print_Area" localSheetId="70">'4重置全价计算表-汴东3'!$A$1:$G$29</definedName>
    <definedName name="_xlnm.Print_Area" localSheetId="72">'4重置全价计算表-汴东4'!$A$1:$G$29</definedName>
    <definedName name="_xlnm.Print_Area" localSheetId="74">'4重置全价计算表-汴东5'!$A$1:$G$30</definedName>
    <definedName name="_xlnm.Print_Area" localSheetId="63">'5土建工程-天祥'!$A$1:$H$20</definedName>
    <definedName name="_xlnm.Print_Area" localSheetId="64">'5重置全价计算表-天祥'!$A$1:$G$29</definedName>
    <definedName name="_xlnm.Print_Area" localSheetId="25">'材料采购（在途物资）'!$A$2:$Q$29</definedName>
    <definedName name="_xlnm.Print_Area" localSheetId="29">'产成品（库存商品）'!$A$2:$V$29</definedName>
    <definedName name="_xlnm.Print_Area" localSheetId="76">车辆!$A$2:$V$29</definedName>
    <definedName name="_xlnm.Print_Area" localSheetId="111">持有待售负债!$A$2:$H$29</definedName>
    <definedName name="_xlnm.Print_Area" localSheetId="38">持有待售资产!$A$2:$K$29</definedName>
    <definedName name="_xlnm.Print_Area" localSheetId="24">存货汇总!$A$2:$G$38</definedName>
    <definedName name="_xlnm.Print_Area" localSheetId="121">递延收益!$A$2:$J$29</definedName>
    <definedName name="_xlnm.Print_Area" localSheetId="122">递延所得税负债!$A$2:$G$28</definedName>
    <definedName name="_xlnm.Print_Area" localSheetId="96">递延所得税资产!$A$2:$I$35</definedName>
    <definedName name="_xlnm.Print_Area" localSheetId="77">电子设备!$A$2:$U$29</definedName>
    <definedName name="_xlnm.Print_Area" localSheetId="99">短期借款!$A$2:$N$29</definedName>
    <definedName name="_xlnm.Print_Area" localSheetId="31">发出商品!$A$2:$S$29</definedName>
    <definedName name="_xlnm.Print_Area" localSheetId="52">房屋建筑物!$A$2:$AM$29</definedName>
    <definedName name="_xlnm.Print_Area" localSheetId="114">'非流动负债汇总 '!$A$2:$G$30</definedName>
    <definedName name="_xlnm.Print_Area" localSheetId="0">封面!$B$2:$O$44</definedName>
    <definedName name="_xlnm.Print_Area" localSheetId="36">工程施工!$A$2:$AC$29</definedName>
    <definedName name="_xlnm.Print_Area" localSheetId="84">工程物资!$A$2:$Q$29</definedName>
    <definedName name="_xlnm.Print_Area" localSheetId="53">构筑物!$A$2:$W$29</definedName>
    <definedName name="_xlnm.Print_Area" localSheetId="79">固定资产清理!$A$2:$L$29</definedName>
    <definedName name="_xlnm.Print_Area" localSheetId="54">资产清单!$A$1:$J$18</definedName>
    <definedName name="_xlnm.Print_Area" localSheetId="105">合同负债!$A$2:$H$29</definedName>
    <definedName name="_xlnm.Print_Area" localSheetId="37">合同资产!$A$2:$T$29</definedName>
    <definedName name="_xlnm.Print_Area" localSheetId="7">货币汇总!$A$2:$G$29</definedName>
    <definedName name="_xlnm.Print_Area" localSheetId="75">机器设备!$A$2:$U$29</definedName>
    <definedName name="_xlnm.Print_Area" localSheetId="3">基本情况!$A$2:$K$35</definedName>
    <definedName name="_xlnm.Print_Area" localSheetId="4">'基本情况 (2)'!$A$2:$K$35</definedName>
    <definedName name="_xlnm.Print_Area" localSheetId="12">'交易性（股票）'!$A$2:$O$29</definedName>
    <definedName name="_xlnm.Print_Area" localSheetId="14">'交易性（基金）'!$A$2:$O$29</definedName>
    <definedName name="_xlnm.Print_Area" localSheetId="15">'交易性（其他）'!$A$2:$O$29</definedName>
    <definedName name="_xlnm.Print_Area" localSheetId="13">'交易性（债券）'!$A$2:$N$29</definedName>
    <definedName name="_xlnm.Print_Area" localSheetId="100">交易性金融负债!$A$2:$L$29</definedName>
    <definedName name="_xlnm.Print_Area" localSheetId="11">'交易性金融资产汇总 '!$A$2:$G$29</definedName>
    <definedName name="_xlnm.Print_Area" localSheetId="33">开发产品!$A$2:$Y$29</definedName>
    <definedName name="_xlnm.Print_Area" localSheetId="34">开发成本!$A$2:$Z$29</definedName>
    <definedName name="_xlnm.Print_Area" localSheetId="93">开发支出!$A$2:$N$29</definedName>
    <definedName name="_xlnm.Print_Area" localSheetId="98">流动负债汇总!$A$2:$G$30</definedName>
    <definedName name="_xlnm.Print_Area" localSheetId="6">流动资产汇总!$A$2:$G$31</definedName>
    <definedName name="_xlnm.Print_Area" localSheetId="123">其他非流动负债!$A$2:$H$29</definedName>
    <definedName name="_xlnm.Print_Area" localSheetId="46">其他非流动金融资产!$A$2:$O$29</definedName>
    <definedName name="_xlnm.Print_Area" localSheetId="97">其他非流动资产!$A$2:$I$29</definedName>
    <definedName name="_xlnm.Print_Area" localSheetId="10">其他货币资金!$A$2:$M$29</definedName>
    <definedName name="_xlnm.Print_Area" localSheetId="113">其他流动负债!$A$2:$H$29</definedName>
    <definedName name="_xlnm.Print_Area" localSheetId="40">其他流动资产!$A$2:$K$29</definedName>
    <definedName name="_xlnm.Print_Area" localSheetId="45">其他权益工具投资!$A$2:$O$29</definedName>
    <definedName name="_xlnm.Print_Area" localSheetId="110">其他应付款!$A$2:$H$29</definedName>
    <definedName name="_xlnm.Print_Area" localSheetId="23">其他应收款!$A$2:$S$29</definedName>
    <definedName name="_xlnm.Print_Area" localSheetId="42">其他债权投资!$A$2:$K$29</definedName>
    <definedName name="_xlnm.Print_Area" localSheetId="94">商誉!$A$2:$I$29</definedName>
    <definedName name="_xlnm.Print_Area" localSheetId="85">生产性生物资产!$A$2:$W$29</definedName>
    <definedName name="_xlnm.Print_Area" localSheetId="87">使用权资产!$A$2:$M$29</definedName>
    <definedName name="_xlnm.Print_Area" localSheetId="1">索引目录!$A$1:$J$63</definedName>
    <definedName name="_xlnm.Print_Area" localSheetId="50">'投资性地产（成本）'!$A$2:$T$29</definedName>
    <definedName name="_xlnm.Print_Area" localSheetId="51">'投资性地产（公允）'!$A$2:$S$29</definedName>
    <definedName name="_xlnm.Print_Area" localSheetId="49">'投资性房地产（公允）'!$A$2:$AA$29</definedName>
    <definedName name="_xlnm.Print_Area" localSheetId="47">'投资性房地产汇总 '!$A$2:$G$29</definedName>
    <definedName name="_xlnm.Print_Area" localSheetId="78">土地!$A$2:$S$29</definedName>
    <definedName name="_xlnm.Print_Area" localSheetId="28">委托加工物资!$A$2:$R$29</definedName>
    <definedName name="_xlnm.Print_Area" localSheetId="90">'无形（矿业权）'!$A$2:$Q$29</definedName>
    <definedName name="_xlnm.Print_Area" localSheetId="92">'无形（其他）'!$A$2:$N$29</definedName>
    <definedName name="_xlnm.Print_Area" localSheetId="89">'无形（土地）'!$A$2:$S$29</definedName>
    <definedName name="_xlnm.Print_Area" localSheetId="91">'无形（专利软著）'!$A$2:$N$29</definedName>
    <definedName name="_xlnm.Print_Area" localSheetId="88">无形资产汇总!$A$2:$G$27</definedName>
    <definedName name="_xlnm.Print_Area" localSheetId="8">现金!$A$2:$J$29</definedName>
    <definedName name="_xlnm.Print_Area" localSheetId="35">消耗性生物资产!$A$2:$S$29</definedName>
    <definedName name="_xlnm.Print_Area" localSheetId="101">衍生金融负债!$A$2:$R$29</definedName>
    <definedName name="_xlnm.Print_Area" localSheetId="16">衍生金融资产!$A$2:$O$29</definedName>
    <definedName name="_xlnm.Print_Area" localSheetId="112">一年到期非流动负债!$A$2:$I$29</definedName>
    <definedName name="_xlnm.Print_Area" localSheetId="39">一年到期非流动资产!$A$2:$J$29</definedName>
    <definedName name="_xlnm.Print_Area" localSheetId="9">银行存款!$A$2:$L$29</definedName>
    <definedName name="_xlnm.Print_Area" localSheetId="108">应付利息!$A$2:$J$29</definedName>
    <definedName name="_xlnm.Print_Area" localSheetId="102">应付票据!$A$2:$J$29</definedName>
    <definedName name="_xlnm.Print_Area" localSheetId="116">应付债券!$A$2:$N$29</definedName>
    <definedName name="_xlnm.Print_Area" localSheetId="103">应付账款!$A$2:$H$29</definedName>
    <definedName name="_xlnm.Print_Area" localSheetId="107">应交税费!$A$2:$H$29</definedName>
    <definedName name="_xlnm.Print_Area" localSheetId="19">应收款项融资!$A$2:$N$29</definedName>
    <definedName name="_xlnm.Print_Area" localSheetId="21">应收利息!$A$2:$L$29</definedName>
    <definedName name="_xlnm.Print_Area" localSheetId="17">应收票据!$A$2:$L$29</definedName>
    <definedName name="_xlnm.Print_Area" localSheetId="18">应收账款!$A$2:$T$29</definedName>
    <definedName name="_xlnm.Print_Area" localSheetId="86">油气资产!$A$2:$Q$29</definedName>
    <definedName name="_xlnm.Print_Area" localSheetId="20">预付款项!$A$2:$K$29</definedName>
    <definedName name="_xlnm.Print_Area" localSheetId="120">预计负债!$A$2:$H$29</definedName>
    <definedName name="_xlnm.Print_Area" localSheetId="104">预收款项!$A$2:$H$29</definedName>
    <definedName name="_xlnm.Print_Area" localSheetId="26">原材料!$A$2:$S$29</definedName>
    <definedName name="_xlnm.Print_Area" localSheetId="30">'在产品（自制半成品）'!$A$2:$V$29</definedName>
    <definedName name="_xlnm.Print_Area" localSheetId="83">'在建（管道）'!$A$2:$AC$29</definedName>
    <definedName name="_xlnm.Print_Area" localSheetId="82">'在建（设备）'!$A$2:$AC$29</definedName>
    <definedName name="_xlnm.Print_Area" localSheetId="81">'在建（土建）'!$A$2:$X$29</definedName>
    <definedName name="_xlnm.Print_Area" localSheetId="80">在建工程汇总!$A$2:$G$29</definedName>
    <definedName name="_xlnm.Print_Area" localSheetId="27">在库周转材料!$A$2:$R$29</definedName>
    <definedName name="_xlnm.Print_Area" localSheetId="32">在用周转材料!$A$2:$R$29</definedName>
    <definedName name="_xlnm.Print_Area" localSheetId="41">债权投资!$A$2:$K$29</definedName>
    <definedName name="_xlnm.Print_Area" localSheetId="95">长期待摊费用!$A$2:$L$29</definedName>
    <definedName name="_xlnm.Print_Area" localSheetId="44">长期股权投资!$A$2:$P$29</definedName>
    <definedName name="_xlnm.Print_Area" localSheetId="115">长期借款!$A$2:$M$29</definedName>
    <definedName name="_xlnm.Print_Area" localSheetId="118">长期应付款!$A$2:$O$29</definedName>
    <definedName name="_xlnm.Print_Area" localSheetId="43">长期应收款!$A$2:$P$29</definedName>
    <definedName name="_xlnm.Print_Area" localSheetId="106">职工薪酬!$A$2:$G$29</definedName>
    <definedName name="_xlnm.Print_Area" localSheetId="119">专项应付款!$A$2:$I$29</definedName>
    <definedName name="_xlnm.Print_Area" localSheetId="5">资产负债表!$A$2:$E$141</definedName>
    <definedName name="_xlnm.Print_Area" localSheetId="117">租赁负债!$A$2:$I$29</definedName>
    <definedName name="_xlnm.Print_Area">#REF!</definedName>
    <definedName name="Print_Area_MI" localSheetId="55">#REF!</definedName>
    <definedName name="Print_Area_MI" localSheetId="56">#REF!</definedName>
    <definedName name="Print_Area_MI" localSheetId="57">#REF!</definedName>
    <definedName name="Print_Area_MI" localSheetId="58">#REF!</definedName>
    <definedName name="Print_Area_MI" localSheetId="59">#REF!</definedName>
    <definedName name="Print_Area_MI" localSheetId="60">#REF!</definedName>
    <definedName name="Print_Area_MI" localSheetId="61">#REF!</definedName>
    <definedName name="Print_Area_MI" localSheetId="65">#REF!</definedName>
    <definedName name="Print_Area_MI" localSheetId="67">#REF!</definedName>
    <definedName name="Print_Area_MI" localSheetId="69">#REF!</definedName>
    <definedName name="Print_Area_MI" localSheetId="71">#REF!</definedName>
    <definedName name="Print_Area_MI" localSheetId="73">#REF!</definedName>
    <definedName name="Print_Area_MI" localSheetId="62">#REF!</definedName>
    <definedName name="Print_Area_MI" localSheetId="66">#REF!</definedName>
    <definedName name="Print_Area_MI" localSheetId="68">#REF!</definedName>
    <definedName name="Print_Area_MI" localSheetId="70">#REF!</definedName>
    <definedName name="Print_Area_MI" localSheetId="72">#REF!</definedName>
    <definedName name="Print_Area_MI" localSheetId="74">#REF!</definedName>
    <definedName name="Print_Area_MI" localSheetId="63">#REF!</definedName>
    <definedName name="Print_Area_MI" localSheetId="64">#REF!</definedName>
    <definedName name="Print_Area_MI">#REF!</definedName>
    <definedName name="print_area1" localSheetId="55">#REF!</definedName>
    <definedName name="print_area1" localSheetId="56">#REF!</definedName>
    <definedName name="print_area1" localSheetId="57">#REF!</definedName>
    <definedName name="print_area1" localSheetId="58">#REF!</definedName>
    <definedName name="print_area1" localSheetId="59">#REF!</definedName>
    <definedName name="print_area1" localSheetId="60">#REF!</definedName>
    <definedName name="print_area1" localSheetId="61">#REF!</definedName>
    <definedName name="print_area1" localSheetId="65">#REF!</definedName>
    <definedName name="print_area1" localSheetId="67">#REF!</definedName>
    <definedName name="print_area1" localSheetId="69">#REF!</definedName>
    <definedName name="print_area1" localSheetId="71">#REF!</definedName>
    <definedName name="print_area1" localSheetId="73">#REF!</definedName>
    <definedName name="print_area1" localSheetId="62">#REF!</definedName>
    <definedName name="print_area1" localSheetId="66">#REF!</definedName>
    <definedName name="print_area1" localSheetId="68">#REF!</definedName>
    <definedName name="print_area1" localSheetId="70">#REF!</definedName>
    <definedName name="print_area1" localSheetId="72">#REF!</definedName>
    <definedName name="print_area1" localSheetId="74">#REF!</definedName>
    <definedName name="print_area1" localSheetId="63">#REF!</definedName>
    <definedName name="print_area1" localSheetId="64">#REF!</definedName>
    <definedName name="print_area1">#REF!</definedName>
    <definedName name="_xlnm.Print_Titles" localSheetId="55">'1土建工程-十里铺'!$1:$1</definedName>
    <definedName name="_xlnm.Print_Titles" localSheetId="57">'2土建工程-后台'!$1:$1</definedName>
    <definedName name="_xlnm.Print_Titles" localSheetId="59">'3土建工程-前台'!$1:$1</definedName>
    <definedName name="_xlnm.Print_Titles" localSheetId="61">'4土建工程-汴东'!$1:$1</definedName>
    <definedName name="_xlnm.Print_Titles" localSheetId="65">'4土建工程-汴东1'!$1:$1</definedName>
    <definedName name="_xlnm.Print_Titles" localSheetId="67">'4土建工程-汴东2'!$1:$1</definedName>
    <definedName name="_xlnm.Print_Titles" localSheetId="69">'4土建工程-汴东3'!$1:$1</definedName>
    <definedName name="_xlnm.Print_Titles" localSheetId="71">'4土建工程-汴东4'!$1:$1</definedName>
    <definedName name="_xlnm.Print_Titles" localSheetId="73">'4土建工程-汴东5'!$1:$1</definedName>
    <definedName name="_xlnm.Print_Titles" localSheetId="63">'5土建工程-天祥'!$1:$1</definedName>
    <definedName name="_xlnm.Print_Titles" localSheetId="25">'材料采购（在途物资）'!$2:$6</definedName>
    <definedName name="_xlnm.Print_Titles" localSheetId="29">'产成品（库存商品）'!$2:$6</definedName>
    <definedName name="_xlnm.Print_Titles" localSheetId="76">车辆!$2:$6</definedName>
    <definedName name="_xlnm.Print_Titles" localSheetId="122">递延所得税负债!$2:$5</definedName>
    <definedName name="_xlnm.Print_Titles" localSheetId="96">递延所得税资产!$2:$5</definedName>
    <definedName name="_xlnm.Print_Titles" localSheetId="77">电子设备!$2:$6</definedName>
    <definedName name="_xlnm.Print_Titles" localSheetId="99">短期借款!$2:$5</definedName>
    <definedName name="_xlnm.Print_Titles" localSheetId="31">发出商品!$2:$6</definedName>
    <definedName name="_xlnm.Print_Titles" localSheetId="52">房屋建筑物!$2:$6</definedName>
    <definedName name="_xlnm.Print_Titles" localSheetId="36">工程施工!$2:$6</definedName>
    <definedName name="_xlnm.Print_Titles" localSheetId="84">工程物资!$2:$6</definedName>
    <definedName name="_xlnm.Print_Titles" localSheetId="53">构筑物!$2:$6</definedName>
    <definedName name="_xlnm.Print_Titles" localSheetId="79">固定资产清理!$2:$5</definedName>
    <definedName name="_xlnm.Print_Titles" localSheetId="54">资产清单!$1:$3</definedName>
    <definedName name="_xlnm.Print_Titles" localSheetId="105">合同负债!$2:$5</definedName>
    <definedName name="_xlnm.Print_Titles" localSheetId="37">合同资产!$2:$5</definedName>
    <definedName name="_xlnm.Print_Titles" localSheetId="75">机器设备!$2:$6</definedName>
    <definedName name="_xlnm.Print_Titles" localSheetId="3">基本情况!$2:$3</definedName>
    <definedName name="_xlnm.Print_Titles" localSheetId="4">'基本情况 (2)'!$2:$3</definedName>
    <definedName name="_xlnm.Print_Titles" localSheetId="12">'交易性（股票）'!$2:$5</definedName>
    <definedName name="_xlnm.Print_Titles" localSheetId="14">'交易性（基金）'!$2:$5</definedName>
    <definedName name="_xlnm.Print_Titles" localSheetId="15">'交易性（其他）'!$2:$5</definedName>
    <definedName name="_xlnm.Print_Titles" localSheetId="13">'交易性（债券）'!$2:$5</definedName>
    <definedName name="_xlnm.Print_Titles" localSheetId="100">交易性金融负债!$2:$5</definedName>
    <definedName name="_xlnm.Print_Titles" localSheetId="33">开发产品!$2:$6</definedName>
    <definedName name="_xlnm.Print_Titles" localSheetId="34">开发成本!$2:$6</definedName>
    <definedName name="_xlnm.Print_Titles" localSheetId="93">开发支出!$2:$5</definedName>
    <definedName name="_xlnm.Print_Titles" localSheetId="123">其他非流动负债!$2:$5</definedName>
    <definedName name="_xlnm.Print_Titles" localSheetId="46">其他非流动金融资产!$2:$5</definedName>
    <definedName name="_xlnm.Print_Titles" localSheetId="97">其他非流动资产!$2:$5</definedName>
    <definedName name="_xlnm.Print_Titles" localSheetId="10">其他货币资金!$2:$5</definedName>
    <definedName name="_xlnm.Print_Titles" localSheetId="113">其他流动负债!$2:$5</definedName>
    <definedName name="_xlnm.Print_Titles" localSheetId="40">其他流动资产!$2:$5</definedName>
    <definedName name="_xlnm.Print_Titles" localSheetId="45">其他权益工具投资!$2:$5</definedName>
    <definedName name="_xlnm.Print_Titles" localSheetId="110">其他应付款!$2:$5</definedName>
    <definedName name="_xlnm.Print_Titles" localSheetId="23">其他应收款!$2:$5</definedName>
    <definedName name="_xlnm.Print_Titles" localSheetId="42">其他债权投资!$2:$5</definedName>
    <definedName name="_xlnm.Print_Titles" localSheetId="94">商誉!$2:$5</definedName>
    <definedName name="_xlnm.Print_Titles" localSheetId="85">生产性生物资产!$2:$6</definedName>
    <definedName name="_xlnm.Print_Titles" localSheetId="87">使用权资产!$2:$5</definedName>
    <definedName name="_xlnm.Print_Titles" localSheetId="50">'投资性地产（成本）'!$2:$5</definedName>
    <definedName name="_xlnm.Print_Titles" localSheetId="51">'投资性地产（公允）'!$2:$5</definedName>
    <definedName name="_xlnm.Print_Titles" localSheetId="48">'投资性房地产（成本）'!$2:$6</definedName>
    <definedName name="_xlnm.Print_Titles" localSheetId="49">'投资性房地产（公允）'!$2:$6</definedName>
    <definedName name="_xlnm.Print_Titles" localSheetId="78">土地!$2:$5</definedName>
    <definedName name="_xlnm.Print_Titles" localSheetId="28">委托加工物资!$2:$6</definedName>
    <definedName name="_xlnm.Print_Titles" localSheetId="90">'无形（矿业权）'!$2:$5</definedName>
    <definedName name="_xlnm.Print_Titles" localSheetId="92">'无形（其他）'!$2:$5</definedName>
    <definedName name="_xlnm.Print_Titles" localSheetId="89">'无形（土地）'!$2:$5</definedName>
    <definedName name="_xlnm.Print_Titles" localSheetId="8">现金!$2:$5</definedName>
    <definedName name="_xlnm.Print_Titles" localSheetId="35">消耗性生物资产!$2:$6</definedName>
    <definedName name="_xlnm.Print_Titles" localSheetId="112">一年到期非流动负债!$2:$5</definedName>
    <definedName name="_xlnm.Print_Titles" localSheetId="39">一年到期非流动资产!$2:$5</definedName>
    <definedName name="_xlnm.Print_Titles" localSheetId="9">银行存款!$2:$5</definedName>
    <definedName name="_xlnm.Print_Titles" localSheetId="109">应付股利!$2:$5</definedName>
    <definedName name="_xlnm.Print_Titles" localSheetId="108">应付利息!$2:$5</definedName>
    <definedName name="_xlnm.Print_Titles" localSheetId="102">应付票据!$2:$5</definedName>
    <definedName name="_xlnm.Print_Titles" localSheetId="116">应付债券!$2:$5</definedName>
    <definedName name="_xlnm.Print_Titles" localSheetId="103">应付账款!$2:$5</definedName>
    <definedName name="_xlnm.Print_Titles" localSheetId="107">应交税费!$2:$5</definedName>
    <definedName name="_xlnm.Print_Titles" localSheetId="22">应收股利!$2:$5</definedName>
    <definedName name="_xlnm.Print_Titles" localSheetId="19">应收款项融资!$2:$5</definedName>
    <definedName name="_xlnm.Print_Titles" localSheetId="21">应收利息!$2:$5</definedName>
    <definedName name="_xlnm.Print_Titles" localSheetId="17">应收票据!$2:$5</definedName>
    <definedName name="_xlnm.Print_Titles" localSheetId="18">应收账款!$2:$5</definedName>
    <definedName name="_xlnm.Print_Titles" localSheetId="86">油气资产!$2:$6</definedName>
    <definedName name="_xlnm.Print_Titles" localSheetId="20">预付款项!$2:$5</definedName>
    <definedName name="_xlnm.Print_Titles" localSheetId="120">预计负债!$2:$5</definedName>
    <definedName name="_xlnm.Print_Titles" localSheetId="104">预收款项!$2:$5</definedName>
    <definedName name="_xlnm.Print_Titles" localSheetId="26">原材料!$2:$6</definedName>
    <definedName name="_xlnm.Print_Titles" localSheetId="30">'在产品（自制半成品）'!$2:$6</definedName>
    <definedName name="_xlnm.Print_Titles" localSheetId="83">'在建（管道）'!$2:$6</definedName>
    <definedName name="_xlnm.Print_Titles" localSheetId="82">'在建（设备）'!$2:$6</definedName>
    <definedName name="_xlnm.Print_Titles" localSheetId="81">'在建（土建）'!$2:$5</definedName>
    <definedName name="_xlnm.Print_Titles" localSheetId="27">在库周转材料!$2:$6</definedName>
    <definedName name="_xlnm.Print_Titles" localSheetId="32">在用周转材料!$2:$6</definedName>
    <definedName name="_xlnm.Print_Titles" localSheetId="41">债权投资!$2:$5</definedName>
    <definedName name="_xlnm.Print_Titles" localSheetId="95">长期待摊费用!$2:$5</definedName>
    <definedName name="_xlnm.Print_Titles" localSheetId="44">长期股权投资!$2:$5</definedName>
    <definedName name="_xlnm.Print_Titles" localSheetId="115">长期借款!$2:$5</definedName>
    <definedName name="_xlnm.Print_Titles" localSheetId="118">长期应付款!$2:$6</definedName>
    <definedName name="_xlnm.Print_Titles" localSheetId="43">长期应收款!$2:$5</definedName>
    <definedName name="_xlnm.Print_Titles" localSheetId="106">职工薪酬!$2:$5</definedName>
    <definedName name="_xlnm.Print_Titles" localSheetId="119">专项应付款!$2:$5</definedName>
    <definedName name="_xlnm.Print_Titles" localSheetId="5">资产负债表!$2:$6</definedName>
    <definedName name="_xlnm.Print_Titles" localSheetId="117">租赁负债!$2:$5</definedName>
    <definedName name="ProdForm" hidden="1">#REF!</definedName>
    <definedName name="Product" hidden="1">#REF!</definedName>
    <definedName name="pulp" hidden="1">#REF!</definedName>
    <definedName name="RCArea" hidden="1">#REF!</definedName>
    <definedName name="rga" localSheetId="55">#REF!</definedName>
    <definedName name="rga" localSheetId="56">#REF!</definedName>
    <definedName name="rga" localSheetId="57">#REF!</definedName>
    <definedName name="rga" localSheetId="58">#REF!</definedName>
    <definedName name="rga" localSheetId="59">#REF!</definedName>
    <definedName name="rga" localSheetId="60">#REF!</definedName>
    <definedName name="rga" localSheetId="61">#REF!</definedName>
    <definedName name="rga" localSheetId="65">#REF!</definedName>
    <definedName name="rga" localSheetId="67">#REF!</definedName>
    <definedName name="rga" localSheetId="69">#REF!</definedName>
    <definedName name="rga" localSheetId="71">#REF!</definedName>
    <definedName name="rga" localSheetId="73">#REF!</definedName>
    <definedName name="rga" localSheetId="62">#REF!</definedName>
    <definedName name="rga" localSheetId="66">#REF!</definedName>
    <definedName name="rga" localSheetId="68">#REF!</definedName>
    <definedName name="rga" localSheetId="70">#REF!</definedName>
    <definedName name="rga" localSheetId="72">#REF!</definedName>
    <definedName name="rga" localSheetId="74">#REF!</definedName>
    <definedName name="rga" localSheetId="63">#REF!</definedName>
    <definedName name="rga" localSheetId="64">#REF!</definedName>
    <definedName name="rga">#REF!</definedName>
    <definedName name="rgwe" localSheetId="55">#REF!</definedName>
    <definedName name="rgwe" localSheetId="56">#REF!</definedName>
    <definedName name="rgwe" localSheetId="57">#REF!</definedName>
    <definedName name="rgwe" localSheetId="58">#REF!</definedName>
    <definedName name="rgwe" localSheetId="59">#REF!</definedName>
    <definedName name="rgwe" localSheetId="60">#REF!</definedName>
    <definedName name="rgwe" localSheetId="61">#REF!</definedName>
    <definedName name="rgwe" localSheetId="65">#REF!</definedName>
    <definedName name="rgwe" localSheetId="67">#REF!</definedName>
    <definedName name="rgwe" localSheetId="69">#REF!</definedName>
    <definedName name="rgwe" localSheetId="71">#REF!</definedName>
    <definedName name="rgwe" localSheetId="73">#REF!</definedName>
    <definedName name="rgwe" localSheetId="62">#REF!</definedName>
    <definedName name="rgwe" localSheetId="66">#REF!</definedName>
    <definedName name="rgwe" localSheetId="68">#REF!</definedName>
    <definedName name="rgwe" localSheetId="70">#REF!</definedName>
    <definedName name="rgwe" localSheetId="72">#REF!</definedName>
    <definedName name="rgwe" localSheetId="74">#REF!</definedName>
    <definedName name="rgwe" localSheetId="63">#REF!</definedName>
    <definedName name="rgwe" localSheetId="64">#REF!</definedName>
    <definedName name="rgwe">#REF!</definedName>
    <definedName name="s" localSheetId="55">#REF!</definedName>
    <definedName name="s" localSheetId="56">#REF!</definedName>
    <definedName name="s" localSheetId="57">#REF!</definedName>
    <definedName name="s" localSheetId="58">#REF!</definedName>
    <definedName name="s" localSheetId="59">#REF!</definedName>
    <definedName name="s" localSheetId="60">#REF!</definedName>
    <definedName name="s" localSheetId="61">#REF!</definedName>
    <definedName name="s" localSheetId="65">#REF!</definedName>
    <definedName name="s" localSheetId="67">#REF!</definedName>
    <definedName name="s" localSheetId="69">#REF!</definedName>
    <definedName name="s" localSheetId="71">#REF!</definedName>
    <definedName name="s" localSheetId="73">#REF!</definedName>
    <definedName name="s" localSheetId="62">#REF!</definedName>
    <definedName name="s" localSheetId="66">#REF!</definedName>
    <definedName name="s" localSheetId="68">#REF!</definedName>
    <definedName name="s" localSheetId="70">#REF!</definedName>
    <definedName name="s" localSheetId="72">#REF!</definedName>
    <definedName name="s" localSheetId="74">#REF!</definedName>
    <definedName name="s" localSheetId="63">#REF!</definedName>
    <definedName name="s" localSheetId="64">#REF!</definedName>
    <definedName name="s" hidden="1">{"WACC_clientcopy",#N/A,FALSE,"Inputs";"Beta_clientcopy",#N/A,FALSE,"Inputs";"SCF_clientcopy",#N/A,FALSE,"Inputs";"ProBS_clientcopy",#N/A,FALSE,"Inputs";"BS_clientcopy",#N/A,FALSE,"Inputs";"ProIS_clientcopy",#N/A,FALSE,"Inputs";"IS_clientcopy",#N/A,FALSE,"Inputs";"Ratios_clientcopy",#N/A,FALSE,"Ratios"}</definedName>
    <definedName name="SAD" localSheetId="55">#REF!</definedName>
    <definedName name="SAD" localSheetId="56">#REF!</definedName>
    <definedName name="SAD" localSheetId="57">#REF!</definedName>
    <definedName name="SAD" localSheetId="58">#REF!</definedName>
    <definedName name="SAD" localSheetId="59">#REF!</definedName>
    <definedName name="SAD" localSheetId="60">#REF!</definedName>
    <definedName name="SAD" localSheetId="61">#REF!</definedName>
    <definedName name="SAD" localSheetId="65">#REF!</definedName>
    <definedName name="SAD" localSheetId="67">#REF!</definedName>
    <definedName name="SAD" localSheetId="69">#REF!</definedName>
    <definedName name="SAD" localSheetId="71">#REF!</definedName>
    <definedName name="SAD" localSheetId="73">#REF!</definedName>
    <definedName name="SAD" localSheetId="62">#REF!</definedName>
    <definedName name="SAD" localSheetId="66">#REF!</definedName>
    <definedName name="SAD" localSheetId="68">#REF!</definedName>
    <definedName name="SAD" localSheetId="70">#REF!</definedName>
    <definedName name="SAD" localSheetId="72">#REF!</definedName>
    <definedName name="SAD" localSheetId="74">#REF!</definedName>
    <definedName name="SAD" localSheetId="63">#REF!</definedName>
    <definedName name="SAD" localSheetId="64">#REF!</definedName>
    <definedName name="SAD">#REF!</definedName>
    <definedName name="same" hidden="1">{#N/A,#N/A,FALSE,"Push down";#N/A,#N/A,FALSE,"Eliminations";#N/A,#N/A,FALSE,"Inc Stmt "}</definedName>
    <definedName name="sch" hidden="1">{"WACC_filecopy",#N/A,FALSE,"Inputs";"Beta_filecopy",#N/A,FALSE,"Inputs";"SCF_filecopy",#N/A,FALSE,"Inputs";"ProBS_filecopy",#N/A,FALSE,"Inputs";"BS_filecopy",#N/A,FALSE,"Inputs";"ProIS_filecopy",#N/A,FALSE,"Inputs";"IS_filecopy",#N/A,FALSE,"Inputs"}</definedName>
    <definedName name="sched" hidden="1">{#N/A,"Mgmt Plan",TRUE,"Assumptions";#N/A,#N/A,TRUE,"Summary";#N/A,#N/A,TRUE,"DCF (Company)";#N/A,"Conservative",TRUE,"Assumptions";#N/A,#N/A,TRUE,"Summary";#N/A,#N/A,TRUE,"DCF (Company)";#N/A,"Synergies",TRUE,"Assumptions";#N/A,#N/A,TRUE,"Summary";#N/A,#N/A,TRUE,"DCF (Company)"}</definedName>
    <definedName name="SDFaf" localSheetId="55">#REF!</definedName>
    <definedName name="SDFaf" localSheetId="56">#REF!</definedName>
    <definedName name="SDFaf" localSheetId="57">#REF!</definedName>
    <definedName name="SDFaf" localSheetId="58">#REF!</definedName>
    <definedName name="SDFaf" localSheetId="59">#REF!</definedName>
    <definedName name="SDFaf" localSheetId="60">#REF!</definedName>
    <definedName name="SDFaf" localSheetId="61">#REF!</definedName>
    <definedName name="SDFaf" localSheetId="65">#REF!</definedName>
    <definedName name="SDFaf" localSheetId="67">#REF!</definedName>
    <definedName name="SDFaf" localSheetId="69">#REF!</definedName>
    <definedName name="SDFaf" localSheetId="71">#REF!</definedName>
    <definedName name="SDFaf" localSheetId="73">#REF!</definedName>
    <definedName name="SDFaf" localSheetId="62">#REF!</definedName>
    <definedName name="SDFaf" localSheetId="66">#REF!</definedName>
    <definedName name="SDFaf" localSheetId="68">#REF!</definedName>
    <definedName name="SDFaf" localSheetId="70">#REF!</definedName>
    <definedName name="SDFaf" localSheetId="72">#REF!</definedName>
    <definedName name="SDFaf" localSheetId="74">#REF!</definedName>
    <definedName name="SDFaf" localSheetId="63">#REF!</definedName>
    <definedName name="SDFaf" localSheetId="64">#REF!</definedName>
    <definedName name="SDFaf">#REF!</definedName>
    <definedName name="sdfasd.dbf" localSheetId="55">#REF!</definedName>
    <definedName name="sdfasd.dbf" localSheetId="56">#REF!</definedName>
    <definedName name="sdfasd.dbf" localSheetId="57">#REF!</definedName>
    <definedName name="sdfasd.dbf" localSheetId="58">#REF!</definedName>
    <definedName name="sdfasd.dbf" localSheetId="59">#REF!</definedName>
    <definedName name="sdfasd.dbf" localSheetId="60">#REF!</definedName>
    <definedName name="sdfasd.dbf" localSheetId="61">#REF!</definedName>
    <definedName name="sdfasd.dbf" localSheetId="65">#REF!</definedName>
    <definedName name="sdfasd.dbf" localSheetId="67">#REF!</definedName>
    <definedName name="sdfasd.dbf" localSheetId="69">#REF!</definedName>
    <definedName name="sdfasd.dbf" localSheetId="71">#REF!</definedName>
    <definedName name="sdfasd.dbf" localSheetId="73">#REF!</definedName>
    <definedName name="sdfasd.dbf" localSheetId="62">#REF!</definedName>
    <definedName name="sdfasd.dbf" localSheetId="66">#REF!</definedName>
    <definedName name="sdfasd.dbf" localSheetId="68">#REF!</definedName>
    <definedName name="sdfasd.dbf" localSheetId="70">#REF!</definedName>
    <definedName name="sdfasd.dbf" localSheetId="72">#REF!</definedName>
    <definedName name="sdfasd.dbf" localSheetId="74">#REF!</definedName>
    <definedName name="sdfasd.dbf" localSheetId="63">#REF!</definedName>
    <definedName name="sdfasd.dbf" localSheetId="64">#REF!</definedName>
    <definedName name="sdfasd.dbf">#REF!</definedName>
    <definedName name="sdfSFSF.DBF" localSheetId="55">#REF!</definedName>
    <definedName name="sdfSFSF.DBF" localSheetId="56">#REF!</definedName>
    <definedName name="sdfSFSF.DBF" localSheetId="57">#REF!</definedName>
    <definedName name="sdfSFSF.DBF" localSheetId="58">#REF!</definedName>
    <definedName name="sdfSFSF.DBF" localSheetId="59">#REF!</definedName>
    <definedName name="sdfSFSF.DBF" localSheetId="60">#REF!</definedName>
    <definedName name="sdfSFSF.DBF" localSheetId="61">#REF!</definedName>
    <definedName name="sdfSFSF.DBF" localSheetId="65">#REF!</definedName>
    <definedName name="sdfSFSF.DBF" localSheetId="67">#REF!</definedName>
    <definedName name="sdfSFSF.DBF" localSheetId="69">#REF!</definedName>
    <definedName name="sdfSFSF.DBF" localSheetId="71">#REF!</definedName>
    <definedName name="sdfSFSF.DBF" localSheetId="73">#REF!</definedName>
    <definedName name="sdfSFSF.DBF" localSheetId="62">#REF!</definedName>
    <definedName name="sdfSFSF.DBF" localSheetId="66">#REF!</definedName>
    <definedName name="sdfSFSF.DBF" localSheetId="68">#REF!</definedName>
    <definedName name="sdfSFSF.DBF" localSheetId="70">#REF!</definedName>
    <definedName name="sdfSFSF.DBF" localSheetId="72">#REF!</definedName>
    <definedName name="sdfSFSF.DBF" localSheetId="74">#REF!</definedName>
    <definedName name="sdfSFSF.DBF" localSheetId="63">#REF!</definedName>
    <definedName name="sdfSFSF.DBF" localSheetId="64">#REF!</definedName>
    <definedName name="sdfSFSF.DBF">#REF!</definedName>
    <definedName name="sencount" hidden="1">1</definedName>
    <definedName name="sgrsgrggggggggggg" localSheetId="55">#REF!</definedName>
    <definedName name="sgrsgrggggggggggg" localSheetId="56">#REF!</definedName>
    <definedName name="sgrsgrggggggggggg" localSheetId="57">#REF!</definedName>
    <definedName name="sgrsgrggggggggggg" localSheetId="58">#REF!</definedName>
    <definedName name="sgrsgrggggggggggg" localSheetId="59">#REF!</definedName>
    <definedName name="sgrsgrggggggggggg" localSheetId="60">#REF!</definedName>
    <definedName name="sgrsgrggggggggggg" localSheetId="61">#REF!</definedName>
    <definedName name="sgrsgrggggggggggg" localSheetId="65">#REF!</definedName>
    <definedName name="sgrsgrggggggggggg" localSheetId="67">#REF!</definedName>
    <definedName name="sgrsgrggggggggggg" localSheetId="69">#REF!</definedName>
    <definedName name="sgrsgrggggggggggg" localSheetId="71">#REF!</definedName>
    <definedName name="sgrsgrggggggggggg" localSheetId="73">#REF!</definedName>
    <definedName name="sgrsgrggggggggggg" localSheetId="62">#REF!</definedName>
    <definedName name="sgrsgrggggggggggg" localSheetId="66">#REF!</definedName>
    <definedName name="sgrsgrggggggggggg" localSheetId="68">#REF!</definedName>
    <definedName name="sgrsgrggggggggggg" localSheetId="70">#REF!</definedName>
    <definedName name="sgrsgrggggggggggg" localSheetId="72">#REF!</definedName>
    <definedName name="sgrsgrggggggggggg" localSheetId="74">#REF!</definedName>
    <definedName name="sgrsgrggggggggggg" localSheetId="63">#REF!</definedName>
    <definedName name="sgrsgrggggggggggg" localSheetId="64">#REF!</definedName>
    <definedName name="sgrsgrggggggggggg">#REF!</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0.6</definedName>
    <definedName name="SpecialPrice" hidden="1">#REF!</definedName>
    <definedName name="Summ" hidden="1">{#N/A,#N/A,FALSE,"Aging Summary";#N/A,#N/A,FALSE,"Ratio Analysis";#N/A,#N/A,FALSE,"Test 120 Day Accts";#N/A,#N/A,FALSE,"Tickmarks"}</definedName>
    <definedName name="sxh" hidden="1">{"WACC_clientcopy",#N/A,FALSE,"Inputs";"Beta_clientcopy",#N/A,FALSE,"Inputs";"SCF_clientcopy",#N/A,FALSE,"Inputs";"ProBS_clientcopy",#N/A,FALSE,"Inputs";"BS_clientcopy",#N/A,FALSE,"Inputs";"ProIS_clientcopy",#N/A,FALSE,"Inputs";"IS_clientcopy",#N/A,FALSE,"Inputs";"Ratios_clientcopy",#N/A,FALSE,"Ratios"}</definedName>
    <definedName name="ta" hidden="1">{"WACC_clientcopy",#N/A,FALSE,"Inputs";"Beta_clientcopy",#N/A,FALSE,"Inputs";"SCF_clientcopy",#N/A,FALSE,"Inputs";"ProBS_clientcopy",#N/A,FALSE,"Inputs";"BS_clientcopy",#N/A,FALSE,"Inputs";"ProIS_clientcopy",#N/A,FALSE,"Inputs";"IS_clientcopy",#N/A,FALSE,"Inputs";"Ratios_clientcopy",#N/A,FALSE,"Ratios"}</definedName>
    <definedName name="Tangible" hidden="1">{"WACC_filecopy",#N/A,FALSE,"Inputs";"Beta_filecopy",#N/A,FALSE,"Inputs";"SCF_filecopy",#N/A,FALSE,"Inputs";"ProBS_filecopy",#N/A,FALSE,"Inputs";"BS_filecopy",#N/A,FALSE,"Inputs";"ProIS_filecopy",#N/A,FALSE,"Inputs";"IS_filecopy",#N/A,FALSE,"Inputs"}</definedName>
    <definedName name="tbl_ProdInfo" hidden="1">#REF!</definedName>
    <definedName name="test" hidden="1">{#N/A,"Mgmt Plan",TRUE,"Assumptions";#N/A,#N/A,TRUE,"Summary";#N/A,#N/A,TRUE,"DCF (Company)";#N/A,"Conservative",TRUE,"Assumptions";#N/A,#N/A,TRUE,"Summary";#N/A,#N/A,TRUE,"DCF (Company)";#N/A,"Synergies",TRUE,"Assumptions";#N/A,#N/A,TRUE,"Summary";#N/A,#N/A,TRUE,"DCF (Company)"}</definedName>
    <definedName name="wfewf" localSheetId="55">#REF!</definedName>
    <definedName name="wfewf" localSheetId="56">#REF!</definedName>
    <definedName name="wfewf" localSheetId="57">#REF!</definedName>
    <definedName name="wfewf" localSheetId="58">#REF!</definedName>
    <definedName name="wfewf" localSheetId="59">#REF!</definedName>
    <definedName name="wfewf" localSheetId="60">#REF!</definedName>
    <definedName name="wfewf" localSheetId="61">#REF!</definedName>
    <definedName name="wfewf" localSheetId="65">#REF!</definedName>
    <definedName name="wfewf" localSheetId="67">#REF!</definedName>
    <definedName name="wfewf" localSheetId="69">#REF!</definedName>
    <definedName name="wfewf" localSheetId="71">#REF!</definedName>
    <definedName name="wfewf" localSheetId="73">#REF!</definedName>
    <definedName name="wfewf" localSheetId="62">#REF!</definedName>
    <definedName name="wfewf" localSheetId="66">#REF!</definedName>
    <definedName name="wfewf" localSheetId="68">#REF!</definedName>
    <definedName name="wfewf" localSheetId="70">#REF!</definedName>
    <definedName name="wfewf" localSheetId="72">#REF!</definedName>
    <definedName name="wfewf" localSheetId="74">#REF!</definedName>
    <definedName name="wfewf" localSheetId="63">#REF!</definedName>
    <definedName name="wfewf" localSheetId="64">#REF!</definedName>
    <definedName name="wfewf">#REF!</definedName>
    <definedName name="what" hidden="1">{"EBT 1 Yr Lit",#N/A,FALSE,"EBT 1 yr";"EBT 1 Yr CS",#N/A,FALSE,"EBT 1 yr";"EBT 1 YR HC",#N/A,FALSE,"EBT 1 yr";"EBT 1 YR IS",#N/A,FALSE,"EBT 1 yr"}</definedName>
    <definedName name="whattodo" hidden="1">{#N/A,#N/A,FALSE,"Inc Stmt "}</definedName>
    <definedName name="who" hidden="1">{"REV 1 YR LIT",#N/A,FALSE,"Rev 1 yr";"REV 1 YR COMM SERV",#N/A,FALSE,"Rev 1 yr";"REV 1 YR HC",#N/A,FALSE,"Rev 1 yr";"REV 1 YR INVEST SERV",#N/A,FALSE,"Rev 1 yr"}</definedName>
    <definedName name="Work_Program_By_Area_List" localSheetId="55">#REF!</definedName>
    <definedName name="Work_Program_By_Area_List" localSheetId="56">#REF!</definedName>
    <definedName name="Work_Program_By_Area_List" localSheetId="57">#REF!</definedName>
    <definedName name="Work_Program_By_Area_List" localSheetId="58">#REF!</definedName>
    <definedName name="Work_Program_By_Area_List" localSheetId="59">#REF!</definedName>
    <definedName name="Work_Program_By_Area_List" localSheetId="60">#REF!</definedName>
    <definedName name="Work_Program_By_Area_List" localSheetId="61">#REF!</definedName>
    <definedName name="Work_Program_By_Area_List" localSheetId="65">#REF!</definedName>
    <definedName name="Work_Program_By_Area_List" localSheetId="67">#REF!</definedName>
    <definedName name="Work_Program_By_Area_List" localSheetId="69">#REF!</definedName>
    <definedName name="Work_Program_By_Area_List" localSheetId="71">#REF!</definedName>
    <definedName name="Work_Program_By_Area_List" localSheetId="73">#REF!</definedName>
    <definedName name="Work_Program_By_Area_List" localSheetId="62">#REF!</definedName>
    <definedName name="Work_Program_By_Area_List" localSheetId="66">#REF!</definedName>
    <definedName name="Work_Program_By_Area_List" localSheetId="68">#REF!</definedName>
    <definedName name="Work_Program_By_Area_List" localSheetId="70">#REF!</definedName>
    <definedName name="Work_Program_By_Area_List" localSheetId="72">#REF!</definedName>
    <definedName name="Work_Program_By_Area_List" localSheetId="74">#REF!</definedName>
    <definedName name="Work_Program_By_Area_List" localSheetId="63">#REF!</definedName>
    <definedName name="Work_Program_By_Area_List" localSheetId="64">#REF!</definedName>
    <definedName name="Work_Program_By_Area_List">#REF!</definedName>
    <definedName name="WPE" localSheetId="55">#REF!</definedName>
    <definedName name="WPE" localSheetId="56">#REF!</definedName>
    <definedName name="WPE" localSheetId="57">#REF!</definedName>
    <definedName name="WPE" localSheetId="58">#REF!</definedName>
    <definedName name="WPE" localSheetId="59">#REF!</definedName>
    <definedName name="WPE" localSheetId="60">#REF!</definedName>
    <definedName name="WPE" localSheetId="61">#REF!</definedName>
    <definedName name="WPE" localSheetId="65">#REF!</definedName>
    <definedName name="WPE" localSheetId="67">#REF!</definedName>
    <definedName name="WPE" localSheetId="69">#REF!</definedName>
    <definedName name="WPE" localSheetId="71">#REF!</definedName>
    <definedName name="WPE" localSheetId="73">#REF!</definedName>
    <definedName name="WPE" localSheetId="62">#REF!</definedName>
    <definedName name="WPE" localSheetId="66">#REF!</definedName>
    <definedName name="WPE" localSheetId="68">#REF!</definedName>
    <definedName name="WPE" localSheetId="70">#REF!</definedName>
    <definedName name="WPE" localSheetId="72">#REF!</definedName>
    <definedName name="WPE" localSheetId="74">#REF!</definedName>
    <definedName name="WPE" localSheetId="63">#REF!</definedName>
    <definedName name="WPE" localSheetId="64">#REF!</definedName>
    <definedName name="WPE">#REF!</definedName>
    <definedName name="WPE名称" localSheetId="55">#REF!</definedName>
    <definedName name="WPE名称" localSheetId="56">#REF!</definedName>
    <definedName name="WPE名称" localSheetId="57">#REF!</definedName>
    <definedName name="WPE名称" localSheetId="58">#REF!</definedName>
    <definedName name="WPE名称" localSheetId="59">#REF!</definedName>
    <definedName name="WPE名称" localSheetId="60">#REF!</definedName>
    <definedName name="WPE名称" localSheetId="61">#REF!</definedName>
    <definedName name="WPE名称" localSheetId="65">#REF!</definedName>
    <definedName name="WPE名称" localSheetId="67">#REF!</definedName>
    <definedName name="WPE名称" localSheetId="69">#REF!</definedName>
    <definedName name="WPE名称" localSheetId="71">#REF!</definedName>
    <definedName name="WPE名称" localSheetId="73">#REF!</definedName>
    <definedName name="WPE名称" localSheetId="62">#REF!</definedName>
    <definedName name="WPE名称" localSheetId="66">#REF!</definedName>
    <definedName name="WPE名称" localSheetId="68">#REF!</definedName>
    <definedName name="WPE名称" localSheetId="70">#REF!</definedName>
    <definedName name="WPE名称" localSheetId="72">#REF!</definedName>
    <definedName name="WPE名称" localSheetId="74">#REF!</definedName>
    <definedName name="WPE名称" localSheetId="63">#REF!</definedName>
    <definedName name="WPE名称" localSheetId="64">#REF!</definedName>
    <definedName name="WPE名称">#REF!</definedName>
    <definedName name="wrn.101." hidden="1">{"101",#N/A,FALSE,"101"}</definedName>
    <definedName name="wrn.Additonal." hidden="1">{"Revolver",#N/A,FALSE,"Revolver";"Incentives",#N/A,FALSE,"Model"}</definedName>
    <definedName name="wrn.age._.and._.Trend._.Analysis"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All._.Schedules." hidden="1">{#N/A,#N/A,FALSE,"Push down";#N/A,#N/A,FALSE,"Eliminations";#N/A,#N/A,FALSE,"Inc Stmt "}</definedName>
    <definedName name="wrn.AUS_CLOSE." hidden="1">{#N/A,#N/A,FALSE,"MGMT_P&amp;L";#N/A,#N/A,FALSE,"MGMT_COGS";#N/A,#N/A,FALSE,"EXP_RPT"}</definedName>
    <definedName name="wrn.Basic." hidden="1">{#N/A,#N/A,FALSE,"Cover";#N/A,#N/A,FALSE,"Assumptions";#N/A,#N/A,FALSE,"Acquirer";#N/A,#N/A,FALSE,"Target";#N/A,#N/A,FALSE,"Income Statement";#N/A,#N/A,FALSE,"Summary Tables"}</definedName>
    <definedName name="wrn.Basic._.Report." hidden="1">{#N/A,#N/A,FALSE,"New Depr Sch-150% DB";#N/A,#N/A,FALSE,"Cash Flows RLP";#N/A,#N/A,FALSE,"IRR";#N/A,#N/A,FALSE,"Proforma IS";#N/A,#N/A,FALSE,"Assumptions"}</definedName>
    <definedName name="wrn.clientcopy." hidden="1">{"WACC_clientcopy",#N/A,FALSE,"Inputs";"Beta_clientcopy",#N/A,FALSE,"Inputs";"SCF_clientcopy",#N/A,FALSE,"Inputs";"ProBS_clientcopy",#N/A,FALSE,"Inputs";"BS_clientcopy",#N/A,FALSE,"Inputs";"ProIS_clientcopy",#N/A,FALSE,"Inputs";"IS_clientcopy",#N/A,FALSE,"Inputs";"Ratios_clientcopy",#N/A,FALSE,"Ratios"}</definedName>
    <definedName name="wrn.Complete._.Report." hidden="1">{#N/A,#N/A,FALSE,"Assumptions";#N/A,#N/A,FALSE,"Proforma IS";#N/A,#N/A,FALSE,"Cash Flows RLP";#N/A,#N/A,FALSE,"IRR";#N/A,#N/A,FALSE,"New Depr Sch-150% DB";#N/A,#N/A,FALSE,"Comments"}</definedName>
    <definedName name="wrn.Cons._.EBT." hidden="1">{"EBT 1 Yr Cons",#N/A,FALSE,"EBT 1 yr"}</definedName>
    <definedName name="wrn.Cons._.Rev._.1._.Yr." hidden="1">{"REV 1 Yr Cons",#N/A,FALSE,"Rev 1 yr"}</definedName>
    <definedName name="wrn.CORE._.KINETICS." hidden="1">{"COREKINETICS",#N/A,FALSE,"CORE KINETICS"}</definedName>
    <definedName name="wrn.dcf." hidden="1">{"mgmt forecast",#N/A,FALSE,"Mgmt Forecast";"dcf table",#N/A,FALSE,"Mgmt Forecast";"sensitivity",#N/A,FALSE,"Mgmt Forecast";"table inputs",#N/A,FALSE,"Mgmt Forecast";"calculations",#N/A,FALSE,"Mgmt Forecast"}</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BT._.1._.Yr._.by._.SBU." hidden="1">{"EBT 1 Yr Lit",#N/A,FALSE,"EBT 1 yr";"EBT 1 Yr CS",#N/A,FALSE,"EBT 1 yr";"EBT 1 YR HC",#N/A,FALSE,"EBT 1 yr";"EBT 1 YR IS",#N/A,FALSE,"EBT 1 yr"}</definedName>
    <definedName name="wrn.Elimination." hidden="1">{#N/A,#N/A,FALSE,"Eliminations"}</definedName>
    <definedName name="wrn.filecopy." hidden="1">{"WACC_filecopy",#N/A,FALSE,"Inputs";"Beta_filecopy",#N/A,FALSE,"Inputs";"SCF_filecopy",#N/A,FALSE,"Inputs";"ProBS_filecopy",#N/A,FALSE,"Inputs";"BS_filecopy",#N/A,FALSE,"Inputs";"ProIS_filecopy",#N/A,FALSE,"Inputs";"IS_filecopy",#N/A,FALSE,"Inputs"}</definedName>
    <definedName name="wrn.FLASH." hidden="1">{#N/A,#N/A,FALSE,"OutlK-QTD";#N/A,#N/A,FALSE,"BKLG";#N/A,#N/A,FALSE,"BKLG Link";#N/A,#N/A,FALSE,"OEMBILL";#N/A,#N/A,FALSE,"Pre_Book";#N/A,#N/A,FALSE,"Delinq_outQ3"}</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Y97SBP." hidden="1">{#N/A,#N/A,FALSE,"FY97";#N/A,#N/A,FALSE,"FY98";#N/A,#N/A,FALSE,"FY99";#N/A,#N/A,FALSE,"FY00";#N/A,#N/A,FALSE,"FY01"}</definedName>
    <definedName name="wrn.INTL._.GROUP." hidden="1">{"INTLGROUP",#N/A,FALSE,"INTL GROUP"}</definedName>
    <definedName name="wrn.Model." hidden="1">{#N/A,#N/A,FALSE,"Cover";#N/A,#N/A,FALSE,"LUMI";#N/A,#N/A,FALSE,"COMD";#N/A,#N/A,FALSE,"Valuation";#N/A,#N/A,FALSE,"Assumptions";#N/A,#N/A,FALSE,"Pooling";#N/A,#N/A,FALSE,"BalanceSheet"}</definedName>
    <definedName name="wrn.print." hidden="1">{#N/A,#N/A,FALSE,"Japan 2003";#N/A,#N/A,FALSE,"Sheet2"}</definedName>
    <definedName name="wrn.PRODUCT._.GROUP." hidden="1">{"PRODUCTGROUP",#N/A,FALSE,"PRODUCT GROUP"}</definedName>
    <definedName name="wrn.Push._.Down." hidden="1">{#N/A,#N/A,FALSE,"Push down"}</definedName>
    <definedName name="wrn.Rev._.1._.Yr._.by._.SBU." hidden="1">{"REV 1 YR LIT",#N/A,FALSE,"Rev 1 yr";"REV 1 YR COMM SERV",#N/A,FALSE,"Rev 1 yr";"REV 1 YR HC",#N/A,FALSE,"Rev 1 yr";"REV 1 YR INVEST SERV",#N/A,FALSE,"Rev 1 yr"}</definedName>
    <definedName name="wrn.Richard._.Quick._.Report." hidden="1">{#N/A,"Mgmt Plan",TRUE,"Assumptions";#N/A,#N/A,TRUE,"Summary";#N/A,#N/A,TRUE,"DCF (Company)";#N/A,"Conservative",TRUE,"Assumptions";#N/A,#N/A,TRUE,"Summary";#N/A,#N/A,TRUE,"DCF (Company)";#N/A,"Synergies",TRUE,"Assumptions";#N/A,#N/A,TRUE,"Summary";#N/A,#N/A,TRUE,"DCF (Company)"}</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wrn.SUMMARY." hidden="1">{"BS",#N/A,FALSE,"USA"}</definedName>
    <definedName name="wrn.Uneliminated." hidden="1">{#N/A,#N/A,FALSE,"Inc Stmt "}</definedName>
    <definedName name="wrn.USF._.GROUP." hidden="1">{"USFGROUP",#N/A,FALSE,"USF GROUP CONSOL"}</definedName>
    <definedName name="X" localSheetId="55">#REF!</definedName>
    <definedName name="X" localSheetId="56">#REF!</definedName>
    <definedName name="X" localSheetId="57">#REF!</definedName>
    <definedName name="X" localSheetId="58">#REF!</definedName>
    <definedName name="X" localSheetId="59">#REF!</definedName>
    <definedName name="X" localSheetId="60">#REF!</definedName>
    <definedName name="X" localSheetId="61">#REF!</definedName>
    <definedName name="X" localSheetId="65">#REF!</definedName>
    <definedName name="X" localSheetId="67">#REF!</definedName>
    <definedName name="X" localSheetId="69">#REF!</definedName>
    <definedName name="X" localSheetId="71">#REF!</definedName>
    <definedName name="X" localSheetId="73">#REF!</definedName>
    <definedName name="X" localSheetId="62">#REF!</definedName>
    <definedName name="X" localSheetId="66">#REF!</definedName>
    <definedName name="X" localSheetId="68">#REF!</definedName>
    <definedName name="X" localSheetId="70">#REF!</definedName>
    <definedName name="X" localSheetId="72">#REF!</definedName>
    <definedName name="X" localSheetId="74">#REF!</definedName>
    <definedName name="X" localSheetId="63">#REF!</definedName>
    <definedName name="X" localSheetId="64">#REF!</definedName>
    <definedName name="X">#REF!</definedName>
    <definedName name="yuanhua" localSheetId="55">#REF!</definedName>
    <definedName name="yuanhua" localSheetId="56">#REF!</definedName>
    <definedName name="yuanhua" localSheetId="57">#REF!</definedName>
    <definedName name="yuanhua" localSheetId="58">#REF!</definedName>
    <definedName name="yuanhua" localSheetId="59">#REF!</definedName>
    <definedName name="yuanhua" localSheetId="60">#REF!</definedName>
    <definedName name="yuanhua" localSheetId="61">#REF!</definedName>
    <definedName name="yuanhua" localSheetId="65">#REF!</definedName>
    <definedName name="yuanhua" localSheetId="67">#REF!</definedName>
    <definedName name="yuanhua" localSheetId="69">#REF!</definedName>
    <definedName name="yuanhua" localSheetId="71">#REF!</definedName>
    <definedName name="yuanhua" localSheetId="73">#REF!</definedName>
    <definedName name="yuanhua" localSheetId="62">#REF!</definedName>
    <definedName name="yuanhua" localSheetId="66">#REF!</definedName>
    <definedName name="yuanhua" localSheetId="68">#REF!</definedName>
    <definedName name="yuanhua" localSheetId="70">#REF!</definedName>
    <definedName name="yuanhua" localSheetId="72">#REF!</definedName>
    <definedName name="yuanhua" localSheetId="74">#REF!</definedName>
    <definedName name="yuanhua" localSheetId="63">#REF!</definedName>
    <definedName name="yuanhua" localSheetId="64">#REF!</definedName>
    <definedName name="yuanhua">#REF!</definedName>
    <definedName name="啊" localSheetId="55">#REF!</definedName>
    <definedName name="啊" localSheetId="56">#REF!</definedName>
    <definedName name="啊" localSheetId="57">#REF!</definedName>
    <definedName name="啊" localSheetId="58">#REF!</definedName>
    <definedName name="啊" localSheetId="59">#REF!</definedName>
    <definedName name="啊" localSheetId="60">#REF!</definedName>
    <definedName name="啊" localSheetId="61">#REF!</definedName>
    <definedName name="啊" localSheetId="65">#REF!</definedName>
    <definedName name="啊" localSheetId="67">#REF!</definedName>
    <definedName name="啊" localSheetId="69">#REF!</definedName>
    <definedName name="啊" localSheetId="71">#REF!</definedName>
    <definedName name="啊" localSheetId="73">#REF!</definedName>
    <definedName name="啊" localSheetId="62">#REF!</definedName>
    <definedName name="啊" localSheetId="66">#REF!</definedName>
    <definedName name="啊" localSheetId="68">#REF!</definedName>
    <definedName name="啊" localSheetId="70">#REF!</definedName>
    <definedName name="啊" localSheetId="72">#REF!</definedName>
    <definedName name="啊" localSheetId="74">#REF!</definedName>
    <definedName name="啊" localSheetId="63">#REF!</definedName>
    <definedName name="啊" localSheetId="64">#REF!</definedName>
    <definedName name="啊">#REF!</definedName>
    <definedName name="币种" localSheetId="55">#REF!</definedName>
    <definedName name="币种" localSheetId="56">#REF!</definedName>
    <definedName name="币种" localSheetId="57">#REF!</definedName>
    <definedName name="币种" localSheetId="58">#REF!</definedName>
    <definedName name="币种" localSheetId="59">#REF!</definedName>
    <definedName name="币种" localSheetId="60">#REF!</definedName>
    <definedName name="币种" localSheetId="61">#REF!</definedName>
    <definedName name="币种" localSheetId="65">#REF!</definedName>
    <definedName name="币种" localSheetId="67">#REF!</definedName>
    <definedName name="币种" localSheetId="69">#REF!</definedName>
    <definedName name="币种" localSheetId="71">#REF!</definedName>
    <definedName name="币种" localSheetId="73">#REF!</definedName>
    <definedName name="币种" localSheetId="62">#REF!</definedName>
    <definedName name="币种" localSheetId="66">#REF!</definedName>
    <definedName name="币种" localSheetId="68">#REF!</definedName>
    <definedName name="币种" localSheetId="70">#REF!</definedName>
    <definedName name="币种" localSheetId="72">#REF!</definedName>
    <definedName name="币种" localSheetId="74">#REF!</definedName>
    <definedName name="币种" localSheetId="63">#REF!</definedName>
    <definedName name="币种" localSheetId="64">#REF!</definedName>
    <definedName name="币种">#REF!</definedName>
    <definedName name="存放部门_单位" localSheetId="55">#REF!</definedName>
    <definedName name="存放部门_单位" localSheetId="56">#REF!</definedName>
    <definedName name="存放部门_单位" localSheetId="57">#REF!</definedName>
    <definedName name="存放部门_单位" localSheetId="58">#REF!</definedName>
    <definedName name="存放部门_单位" localSheetId="59">#REF!</definedName>
    <definedName name="存放部门_单位" localSheetId="60">#REF!</definedName>
    <definedName name="存放部门_单位" localSheetId="61">#REF!</definedName>
    <definedName name="存放部门_单位" localSheetId="65">#REF!</definedName>
    <definedName name="存放部门_单位" localSheetId="67">#REF!</definedName>
    <definedName name="存放部门_单位" localSheetId="69">#REF!</definedName>
    <definedName name="存放部门_单位" localSheetId="71">#REF!</definedName>
    <definedName name="存放部门_单位" localSheetId="73">#REF!</definedName>
    <definedName name="存放部门_单位" localSheetId="62">#REF!</definedName>
    <definedName name="存放部门_单位" localSheetId="66">#REF!</definedName>
    <definedName name="存放部门_单位" localSheetId="68">#REF!</definedName>
    <definedName name="存放部门_单位" localSheetId="70">#REF!</definedName>
    <definedName name="存放部门_单位" localSheetId="72">#REF!</definedName>
    <definedName name="存放部门_单位" localSheetId="74">#REF!</definedName>
    <definedName name="存放部门_单位" localSheetId="63">#REF!</definedName>
    <definedName name="存放部门_单位" localSheetId="64">#REF!</definedName>
    <definedName name="存放部门_单位">#REF!</definedName>
    <definedName name="大多数">#REF!</definedName>
    <definedName name="调整后账面值" localSheetId="55">#REF!</definedName>
    <definedName name="调整后账面值" localSheetId="56">#REF!</definedName>
    <definedName name="调整后账面值" localSheetId="57">#REF!</definedName>
    <definedName name="调整后账面值" localSheetId="58">#REF!</definedName>
    <definedName name="调整后账面值" localSheetId="59">#REF!</definedName>
    <definedName name="调整后账面值" localSheetId="60">#REF!</definedName>
    <definedName name="调整后账面值" localSheetId="61">#REF!</definedName>
    <definedName name="调整后账面值" localSheetId="65">#REF!</definedName>
    <definedName name="调整后账面值" localSheetId="67">#REF!</definedName>
    <definedName name="调整后账面值" localSheetId="69">#REF!</definedName>
    <definedName name="调整后账面值" localSheetId="71">#REF!</definedName>
    <definedName name="调整后账面值" localSheetId="73">#REF!</definedName>
    <definedName name="调整后账面值" localSheetId="62">#REF!</definedName>
    <definedName name="调整后账面值" localSheetId="66">#REF!</definedName>
    <definedName name="调整后账面值" localSheetId="68">#REF!</definedName>
    <definedName name="调整后账面值" localSheetId="70">#REF!</definedName>
    <definedName name="调整后账面值" localSheetId="72">#REF!</definedName>
    <definedName name="调整后账面值" localSheetId="74">#REF!</definedName>
    <definedName name="调整后账面值" localSheetId="63">#REF!</definedName>
    <definedName name="调整后账面值" localSheetId="64">#REF!</definedName>
    <definedName name="调整后账面值">#REF!</definedName>
    <definedName name="动态二级下拉">INDIRECT(INDEX(#REF!,MATCH(#REF!,#REF!,0),MATCH(#REF!,#REF!,0))&amp;"["&amp;#REF!&amp;"]")</definedName>
    <definedName name="固定资产">#REF!</definedName>
    <definedName name="目录" localSheetId="55">#REF!</definedName>
    <definedName name="目录" localSheetId="56">#REF!</definedName>
    <definedName name="目录" localSheetId="57">#REF!</definedName>
    <definedName name="目录" localSheetId="58">#REF!</definedName>
    <definedName name="目录" localSheetId="59">#REF!</definedName>
    <definedName name="目录" localSheetId="60">#REF!</definedName>
    <definedName name="目录" localSheetId="61">#REF!</definedName>
    <definedName name="目录" localSheetId="65">#REF!</definedName>
    <definedName name="目录" localSheetId="67">#REF!</definedName>
    <definedName name="目录" localSheetId="69">#REF!</definedName>
    <definedName name="目录" localSheetId="71">#REF!</definedName>
    <definedName name="目录" localSheetId="73">#REF!</definedName>
    <definedName name="目录" localSheetId="62">#REF!</definedName>
    <definedName name="目录" localSheetId="66">#REF!</definedName>
    <definedName name="目录" localSheetId="68">#REF!</definedName>
    <definedName name="目录" localSheetId="70">#REF!</definedName>
    <definedName name="目录" localSheetId="72">#REF!</definedName>
    <definedName name="目录" localSheetId="74">#REF!</definedName>
    <definedName name="目录" localSheetId="63">#REF!</definedName>
    <definedName name="目录" localSheetId="64">#REF!</definedName>
    <definedName name="目录">#REF!</definedName>
    <definedName name="年初短期投资" localSheetId="55">#REF!</definedName>
    <definedName name="年初短期投资" localSheetId="56">#REF!</definedName>
    <definedName name="年初短期投资" localSheetId="57">#REF!</definedName>
    <definedName name="年初短期投资" localSheetId="58">#REF!</definedName>
    <definedName name="年初短期投资" localSheetId="59">#REF!</definedName>
    <definedName name="年初短期投资" localSheetId="60">#REF!</definedName>
    <definedName name="年初短期投资" localSheetId="61">#REF!</definedName>
    <definedName name="年初短期投资" localSheetId="65">#REF!</definedName>
    <definedName name="年初短期投资" localSheetId="67">#REF!</definedName>
    <definedName name="年初短期投资" localSheetId="69">#REF!</definedName>
    <definedName name="年初短期投资" localSheetId="71">#REF!</definedName>
    <definedName name="年初短期投资" localSheetId="73">#REF!</definedName>
    <definedName name="年初短期投资" localSheetId="62">#REF!</definedName>
    <definedName name="年初短期投资" localSheetId="66">#REF!</definedName>
    <definedName name="年初短期投资" localSheetId="68">#REF!</definedName>
    <definedName name="年初短期投资" localSheetId="70">#REF!</definedName>
    <definedName name="年初短期投资" localSheetId="72">#REF!</definedName>
    <definedName name="年初短期投资" localSheetId="74">#REF!</definedName>
    <definedName name="年初短期投资" localSheetId="63">#REF!</definedName>
    <definedName name="年初短期投资" localSheetId="64">#REF!</definedName>
    <definedName name="年初短期投资">#REF!</definedName>
    <definedName name="年初货币资金" localSheetId="55">#REF!</definedName>
    <definedName name="年初货币资金" localSheetId="56">#REF!</definedName>
    <definedName name="年初货币资金" localSheetId="57">#REF!</definedName>
    <definedName name="年初货币资金" localSheetId="58">#REF!</definedName>
    <definedName name="年初货币资金" localSheetId="59">#REF!</definedName>
    <definedName name="年初货币资金" localSheetId="60">#REF!</definedName>
    <definedName name="年初货币资金" localSheetId="61">#REF!</definedName>
    <definedName name="年初货币资金" localSheetId="65">#REF!</definedName>
    <definedName name="年初货币资金" localSheetId="67">#REF!</definedName>
    <definedName name="年初货币资金" localSheetId="69">#REF!</definedName>
    <definedName name="年初货币资金" localSheetId="71">#REF!</definedName>
    <definedName name="年初货币资金" localSheetId="73">#REF!</definedName>
    <definedName name="年初货币资金" localSheetId="62">#REF!</definedName>
    <definedName name="年初货币资金" localSheetId="66">#REF!</definedName>
    <definedName name="年初货币资金" localSheetId="68">#REF!</definedName>
    <definedName name="年初货币资金" localSheetId="70">#REF!</definedName>
    <definedName name="年初货币资金" localSheetId="72">#REF!</definedName>
    <definedName name="年初货币资金" localSheetId="74">#REF!</definedName>
    <definedName name="年初货币资金" localSheetId="63">#REF!</definedName>
    <definedName name="年初货币资金" localSheetId="64">#REF!</definedName>
    <definedName name="年初货币资金">#REF!</definedName>
    <definedName name="年初应收票据" localSheetId="55">#REF!</definedName>
    <definedName name="年初应收票据" localSheetId="56">#REF!</definedName>
    <definedName name="年初应收票据" localSheetId="57">#REF!</definedName>
    <definedName name="年初应收票据" localSheetId="58">#REF!</definedName>
    <definedName name="年初应收票据" localSheetId="59">#REF!</definedName>
    <definedName name="年初应收票据" localSheetId="60">#REF!</definedName>
    <definedName name="年初应收票据" localSheetId="61">#REF!</definedName>
    <definedName name="年初应收票据" localSheetId="65">#REF!</definedName>
    <definedName name="年初应收票据" localSheetId="67">#REF!</definedName>
    <definedName name="年初应收票据" localSheetId="69">#REF!</definedName>
    <definedName name="年初应收票据" localSheetId="71">#REF!</definedName>
    <definedName name="年初应收票据" localSheetId="73">#REF!</definedName>
    <definedName name="年初应收票据" localSheetId="62">#REF!</definedName>
    <definedName name="年初应收票据" localSheetId="66">#REF!</definedName>
    <definedName name="年初应收票据" localSheetId="68">#REF!</definedName>
    <definedName name="年初应收票据" localSheetId="70">#REF!</definedName>
    <definedName name="年初应收票据" localSheetId="72">#REF!</definedName>
    <definedName name="年初应收票据" localSheetId="74">#REF!</definedName>
    <definedName name="年初应收票据" localSheetId="63">#REF!</definedName>
    <definedName name="年初应收票据" localSheetId="64">#REF!</definedName>
    <definedName name="年初应收票据">#REF!</definedName>
    <definedName name="年份">#REF!</definedName>
    <definedName name="评估基准日汇率" localSheetId="55">#REF!</definedName>
    <definedName name="评估基准日汇率" localSheetId="56">#REF!</definedName>
    <definedName name="评估基准日汇率" localSheetId="57">#REF!</definedName>
    <definedName name="评估基准日汇率" localSheetId="58">#REF!</definedName>
    <definedName name="评估基准日汇率" localSheetId="59">#REF!</definedName>
    <definedName name="评估基准日汇率" localSheetId="60">#REF!</definedName>
    <definedName name="评估基准日汇率" localSheetId="61">#REF!</definedName>
    <definedName name="评估基准日汇率" localSheetId="65">#REF!</definedName>
    <definedName name="评估基准日汇率" localSheetId="67">#REF!</definedName>
    <definedName name="评估基准日汇率" localSheetId="69">#REF!</definedName>
    <definedName name="评估基准日汇率" localSheetId="71">#REF!</definedName>
    <definedName name="评估基准日汇率" localSheetId="73">#REF!</definedName>
    <definedName name="评估基准日汇率" localSheetId="62">#REF!</definedName>
    <definedName name="评估基准日汇率" localSheetId="66">#REF!</definedName>
    <definedName name="评估基准日汇率" localSheetId="68">#REF!</definedName>
    <definedName name="评估基准日汇率" localSheetId="70">#REF!</definedName>
    <definedName name="评估基准日汇率" localSheetId="72">#REF!</definedName>
    <definedName name="评估基准日汇率" localSheetId="74">#REF!</definedName>
    <definedName name="评估基准日汇率" localSheetId="63">#REF!</definedName>
    <definedName name="评估基准日汇率" localSheetId="64">#REF!</definedName>
    <definedName name="评估基准日汇率">#REF!</definedName>
    <definedName name="评估价值" localSheetId="55">#REF!</definedName>
    <definedName name="评估价值" localSheetId="56">#REF!</definedName>
    <definedName name="评估价值" localSheetId="57">#REF!</definedName>
    <definedName name="评估价值" localSheetId="58">#REF!</definedName>
    <definedName name="评估价值" localSheetId="59">#REF!</definedName>
    <definedName name="评估价值" localSheetId="60">#REF!</definedName>
    <definedName name="评估价值" localSheetId="61">#REF!</definedName>
    <definedName name="评估价值" localSheetId="65">#REF!</definedName>
    <definedName name="评估价值" localSheetId="67">#REF!</definedName>
    <definedName name="评估价值" localSheetId="69">#REF!</definedName>
    <definedName name="评估价值" localSheetId="71">#REF!</definedName>
    <definedName name="评估价值" localSheetId="73">#REF!</definedName>
    <definedName name="评估价值" localSheetId="62">#REF!</definedName>
    <definedName name="评估价值" localSheetId="66">#REF!</definedName>
    <definedName name="评估价值" localSheetId="68">#REF!</definedName>
    <definedName name="评估价值" localSheetId="70">#REF!</definedName>
    <definedName name="评估价值" localSheetId="72">#REF!</definedName>
    <definedName name="评估价值" localSheetId="74">#REF!</definedName>
    <definedName name="评估价值" localSheetId="63">#REF!</definedName>
    <definedName name="评估价值" localSheetId="64">#REF!</definedName>
    <definedName name="评估价值">#REF!</definedName>
    <definedName name="屯选" localSheetId="55">#REF!</definedName>
    <definedName name="屯选" localSheetId="56">#REF!</definedName>
    <definedName name="屯选" localSheetId="57">#REF!</definedName>
    <definedName name="屯选" localSheetId="58">#REF!</definedName>
    <definedName name="屯选" localSheetId="59">#REF!</definedName>
    <definedName name="屯选" localSheetId="60">#REF!</definedName>
    <definedName name="屯选" localSheetId="61">#REF!</definedName>
    <definedName name="屯选" localSheetId="65">#REF!</definedName>
    <definedName name="屯选" localSheetId="67">#REF!</definedName>
    <definedName name="屯选" localSheetId="69">#REF!</definedName>
    <definedName name="屯选" localSheetId="71">#REF!</definedName>
    <definedName name="屯选" localSheetId="73">#REF!</definedName>
    <definedName name="屯选" localSheetId="62">#REF!</definedName>
    <definedName name="屯选" localSheetId="66">#REF!</definedName>
    <definedName name="屯选" localSheetId="68">#REF!</definedName>
    <definedName name="屯选" localSheetId="70">#REF!</definedName>
    <definedName name="屯选" localSheetId="72">#REF!</definedName>
    <definedName name="屯选" localSheetId="74">#REF!</definedName>
    <definedName name="屯选" localSheetId="63">#REF!</definedName>
    <definedName name="屯选" localSheetId="64">#REF!</definedName>
    <definedName name="屯选">#REF!</definedName>
    <definedName name="外币账面金额" localSheetId="55">#REF!</definedName>
    <definedName name="外币账面金额" localSheetId="56">#REF!</definedName>
    <definedName name="外币账面金额" localSheetId="57">#REF!</definedName>
    <definedName name="外币账面金额" localSheetId="58">#REF!</definedName>
    <definedName name="外币账面金额" localSheetId="59">#REF!</definedName>
    <definedName name="外币账面金额" localSheetId="60">#REF!</definedName>
    <definedName name="外币账面金额" localSheetId="61">#REF!</definedName>
    <definedName name="外币账面金额" localSheetId="65">#REF!</definedName>
    <definedName name="外币账面金额" localSheetId="67">#REF!</definedName>
    <definedName name="外币账面金额" localSheetId="69">#REF!</definedName>
    <definedName name="外币账面金额" localSheetId="71">#REF!</definedName>
    <definedName name="外币账面金额" localSheetId="73">#REF!</definedName>
    <definedName name="外币账面金额" localSheetId="62">#REF!</definedName>
    <definedName name="外币账面金额" localSheetId="66">#REF!</definedName>
    <definedName name="外币账面金额" localSheetId="68">#REF!</definedName>
    <definedName name="外币账面金额" localSheetId="70">#REF!</definedName>
    <definedName name="外币账面金额" localSheetId="72">#REF!</definedName>
    <definedName name="外币账面金额" localSheetId="74">#REF!</definedName>
    <definedName name="外币账面金额" localSheetId="63">#REF!</definedName>
    <definedName name="外币账面金额" localSheetId="64">#REF!</definedName>
    <definedName name="外币账面金额">#REF!</definedName>
    <definedName name="序号" localSheetId="55">#REF!</definedName>
    <definedName name="序号" localSheetId="56">#REF!</definedName>
    <definedName name="序号" localSheetId="57">#REF!</definedName>
    <definedName name="序号" localSheetId="58">#REF!</definedName>
    <definedName name="序号" localSheetId="59">#REF!</definedName>
    <definedName name="序号" localSheetId="60">#REF!</definedName>
    <definedName name="序号" localSheetId="61">#REF!</definedName>
    <definedName name="序号" localSheetId="65">#REF!</definedName>
    <definedName name="序号" localSheetId="67">#REF!</definedName>
    <definedName name="序号" localSheetId="69">#REF!</definedName>
    <definedName name="序号" localSheetId="71">#REF!</definedName>
    <definedName name="序号" localSheetId="73">#REF!</definedName>
    <definedName name="序号" localSheetId="62">#REF!</definedName>
    <definedName name="序号" localSheetId="66">#REF!</definedName>
    <definedName name="序号" localSheetId="68">#REF!</definedName>
    <definedName name="序号" localSheetId="70">#REF!</definedName>
    <definedName name="序号" localSheetId="72">#REF!</definedName>
    <definedName name="序号" localSheetId="74">#REF!</definedName>
    <definedName name="序号" localSheetId="63">#REF!</definedName>
    <definedName name="序号" localSheetId="64">#REF!</definedName>
    <definedName name="序号">#REF!</definedName>
    <definedName name="应会" localSheetId="55">#REF!</definedName>
    <definedName name="应会" localSheetId="56">#REF!</definedName>
    <definedName name="应会" localSheetId="57">#REF!</definedName>
    <definedName name="应会" localSheetId="58">#REF!</definedName>
    <definedName name="应会" localSheetId="59">#REF!</definedName>
    <definedName name="应会" localSheetId="60">#REF!</definedName>
    <definedName name="应会" localSheetId="61">#REF!</definedName>
    <definedName name="应会" localSheetId="65">#REF!</definedName>
    <definedName name="应会" localSheetId="67">#REF!</definedName>
    <definedName name="应会" localSheetId="69">#REF!</definedName>
    <definedName name="应会" localSheetId="71">#REF!</definedName>
    <definedName name="应会" localSheetId="73">#REF!</definedName>
    <definedName name="应会" localSheetId="62">#REF!</definedName>
    <definedName name="应会" localSheetId="66">#REF!</definedName>
    <definedName name="应会" localSheetId="68">#REF!</definedName>
    <definedName name="应会" localSheetId="70">#REF!</definedName>
    <definedName name="应会" localSheetId="72">#REF!</definedName>
    <definedName name="应会" localSheetId="74">#REF!</definedName>
    <definedName name="应会" localSheetId="63">#REF!</definedName>
    <definedName name="应会" localSheetId="64">#REF!</definedName>
    <definedName name="应会">#REF!</definedName>
    <definedName name="增值率" localSheetId="55">#REF!</definedName>
    <definedName name="增值率" localSheetId="56">#REF!</definedName>
    <definedName name="增值率" localSheetId="57">#REF!</definedName>
    <definedName name="增值率" localSheetId="58">#REF!</definedName>
    <definedName name="增值率" localSheetId="59">#REF!</definedName>
    <definedName name="增值率" localSheetId="60">#REF!</definedName>
    <definedName name="增值率" localSheetId="61">#REF!</definedName>
    <definedName name="增值率" localSheetId="65">#REF!</definedName>
    <definedName name="增值率" localSheetId="67">#REF!</definedName>
    <definedName name="增值率" localSheetId="69">#REF!</definedName>
    <definedName name="增值率" localSheetId="71">#REF!</definedName>
    <definedName name="增值率" localSheetId="73">#REF!</definedName>
    <definedName name="增值率" localSheetId="62">#REF!</definedName>
    <definedName name="增值率" localSheetId="66">#REF!</definedName>
    <definedName name="增值率" localSheetId="68">#REF!</definedName>
    <definedName name="增值率" localSheetId="70">#REF!</definedName>
    <definedName name="增值率" localSheetId="72">#REF!</definedName>
    <definedName name="增值率" localSheetId="74">#REF!</definedName>
    <definedName name="增值率" localSheetId="63">#REF!</definedName>
    <definedName name="增值率" localSheetId="64">#REF!</definedName>
    <definedName name="增值率">#REF!</definedName>
    <definedName name="账面价值" localSheetId="55">#REF!</definedName>
    <definedName name="账面价值" localSheetId="56">#REF!</definedName>
    <definedName name="账面价值" localSheetId="57">#REF!</definedName>
    <definedName name="账面价值" localSheetId="58">#REF!</definedName>
    <definedName name="账面价值" localSheetId="59">#REF!</definedName>
    <definedName name="账面价值" localSheetId="60">#REF!</definedName>
    <definedName name="账面价值" localSheetId="61">#REF!</definedName>
    <definedName name="账面价值" localSheetId="65">#REF!</definedName>
    <definedName name="账面价值" localSheetId="67">#REF!</definedName>
    <definedName name="账面价值" localSheetId="69">#REF!</definedName>
    <definedName name="账面价值" localSheetId="71">#REF!</definedName>
    <definedName name="账面价值" localSheetId="73">#REF!</definedName>
    <definedName name="账面价值" localSheetId="62">#REF!</definedName>
    <definedName name="账面价值" localSheetId="66">#REF!</definedName>
    <definedName name="账面价值" localSheetId="68">#REF!</definedName>
    <definedName name="账面价值" localSheetId="70">#REF!</definedName>
    <definedName name="账面价值" localSheetId="72">#REF!</definedName>
    <definedName name="账面价值" localSheetId="74">#REF!</definedName>
    <definedName name="账面价值" localSheetId="63">#REF!</definedName>
    <definedName name="账面价值" localSheetId="64">#REF!</definedName>
    <definedName name="账面价值">#REF!</definedName>
    <definedName name="전" localSheetId="55">#REF!</definedName>
    <definedName name="전" localSheetId="56">#REF!</definedName>
    <definedName name="전" localSheetId="57">#REF!</definedName>
    <definedName name="전" localSheetId="58">#REF!</definedName>
    <definedName name="전" localSheetId="59">#REF!</definedName>
    <definedName name="전" localSheetId="60">#REF!</definedName>
    <definedName name="전" localSheetId="61">#REF!</definedName>
    <definedName name="전" localSheetId="65">#REF!</definedName>
    <definedName name="전" localSheetId="67">#REF!</definedName>
    <definedName name="전" localSheetId="69">#REF!</definedName>
    <definedName name="전" localSheetId="71">#REF!</definedName>
    <definedName name="전" localSheetId="73">#REF!</definedName>
    <definedName name="전" localSheetId="62">#REF!</definedName>
    <definedName name="전" localSheetId="66">#REF!</definedName>
    <definedName name="전" localSheetId="68">#REF!</definedName>
    <definedName name="전" localSheetId="70">#REF!</definedName>
    <definedName name="전" localSheetId="72">#REF!</definedName>
    <definedName name="전" localSheetId="74">#REF!</definedName>
    <definedName name="전" localSheetId="63">#REF!</definedName>
    <definedName name="전" localSheetId="64">#REF!</definedName>
    <definedName name="전">#REF!</definedName>
    <definedName name="주택사업본부" localSheetId="55">#REF!</definedName>
    <definedName name="주택사업본부" localSheetId="56">#REF!</definedName>
    <definedName name="주택사업본부" localSheetId="57">#REF!</definedName>
    <definedName name="주택사업본부" localSheetId="58">#REF!</definedName>
    <definedName name="주택사업본부" localSheetId="59">#REF!</definedName>
    <definedName name="주택사업본부" localSheetId="60">#REF!</definedName>
    <definedName name="주택사업본부" localSheetId="61">#REF!</definedName>
    <definedName name="주택사업본부" localSheetId="65">#REF!</definedName>
    <definedName name="주택사업본부" localSheetId="67">#REF!</definedName>
    <definedName name="주택사업본부" localSheetId="69">#REF!</definedName>
    <definedName name="주택사업본부" localSheetId="71">#REF!</definedName>
    <definedName name="주택사업본부" localSheetId="73">#REF!</definedName>
    <definedName name="주택사업본부" localSheetId="62">#REF!</definedName>
    <definedName name="주택사업본부" localSheetId="66">#REF!</definedName>
    <definedName name="주택사업본부" localSheetId="68">#REF!</definedName>
    <definedName name="주택사업본부" localSheetId="70">#REF!</definedName>
    <definedName name="주택사업본부" localSheetId="72">#REF!</definedName>
    <definedName name="주택사업본부" localSheetId="74">#REF!</definedName>
    <definedName name="주택사업본부" localSheetId="63">#REF!</definedName>
    <definedName name="주택사업본부" localSheetId="64">#REF!</definedName>
    <definedName name="주택사업본부">#REF!</definedName>
    <definedName name="철구사업본부" localSheetId="55">#REF!</definedName>
    <definedName name="철구사업본부" localSheetId="56">#REF!</definedName>
    <definedName name="철구사업본부" localSheetId="57">#REF!</definedName>
    <definedName name="철구사업본부" localSheetId="58">#REF!</definedName>
    <definedName name="철구사업본부" localSheetId="59">#REF!</definedName>
    <definedName name="철구사업본부" localSheetId="60">#REF!</definedName>
    <definedName name="철구사업본부" localSheetId="61">#REF!</definedName>
    <definedName name="철구사업본부" localSheetId="65">#REF!</definedName>
    <definedName name="철구사업본부" localSheetId="67">#REF!</definedName>
    <definedName name="철구사업본부" localSheetId="69">#REF!</definedName>
    <definedName name="철구사업본부" localSheetId="71">#REF!</definedName>
    <definedName name="철구사업본부" localSheetId="73">#REF!</definedName>
    <definedName name="철구사업본부" localSheetId="62">#REF!</definedName>
    <definedName name="철구사업본부" localSheetId="66">#REF!</definedName>
    <definedName name="철구사업본부" localSheetId="68">#REF!</definedName>
    <definedName name="철구사업본부" localSheetId="70">#REF!</definedName>
    <definedName name="철구사업본부" localSheetId="72">#REF!</definedName>
    <definedName name="철구사업본부" localSheetId="74">#REF!</definedName>
    <definedName name="철구사업본부" localSheetId="63">#REF!</definedName>
    <definedName name="철구사업본부" localSheetId="64">#REF!</definedName>
    <definedName name="철구사업본부">#REF!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author>
  </authors>
  <commentList>
    <comment ref="A10" authorId="0">
      <text>
        <r>
          <rPr>
            <b/>
            <sz val="9"/>
            <rFont val="宋体"/>
            <charset val="134"/>
          </rPr>
          <t>admin:</t>
        </r>
        <r>
          <rPr>
            <sz val="9"/>
            <rFont val="宋体"/>
            <charset val="134"/>
          </rPr>
          <t xml:space="preserve">
反映资产负债表日以公允价值计量且其变动计入其他综合收益的应收票据和应收账款等</t>
        </r>
      </text>
    </comment>
    <comment ref="A39" authorId="0">
      <text>
        <r>
          <rPr>
            <b/>
            <sz val="9"/>
            <rFont val="宋体"/>
            <charset val="134"/>
          </rPr>
          <t>admin:</t>
        </r>
        <r>
          <rPr>
            <sz val="9"/>
            <rFont val="宋体"/>
            <charset val="134"/>
          </rPr>
          <t xml:space="preserve">
反映资产负债表日企业以摊余成本计量的长期债权投资的期末账面价值</t>
        </r>
      </text>
    </comment>
    <comment ref="A40" authorId="0">
      <text>
        <r>
          <rPr>
            <b/>
            <sz val="9"/>
            <rFont val="宋体"/>
            <charset val="134"/>
          </rPr>
          <t>admin:</t>
        </r>
        <r>
          <rPr>
            <sz val="9"/>
            <rFont val="宋体"/>
            <charset val="134"/>
          </rPr>
          <t xml:space="preserve">
反映资产负债表日企业分类为以公允价值计量且其变动计入其他综合收益的长期债权投资的期末账面价值。</t>
        </r>
      </text>
    </comment>
    <comment ref="A47" authorId="0">
      <text>
        <r>
          <rPr>
            <b/>
            <sz val="9"/>
            <rFont val="宋体"/>
            <charset val="134"/>
          </rPr>
          <t>admin:</t>
        </r>
        <r>
          <rPr>
            <sz val="9"/>
            <rFont val="宋体"/>
            <charset val="134"/>
          </rPr>
          <t xml:space="preserve">
反映资产负债表日企业指定为以公允价值计量且其变动计入其他综合收益的非交易性权益工具投资的期末账面价值。</t>
        </r>
      </text>
    </comment>
    <comment ref="A49" authorId="0">
      <text>
        <r>
          <rPr>
            <b/>
            <sz val="9"/>
            <rFont val="宋体"/>
            <charset val="134"/>
          </rPr>
          <t>admin:</t>
        </r>
        <r>
          <rPr>
            <sz val="9"/>
            <rFont val="宋体"/>
            <charset val="134"/>
          </rPr>
          <t xml:space="preserve">
反映资产负债表日企业指定为以公允价值计量且其变动计入其他综合收益的非交易性权益工具投资的期末账面价值。</t>
        </r>
      </text>
    </comment>
    <comment ref="A76" authorId="0">
      <text>
        <r>
          <rPr>
            <b/>
            <sz val="9"/>
            <rFont val="宋体"/>
            <charset val="134"/>
          </rPr>
          <t>admin:</t>
        </r>
        <r>
          <rPr>
            <sz val="9"/>
            <rFont val="宋体"/>
            <charset val="134"/>
          </rPr>
          <t xml:space="preserve">
反映资产负债表日承租人企业持有的使用权资产的期末账面价值。</t>
        </r>
      </text>
    </comment>
    <comment ref="A109" authorId="0">
      <text>
        <r>
          <rPr>
            <b/>
            <sz val="9"/>
            <rFont val="宋体"/>
            <charset val="134"/>
          </rPr>
          <t>admin:</t>
        </r>
        <r>
          <rPr>
            <sz val="9"/>
            <rFont val="宋体"/>
            <charset val="134"/>
          </rPr>
          <t xml:space="preserve">
反映资产负债表日处置组中与划分为持有待售类别的资产直接相关的负债的期末账面价值</t>
        </r>
      </text>
    </comment>
    <comment ref="A118" authorId="0">
      <text>
        <r>
          <rPr>
            <b/>
            <sz val="9"/>
            <rFont val="宋体"/>
            <charset val="134"/>
          </rPr>
          <t>admin:</t>
        </r>
        <r>
          <rPr>
            <sz val="9"/>
            <rFont val="宋体"/>
            <charset val="134"/>
          </rPr>
          <t xml:space="preserve">
反映资产负债表日承租人企业尚未支付的租赁付款额的期末账面价值。</t>
        </r>
      </text>
    </comment>
  </commentList>
</comments>
</file>

<file path=xl/comments10.xml><?xml version="1.0" encoding="utf-8"?>
<comments xmlns="http://schemas.openxmlformats.org/spreadsheetml/2006/main">
  <authors>
    <author>chenjie</author>
  </authors>
  <commentList>
    <comment ref="B6" authorId="0">
      <text>
        <r>
          <rPr>
            <sz val="9"/>
            <rFont val="宋体"/>
            <charset val="134"/>
          </rPr>
          <t>chenjie:
填全称</t>
        </r>
      </text>
    </comment>
    <comment ref="C6" authorId="0">
      <text>
        <r>
          <rPr>
            <sz val="9"/>
            <rFont val="宋体"/>
            <charset val="134"/>
          </rPr>
          <t>chenjie:
发生日期指利息结算日，填列到日。</t>
        </r>
      </text>
    </comment>
    <comment ref="D6" authorId="0">
      <text>
        <r>
          <rPr>
            <sz val="9"/>
            <rFont val="宋体"/>
            <charset val="134"/>
          </rPr>
          <t>chenjie:
填列到“日”，如“2001.6.1—2001.12.30”。</t>
        </r>
      </text>
    </comment>
  </commentList>
</comments>
</file>

<file path=xl/comments11.xml><?xml version="1.0" encoding="utf-8"?>
<comments xmlns="http://schemas.openxmlformats.org/spreadsheetml/2006/main">
  <authors>
    <author>chenjie</author>
  </authors>
  <commentList>
    <comment ref="C6" authorId="0">
      <text>
        <r>
          <rPr>
            <sz val="9"/>
            <rFont val="宋体"/>
            <charset val="134"/>
          </rPr>
          <t>chenjie:
指的是利润或股利分配时间</t>
        </r>
      </text>
    </comment>
    <comment ref="D6" authorId="0">
      <text>
        <r>
          <rPr>
            <sz val="9"/>
            <rFont val="宋体"/>
            <charset val="134"/>
          </rPr>
          <t>chenjie:
指股利发生的期间，如2002年应收2001年的股利，则该栏目填写“2001年”。</t>
        </r>
      </text>
    </comment>
    <comment ref="J6" authorId="0">
      <text>
        <r>
          <rPr>
            <sz val="9"/>
            <rFont val="宋体"/>
            <charset val="134"/>
          </rPr>
          <t>chenjie:
注明实际的股权比例</t>
        </r>
      </text>
    </comment>
  </commentList>
</comments>
</file>

<file path=xl/comments12.xml><?xml version="1.0" encoding="utf-8"?>
<comments xmlns="http://schemas.openxmlformats.org/spreadsheetml/2006/main">
  <authors>
    <author>chenjie</author>
    <author>seaman</author>
  </authors>
  <commentList>
    <comment ref="B6" authorId="0">
      <text>
        <r>
          <rPr>
            <sz val="9"/>
            <rFont val="宋体"/>
            <charset val="134"/>
          </rPr>
          <t>chenjie:
债务单位名称应填列全称，不应以地名或不明确的简称或业务内容代替</t>
        </r>
      </text>
    </comment>
    <comment ref="C6" authorId="0">
      <text>
        <r>
          <rPr>
            <sz val="9"/>
            <rFont val="宋体"/>
            <charset val="134"/>
          </rPr>
          <t>chenjie:
如：“售油款”等</t>
        </r>
      </text>
    </comment>
    <comment ref="D6" authorId="0">
      <text>
        <r>
          <rPr>
            <sz val="9"/>
            <rFont val="宋体"/>
            <charset val="134"/>
          </rPr>
          <t>chenjie:
填列最后一笔借方发生额的日期；
日期填写形式(半角状态下)如：2002-6又如2001-11</t>
        </r>
      </text>
    </comment>
    <comment ref="E6" authorId="1">
      <text>
        <r>
          <rPr>
            <sz val="9"/>
            <rFont val="宋体"/>
            <charset val="134"/>
          </rPr>
          <t>1年以内
1~2年
2~3年
3~4年
4~5年
5年以上</t>
        </r>
      </text>
    </comment>
    <comment ref="S6" authorId="0">
      <text>
        <r>
          <rPr>
            <sz val="9"/>
            <rFont val="宋体"/>
            <charset val="134"/>
          </rPr>
          <t>chenjie: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13.xml><?xml version="1.0" encoding="utf-8"?>
<comments xmlns="http://schemas.openxmlformats.org/spreadsheetml/2006/main">
  <authors>
    <author>chenjie</author>
  </authors>
  <commentList>
    <comment ref="S7" authorId="0">
      <text>
        <r>
          <rPr>
            <sz val="9"/>
            <rFont val="宋体"/>
            <charset val="134"/>
          </rPr>
          <t>chenjie:
(1)注1；(2)负数余额产生的原因。</t>
        </r>
      </text>
    </comment>
  </commentList>
</comments>
</file>

<file path=xl/comments14.xml><?xml version="1.0" encoding="utf-8"?>
<comments xmlns="http://schemas.openxmlformats.org/spreadsheetml/2006/main">
  <authors>
    <author>chenjie</author>
  </authors>
  <commentList>
    <comment ref="R7" authorId="0">
      <text>
        <r>
          <rPr>
            <sz val="9"/>
            <rFont val="宋体"/>
            <charset val="134"/>
          </rPr>
          <t>chenjie:
(1)注1；(2)负数余额产生的原因。</t>
        </r>
      </text>
    </comment>
  </commentList>
</comments>
</file>

<file path=xl/comments15.xml><?xml version="1.0" encoding="utf-8"?>
<comments xmlns="http://schemas.openxmlformats.org/spreadsheetml/2006/main">
  <authors>
    <author>chenjie</author>
  </authors>
  <commentList>
    <comment ref="V7" authorId="0">
      <text>
        <r>
          <rPr>
            <sz val="9"/>
            <rFont val="宋体"/>
            <charset val="134"/>
          </rPr>
          <t>chenjie:
(1)注1；(2)负数余额产生的原因。</t>
        </r>
      </text>
    </comment>
  </commentList>
</comments>
</file>

<file path=xl/comments16.xml><?xml version="1.0" encoding="utf-8"?>
<comments xmlns="http://schemas.openxmlformats.org/spreadsheetml/2006/main">
  <authors>
    <author>chenjie</author>
  </authors>
  <commentList>
    <comment ref="S7" authorId="0">
      <text>
        <r>
          <rPr>
            <sz val="9"/>
            <rFont val="宋体"/>
            <charset val="134"/>
          </rPr>
          <t>chenjie:
(1)注1；(2)负数余额产生的原因。</t>
        </r>
      </text>
    </comment>
  </commentList>
</comments>
</file>

<file path=xl/comments17.xml><?xml version="1.0" encoding="utf-8"?>
<comments xmlns="http://schemas.openxmlformats.org/spreadsheetml/2006/main">
  <authors>
    <author>chenjie</author>
  </authors>
  <commentList>
    <comment ref="AC7" authorId="0">
      <text>
        <r>
          <rPr>
            <sz val="9"/>
            <rFont val="宋体"/>
            <charset val="134"/>
          </rPr>
          <t>chenjie:
(1)注1；(2)负数余额产生的原因。</t>
        </r>
      </text>
    </comment>
  </commentList>
</comments>
</file>

<file path=xl/comments18.xml><?xml version="1.0" encoding="utf-8"?>
<comments xmlns="http://schemas.openxmlformats.org/spreadsheetml/2006/main">
  <authors>
    <author>chenjie</author>
    <author>U p</author>
    <author>seaman</author>
  </authors>
  <commentList>
    <comment ref="B6" authorId="0">
      <text>
        <r>
          <rPr>
            <sz val="9"/>
            <rFont val="宋体"/>
            <charset val="134"/>
          </rPr>
          <t>chenjie:
债务单位名称应填列全称，不应以地名或不明确的简称或业务内容代替</t>
        </r>
      </text>
    </comment>
    <comment ref="C6" authorId="1">
      <text>
        <r>
          <rPr>
            <sz val="9"/>
            <rFont val="宋体"/>
            <charset val="134"/>
          </rPr>
          <t xml:space="preserve">
根据企业经营情况确认是否列示</t>
        </r>
      </text>
    </comment>
    <comment ref="D6" authorId="0">
      <text>
        <r>
          <rPr>
            <sz val="9"/>
            <rFont val="宋体"/>
            <charset val="134"/>
          </rPr>
          <t>chenjie:
如：“售油款”等</t>
        </r>
      </text>
    </comment>
    <comment ref="E6" authorId="0">
      <text>
        <r>
          <rPr>
            <sz val="9"/>
            <rFont val="宋体"/>
            <charset val="134"/>
          </rPr>
          <t>chenjie:
填列最后一笔借方发生额的日期；
日期填写形式(半角状态下)如：2002-6又如2001-11</t>
        </r>
      </text>
    </comment>
    <comment ref="F6" authorId="2">
      <text>
        <r>
          <rPr>
            <sz val="9"/>
            <rFont val="宋体"/>
            <charset val="134"/>
          </rPr>
          <t>1年以内
1~2年
2~3年
3~4年
4~5年
5年以上</t>
        </r>
      </text>
    </comment>
    <comment ref="T6" authorId="0">
      <text>
        <r>
          <rPr>
            <sz val="9"/>
            <rFont val="宋体"/>
            <charset val="134"/>
          </rPr>
          <t>chenjie: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19.xml><?xml version="1.0" encoding="utf-8"?>
<comments xmlns="http://schemas.openxmlformats.org/spreadsheetml/2006/main">
  <authors>
    <author>chenjie</author>
  </authors>
  <commentList>
    <comment ref="B6" authorId="0">
      <text>
        <r>
          <rPr>
            <sz val="9"/>
            <rFont val="宋体"/>
            <charset val="134"/>
          </rPr>
          <t>chenjie:
填入债券名称如：“3年期国库券”、“5年期电力基金债券”等</t>
        </r>
      </text>
    </comment>
    <comment ref="D6" authorId="0">
      <text>
        <r>
          <rPr>
            <sz val="9"/>
            <rFont val="宋体"/>
            <charset val="134"/>
          </rPr>
          <t>chenjie:
购买日</t>
        </r>
      </text>
    </comment>
    <comment ref="K6" authorId="0">
      <text>
        <r>
          <rPr>
            <sz val="9"/>
            <rFont val="宋体"/>
            <charset val="134"/>
          </rPr>
          <t>chenjie:
设定抵押的债券应标明</t>
        </r>
      </text>
    </comment>
  </commentList>
</comments>
</file>

<file path=xl/comments2.xml><?xml version="1.0" encoding="utf-8"?>
<comments xmlns="http://schemas.openxmlformats.org/spreadsheetml/2006/main">
  <authors>
    <author>chenjie</author>
  </authors>
  <commentList>
    <comment ref="B6" authorId="0">
      <text>
        <r>
          <rPr>
            <sz val="9"/>
            <rFont val="宋体"/>
            <charset val="134"/>
          </rPr>
          <t xml:space="preserve">chenjie:
填写现金实物存放单位名称 </t>
        </r>
      </text>
    </comment>
    <comment ref="D6" authorId="0">
      <text>
        <r>
          <rPr>
            <sz val="9"/>
            <rFont val="宋体"/>
            <charset val="134"/>
          </rPr>
          <t xml:space="preserve">chenjie:
填写原币金额 </t>
        </r>
      </text>
    </comment>
    <comment ref="E6" authorId="0">
      <text>
        <r>
          <rPr>
            <sz val="9"/>
            <rFont val="宋体"/>
            <charset val="134"/>
          </rPr>
          <t>chenjie:
评估基准日汇率为中间价</t>
        </r>
      </text>
    </comment>
  </commentList>
</comments>
</file>

<file path=xl/comments20.xml><?xml version="1.0" encoding="utf-8"?>
<comments xmlns="http://schemas.openxmlformats.org/spreadsheetml/2006/main">
  <authors>
    <author>chenjie</author>
  </authors>
  <commentList>
    <comment ref="B6" authorId="0">
      <text>
        <r>
          <rPr>
            <sz val="9"/>
            <rFont val="宋体"/>
            <charset val="134"/>
          </rPr>
          <t>chenjie:
填入债券名称如：“3年期国库券”、“5年期电力基金债券”等</t>
        </r>
      </text>
    </comment>
    <comment ref="C6" authorId="0">
      <text>
        <r>
          <rPr>
            <sz val="9"/>
            <rFont val="宋体"/>
            <charset val="134"/>
          </rPr>
          <t>chenjie:
购买日</t>
        </r>
      </text>
    </comment>
    <comment ref="J6" authorId="0">
      <text>
        <r>
          <rPr>
            <sz val="9"/>
            <rFont val="宋体"/>
            <charset val="134"/>
          </rPr>
          <t>chenjie:
设定抵押的债券应标明</t>
        </r>
      </text>
    </comment>
  </commentList>
</comments>
</file>

<file path=xl/comments21.xml><?xml version="1.0" encoding="utf-8"?>
<comments xmlns="http://schemas.openxmlformats.org/spreadsheetml/2006/main">
  <authors>
    <author>chenjie</author>
  </authors>
  <commentList>
    <comment ref="B6" authorId="0">
      <text>
        <r>
          <rPr>
            <sz val="9"/>
            <rFont val="宋体"/>
            <charset val="134"/>
          </rPr>
          <t>chenjie:
根据具体资产内容填写</t>
        </r>
      </text>
    </comment>
    <comment ref="K6" authorId="0">
      <text>
        <r>
          <rPr>
            <sz val="9"/>
            <rFont val="宋体"/>
            <charset val="134"/>
          </rPr>
          <t>chenjie:
因特殊原因转入的资产，应在备注栏简要说明原因，有可能发生损失的项目，应提供相关文件资料</t>
        </r>
      </text>
    </comment>
  </commentList>
</comments>
</file>

<file path=xl/comments22.xml><?xml version="1.0" encoding="utf-8"?>
<comments xmlns="http://schemas.openxmlformats.org/spreadsheetml/2006/main">
  <authors>
    <author>chenjie</author>
  </authors>
  <commentList>
    <comment ref="B6" authorId="0">
      <text>
        <r>
          <rPr>
            <sz val="9"/>
            <rFont val="宋体"/>
            <charset val="134"/>
          </rPr>
          <t>chenjie:
填列全称</t>
        </r>
      </text>
    </comment>
  </commentList>
</comments>
</file>

<file path=xl/comments23.xml><?xml version="1.0" encoding="utf-8"?>
<comments xmlns="http://schemas.openxmlformats.org/spreadsheetml/2006/main">
  <authors>
    <author>chenjie</author>
  </authors>
  <commentList>
    <comment ref="B6" authorId="0">
      <text>
        <r>
          <rPr>
            <sz val="9"/>
            <rFont val="宋体"/>
            <charset val="134"/>
          </rPr>
          <t>chenjie:
债务单位名称应填列全称，不应以地名或不明确的简称或业务内容代替</t>
        </r>
      </text>
    </comment>
    <comment ref="C6" authorId="0">
      <text>
        <r>
          <rPr>
            <sz val="9"/>
            <rFont val="宋体"/>
            <charset val="134"/>
          </rPr>
          <t>chenjie:
如：“租赁XXXXXX”等</t>
        </r>
      </text>
    </comment>
    <comment ref="P6" authorId="0">
      <text>
        <r>
          <rPr>
            <sz val="9"/>
            <rFont val="宋体"/>
            <charset val="134"/>
          </rPr>
          <t>chenjie: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24.xml><?xml version="1.0" encoding="utf-8"?>
<comments xmlns="http://schemas.openxmlformats.org/spreadsheetml/2006/main">
  <authors>
    <author>U p</author>
    <author>chenjie</author>
  </authors>
  <commentList>
    <comment ref="J5" authorId="0">
      <text>
        <r>
          <rPr>
            <sz val="10"/>
            <color rgb="FF000000"/>
            <rFont val="Times New Roman"/>
            <charset val="134"/>
          </rPr>
          <t xml:space="preserve">（外购、自建、自用转入、存货转入等）
</t>
        </r>
      </text>
    </comment>
    <comment ref="B7" authorId="1">
      <text>
        <r>
          <rPr>
            <sz val="9"/>
            <rFont val="宋体"/>
            <charset val="134"/>
          </rPr>
          <t>chenjie:
填写房产证编号,无证不填</t>
        </r>
      </text>
    </comment>
    <comment ref="O7" authorId="1">
      <text>
        <r>
          <rPr>
            <sz val="9"/>
            <color rgb="FF000000"/>
            <rFont val="宋体"/>
            <charset val="134"/>
          </rPr>
          <t>chenjie:
如：“砖混、钢混、框架、砖木、简易”等，各类型结构的定义参见填表说明。</t>
        </r>
      </text>
    </comment>
    <comment ref="P7" authorId="1">
      <text>
        <r>
          <rPr>
            <sz val="9"/>
            <color rgb="FF000000"/>
            <rFont val="宋体"/>
            <charset val="134"/>
          </rPr>
          <t>chenjie:
指竣工日期</t>
        </r>
      </text>
    </comment>
    <comment ref="Q7" authorId="1">
      <text>
        <r>
          <rPr>
            <sz val="9"/>
            <rFont val="宋体"/>
            <charset val="134"/>
          </rPr>
          <t>chenjie:
m2或m3</t>
        </r>
      </text>
    </comment>
    <comment ref="R7" authorId="1">
      <text>
        <r>
          <rPr>
            <sz val="9"/>
            <color rgb="FF000000"/>
            <rFont val="宋体"/>
            <charset val="134"/>
          </rPr>
          <t>chenjie:
(1)一般应填写房产证所填写的建筑面积值，如无房屋证，应填写工程概预算书上的面积值，否则就需要重新丈量；(2)对因改扩建已改变了原有建筑面积的，应以基准日实际建筑面积填报，但必须在备注中加以说明。注意：在增加面积的同时，应增加帐面原值及净值，如果增加面积的相应价值未入帐，应同时在备注中注明未入帐部分的建筑面积。</t>
        </r>
      </text>
    </comment>
    <comment ref="AE7" authorId="1">
      <text>
        <r>
          <rPr>
            <sz val="9"/>
            <rFont val="宋体"/>
            <charset val="134"/>
          </rPr>
          <t>chenjie: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25.xml><?xml version="1.0" encoding="utf-8"?>
<comments xmlns="http://schemas.openxmlformats.org/spreadsheetml/2006/main">
  <authors>
    <author>U p</author>
    <author>chenjie</author>
  </authors>
  <commentList>
    <comment ref="J5" authorId="0">
      <text>
        <r>
          <rPr>
            <sz val="10"/>
            <color rgb="FF000000"/>
            <rFont val="Times New Roman"/>
            <charset val="134"/>
          </rPr>
          <t xml:space="preserve">（外购、自建、自用转入、存货转入等）
</t>
        </r>
      </text>
    </comment>
    <comment ref="B7" authorId="1">
      <text>
        <r>
          <rPr>
            <sz val="9"/>
            <rFont val="宋体"/>
            <charset val="134"/>
          </rPr>
          <t>chenjie:
填写房产证编号,无证不填</t>
        </r>
      </text>
    </comment>
    <comment ref="O7" authorId="1">
      <text>
        <r>
          <rPr>
            <sz val="9"/>
            <rFont val="宋体"/>
            <charset val="134"/>
          </rPr>
          <t>chenjie:
如：“砖混、钢混、框架、砖木、简易”等，各类型结构的定义参见填表说明。</t>
        </r>
      </text>
    </comment>
    <comment ref="P7" authorId="1">
      <text>
        <r>
          <rPr>
            <sz val="9"/>
            <rFont val="宋体"/>
            <charset val="134"/>
          </rPr>
          <t>chenjie:
指竣工日期</t>
        </r>
      </text>
    </comment>
    <comment ref="Q7" authorId="1">
      <text>
        <r>
          <rPr>
            <sz val="9"/>
            <rFont val="宋体"/>
            <charset val="134"/>
          </rPr>
          <t>chenjie:
m2或m3</t>
        </r>
      </text>
    </comment>
    <comment ref="R7" authorId="1">
      <text>
        <r>
          <rPr>
            <sz val="9"/>
            <color rgb="FF000000"/>
            <rFont val="宋体"/>
            <charset val="134"/>
          </rPr>
          <t>chenjie:
(1)一般应填写房产证所填写的建筑面积值，如无房屋证，应填写工程概预算书上的面积值，否则就需要重新丈量；(2)对因改扩建已改变了原有建筑面积的，应以基准日实际建筑面积填报，但必须在备注中加以说明。注意：在增加面积的同时，应增加帐面原值及净值，如果增加面积的相应价值未入帐，应同时在备注中注明未入帐部分的建筑面积。</t>
        </r>
      </text>
    </comment>
    <comment ref="AA7" authorId="1">
      <text>
        <r>
          <rPr>
            <sz val="9"/>
            <rFont val="宋体"/>
            <charset val="134"/>
          </rPr>
          <t>chenjie: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26.xml><?xml version="1.0" encoding="utf-8"?>
<comments xmlns="http://schemas.openxmlformats.org/spreadsheetml/2006/main">
  <authors>
    <author>U p</author>
    <author>chenjie</author>
  </authors>
  <commentList>
    <comment ref="D5" authorId="0">
      <text>
        <r>
          <rPr>
            <sz val="10"/>
            <color rgb="FF000000"/>
            <rFont val="Microsoft YaHei UI"/>
            <charset val="134"/>
          </rPr>
          <t>（外购、自建、自用转入、存货转入等）</t>
        </r>
      </text>
    </comment>
    <comment ref="B6" authorId="1">
      <text>
        <r>
          <rPr>
            <sz val="9"/>
            <rFont val="宋体"/>
            <charset val="134"/>
          </rPr>
          <t>chenjie:
土地使用权证书的编号</t>
        </r>
      </text>
    </comment>
    <comment ref="E6" authorId="1">
      <text>
        <r>
          <rPr>
            <sz val="9"/>
            <rFont val="宋体"/>
            <charset val="134"/>
          </rPr>
          <t>chenjie:
所填内容应与土地证记录相符</t>
        </r>
      </text>
    </comment>
    <comment ref="F6" authorId="1">
      <text>
        <r>
          <rPr>
            <sz val="9"/>
            <rFont val="宋体"/>
            <charset val="134"/>
          </rPr>
          <t>chenjie:
所填内容应与土地证记录相符</t>
        </r>
      </text>
    </comment>
    <comment ref="H6" authorId="1">
      <text>
        <r>
          <rPr>
            <sz val="9"/>
            <rFont val="宋体"/>
            <charset val="134"/>
          </rPr>
          <t>chenjie:
所填内容应与土地证记录相符</t>
        </r>
      </text>
    </comment>
    <comment ref="J6" authorId="1">
      <text>
        <r>
          <rPr>
            <sz val="9"/>
            <rFont val="宋体"/>
            <charset val="134"/>
          </rPr>
          <t>chenjie:
所填内容应与土地证记录相符</t>
        </r>
      </text>
    </comment>
  </commentList>
</comments>
</file>

<file path=xl/comments27.xml><?xml version="1.0" encoding="utf-8"?>
<comments xmlns="http://schemas.openxmlformats.org/spreadsheetml/2006/main">
  <authors>
    <author>U p</author>
    <author>chenjie</author>
  </authors>
  <commentList>
    <comment ref="D5" authorId="0">
      <text>
        <r>
          <rPr>
            <sz val="10"/>
            <color rgb="FF000000"/>
            <rFont val="Microsoft YaHei UI"/>
            <charset val="134"/>
          </rPr>
          <t>（外购、自建、自用转入、存货转入等）</t>
        </r>
      </text>
    </comment>
    <comment ref="B6" authorId="1">
      <text>
        <r>
          <rPr>
            <sz val="9"/>
            <rFont val="宋体"/>
            <charset val="134"/>
          </rPr>
          <t>chenjie:
土地使用权证书的编号</t>
        </r>
      </text>
    </comment>
    <comment ref="E6" authorId="1">
      <text>
        <r>
          <rPr>
            <sz val="9"/>
            <rFont val="宋体"/>
            <charset val="134"/>
          </rPr>
          <t>chenjie:
所填内容应与土地证记录相符</t>
        </r>
      </text>
    </comment>
    <comment ref="F6" authorId="1">
      <text>
        <r>
          <rPr>
            <sz val="9"/>
            <rFont val="宋体"/>
            <charset val="134"/>
          </rPr>
          <t>chenjie:
所填内容应与土地证记录相符</t>
        </r>
      </text>
    </comment>
    <comment ref="H6" authorId="1">
      <text>
        <r>
          <rPr>
            <sz val="9"/>
            <rFont val="宋体"/>
            <charset val="134"/>
          </rPr>
          <t>chenjie:
所填内容应与土地证记录相符</t>
        </r>
      </text>
    </comment>
    <comment ref="J6" authorId="1">
      <text>
        <r>
          <rPr>
            <sz val="9"/>
            <rFont val="宋体"/>
            <charset val="134"/>
          </rPr>
          <t>chenjie:
所填内容应与土地证记录相符</t>
        </r>
      </text>
    </comment>
  </commentList>
</comments>
</file>

<file path=xl/comments28.xml><?xml version="1.0" encoding="utf-8"?>
<comments xmlns="http://schemas.openxmlformats.org/spreadsheetml/2006/main">
  <authors>
    <author>sucheng</author>
    <author>chenjie</author>
  </authors>
  <commentList>
    <comment ref="B7" authorId="0">
      <text>
        <r>
          <rPr>
            <sz val="9"/>
            <color rgb="FF000000"/>
            <rFont val="宋体"/>
            <charset val="134"/>
          </rPr>
          <t>sucheng:
企业资产管理所使用的编号</t>
        </r>
      </text>
    </comment>
    <comment ref="C7" authorId="1">
      <text>
        <r>
          <rPr>
            <sz val="9"/>
            <color rgb="FF000000"/>
            <rFont val="宋体"/>
            <charset val="134"/>
          </rPr>
          <t>chenjie:
填写房产证编号,无证不填</t>
        </r>
      </text>
    </comment>
    <comment ref="L7" authorId="1">
      <text>
        <r>
          <rPr>
            <sz val="9"/>
            <color rgb="FF000000"/>
            <rFont val="宋体"/>
            <charset val="134"/>
          </rPr>
          <t>chenjie:
如：“砖混、钢混、框架、砖木、简易”等，各类型结构的定义参见填表说明。</t>
        </r>
      </text>
    </comment>
    <comment ref="M7" authorId="1">
      <text>
        <r>
          <rPr>
            <sz val="9"/>
            <rFont val="宋体"/>
            <charset val="134"/>
          </rPr>
          <t>chenjie:
如：“砖混、钢混、框架、砖木、简易”等，各类型结构的定义参见填表说明。</t>
        </r>
      </text>
    </comment>
    <comment ref="Y7" authorId="1">
      <text>
        <r>
          <rPr>
            <sz val="9"/>
            <color rgb="FF000000"/>
            <rFont val="宋体"/>
            <charset val="134"/>
          </rPr>
          <t>chenjie:
(1)一般应填写房产证所填写的建筑面积值，如无房屋证，应填写工程概预算书上的面积值，否则就需要重新丈量；(2)对因改扩建已改变了原有建筑面积的，应以基准日实际建筑面积填报，但必须在备注中加以说明。注意：在增加面积的同时，应增加帐面原值及净值，如果增加面积的相应价值未入帐，应同时在备注中注明未入帐部分的建筑面积。</t>
        </r>
      </text>
    </comment>
    <comment ref="AA7" authorId="1">
      <text>
        <r>
          <rPr>
            <sz val="9"/>
            <color rgb="FF000000"/>
            <rFont val="宋体"/>
            <charset val="134"/>
          </rPr>
          <t>chenjie:
指竣工日期</t>
        </r>
      </text>
    </comment>
    <comment ref="AM7" authorId="1">
      <text>
        <r>
          <rPr>
            <sz val="9"/>
            <rFont val="宋体"/>
            <charset val="134"/>
          </rPr>
          <t>chenjie:
备注中须说明的事项：(1)对因改扩建已改变了原有建筑面积的；(2)在增加面积的同时，其相应价值未入帐的，注明未入帐部分的建筑面积。(3)盘盈资产及非正常状态下的房屋，如：“危房、已拆除、待报废”等(4)负数余额；(5)房屋管理部门确定为“违章建筑”的。</t>
        </r>
      </text>
    </comment>
  </commentList>
</comments>
</file>

<file path=xl/comments29.xml><?xml version="1.0" encoding="utf-8"?>
<comments xmlns="http://schemas.openxmlformats.org/spreadsheetml/2006/main">
  <authors>
    <author>sucheng</author>
    <author>chenjie</author>
  </authors>
  <commentList>
    <comment ref="B7" authorId="0">
      <text>
        <r>
          <rPr>
            <sz val="9"/>
            <color rgb="FF000000"/>
            <rFont val="宋体"/>
            <charset val="134"/>
          </rPr>
          <t>sucheng:
企业资产管理所使用的编号</t>
        </r>
      </text>
    </comment>
    <comment ref="C7" authorId="1">
      <text>
        <r>
          <rPr>
            <sz val="9"/>
            <rFont val="宋体"/>
            <charset val="134"/>
          </rPr>
          <t>chenjie:
填写构筑物或其他辅助设施的全称</t>
        </r>
      </text>
    </comment>
    <comment ref="E7" authorId="1">
      <text>
        <r>
          <rPr>
            <sz val="9"/>
            <color rgb="FF000000"/>
            <rFont val="宋体"/>
            <charset val="134"/>
          </rPr>
          <t>chenjie:
如“砖、钢筋砼、钢结构、砖铁栏杆、砼面、沥青面、砖面”等，详见填表说明</t>
        </r>
      </text>
    </comment>
    <comment ref="G7" authorId="1">
      <text>
        <r>
          <rPr>
            <sz val="9"/>
            <rFont val="宋体"/>
            <charset val="134"/>
          </rPr>
          <t>chenjie:
座、口（井）、m、个等，详见填表说明</t>
        </r>
      </text>
    </comment>
    <comment ref="J7" authorId="1">
      <text>
        <r>
          <rPr>
            <sz val="9"/>
            <color rgb="FF000000"/>
            <rFont val="宋体"/>
            <charset val="134"/>
          </rPr>
          <t>chenjie:
长度、宽度和建筑面积应按图纸准确填写</t>
        </r>
      </text>
    </comment>
    <comment ref="K7" authorId="1">
      <text>
        <r>
          <rPr>
            <sz val="9"/>
            <rFont val="宋体"/>
            <charset val="134"/>
          </rPr>
          <t>chenjie:
指竣工验收日</t>
        </r>
      </text>
    </comment>
    <comment ref="W7" authorId="1">
      <text>
        <r>
          <rPr>
            <sz val="9"/>
            <rFont val="宋体"/>
            <charset val="134"/>
          </rPr>
          <t>chenjie:
备注中须说明的事项：(1)对因改扩建已改变了原有建筑面积的；(2)改扩建增加的相应价值未入帐的，注明未入帐部分的建筑面积。(3)盘盈资产及非正常状态下的资产，如：“已拆除、待报废”等(5)负数余额</t>
        </r>
      </text>
    </comment>
  </commentList>
</comments>
</file>

<file path=xl/comments3.xml><?xml version="1.0" encoding="utf-8"?>
<comments xmlns="http://schemas.openxmlformats.org/spreadsheetml/2006/main">
  <authors>
    <author>chenjie</author>
  </authors>
  <commentList>
    <comment ref="B6" authorId="0">
      <text>
        <r>
          <rPr>
            <sz val="9"/>
            <rFont val="宋体"/>
            <charset val="134"/>
          </rPr>
          <t>chenjie:
填列全称</t>
        </r>
      </text>
    </comment>
    <comment ref="C6" authorId="0">
      <text>
        <r>
          <rPr>
            <sz val="9"/>
            <rFont val="宋体"/>
            <charset val="134"/>
          </rPr>
          <t>chenjie:
如：鞍山信托、民生银行等、天鸿宝业等</t>
        </r>
      </text>
    </comment>
    <comment ref="E6" authorId="0">
      <text>
        <r>
          <rPr>
            <sz val="9"/>
            <rFont val="宋体"/>
            <charset val="134"/>
          </rPr>
          <t>chenjie:
购买日</t>
        </r>
      </text>
    </comment>
  </commentList>
</comments>
</file>

<file path=xl/comments30.xml><?xml version="1.0" encoding="utf-8"?>
<comments xmlns="http://schemas.openxmlformats.org/spreadsheetml/2006/main">
  <authors>
    <author>sucheng</author>
    <author>chenjie</author>
  </authors>
  <commentList>
    <comment ref="B4" authorId="0">
      <text>
        <r>
          <rPr>
            <sz val="9"/>
            <color rgb="FF000000"/>
            <rFont val="宋体"/>
            <charset val="134"/>
          </rPr>
          <t>sucheng:
企业资产管理所使用的编号</t>
        </r>
      </text>
    </comment>
    <comment ref="C4" authorId="1">
      <text>
        <r>
          <rPr>
            <sz val="9"/>
            <color rgb="FF000000"/>
            <rFont val="宋体"/>
            <charset val="134"/>
          </rPr>
          <t>chenjie:
填写管道和沟槽的全称</t>
        </r>
      </text>
    </comment>
    <comment ref="G4" authorId="1">
      <text>
        <r>
          <rPr>
            <b/>
            <sz val="9"/>
            <rFont val="宋体"/>
            <charset val="134"/>
          </rPr>
          <t>jhwang:</t>
        </r>
        <r>
          <rPr>
            <sz val="9"/>
            <rFont val="宋体"/>
            <charset val="134"/>
          </rPr>
          <t xml:space="preserve">
长度、槽深、沟宽*沟厚管径*壁厚、材质、绝缘方式等应按图纸准确填写</t>
        </r>
      </text>
    </comment>
  </commentList>
</comments>
</file>

<file path=xl/comments31.xml><?xml version="1.0" encoding="utf-8"?>
<comments xmlns="http://schemas.openxmlformats.org/spreadsheetml/2006/main">
  <authors>
    <author>U p</author>
    <author>sucheng</author>
    <author>chenjie</author>
  </authors>
  <commentList>
    <comment ref="D5" authorId="0">
      <text>
        <r>
          <rPr>
            <b/>
            <sz val="10"/>
            <color rgb="FF000000"/>
            <rFont val="Microsoft YaHei UI"/>
            <charset val="134"/>
          </rPr>
          <t xml:space="preserve">船舶参数：
</t>
        </r>
        <r>
          <rPr>
            <sz val="10"/>
            <color rgb="FF000000"/>
            <rFont val="Microsoft YaHei UI"/>
            <charset val="134"/>
          </rPr>
          <t>船舶类型、已行驶海里、额定功率、额定载重(客)量、满载排水量(t)</t>
        </r>
      </text>
    </comment>
    <comment ref="B7" authorId="1">
      <text>
        <r>
          <rPr>
            <sz val="9"/>
            <color rgb="FF000000"/>
            <rFont val="宋体"/>
            <charset val="134"/>
          </rPr>
          <t>sucheng:
企业资产管理所使用的编号</t>
        </r>
      </text>
    </comment>
    <comment ref="C7" authorId="2">
      <text>
        <r>
          <rPr>
            <sz val="9"/>
            <rFont val="宋体"/>
            <charset val="134"/>
          </rPr>
          <t>chenjie:
设备按单台（套）填列</t>
        </r>
      </text>
    </comment>
    <comment ref="D7" authorId="2">
      <text>
        <r>
          <rPr>
            <sz val="9"/>
            <color rgb="FF000000"/>
            <rFont val="宋体"/>
            <charset val="134"/>
          </rPr>
          <t>chenjie:
按设备铭牌填写</t>
        </r>
      </text>
    </comment>
    <comment ref="F7" authorId="2">
      <text>
        <r>
          <rPr>
            <sz val="9"/>
            <color rgb="FF000000"/>
            <rFont val="宋体"/>
            <charset val="134"/>
          </rPr>
          <t>chenjie:
按设备铭牌填写，不得以地名或经销商名称替代</t>
        </r>
      </text>
    </comment>
    <comment ref="G7" authorId="2">
      <text>
        <r>
          <rPr>
            <sz val="9"/>
            <color rgb="FF000000"/>
            <rFont val="宋体"/>
            <charset val="134"/>
          </rPr>
          <t>chenjie:
台、件、套、个等</t>
        </r>
      </text>
    </comment>
    <comment ref="I7" authorId="2">
      <text>
        <r>
          <rPr>
            <sz val="9"/>
            <rFont val="宋体"/>
            <charset val="134"/>
          </rPr>
          <t>chenjie:
指购买设备日期，如为二手设备须填写原始购置日。日期填写形式(半角状态下)如：2002.6又如2001.11</t>
        </r>
      </text>
    </comment>
    <comment ref="J7" authorId="2">
      <text>
        <r>
          <rPr>
            <sz val="9"/>
            <rFont val="宋体"/>
            <charset val="134"/>
          </rPr>
          <t>chenjie:
设备投入使用的日期</t>
        </r>
      </text>
    </comment>
    <comment ref="U7" authorId="2">
      <text>
        <r>
          <rPr>
            <sz val="9"/>
            <rFont val="宋体"/>
            <charset val="134"/>
          </rPr>
          <t>chenjie: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32.xml><?xml version="1.0" encoding="utf-8"?>
<comments xmlns="http://schemas.openxmlformats.org/spreadsheetml/2006/main">
  <authors>
    <author>sucheng</author>
    <author>chenjie</author>
  </authors>
  <commentList>
    <comment ref="B7" authorId="0">
      <text>
        <r>
          <rPr>
            <sz val="9"/>
            <color rgb="FF000000"/>
            <rFont val="宋体"/>
            <charset val="134"/>
          </rPr>
          <t>sucheng:
企业资产管理所使用的编号</t>
        </r>
      </text>
    </comment>
    <comment ref="C7" authorId="1">
      <text>
        <r>
          <rPr>
            <sz val="9"/>
            <color rgb="FF000000"/>
            <rFont val="宋体"/>
            <charset val="134"/>
          </rPr>
          <t>chenjie:
指当地交管部门颁发的车辆牌照号</t>
        </r>
      </text>
    </comment>
    <comment ref="D7" authorId="1">
      <text>
        <r>
          <rPr>
            <sz val="9"/>
            <rFont val="宋体"/>
            <charset val="134"/>
          </rPr>
          <t>chenjie:
按车辆行驶证表述的名称和型号填写</t>
        </r>
      </text>
    </comment>
    <comment ref="F7" authorId="1">
      <text>
        <r>
          <rPr>
            <sz val="9"/>
            <color rgb="FF000000"/>
            <rFont val="宋体"/>
            <charset val="134"/>
          </rPr>
          <t>chenjie:
按车辆铭牌填写，不得以地名或经销商名称替代</t>
        </r>
      </text>
    </comment>
    <comment ref="G7" authorId="1">
      <text>
        <r>
          <rPr>
            <sz val="9"/>
            <rFont val="宋体"/>
            <charset val="134"/>
          </rPr>
          <t>chenjie:
辆</t>
        </r>
      </text>
    </comment>
    <comment ref="I7" authorId="1">
      <text>
        <r>
          <rPr>
            <sz val="9"/>
            <rFont val="宋体"/>
            <charset val="134"/>
          </rPr>
          <t>chenjie:
指购买日期，如为二手车须填写原始购置日。</t>
        </r>
      </text>
    </comment>
    <comment ref="J7" authorId="1">
      <text>
        <r>
          <rPr>
            <sz val="9"/>
            <rFont val="宋体"/>
            <charset val="134"/>
          </rPr>
          <t>chenjie:
投入使用的日期</t>
        </r>
      </text>
    </comment>
    <comment ref="K7" authorId="1">
      <text>
        <r>
          <rPr>
            <sz val="9"/>
            <rFont val="宋体"/>
            <charset val="134"/>
          </rPr>
          <t>chenjie:
按里程表显示数填列，若里程表已损坏或不准确，则无需填写</t>
        </r>
      </text>
    </comment>
    <comment ref="V7" authorId="1">
      <text>
        <r>
          <rPr>
            <sz val="9"/>
            <rFont val="宋体"/>
            <charset val="134"/>
          </rPr>
          <t>chenjie:
(1)对待报废、盘亏、帐外等运输车辆应在备注栏标明；(2)因折旧提超等原因造成负数余额的项目，应简述原因（3）其他</t>
        </r>
      </text>
    </comment>
  </commentList>
</comments>
</file>

<file path=xl/comments33.xml><?xml version="1.0" encoding="utf-8"?>
<comments xmlns="http://schemas.openxmlformats.org/spreadsheetml/2006/main">
  <authors>
    <author>sucheng</author>
    <author>chenjie</author>
  </authors>
  <commentList>
    <comment ref="B7" authorId="0">
      <text>
        <r>
          <rPr>
            <sz val="9"/>
            <color rgb="FF000000"/>
            <rFont val="宋体"/>
            <charset val="134"/>
          </rPr>
          <t>sucheng:
企业资产管理所使用的编号</t>
        </r>
      </text>
    </comment>
    <comment ref="C7" authorId="1">
      <text>
        <r>
          <rPr>
            <sz val="9"/>
            <rFont val="宋体"/>
            <charset val="134"/>
          </rPr>
          <t>chenjie:
设备按单台（套）填列</t>
        </r>
      </text>
    </comment>
    <comment ref="D7" authorId="1">
      <text>
        <r>
          <rPr>
            <sz val="9"/>
            <rFont val="宋体"/>
            <charset val="134"/>
          </rPr>
          <t>chenjie:
按设备铭牌填写</t>
        </r>
      </text>
    </comment>
    <comment ref="F7" authorId="1">
      <text>
        <r>
          <rPr>
            <sz val="9"/>
            <rFont val="宋体"/>
            <charset val="134"/>
          </rPr>
          <t>chenjie:
按设备铭牌填写，不得以地名或经销商名称替代</t>
        </r>
      </text>
    </comment>
    <comment ref="G7" authorId="1">
      <text>
        <r>
          <rPr>
            <sz val="9"/>
            <rFont val="宋体"/>
            <charset val="134"/>
          </rPr>
          <t>chenjie:
台、件、套、个等</t>
        </r>
      </text>
    </comment>
    <comment ref="I7" authorId="1">
      <text>
        <r>
          <rPr>
            <sz val="9"/>
            <rFont val="宋体"/>
            <charset val="134"/>
          </rPr>
          <t>chenjie:
指购买设备日期，如为二手设备须填写原始购置日。日期填写形式(半角状态下)如：2002.6又如2001.11</t>
        </r>
      </text>
    </comment>
    <comment ref="J7" authorId="1">
      <text>
        <r>
          <rPr>
            <sz val="9"/>
            <rFont val="宋体"/>
            <charset val="134"/>
          </rPr>
          <t>chenjie:
设备投入使用的日期</t>
        </r>
      </text>
    </comment>
    <comment ref="U7" authorId="1">
      <text>
        <r>
          <rPr>
            <sz val="9"/>
            <rFont val="宋体"/>
            <charset val="134"/>
          </rPr>
          <t>chenjie:
(1)对停用、不需用、待报废、淘汰、盘亏、盘盈等电子设备应在备注栏标明(2)因折旧提超等原因造成负数余额的项目，应简述原因(3)其他</t>
        </r>
      </text>
    </comment>
  </commentList>
</comments>
</file>

<file path=xl/comments34.xml><?xml version="1.0" encoding="utf-8"?>
<comments xmlns="http://schemas.openxmlformats.org/spreadsheetml/2006/main">
  <authors>
    <author>chenjie</author>
  </authors>
  <commentList>
    <comment ref="B6" authorId="0">
      <text>
        <r>
          <rPr>
            <sz val="9"/>
            <rFont val="宋体"/>
            <charset val="134"/>
          </rPr>
          <t>chenjie:
土地使用权证书的编号</t>
        </r>
      </text>
    </comment>
    <comment ref="D6" authorId="0">
      <text>
        <r>
          <rPr>
            <sz val="9"/>
            <rFont val="宋体"/>
            <charset val="134"/>
          </rPr>
          <t>chenjie:
所填内容应与土地证记录相符</t>
        </r>
      </text>
    </comment>
    <comment ref="E6" authorId="0">
      <text>
        <r>
          <rPr>
            <sz val="9"/>
            <rFont val="宋体"/>
            <charset val="134"/>
          </rPr>
          <t>chenjie:
所填内容应与土地证记录相符</t>
        </r>
      </text>
    </comment>
    <comment ref="G6" authorId="0">
      <text>
        <r>
          <rPr>
            <sz val="9"/>
            <rFont val="宋体"/>
            <charset val="134"/>
          </rPr>
          <t>chenjie:
所填内容应与土地证记录相符</t>
        </r>
      </text>
    </comment>
    <comment ref="I6" authorId="0">
      <text>
        <r>
          <rPr>
            <sz val="9"/>
            <rFont val="宋体"/>
            <charset val="134"/>
          </rPr>
          <t>chenjie:
所填内容应与土地证记录相符</t>
        </r>
      </text>
    </comment>
  </commentList>
</comments>
</file>

<file path=xl/comments35.xml><?xml version="1.0" encoding="utf-8"?>
<comments xmlns="http://schemas.openxmlformats.org/spreadsheetml/2006/main">
  <authors>
    <author>chenjie</author>
  </authors>
  <commentList>
    <comment ref="B6" authorId="0">
      <text>
        <r>
          <rPr>
            <sz val="9"/>
            <rFont val="宋体"/>
            <charset val="134"/>
          </rPr>
          <t>chenjie:
填列转入固定资产实物名称及规格型号，如“报废油罐汽车HQG5吨1辆”、“出售CA6140.2M普通车床1台”等</t>
        </r>
      </text>
    </comment>
    <comment ref="F6" authorId="0">
      <text>
        <r>
          <rPr>
            <sz val="9"/>
            <rFont val="宋体"/>
            <charset val="134"/>
          </rPr>
          <t>chenjie:
发生日期为转入时间</t>
        </r>
      </text>
    </comment>
    <comment ref="L6" authorId="0">
      <text>
        <r>
          <rPr>
            <sz val="9"/>
            <rFont val="宋体"/>
            <charset val="134"/>
          </rPr>
          <t>chenjie:
简要注明基准日资产清理状况（如“已清理完毕”、“清理净损失”、“清理收入”等</t>
        </r>
      </text>
    </comment>
  </commentList>
</comments>
</file>

<file path=xl/comments36.xml><?xml version="1.0" encoding="utf-8"?>
<comments xmlns="http://schemas.openxmlformats.org/spreadsheetml/2006/main">
  <authors>
    <author>chenjie</author>
  </authors>
  <commentList>
    <comment ref="G6" authorId="0">
      <text>
        <r>
          <rPr>
            <sz val="9"/>
            <color rgb="FF000000"/>
            <rFont val="宋体"/>
            <charset val="134"/>
          </rPr>
          <t>chenjie:
形象进度可以按工程施工进度的四个阶段考虑。（做完前期工程为一个阶段；动工已有一定时间为第二阶段；完成主体工程为第三阶段；由此到竣工为第四阶段。）</t>
        </r>
      </text>
    </comment>
    <comment ref="H6" authorId="0">
      <text>
        <r>
          <rPr>
            <sz val="9"/>
            <color rgb="FF000000"/>
            <rFont val="宋体"/>
            <charset val="134"/>
          </rPr>
          <t>chenjie:
指财务实际付款与合同总价款之比</t>
        </r>
      </text>
    </comment>
    <comment ref="N6" authorId="0">
      <text>
        <r>
          <rPr>
            <sz val="9"/>
            <color rgb="FF000000"/>
            <rFont val="宋体"/>
            <charset val="134"/>
          </rPr>
          <t>chenjie:
处于非正常状态的在建工程项目应在备注栏标注在建工程的施工状况，如：“停建1年、季节性停建”等</t>
        </r>
      </text>
    </comment>
  </commentList>
</comments>
</file>

<file path=xl/comments37.xml><?xml version="1.0" encoding="utf-8"?>
<comments xmlns="http://schemas.openxmlformats.org/spreadsheetml/2006/main">
  <authors>
    <author>chenjie</author>
  </authors>
  <commentList>
    <comment ref="B7" authorId="0">
      <text>
        <r>
          <rPr>
            <sz val="9"/>
            <rFont val="宋体"/>
            <charset val="134"/>
          </rPr>
          <t>chenjie:
请按照工程项目整理填列本表，不应按照财务入账时间顺序填列。</t>
        </r>
      </text>
    </comment>
    <comment ref="H7" authorId="0">
      <text>
        <r>
          <rPr>
            <sz val="9"/>
            <color rgb="FF000000"/>
            <rFont val="宋体"/>
            <charset val="134"/>
          </rPr>
          <t>chenjie:
形象进度可以按工程施工进度的四个阶段考虑。（做完前期工程为一个阶段；动工已有一定时间为第二阶段；完成主体工程为第三阶段；由此到竣工为第四阶段。）</t>
        </r>
      </text>
    </comment>
    <comment ref="I7" authorId="0">
      <text>
        <r>
          <rPr>
            <sz val="9"/>
            <rFont val="宋体"/>
            <charset val="134"/>
          </rPr>
          <t>chenjie:
指财务实际付款与合同总价款之比</t>
        </r>
      </text>
    </comment>
    <comment ref="X7" authorId="0">
      <text>
        <r>
          <rPr>
            <sz val="9"/>
            <rFont val="宋体"/>
            <charset val="134"/>
          </rPr>
          <t>chenjie:
处于非正常状态的在建工程项目应在备注栏标注在建工程的施工状况，如：“停建1年、季节性停建”等</t>
        </r>
      </text>
    </comment>
  </commentList>
</comments>
</file>

<file path=xl/comments38.xml><?xml version="1.0" encoding="utf-8"?>
<comments xmlns="http://schemas.openxmlformats.org/spreadsheetml/2006/main">
  <authors>
    <author>chenjie</author>
  </authors>
  <commentList>
    <comment ref="B7" authorId="0">
      <text>
        <r>
          <rPr>
            <sz val="9"/>
            <color rgb="FF000000"/>
            <rFont val="宋体"/>
            <charset val="134"/>
          </rPr>
          <t>chenjie:
填写管道和沟槽的全称</t>
        </r>
      </text>
    </comment>
    <comment ref="F7" authorId="0">
      <text>
        <r>
          <rPr>
            <sz val="9"/>
            <rFont val="宋体"/>
            <charset val="134"/>
          </rPr>
          <t>chenjie:
长度、槽深、沟宽*沟厚管径*壁厚、材质、绝缘方式等应按图纸准确填写</t>
        </r>
      </text>
    </comment>
    <comment ref="M7" authorId="0">
      <text>
        <r>
          <rPr>
            <sz val="9"/>
            <color rgb="FF000000"/>
            <rFont val="宋体"/>
            <charset val="134"/>
          </rPr>
          <t>chenjie:
形象进度可以按工程施工进度的四个阶段考虑。（做完前期工程为一个阶段；动工已有一定时间为第二阶段；完成主体工程为第三阶段；由此到竣工为第四阶段。）</t>
        </r>
      </text>
    </comment>
    <comment ref="N7" authorId="0">
      <text>
        <r>
          <rPr>
            <sz val="9"/>
            <rFont val="宋体"/>
            <charset val="134"/>
          </rPr>
          <t>chenjie:
指财务实际付款与合同总价款之比</t>
        </r>
      </text>
    </comment>
    <comment ref="X7" authorId="0">
      <text>
        <r>
          <rPr>
            <sz val="9"/>
            <rFont val="宋体"/>
            <charset val="134"/>
          </rPr>
          <t>chenjie:
处于非正常状态的在建工程项目应在备注栏标注在建工程的施工状况，如：“停建1年、季节性停建”等</t>
        </r>
      </text>
    </comment>
  </commentList>
</comments>
</file>

<file path=xl/comments39.xml><?xml version="1.0" encoding="utf-8"?>
<comments xmlns="http://schemas.openxmlformats.org/spreadsheetml/2006/main">
  <authors>
    <author>chenjie</author>
  </authors>
  <commentList>
    <comment ref="W7" authorId="0">
      <text>
        <r>
          <rPr>
            <sz val="9"/>
            <rFont val="宋体"/>
            <charset val="134"/>
          </rPr>
          <t>chenjie: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4.xml><?xml version="1.0" encoding="utf-8"?>
<comments xmlns="http://schemas.openxmlformats.org/spreadsheetml/2006/main">
  <authors>
    <author>chenjie</author>
  </authors>
  <commentList>
    <comment ref="B6" authorId="0">
      <text>
        <r>
          <rPr>
            <sz val="9"/>
            <rFont val="宋体"/>
            <charset val="134"/>
          </rPr>
          <t>chenjie:
填列全称</t>
        </r>
      </text>
    </comment>
    <comment ref="C6" authorId="0">
      <text>
        <r>
          <rPr>
            <sz val="9"/>
            <rFont val="宋体"/>
            <charset val="134"/>
          </rPr>
          <t>chenjie:
如：国库券、电力债券
    ＊＊公司债券</t>
        </r>
      </text>
    </comment>
  </commentList>
</comments>
</file>

<file path=xl/comments40.xml><?xml version="1.0" encoding="utf-8"?>
<comments xmlns="http://schemas.openxmlformats.org/spreadsheetml/2006/main">
  <authors>
    <author>chenjie</author>
  </authors>
  <commentList>
    <comment ref="Q7" authorId="0">
      <text>
        <r>
          <rPr>
            <sz val="9"/>
            <rFont val="宋体"/>
            <charset val="134"/>
          </rPr>
          <t>chenjie:
应注明的事项：(1)盘盈(2)非正常资产，如“停用、不需用、待报废、淘汰、盘亏”等(3)仪器仪表、电梯、锅炉、压力容器等规定由有关部门定期鉴定的设备应注明“达标”或“未达标”(4)因折旧提超等原因造成负数余额的项目，应简述原因(5)其他</t>
        </r>
      </text>
    </comment>
  </commentList>
</comments>
</file>

<file path=xl/comments41.xml><?xml version="1.0" encoding="utf-8"?>
<comments xmlns="http://schemas.openxmlformats.org/spreadsheetml/2006/main">
  <authors>
    <author>chenjie</author>
  </authors>
  <commentList>
    <comment ref="B6" authorId="0">
      <text>
        <r>
          <rPr>
            <sz val="9"/>
            <rFont val="宋体"/>
            <charset val="134"/>
          </rPr>
          <t>chenjie:
指摊销期在1年以上的各种费用。如“××租入资产改良款”、“××资产大修费用“等。若填表单位开办费在本科目核算，则除按要求填写本表外，应参照开办费清查评估明细表的要求在备注栏注明费用包括的计提内容和相应金额，或附专项说明亦可。</t>
        </r>
      </text>
    </comment>
    <comment ref="G6" authorId="0">
      <text>
        <r>
          <rPr>
            <sz val="9"/>
            <rFont val="宋体"/>
            <charset val="134"/>
          </rPr>
          <t>chenjie:
指开始摊销前的金额。</t>
        </r>
      </text>
    </comment>
  </commentList>
</comments>
</file>

<file path=xl/comments42.xml><?xml version="1.0" encoding="utf-8"?>
<comments xmlns="http://schemas.openxmlformats.org/spreadsheetml/2006/main">
  <authors>
    <author>chenjie</author>
  </authors>
  <commentList>
    <comment ref="B6" authorId="0">
      <text>
        <r>
          <rPr>
            <sz val="9"/>
            <rFont val="宋体"/>
            <charset val="134"/>
          </rPr>
          <t>chenjie:
土地使用权证书的编号</t>
        </r>
      </text>
    </comment>
    <comment ref="D6" authorId="0">
      <text>
        <r>
          <rPr>
            <sz val="9"/>
            <rFont val="宋体"/>
            <charset val="134"/>
          </rPr>
          <t>chenjie:
所填内容应与土地证记录相符</t>
        </r>
      </text>
    </comment>
    <comment ref="E6" authorId="0">
      <text>
        <r>
          <rPr>
            <sz val="9"/>
            <rFont val="宋体"/>
            <charset val="134"/>
          </rPr>
          <t>chenjie:
所填内容应与土地证记录相符</t>
        </r>
      </text>
    </comment>
    <comment ref="G6" authorId="0">
      <text>
        <r>
          <rPr>
            <sz val="9"/>
            <rFont val="宋体"/>
            <charset val="134"/>
          </rPr>
          <t>chenjie:
所填内容应与土地证记录相符</t>
        </r>
      </text>
    </comment>
    <comment ref="I6" authorId="0">
      <text>
        <r>
          <rPr>
            <sz val="9"/>
            <rFont val="宋体"/>
            <charset val="134"/>
          </rPr>
          <t>chenjie:
所填内容应与土地证记录相符</t>
        </r>
      </text>
    </comment>
  </commentList>
</comments>
</file>

<file path=xl/comments43.xml><?xml version="1.0" encoding="utf-8"?>
<comments xmlns="http://schemas.openxmlformats.org/spreadsheetml/2006/main">
  <authors>
    <author>bst</author>
  </authors>
  <commentList>
    <comment ref="C6" authorId="0">
      <text>
        <r>
          <rPr>
            <sz val="9"/>
            <rFont val="宋体"/>
            <charset val="134"/>
          </rPr>
          <t>bst:
土地使用权证书的编号</t>
        </r>
      </text>
    </comment>
    <comment ref="E6" authorId="0">
      <text>
        <r>
          <rPr>
            <sz val="9"/>
            <rFont val="宋体"/>
            <charset val="134"/>
          </rPr>
          <t>bst:
所填内容应与土地证记录相符</t>
        </r>
      </text>
    </comment>
    <comment ref="G6" authorId="0">
      <text>
        <r>
          <rPr>
            <sz val="9"/>
            <rFont val="宋体"/>
            <charset val="134"/>
          </rPr>
          <t>bst:
所填内容应与土地证记录相符</t>
        </r>
      </text>
    </comment>
  </commentList>
</comments>
</file>

<file path=xl/comments44.xml><?xml version="1.0" encoding="utf-8"?>
<comments xmlns="http://schemas.openxmlformats.org/spreadsheetml/2006/main">
  <authors>
    <author>chenjie</author>
  </authors>
  <commentList>
    <comment ref="C6" authorId="0">
      <text>
        <r>
          <rPr>
            <sz val="9"/>
            <rFont val="宋体"/>
            <charset val="134"/>
          </rPr>
          <t>chenjie:
如：“××专利权”、“××软件”等</t>
        </r>
      </text>
    </comment>
    <comment ref="N6" authorId="0">
      <text>
        <r>
          <rPr>
            <sz val="9"/>
            <rFont val="宋体"/>
            <charset val="134"/>
          </rPr>
          <t>chenjie:
企业实际拥有但基准日未入帐的不应填入本表</t>
        </r>
      </text>
    </comment>
  </commentList>
</comments>
</file>

<file path=xl/comments45.xml><?xml version="1.0" encoding="utf-8"?>
<comments xmlns="http://schemas.openxmlformats.org/spreadsheetml/2006/main">
  <authors>
    <author>chenjie</author>
  </authors>
  <commentList>
    <comment ref="B6" authorId="0">
      <text>
        <r>
          <rPr>
            <sz val="9"/>
            <rFont val="宋体"/>
            <charset val="134"/>
          </rPr>
          <t>chenjie:
如：“××专利权”、“××软件”等</t>
        </r>
      </text>
    </comment>
    <comment ref="N6" authorId="0">
      <text>
        <r>
          <rPr>
            <sz val="9"/>
            <rFont val="宋体"/>
            <charset val="134"/>
          </rPr>
          <t>chenjie:
企业实际拥有但基准日未入帐的不应填入本表</t>
        </r>
      </text>
    </comment>
  </commentList>
</comments>
</file>

<file path=xl/comments46.xml><?xml version="1.0" encoding="utf-8"?>
<comments xmlns="http://schemas.openxmlformats.org/spreadsheetml/2006/main">
  <authors>
    <author>chenjie</author>
  </authors>
  <commentList>
    <comment ref="B6" authorId="0">
      <text>
        <r>
          <rPr>
            <sz val="9"/>
            <rFont val="宋体"/>
            <charset val="134"/>
          </rPr>
          <t>chenjie:
如：“××专利权”、“××软件”等</t>
        </r>
      </text>
    </comment>
    <comment ref="I6" authorId="0">
      <text>
        <r>
          <rPr>
            <sz val="9"/>
            <rFont val="宋体"/>
            <charset val="134"/>
          </rPr>
          <t>chenjie:
企业实际拥有但基准日未入帐的不应填入本表</t>
        </r>
      </text>
    </comment>
  </commentList>
</comments>
</file>

<file path=xl/comments47.xml><?xml version="1.0" encoding="utf-8"?>
<comments xmlns="http://schemas.openxmlformats.org/spreadsheetml/2006/main">
  <authors>
    <author>chenjie</author>
  </authors>
  <commentList>
    <comment ref="B6" authorId="0">
      <text>
        <r>
          <rPr>
            <sz val="9"/>
            <rFont val="宋体"/>
            <charset val="134"/>
          </rPr>
          <t>chenjie:
指摊销期在1年以上的各种费用。如“××租入资产改良款”、“××资产大修费用“等。若填表单位开办费在本科目核算，则除按要求填写本表外，应参照开办费清查评估明细表的要求在备注栏注明费用包括的计提内容和相应金额，或附专项说明亦可。</t>
        </r>
      </text>
    </comment>
    <comment ref="D6" authorId="0">
      <text>
        <r>
          <rPr>
            <sz val="9"/>
            <rFont val="宋体"/>
            <charset val="134"/>
          </rPr>
          <t>chenjie:
指开始摊销前的金额。</t>
        </r>
      </text>
    </comment>
  </commentList>
</comments>
</file>

<file path=xl/comments48.xml><?xml version="1.0" encoding="utf-8"?>
<comments xmlns="http://schemas.openxmlformats.org/spreadsheetml/2006/main">
  <authors>
    <author>chenjie</author>
  </authors>
  <commentList>
    <comment ref="I6" authorId="0">
      <text>
        <r>
          <rPr>
            <sz val="9"/>
            <rFont val="宋体"/>
            <charset val="134"/>
          </rPr>
          <t>chenjie:
金额较大的项目，在备注栏注明其内容或附说明该项资产的内容和价值构成的专项说明。</t>
        </r>
      </text>
    </comment>
  </commentList>
</comments>
</file>

<file path=xl/comments49.xml><?xml version="1.0" encoding="utf-8"?>
<comments xmlns="http://schemas.openxmlformats.org/spreadsheetml/2006/main">
  <authors>
    <author>chenjie</author>
  </authors>
  <commentList>
    <comment ref="B6" authorId="0">
      <text>
        <r>
          <rPr>
            <sz val="9"/>
            <rFont val="宋体"/>
            <charset val="134"/>
          </rPr>
          <t>chenjie:
填全称</t>
        </r>
      </text>
    </comment>
    <comment ref="D6" authorId="0">
      <text>
        <r>
          <rPr>
            <sz val="9"/>
            <rFont val="宋体"/>
            <charset val="134"/>
          </rPr>
          <t>chenjie:
指借款合同规定的借款启始日，填列到日</t>
        </r>
      </text>
    </comment>
    <comment ref="E6" authorId="0">
      <text>
        <r>
          <rPr>
            <sz val="9"/>
            <rFont val="宋体"/>
            <charset val="134"/>
          </rPr>
          <t>chenjie:
与借款合同规定到期日应一致</t>
        </r>
      </text>
    </comment>
    <comment ref="F6" authorId="0">
      <text>
        <r>
          <rPr>
            <sz val="9"/>
            <rFont val="宋体"/>
            <charset val="134"/>
          </rPr>
          <t>chenjie:
与借款合同规定利率应一致</t>
        </r>
      </text>
    </comment>
    <comment ref="N6" authorId="0">
      <text>
        <r>
          <rPr>
            <sz val="9"/>
            <rFont val="宋体"/>
            <charset val="134"/>
          </rPr>
          <t>chenjie:
标明（或附专项说明）借款的用途、担保条件（信用担保、资产抵押或质押等）、借款利息计提及支付情况（请准确说明利息计提、支付到哪一天）。</t>
        </r>
      </text>
    </comment>
  </commentList>
</comments>
</file>

<file path=xl/comments5.xml><?xml version="1.0" encoding="utf-8"?>
<comments xmlns="http://schemas.openxmlformats.org/spreadsheetml/2006/main">
  <authors>
    <author>chenjie</author>
  </authors>
  <commentList>
    <comment ref="B6" authorId="0">
      <text>
        <r>
          <rPr>
            <sz val="9"/>
            <rFont val="宋体"/>
            <charset val="134"/>
          </rPr>
          <t>chenjie:
填列全称</t>
        </r>
      </text>
    </comment>
    <comment ref="C6" authorId="0">
      <text>
        <r>
          <rPr>
            <sz val="9"/>
            <rFont val="宋体"/>
            <charset val="134"/>
          </rPr>
          <t>如：上投摩根内需动力</t>
        </r>
      </text>
    </comment>
    <comment ref="E6" authorId="0">
      <text>
        <r>
          <rPr>
            <sz val="9"/>
            <rFont val="宋体"/>
            <charset val="134"/>
          </rPr>
          <t>开放式、封闭式等</t>
        </r>
      </text>
    </comment>
    <comment ref="F6" authorId="0">
      <text>
        <r>
          <rPr>
            <sz val="9"/>
            <color rgb="FF000000"/>
            <rFont val="宋体"/>
            <charset val="134"/>
          </rPr>
          <t>chenjie:
购买日</t>
        </r>
      </text>
    </comment>
  </commentList>
</comments>
</file>

<file path=xl/comments50.xml><?xml version="1.0" encoding="utf-8"?>
<comments xmlns="http://schemas.openxmlformats.org/spreadsheetml/2006/main">
  <authors>
    <author>chenjie</author>
  </authors>
  <commentList>
    <comment ref="B6" authorId="0">
      <text>
        <r>
          <rPr>
            <sz val="9"/>
            <rFont val="宋体"/>
            <charset val="134"/>
          </rPr>
          <t>chenjie:
填列全称</t>
        </r>
      </text>
    </comment>
    <comment ref="C6" authorId="0">
      <text>
        <r>
          <rPr>
            <sz val="9"/>
            <rFont val="宋体"/>
            <charset val="134"/>
          </rPr>
          <t>chenjie:
如：国库券、电力债券
    ＊＊公司债券</t>
        </r>
      </text>
    </comment>
  </commentList>
</comments>
</file>

<file path=xl/comments51.xml><?xml version="1.0" encoding="utf-8"?>
<comments xmlns="http://schemas.openxmlformats.org/spreadsheetml/2006/main">
  <authors>
    <author>chenjie</author>
  </authors>
  <commentList>
    <comment ref="B6" authorId="0">
      <text>
        <r>
          <rPr>
            <sz val="9"/>
            <rFont val="宋体"/>
            <charset val="134"/>
          </rPr>
          <t>chenjie:
债权单位名称应填列全称，不应以地名或不明确的简称或业务内容代替</t>
        </r>
      </text>
    </comment>
    <comment ref="C6" authorId="0">
      <text>
        <r>
          <rPr>
            <sz val="9"/>
            <rFont val="宋体"/>
            <charset val="134"/>
          </rPr>
          <t>chenjie:
填列票据的签发日期；
日期填写形式(半角状态下)如：2002.6又如2001.11</t>
        </r>
      </text>
    </comment>
    <comment ref="J6" authorId="0">
      <text>
        <r>
          <rPr>
            <sz val="9"/>
            <rFont val="宋体"/>
            <charset val="134"/>
          </rPr>
          <t>chenjie:
1）债权单位为关联方、总公司内部或本公司内部单位的，应在备注栏注明“关联方”、“总公司内部”“内部单位”；2） 涉诉款项应在备注中标明；3）评估基准日后已付款的项目，应注明日期。如“2002年7月4日付款”；4）已到期尚未支付的，需简要说明原因。</t>
        </r>
      </text>
    </comment>
  </commentList>
</comments>
</file>

<file path=xl/comments52.xml><?xml version="1.0" encoding="utf-8"?>
<comments xmlns="http://schemas.openxmlformats.org/spreadsheetml/2006/main">
  <authors>
    <author>chenjie</author>
  </authors>
  <commentList>
    <comment ref="B6" authorId="0">
      <text>
        <r>
          <rPr>
            <sz val="9"/>
            <rFont val="宋体"/>
            <charset val="134"/>
          </rPr>
          <t>chenjie:
债权单位名称应填列全称，不应以地名或不明确的简称或业务内容代替</t>
        </r>
      </text>
    </comment>
    <comment ref="C6" authorId="0">
      <text>
        <r>
          <rPr>
            <sz val="9"/>
            <rFont val="宋体"/>
            <charset val="134"/>
          </rPr>
          <t>chenjie:
填列最后一笔贷方发生额的日期；
日期填写形式(半角状态下)如：2002.6又如2001.11</t>
        </r>
      </text>
    </comment>
    <comment ref="D6" authorId="0">
      <text>
        <r>
          <rPr>
            <sz val="9"/>
            <rFont val="宋体"/>
            <charset val="134"/>
          </rPr>
          <t>chenjie:
如：“购油款”等</t>
        </r>
      </text>
    </comment>
    <comment ref="H6" authorId="0">
      <text>
        <r>
          <rPr>
            <sz val="9"/>
            <rFont val="宋体"/>
            <charset val="134"/>
          </rPr>
          <t>chenjie: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53.xml><?xml version="1.0" encoding="utf-8"?>
<comments xmlns="http://schemas.openxmlformats.org/spreadsheetml/2006/main">
  <authors>
    <author>chenjie</author>
  </authors>
  <commentList>
    <comment ref="B6" authorId="0">
      <text>
        <r>
          <rPr>
            <sz val="9"/>
            <rFont val="宋体"/>
            <charset val="134"/>
          </rPr>
          <t>chenjie:
债权单位名称应填列全称，不应以地名或不明确的简称或业务内容代替</t>
        </r>
      </text>
    </comment>
    <comment ref="C6" authorId="0">
      <text>
        <r>
          <rPr>
            <sz val="9"/>
            <rFont val="宋体"/>
            <charset val="134"/>
          </rPr>
          <t>chenjie:
填列最后一笔贷方发生额的日期；
日期填写形式(半角状态下)如：2002.6又如2001.11</t>
        </r>
      </text>
    </comment>
    <comment ref="D6" authorId="0">
      <text>
        <r>
          <rPr>
            <sz val="9"/>
            <rFont val="宋体"/>
            <charset val="134"/>
          </rPr>
          <t>chenjie:
如：“售油款”等</t>
        </r>
      </text>
    </comment>
    <comment ref="H6" authorId="0">
      <text>
        <r>
          <rPr>
            <sz val="9"/>
            <rFont val="宋体"/>
            <charset val="134"/>
          </rPr>
          <t>chenjie: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54.xml><?xml version="1.0" encoding="utf-8"?>
<comments xmlns="http://schemas.openxmlformats.org/spreadsheetml/2006/main">
  <authors>
    <author>chenjie</author>
  </authors>
  <commentList>
    <comment ref="B6" authorId="0">
      <text>
        <r>
          <rPr>
            <sz val="9"/>
            <rFont val="宋体"/>
            <charset val="134"/>
          </rPr>
          <t>chenjie:
债权单位名称应填列全称，不应以地名或不明确的简称或业务内容代替</t>
        </r>
      </text>
    </comment>
    <comment ref="C6" authorId="0">
      <text>
        <r>
          <rPr>
            <sz val="9"/>
            <rFont val="宋体"/>
            <charset val="134"/>
          </rPr>
          <t>chenjie:
填列最后一笔贷方发生额的日期；
日期填写形式(半角状态下)如：2002.6又如2001.11</t>
        </r>
      </text>
    </comment>
    <comment ref="D6" authorId="0">
      <text>
        <r>
          <rPr>
            <sz val="9"/>
            <rFont val="宋体"/>
            <charset val="134"/>
          </rPr>
          <t>chenjie:
如：“购油款”等</t>
        </r>
      </text>
    </comment>
    <comment ref="H6" authorId="0">
      <text>
        <r>
          <rPr>
            <sz val="9"/>
            <rFont val="宋体"/>
            <charset val="134"/>
          </rPr>
          <t>chenjie: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55.xml><?xml version="1.0" encoding="utf-8"?>
<comments xmlns="http://schemas.openxmlformats.org/spreadsheetml/2006/main">
  <authors>
    <author>chenjie</author>
  </authors>
  <commentList>
    <comment ref="B6" authorId="0">
      <text>
        <r>
          <rPr>
            <sz val="9"/>
            <rFont val="宋体"/>
            <charset val="134"/>
          </rPr>
          <t>chenjie:
填写所计提的应付工资的具体组成内容，如“工资、住房补贴”等，根据填表单位财务部门的计提应付工资的方式和内容填写</t>
        </r>
      </text>
    </comment>
    <comment ref="C6" authorId="0">
      <text>
        <r>
          <rPr>
            <sz val="9"/>
            <rFont val="宋体"/>
            <charset val="134"/>
          </rPr>
          <t>chenjie:
填写贷方最后一笔发生额的日期</t>
        </r>
      </text>
    </comment>
    <comment ref="G6" authorId="0">
      <text>
        <r>
          <rPr>
            <sz val="9"/>
            <rFont val="宋体"/>
            <charset val="134"/>
          </rPr>
          <t>chenjie:
备注中应注明计提依据（如：工效挂钩批准额度×××万元／年）及基准日应付工资帐面余额的滚存期间。</t>
        </r>
      </text>
    </comment>
  </commentList>
</comments>
</file>

<file path=xl/comments56.xml><?xml version="1.0" encoding="utf-8"?>
<comments xmlns="http://schemas.openxmlformats.org/spreadsheetml/2006/main">
  <authors>
    <author>chenjie</author>
  </authors>
  <commentList>
    <comment ref="B6" authorId="0">
      <text>
        <r>
          <rPr>
            <sz val="9"/>
            <rFont val="宋体"/>
            <charset val="134"/>
          </rPr>
          <t>chenjie:
填表单位的专管税务机关，应填写全称</t>
        </r>
      </text>
    </comment>
    <comment ref="C6" authorId="0">
      <text>
        <r>
          <rPr>
            <sz val="9"/>
            <rFont val="宋体"/>
            <charset val="134"/>
          </rPr>
          <t>chenjie:
填写贷方最后一笔发生额的日期</t>
        </r>
      </text>
    </comment>
    <comment ref="D6" authorId="0">
      <text>
        <r>
          <rPr>
            <sz val="9"/>
            <rFont val="宋体"/>
            <charset val="134"/>
          </rPr>
          <t>chenjie:
指增值税、消费税、城建税、教育费附加等</t>
        </r>
      </text>
    </comment>
    <comment ref="H6" authorId="0">
      <text>
        <r>
          <rPr>
            <sz val="9"/>
            <rFont val="宋体"/>
            <charset val="134"/>
          </rPr>
          <t>chenjie:
备注中应注明税款所属期间。</t>
        </r>
      </text>
    </comment>
  </commentList>
</comments>
</file>

<file path=xl/comments57.xml><?xml version="1.0" encoding="utf-8"?>
<comments xmlns="http://schemas.openxmlformats.org/spreadsheetml/2006/main">
  <authors>
    <author>chenjie</author>
  </authors>
  <commentList>
    <comment ref="B6" authorId="0">
      <text>
        <r>
          <rPr>
            <sz val="9"/>
            <rFont val="宋体"/>
            <charset val="134"/>
          </rPr>
          <t>chenjie:
填全称</t>
        </r>
      </text>
    </comment>
    <comment ref="C6" authorId="0">
      <text>
        <r>
          <rPr>
            <sz val="9"/>
            <rFont val="宋体"/>
            <charset val="134"/>
          </rPr>
          <t>chenjie:
发生日期指利息结算日，填列到日。</t>
        </r>
      </text>
    </comment>
    <comment ref="D6" authorId="0">
      <text>
        <r>
          <rPr>
            <sz val="9"/>
            <rFont val="宋体"/>
            <charset val="134"/>
          </rPr>
          <t>chenjie:
填列到“日”，如“2001.6.1—2001.12.30”。</t>
        </r>
      </text>
    </comment>
  </commentList>
</comments>
</file>

<file path=xl/comments58.xml><?xml version="1.0" encoding="utf-8"?>
<comments xmlns="http://schemas.openxmlformats.org/spreadsheetml/2006/main">
  <authors>
    <author>chenjie</author>
  </authors>
  <commentList>
    <comment ref="H6" authorId="0">
      <text>
        <r>
          <rPr>
            <sz val="9"/>
            <rFont val="宋体"/>
            <charset val="134"/>
          </rPr>
          <t>chenjie:
对于长期未付的利润（股利），请在备注栏标明原因</t>
        </r>
      </text>
    </comment>
  </commentList>
</comments>
</file>

<file path=xl/comments59.xml><?xml version="1.0" encoding="utf-8"?>
<comments xmlns="http://schemas.openxmlformats.org/spreadsheetml/2006/main">
  <authors>
    <author>chenjie</author>
  </authors>
  <commentList>
    <comment ref="B6" authorId="0">
      <text>
        <r>
          <rPr>
            <sz val="9"/>
            <rFont val="宋体"/>
            <charset val="134"/>
          </rPr>
          <t>chenjie:
债权单位名称应填列全称，不应以地名或不明确的简称或业务内容代替</t>
        </r>
      </text>
    </comment>
    <comment ref="C6" authorId="0">
      <text>
        <r>
          <rPr>
            <sz val="9"/>
            <rFont val="宋体"/>
            <charset val="134"/>
          </rPr>
          <t>chenjie:
填列最后一笔贷方发生额的日期；
日期填写形式(半角状态下)如：2002/6又如2001/11</t>
        </r>
      </text>
    </comment>
    <comment ref="D6" authorId="0">
      <text>
        <r>
          <rPr>
            <sz val="9"/>
            <rFont val="宋体"/>
            <charset val="134"/>
          </rPr>
          <t>chenjie:
如：“往来款、职工教育经费、工会经费”等</t>
        </r>
      </text>
    </comment>
    <comment ref="H6" authorId="0">
      <text>
        <r>
          <rPr>
            <sz val="9"/>
            <rFont val="宋体"/>
            <charset val="134"/>
          </rPr>
          <t>chenjie: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6.xml><?xml version="1.0" encoding="utf-8"?>
<comments xmlns="http://schemas.openxmlformats.org/spreadsheetml/2006/main">
  <authors>
    <author>chenjie</author>
  </authors>
  <commentList>
    <comment ref="B6" authorId="0">
      <text>
        <r>
          <rPr>
            <sz val="9"/>
            <rFont val="宋体"/>
            <charset val="134"/>
          </rPr>
          <t>chenjie:
填列全称</t>
        </r>
      </text>
    </comment>
    <comment ref="C6" authorId="0">
      <text>
        <r>
          <rPr>
            <sz val="9"/>
            <rFont val="宋体"/>
            <charset val="134"/>
          </rPr>
          <t>如：上投摩根内需动力</t>
        </r>
      </text>
    </comment>
    <comment ref="E6" authorId="0">
      <text>
        <r>
          <rPr>
            <sz val="9"/>
            <color rgb="FF000000"/>
            <rFont val="宋体"/>
            <charset val="134"/>
          </rPr>
          <t>chenjie:
购买日</t>
        </r>
      </text>
    </comment>
  </commentList>
</comments>
</file>

<file path=xl/comments60.xml><?xml version="1.0" encoding="utf-8"?>
<comments xmlns="http://schemas.openxmlformats.org/spreadsheetml/2006/main">
  <authors>
    <author>chenjie</author>
  </authors>
  <commentList>
    <comment ref="B6" authorId="0">
      <text>
        <r>
          <rPr>
            <sz val="9"/>
            <rFont val="宋体"/>
            <charset val="134"/>
          </rPr>
          <t>chenjie:
债权单位名称应填列全称，不应以地名或不明确的简称或业务内容代替</t>
        </r>
      </text>
    </comment>
    <comment ref="C6" authorId="0">
      <text>
        <r>
          <rPr>
            <sz val="9"/>
            <rFont val="宋体"/>
            <charset val="134"/>
          </rPr>
          <t>chenjie:
填列最后一笔贷方发生额的日期；
日期填写形式(半角状态下)如：2002.6又如2001.11</t>
        </r>
      </text>
    </comment>
    <comment ref="D6" authorId="0">
      <text>
        <r>
          <rPr>
            <sz val="9"/>
            <rFont val="宋体"/>
            <charset val="134"/>
          </rPr>
          <t>chenjie:
如：“往来款、职工教育经费、工会经费”等</t>
        </r>
      </text>
    </comment>
    <comment ref="H6" authorId="0">
      <text>
        <r>
          <rPr>
            <sz val="9"/>
            <rFont val="宋体"/>
            <charset val="134"/>
          </rPr>
          <t>chenjie: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61.xml><?xml version="1.0" encoding="utf-8"?>
<comments xmlns="http://schemas.openxmlformats.org/spreadsheetml/2006/main">
  <authors>
    <author>chenjie</author>
  </authors>
  <commentList>
    <comment ref="B6" authorId="0">
      <text>
        <r>
          <rPr>
            <sz val="9"/>
            <rFont val="宋体"/>
            <charset val="134"/>
          </rPr>
          <t>chenjie:
参见长期借款表</t>
        </r>
      </text>
    </comment>
  </commentList>
</comments>
</file>

<file path=xl/comments62.xml><?xml version="1.0" encoding="utf-8"?>
<comments xmlns="http://schemas.openxmlformats.org/spreadsheetml/2006/main">
  <authors>
    <author>chenjie</author>
  </authors>
  <commentList>
    <comment ref="B6" authorId="0">
      <text>
        <r>
          <rPr>
            <sz val="9"/>
            <rFont val="宋体"/>
            <charset val="134"/>
          </rPr>
          <t>chenjie:
填全称</t>
        </r>
      </text>
    </comment>
    <comment ref="C6" authorId="0">
      <text>
        <r>
          <rPr>
            <sz val="9"/>
            <rFont val="宋体"/>
            <charset val="134"/>
          </rPr>
          <t>chenjie:
指借款合同规定的借款启始日，填列到日</t>
        </r>
      </text>
    </comment>
    <comment ref="D6" authorId="0">
      <text>
        <r>
          <rPr>
            <sz val="9"/>
            <rFont val="宋体"/>
            <charset val="134"/>
          </rPr>
          <t>chenjie:
与借款合同规定到期日应一致</t>
        </r>
      </text>
    </comment>
    <comment ref="E6" authorId="0">
      <text>
        <r>
          <rPr>
            <sz val="9"/>
            <rFont val="宋体"/>
            <charset val="134"/>
          </rPr>
          <t>chenjie:
与借款合同规定利率应一致</t>
        </r>
      </text>
    </comment>
    <comment ref="M6" authorId="0">
      <text>
        <r>
          <rPr>
            <sz val="9"/>
            <rFont val="宋体"/>
            <charset val="134"/>
          </rPr>
          <t>chenjie:
标明（或附专项说明）借款的用途、担保条件（信用担保、资产抵押或质押等）、借款利息计提及支付情况（请准确说明利息计提、支付到哪一天）。</t>
        </r>
      </text>
    </comment>
  </commentList>
</comments>
</file>

<file path=xl/comments63.xml><?xml version="1.0" encoding="utf-8"?>
<comments xmlns="http://schemas.openxmlformats.org/spreadsheetml/2006/main">
  <authors>
    <author>chenjie</author>
  </authors>
  <commentList>
    <comment ref="B6" authorId="0">
      <text>
        <r>
          <rPr>
            <sz val="9"/>
            <rFont val="宋体"/>
            <charset val="134"/>
          </rPr>
          <t>chenjie:
债权单位名称应填列全称，不应以地名或不明确的简称或业务内容代替</t>
        </r>
      </text>
    </comment>
    <comment ref="D6" authorId="0">
      <text>
        <r>
          <rPr>
            <sz val="9"/>
            <rFont val="宋体"/>
            <charset val="134"/>
          </rPr>
          <t>chenjie:
填列最后一笔贷方发生额的日期；
日期填写形式(半角状态下)如：2002.6又如2001.11</t>
        </r>
      </text>
    </comment>
    <comment ref="E6" authorId="0">
      <text>
        <r>
          <rPr>
            <sz val="9"/>
            <rFont val="宋体"/>
            <charset val="134"/>
          </rPr>
          <t>chenjie:
如：“购油款”等</t>
        </r>
      </text>
    </comment>
    <comment ref="I6" authorId="0">
      <text>
        <r>
          <rPr>
            <sz val="9"/>
            <rFont val="宋体"/>
            <charset val="134"/>
          </rPr>
          <t>chenjie:
1）债权单位为关联方、总公司内部或本公司内部单位的，应在备注栏注明“关联方”、“总公司内部”“内部单位”；2） 涉诉款项应在备注中标明；3）评估基准日后已付款的项目，应注明日期。如“2002年7月4日付款”；4）其他填表单位认为应说明的事项</t>
        </r>
      </text>
    </comment>
  </commentList>
</comments>
</file>

<file path=xl/comments64.xml><?xml version="1.0" encoding="utf-8"?>
<comments xmlns="http://schemas.openxmlformats.org/spreadsheetml/2006/main">
  <authors>
    <author>sucheng</author>
    <author>chenjie</author>
  </authors>
  <commentList>
    <comment ref="H6" authorId="0">
      <text>
        <r>
          <rPr>
            <sz val="9"/>
            <rFont val="宋体"/>
            <charset val="134"/>
          </rPr>
          <t>sucheng:
合同规定的，于基准日尚未支付的余额</t>
        </r>
      </text>
    </comment>
    <comment ref="B7" authorId="1">
      <text>
        <r>
          <rPr>
            <sz val="9"/>
            <rFont val="宋体"/>
            <charset val="134"/>
          </rPr>
          <t>chenjie:
填列债权单位全称</t>
        </r>
      </text>
    </comment>
    <comment ref="C7" authorId="1">
      <text>
        <r>
          <rPr>
            <sz val="9"/>
            <rFont val="宋体"/>
            <charset val="134"/>
          </rPr>
          <t>chenjie:
按合同协议确定的开始计算应付款的日期，填列到日。</t>
        </r>
      </text>
    </comment>
    <comment ref="E7" authorId="1">
      <text>
        <r>
          <rPr>
            <sz val="9"/>
            <rFont val="宋体"/>
            <charset val="134"/>
          </rPr>
          <t>chenjie:
指应付款内容，如“引进××设备款或融资租赁××设备款”等；</t>
        </r>
      </text>
    </comment>
    <comment ref="O7" authorId="1">
      <text>
        <r>
          <rPr>
            <sz val="9"/>
            <rFont val="宋体"/>
            <charset val="134"/>
          </rPr>
          <t>chenjie:
请注明帐面初始额的构成。</t>
        </r>
      </text>
    </comment>
  </commentList>
</comments>
</file>

<file path=xl/comments7.xml><?xml version="1.0" encoding="utf-8"?>
<comments xmlns="http://schemas.openxmlformats.org/spreadsheetml/2006/main">
  <authors>
    <author>chenjie</author>
  </authors>
  <commentList>
    <comment ref="B6" authorId="0">
      <text>
        <r>
          <rPr>
            <sz val="9"/>
            <rFont val="宋体"/>
            <charset val="134"/>
          </rPr>
          <t>chenjie:
填列全称</t>
        </r>
      </text>
    </comment>
    <comment ref="C6" authorId="0">
      <text>
        <r>
          <rPr>
            <sz val="9"/>
            <rFont val="宋体"/>
            <charset val="134"/>
          </rPr>
          <t>chenjie:
如：鞍山信托、民生银行等、天鸿宝业等</t>
        </r>
      </text>
    </comment>
    <comment ref="D6" authorId="0">
      <text>
        <r>
          <rPr>
            <sz val="9"/>
            <rFont val="宋体"/>
            <charset val="134"/>
          </rPr>
          <t>chenjie:
购买日</t>
        </r>
      </text>
    </comment>
  </commentList>
</comments>
</file>

<file path=xl/comments8.xml><?xml version="1.0" encoding="utf-8"?>
<comments xmlns="http://schemas.openxmlformats.org/spreadsheetml/2006/main">
  <authors>
    <author>chenjie</author>
    <author>U p</author>
    <author>seaman</author>
  </authors>
  <commentList>
    <comment ref="B6" authorId="0">
      <text>
        <r>
          <rPr>
            <sz val="9"/>
            <rFont val="宋体"/>
            <charset val="134"/>
          </rPr>
          <t>chenjie:
债务单位名称应填列全称，不应以地名或不明确的简称或业务内容代替</t>
        </r>
      </text>
    </comment>
    <comment ref="C6" authorId="1">
      <text>
        <r>
          <rPr>
            <sz val="9"/>
            <rFont val="宋体"/>
            <charset val="134"/>
          </rPr>
          <t xml:space="preserve">
根据企业经营情况确认是否列示</t>
        </r>
      </text>
    </comment>
    <comment ref="D6" authorId="0">
      <text>
        <r>
          <rPr>
            <sz val="9"/>
            <rFont val="宋体"/>
            <charset val="134"/>
          </rPr>
          <t>chenjie:
如：“售油款”等</t>
        </r>
      </text>
    </comment>
    <comment ref="E6" authorId="0">
      <text>
        <r>
          <rPr>
            <sz val="9"/>
            <rFont val="宋体"/>
            <charset val="134"/>
          </rPr>
          <t>chenjie:
填列最后一笔借方发生额的日期；
日期填写形式(半角状态下)如：2002-6又如2001-11</t>
        </r>
      </text>
    </comment>
    <comment ref="F6" authorId="2">
      <text>
        <r>
          <rPr>
            <sz val="9"/>
            <rFont val="宋体"/>
            <charset val="134"/>
          </rPr>
          <t>1年以内
1~2年
2~3年
3~4年
4~5年
5年以上</t>
        </r>
      </text>
    </comment>
    <comment ref="T6" authorId="0">
      <text>
        <r>
          <rPr>
            <sz val="9"/>
            <rFont val="宋体"/>
            <charset val="134"/>
          </rPr>
          <t>chenjie:
1）欠款单位为关联方、总公司内部或本公司内部单位的，应在备注栏注明“关联方”、“总公司内部”“内部单位”；2） 涉诉款项应在备注中标明；3）评估基准日后已收回款项的，应注明日期如“2002年7月4日收回”；4）其他填表单位认为应说明的事项</t>
        </r>
      </text>
    </comment>
  </commentList>
</comments>
</file>

<file path=xl/comments9.xml><?xml version="1.0" encoding="utf-8"?>
<comments xmlns="http://schemas.openxmlformats.org/spreadsheetml/2006/main">
  <authors>
    <author>chenjie</author>
    <author>seaman</author>
  </authors>
  <commentList>
    <comment ref="B6" authorId="0">
      <text>
        <r>
          <rPr>
            <sz val="9"/>
            <rFont val="宋体"/>
            <charset val="134"/>
          </rPr>
          <t>chenjie:
该栏应填列全称，不应以地名或不明确的简称或业务内容代替</t>
        </r>
      </text>
    </comment>
    <comment ref="C6" authorId="0">
      <text>
        <r>
          <rPr>
            <sz val="9"/>
            <rFont val="宋体"/>
            <charset val="134"/>
          </rPr>
          <t>chenjie:
如“购＊＊设备款”、“购油款”等</t>
        </r>
      </text>
    </comment>
    <comment ref="D6" authorId="0">
      <text>
        <r>
          <rPr>
            <sz val="9"/>
            <rFont val="宋体"/>
            <charset val="134"/>
          </rPr>
          <t>chenjie:
填列最后一笔借方发生额的日期，
日期填写形式(半角状态下)如：2002-6又如2001-11</t>
        </r>
      </text>
    </comment>
    <comment ref="E6" authorId="1">
      <text>
        <r>
          <rPr>
            <sz val="9"/>
            <rFont val="宋体"/>
            <charset val="134"/>
          </rPr>
          <t>1年以内
1~2年
2~3年
3~4年
4~5年
5年以上</t>
        </r>
      </text>
    </comment>
    <comment ref="K6" authorId="0">
      <text>
        <r>
          <rPr>
            <sz val="9"/>
            <rFont val="宋体"/>
            <charset val="134"/>
          </rPr>
          <t>chenjie:
1）欠款单位为关联方、总公司内部或内部单位的，应在备注栏注明“关联方”、“总公司内部”“内部单位”；2） 涉诉款项应在备注中标明；3）评估基准日后已收到货物或收回款项的，应注明日期及金额，如“2002.7.4日收回2000元”或2002.7.8日到货验收；4）其他填表单位认为应说明的事项</t>
        </r>
      </text>
    </comment>
  </commentList>
</comments>
</file>

<file path=xl/sharedStrings.xml><?xml version="1.0" encoding="utf-8"?>
<sst xmlns="http://schemas.openxmlformats.org/spreadsheetml/2006/main" count="4635" uniqueCount="1306">
  <si>
    <t>索引页</t>
  </si>
  <si>
    <t>资 产 评 估 申 报 表</t>
  </si>
  <si>
    <t>企业填写以下内容</t>
  </si>
  <si>
    <t>产权持有人：</t>
  </si>
  <si>
    <t>中石油昆仑燃气有限公司开封分公司</t>
  </si>
  <si>
    <t>评估基准日：</t>
  </si>
  <si>
    <t>年</t>
  </si>
  <si>
    <t>月</t>
  </si>
  <si>
    <t>日</t>
  </si>
  <si>
    <t>产权持有人填表人：</t>
  </si>
  <si>
    <t>刘砚岷</t>
  </si>
  <si>
    <t>联系方式：</t>
  </si>
  <si>
    <t>13838591437</t>
  </si>
  <si>
    <t>填表日期：</t>
  </si>
  <si>
    <t>评估机构填写以下内容</t>
  </si>
  <si>
    <t>项目负责人：</t>
  </si>
  <si>
    <t>崔立伟</t>
  </si>
  <si>
    <t>签字资产评估师：</t>
  </si>
  <si>
    <t>李超、崔立伟</t>
  </si>
  <si>
    <t>流动资产评估人员：</t>
  </si>
  <si>
    <t>非流动资产评估人员：</t>
  </si>
  <si>
    <t>崔立伟、陈华</t>
  </si>
  <si>
    <t>长期投资评估人员：</t>
  </si>
  <si>
    <t>房屋类评估人员：</t>
  </si>
  <si>
    <t>设备类评估人员：</t>
  </si>
  <si>
    <t>土地/矿权评估人员：</t>
  </si>
  <si>
    <t>生物资产评估人员：</t>
  </si>
  <si>
    <t>油气资产评估人员：</t>
  </si>
  <si>
    <t>其他无形评估人员：</t>
  </si>
  <si>
    <t>其他资产评估人员：</t>
  </si>
  <si>
    <t>负债类评估人员：</t>
  </si>
  <si>
    <t>资产评估申报表索引目录</t>
  </si>
  <si>
    <t>评估申报表封面</t>
  </si>
  <si>
    <t>评估申报表说明（填表前请先阅读）</t>
  </si>
  <si>
    <t>基本情况表</t>
  </si>
  <si>
    <t>资产负债表</t>
  </si>
  <si>
    <t>汇总表</t>
  </si>
  <si>
    <t>分类汇总表</t>
  </si>
  <si>
    <t>流动资产</t>
  </si>
  <si>
    <t>货币资金</t>
  </si>
  <si>
    <t>现金</t>
  </si>
  <si>
    <t>流动负债</t>
  </si>
  <si>
    <t>短期借款</t>
  </si>
  <si>
    <t>银行存款</t>
  </si>
  <si>
    <t>交易性金融负债</t>
  </si>
  <si>
    <t>其他货币资金</t>
  </si>
  <si>
    <t>衍生金融负债</t>
  </si>
  <si>
    <t>交易性金融资产</t>
  </si>
  <si>
    <t>股票投资</t>
  </si>
  <si>
    <t>应付票据</t>
  </si>
  <si>
    <t>债券投资</t>
  </si>
  <si>
    <t>应付账款</t>
  </si>
  <si>
    <t>基金投资</t>
  </si>
  <si>
    <t>预收款项</t>
  </si>
  <si>
    <t>衍生金融资产</t>
  </si>
  <si>
    <t>其他投资</t>
  </si>
  <si>
    <t>合同负债</t>
  </si>
  <si>
    <t>应收票据</t>
  </si>
  <si>
    <t>应付职工薪酬</t>
  </si>
  <si>
    <t>应收账款</t>
  </si>
  <si>
    <t>应交税费</t>
  </si>
  <si>
    <t>应收款项融资</t>
  </si>
  <si>
    <t>应付利息</t>
  </si>
  <si>
    <t>预付账款</t>
  </si>
  <si>
    <t>应付股利</t>
  </si>
  <si>
    <t>应收利息</t>
  </si>
  <si>
    <t>其他应付款</t>
  </si>
  <si>
    <t>应收股利</t>
  </si>
  <si>
    <t>持有待售负债</t>
  </si>
  <si>
    <t>其他应收款</t>
  </si>
  <si>
    <t>一年内到期的非流动负债</t>
  </si>
  <si>
    <t>存货</t>
  </si>
  <si>
    <t>材料采购（在途物资）</t>
  </si>
  <si>
    <t>其他流动负债</t>
  </si>
  <si>
    <t>原材料</t>
  </si>
  <si>
    <t>在库周转材料</t>
  </si>
  <si>
    <t>非流动负债</t>
  </si>
  <si>
    <t>长期借款</t>
  </si>
  <si>
    <t>委托加工物资</t>
  </si>
  <si>
    <t>应付债券</t>
  </si>
  <si>
    <t>产成品（库存商品）</t>
  </si>
  <si>
    <t>租赁负债</t>
  </si>
  <si>
    <t>在产品（自制半成品）</t>
  </si>
  <si>
    <t>长期应付款</t>
  </si>
  <si>
    <t>发出商品</t>
  </si>
  <si>
    <t>专项应付款</t>
  </si>
  <si>
    <t>在用周转材料</t>
  </si>
  <si>
    <t>预计负债</t>
  </si>
  <si>
    <t>合同资产</t>
  </si>
  <si>
    <t>开发产品</t>
  </si>
  <si>
    <t>递延收益</t>
  </si>
  <si>
    <t>持有待售资产</t>
  </si>
  <si>
    <t>开发成本</t>
  </si>
  <si>
    <t>递延所得税负债</t>
  </si>
  <si>
    <t>一年到期非流动资产</t>
  </si>
  <si>
    <t>消耗性生物资产</t>
  </si>
  <si>
    <t>其他非流动负债</t>
  </si>
  <si>
    <t>其他流动资产</t>
  </si>
  <si>
    <t>工程施工</t>
  </si>
  <si>
    <t>长期投资</t>
  </si>
  <si>
    <t>债权投资</t>
  </si>
  <si>
    <t>其他债权投资</t>
  </si>
  <si>
    <t>长期应收款</t>
  </si>
  <si>
    <t>长期股权投资</t>
  </si>
  <si>
    <t>其他权益工具投资</t>
  </si>
  <si>
    <t>其他非流动金融资产</t>
  </si>
  <si>
    <t>投资性房地产</t>
  </si>
  <si>
    <t>固定资产</t>
  </si>
  <si>
    <t>房屋建筑物</t>
  </si>
  <si>
    <t>构筑物及其他辅助设施</t>
  </si>
  <si>
    <t>管道及沟槽</t>
  </si>
  <si>
    <t>机器设备</t>
  </si>
  <si>
    <t>车辆</t>
  </si>
  <si>
    <t>电子设备</t>
  </si>
  <si>
    <t>固定资产清理</t>
  </si>
  <si>
    <t>土地</t>
  </si>
  <si>
    <t>在建工程</t>
  </si>
  <si>
    <r>
      <rPr>
        <sz val="9"/>
        <color indexed="12"/>
        <rFont val="宋体"/>
        <charset val="134"/>
      </rPr>
      <t>在建工程</t>
    </r>
    <r>
      <rPr>
        <sz val="9"/>
        <color indexed="12"/>
        <rFont val="Times New Roman"/>
        <charset val="134"/>
      </rPr>
      <t>-</t>
    </r>
    <r>
      <rPr>
        <sz val="9"/>
        <color indexed="12"/>
        <rFont val="宋体"/>
        <charset val="134"/>
      </rPr>
      <t>土建工程</t>
    </r>
  </si>
  <si>
    <r>
      <rPr>
        <sz val="9"/>
        <color indexed="12"/>
        <rFont val="宋体"/>
        <charset val="134"/>
      </rPr>
      <t>在建工程</t>
    </r>
    <r>
      <rPr>
        <sz val="9"/>
        <color indexed="12"/>
        <rFont val="Times New Roman"/>
        <charset val="134"/>
      </rPr>
      <t>-</t>
    </r>
    <r>
      <rPr>
        <sz val="9"/>
        <color indexed="12"/>
        <rFont val="宋体"/>
        <charset val="134"/>
      </rPr>
      <t>设备安装工程</t>
    </r>
  </si>
  <si>
    <t>工程物资</t>
  </si>
  <si>
    <t>在建工程—管道工程</t>
  </si>
  <si>
    <t>生产性生物资产</t>
  </si>
  <si>
    <t>油气资产</t>
  </si>
  <si>
    <t>使用权资产</t>
  </si>
  <si>
    <t>无形资产</t>
  </si>
  <si>
    <t>土地使用权</t>
  </si>
  <si>
    <t>矿业权</t>
  </si>
  <si>
    <t>开发支出</t>
  </si>
  <si>
    <t>专利及软著</t>
  </si>
  <si>
    <t>商誉</t>
  </si>
  <si>
    <t>其他无形资产</t>
  </si>
  <si>
    <t>其他资产</t>
  </si>
  <si>
    <t>长期待摊费用</t>
  </si>
  <si>
    <t>递延所得税资产</t>
  </si>
  <si>
    <t>其他非流动资产</t>
  </si>
  <si>
    <t>返回索引页</t>
  </si>
  <si>
    <t>评估申报表填表说明</t>
  </si>
  <si>
    <r>
      <rPr>
        <sz val="9"/>
        <rFont val="宋体"/>
        <charset val="134"/>
      </rPr>
      <t>本工作薄用于资产评估委托人、被评估单位或产权持有人对评估基准日下的委估资产及负债的账面价值的申报；</t>
    </r>
  </si>
  <si>
    <r>
      <rPr>
        <sz val="9"/>
        <rFont val="宋体"/>
        <charset val="134"/>
      </rPr>
      <t>请贵单位填表人员按要求对工作表中审计前账面价值及其以左各栏次或项目据实填写</t>
    </r>
  </si>
  <si>
    <r>
      <rPr>
        <sz val="9"/>
        <rFont val="宋体"/>
        <charset val="134"/>
      </rPr>
      <t>此表各科目明细的合计数，应与本次资产评估范围内的资产评估基准日的资产负债表的数据相符；</t>
    </r>
  </si>
  <si>
    <r>
      <rPr>
        <sz val="9"/>
        <rFont val="宋体"/>
        <charset val="134"/>
      </rPr>
      <t>如有债权、债务性资产的未达、坏账及实物性资产的毁损、报废等的项目应在其备注中说明；</t>
    </r>
  </si>
  <si>
    <r>
      <rPr>
        <sz val="9"/>
        <rFont val="宋体"/>
        <charset val="134"/>
      </rPr>
      <t>明细表中如有日期档，除各明细表中有具体要求外，其格式应为</t>
    </r>
    <r>
      <rPr>
        <sz val="9"/>
        <rFont val="Times New Roman"/>
        <charset val="134"/>
      </rPr>
      <t>“20**/**”</t>
    </r>
    <r>
      <rPr>
        <sz val="9"/>
        <rFont val="宋体"/>
        <charset val="134"/>
      </rPr>
      <t>；</t>
    </r>
  </si>
  <si>
    <r>
      <rPr>
        <sz val="9"/>
        <rFont val="宋体"/>
        <charset val="134"/>
      </rPr>
      <t>例：</t>
    </r>
    <r>
      <rPr>
        <sz val="9"/>
        <rFont val="Times New Roman"/>
        <charset val="134"/>
      </rPr>
      <t>“2019</t>
    </r>
    <r>
      <rPr>
        <sz val="9"/>
        <rFont val="宋体"/>
        <charset val="134"/>
      </rPr>
      <t>年</t>
    </r>
    <r>
      <rPr>
        <sz val="9"/>
        <rFont val="Times New Roman"/>
        <charset val="134"/>
      </rPr>
      <t>9</t>
    </r>
    <r>
      <rPr>
        <sz val="9"/>
        <rFont val="宋体"/>
        <charset val="134"/>
      </rPr>
      <t>月</t>
    </r>
    <r>
      <rPr>
        <sz val="9"/>
        <rFont val="Times New Roman"/>
        <charset val="134"/>
      </rPr>
      <t>10</t>
    </r>
    <r>
      <rPr>
        <sz val="9"/>
        <rFont val="宋体"/>
        <charset val="134"/>
      </rPr>
      <t>日</t>
    </r>
    <r>
      <rPr>
        <sz val="9"/>
        <rFont val="Times New Roman"/>
        <charset val="134"/>
      </rPr>
      <t>”</t>
    </r>
    <r>
      <rPr>
        <sz val="9"/>
        <rFont val="宋体"/>
        <charset val="134"/>
      </rPr>
      <t>应填为</t>
    </r>
    <r>
      <rPr>
        <sz val="9"/>
        <rFont val="Times New Roman"/>
        <charset val="134"/>
      </rPr>
      <t>“2019/09”</t>
    </r>
  </si>
  <si>
    <r>
      <rPr>
        <sz val="9"/>
        <rFont val="宋体"/>
        <charset val="134"/>
      </rPr>
      <t>如无法确定具体月份，请将月份填为</t>
    </r>
    <r>
      <rPr>
        <sz val="9"/>
        <rFont val="Times New Roman"/>
        <charset val="134"/>
      </rPr>
      <t>01</t>
    </r>
    <r>
      <rPr>
        <sz val="9"/>
        <rFont val="宋体"/>
        <charset val="134"/>
      </rPr>
      <t>月；</t>
    </r>
  </si>
  <si>
    <r>
      <rPr>
        <sz val="9"/>
        <rFont val="宋体"/>
        <charset val="134"/>
      </rPr>
      <t>例：</t>
    </r>
    <r>
      <rPr>
        <sz val="9"/>
        <rFont val="Times New Roman"/>
        <charset val="134"/>
      </rPr>
      <t>“2019</t>
    </r>
    <r>
      <rPr>
        <sz val="9"/>
        <rFont val="宋体"/>
        <charset val="134"/>
      </rPr>
      <t>年</t>
    </r>
    <r>
      <rPr>
        <sz val="9"/>
        <rFont val="Times New Roman"/>
        <charset val="134"/>
      </rPr>
      <t>”</t>
    </r>
    <r>
      <rPr>
        <sz val="9"/>
        <rFont val="宋体"/>
        <charset val="134"/>
      </rPr>
      <t>应填为</t>
    </r>
    <r>
      <rPr>
        <sz val="9"/>
        <rFont val="Times New Roman"/>
        <charset val="134"/>
      </rPr>
      <t>“2019/01”</t>
    </r>
  </si>
  <si>
    <r>
      <rPr>
        <sz val="9"/>
        <rFont val="宋体"/>
        <charset val="134"/>
      </rPr>
      <t>如为累计发生的业务，请将发生日期填为最后一笔业务的发生日期；</t>
    </r>
  </si>
  <si>
    <r>
      <rPr>
        <sz val="9"/>
        <rFont val="宋体"/>
        <charset val="134"/>
      </rPr>
      <t>如明细表的行数不够时，请填表人员在</t>
    </r>
    <r>
      <rPr>
        <b/>
        <sz val="9"/>
        <color indexed="10"/>
        <rFont val="Times New Roman"/>
        <charset val="134"/>
      </rPr>
      <t>“</t>
    </r>
    <r>
      <rPr>
        <b/>
        <sz val="9"/>
        <color indexed="10"/>
        <rFont val="宋体"/>
        <charset val="134"/>
      </rPr>
      <t>合计</t>
    </r>
    <r>
      <rPr>
        <b/>
        <sz val="9"/>
        <color indexed="10"/>
        <rFont val="Times New Roman"/>
        <charset val="134"/>
      </rPr>
      <t>”</t>
    </r>
    <r>
      <rPr>
        <b/>
        <sz val="9"/>
        <color indexed="10"/>
        <rFont val="宋体"/>
        <charset val="134"/>
      </rPr>
      <t>的上两行</t>
    </r>
    <r>
      <rPr>
        <sz val="9"/>
        <rFont val="宋体"/>
        <charset val="134"/>
      </rPr>
      <t>进行插入行；</t>
    </r>
  </si>
  <si>
    <r>
      <rPr>
        <sz val="9"/>
        <rFont val="宋体"/>
        <charset val="134"/>
      </rPr>
      <t>本表格单元格均已设置格式，填写本表格时数据粘贴请</t>
    </r>
    <r>
      <rPr>
        <sz val="9"/>
        <color rgb="FFFF0000"/>
        <rFont val="宋体"/>
        <charset val="134"/>
      </rPr>
      <t>数值化粘贴</t>
    </r>
    <r>
      <rPr>
        <sz val="9"/>
        <rFont val="宋体"/>
        <charset val="134"/>
      </rPr>
      <t>；</t>
    </r>
  </si>
  <si>
    <r>
      <rPr>
        <sz val="9"/>
        <rFont val="宋体"/>
        <charset val="134"/>
      </rPr>
      <t>填表人可通过</t>
    </r>
    <r>
      <rPr>
        <sz val="9"/>
        <rFont val="Times New Roman"/>
        <charset val="134"/>
      </rPr>
      <t>“</t>
    </r>
    <r>
      <rPr>
        <sz val="9"/>
        <rFont val="宋体"/>
        <charset val="134"/>
      </rPr>
      <t>资产评估申报表索引目录</t>
    </r>
    <r>
      <rPr>
        <sz val="9"/>
        <rFont val="Times New Roman"/>
        <charset val="134"/>
      </rPr>
      <t>”</t>
    </r>
    <r>
      <rPr>
        <sz val="9"/>
        <rFont val="宋体"/>
        <charset val="134"/>
      </rPr>
      <t>来选择要查看或修改的科目，通过</t>
    </r>
    <r>
      <rPr>
        <sz val="9"/>
        <rFont val="Times New Roman"/>
        <charset val="134"/>
      </rPr>
      <t>“</t>
    </r>
    <r>
      <rPr>
        <sz val="9"/>
        <rFont val="宋体"/>
        <charset val="134"/>
      </rPr>
      <t>返回索引页</t>
    </r>
    <r>
      <rPr>
        <sz val="9"/>
        <rFont val="Times New Roman"/>
        <charset val="134"/>
      </rPr>
      <t>”</t>
    </r>
    <r>
      <rPr>
        <sz val="9"/>
        <rFont val="宋体"/>
        <charset val="134"/>
      </rPr>
      <t>按钮可返回</t>
    </r>
    <r>
      <rPr>
        <sz val="9"/>
        <rFont val="Times New Roman"/>
        <charset val="134"/>
      </rPr>
      <t>“</t>
    </r>
    <r>
      <rPr>
        <sz val="9"/>
        <rFont val="宋体"/>
        <charset val="134"/>
      </rPr>
      <t>选择目录</t>
    </r>
    <r>
      <rPr>
        <sz val="9"/>
        <rFont val="Times New Roman"/>
        <charset val="134"/>
      </rPr>
      <t>”</t>
    </r>
  </si>
  <si>
    <r>
      <rPr>
        <sz val="9"/>
        <rFont val="宋体"/>
        <charset val="134"/>
      </rPr>
      <t>填表人可通过点击各汇总表中的</t>
    </r>
    <r>
      <rPr>
        <sz val="9"/>
        <rFont val="Times New Roman"/>
        <charset val="134"/>
      </rPr>
      <t>“</t>
    </r>
    <r>
      <rPr>
        <sz val="9"/>
        <rFont val="宋体"/>
        <charset val="134"/>
      </rPr>
      <t>科目名称</t>
    </r>
    <r>
      <rPr>
        <sz val="9"/>
        <rFont val="Times New Roman"/>
        <charset val="134"/>
      </rPr>
      <t>”</t>
    </r>
    <r>
      <rPr>
        <sz val="9"/>
        <rFont val="宋体"/>
        <charset val="134"/>
      </rPr>
      <t>进入各明细表，再通过点击各工作表左上角的</t>
    </r>
    <r>
      <rPr>
        <sz val="9"/>
        <rFont val="Times New Roman"/>
        <charset val="134"/>
      </rPr>
      <t>“</t>
    </r>
    <r>
      <rPr>
        <sz val="9"/>
        <rFont val="宋体"/>
        <charset val="134"/>
      </rPr>
      <t>返回</t>
    </r>
    <r>
      <rPr>
        <sz val="9"/>
        <rFont val="Times New Roman"/>
        <charset val="134"/>
      </rPr>
      <t>”</t>
    </r>
    <r>
      <rPr>
        <sz val="9"/>
        <rFont val="宋体"/>
        <charset val="134"/>
      </rPr>
      <t>来返回上一级汇总表。</t>
    </r>
  </si>
  <si>
    <r>
      <rPr>
        <sz val="9"/>
        <color indexed="10"/>
        <rFont val="宋体"/>
        <charset val="134"/>
      </rPr>
      <t>注：除以上要求企业填写的或按具体情况评估人员另作要求填写的栏目或项外，企业不应对此套表的其它部分作任何修改变动，谢谢合作！</t>
    </r>
  </si>
  <si>
    <r>
      <rPr>
        <b/>
        <sz val="9"/>
        <color indexed="10"/>
        <rFont val="宋体"/>
        <charset val="134"/>
      </rPr>
      <t>核心提示：不适用的工作表可以隐藏，但不可删除！工作表标签不能更改！</t>
    </r>
  </si>
  <si>
    <r>
      <rPr>
        <b/>
        <u/>
        <sz val="9"/>
        <rFont val="宋体"/>
        <charset val="134"/>
      </rPr>
      <t>如有疑问请与我公司项目组负责人或现场负责人联系，谢谢！</t>
    </r>
  </si>
  <si>
    <r>
      <rPr>
        <b/>
        <sz val="9"/>
        <color indexed="10"/>
        <rFont val="宋体"/>
        <charset val="134"/>
      </rPr>
      <t>企业填写以下内容</t>
    </r>
    <r>
      <rPr>
        <b/>
        <sz val="9"/>
        <color indexed="10"/>
        <rFont val="Times New Roman"/>
        <charset val="134"/>
      </rPr>
      <t>:</t>
    </r>
  </si>
  <si>
    <r>
      <rPr>
        <b/>
        <sz val="9"/>
        <rFont val="宋体"/>
        <charset val="134"/>
      </rPr>
      <t>被评估单位名称</t>
    </r>
    <r>
      <rPr>
        <b/>
        <sz val="9"/>
        <rFont val="Times New Roman"/>
        <charset val="134"/>
      </rPr>
      <t>:</t>
    </r>
  </si>
  <si>
    <r>
      <rPr>
        <b/>
        <sz val="9"/>
        <rFont val="宋体"/>
        <charset val="134"/>
      </rPr>
      <t>中文</t>
    </r>
  </si>
  <si>
    <r>
      <rPr>
        <b/>
        <sz val="9"/>
        <rFont val="宋体"/>
        <charset val="134"/>
      </rPr>
      <t>法定代表人</t>
    </r>
  </si>
  <si>
    <t>张智</t>
  </si>
  <si>
    <r>
      <rPr>
        <b/>
        <sz val="9"/>
        <rFont val="宋体"/>
        <charset val="134"/>
      </rPr>
      <t>联系方式</t>
    </r>
  </si>
  <si>
    <r>
      <rPr>
        <b/>
        <sz val="9"/>
        <rFont val="宋体"/>
        <charset val="134"/>
      </rPr>
      <t>英文</t>
    </r>
  </si>
  <si>
    <r>
      <rPr>
        <b/>
        <sz val="9"/>
        <rFont val="宋体"/>
        <charset val="134"/>
      </rPr>
      <t>总经理</t>
    </r>
  </si>
  <si>
    <r>
      <rPr>
        <b/>
        <sz val="9"/>
        <rFont val="宋体"/>
        <charset val="134"/>
      </rPr>
      <t>统一社会信用代码</t>
    </r>
  </si>
  <si>
    <t>91410203MA44DE3KXN</t>
  </si>
  <si>
    <r>
      <rPr>
        <b/>
        <sz val="9"/>
        <rFont val="宋体"/>
        <charset val="134"/>
      </rPr>
      <t>财务负责人</t>
    </r>
  </si>
  <si>
    <r>
      <rPr>
        <b/>
        <sz val="9"/>
        <rFont val="宋体"/>
        <charset val="134"/>
      </rPr>
      <t>法定地址</t>
    </r>
  </si>
  <si>
    <r>
      <rPr>
        <sz val="9"/>
        <rFont val="宋体"/>
        <charset val="134"/>
      </rPr>
      <t>开封市顺河区解放大道</t>
    </r>
    <r>
      <rPr>
        <sz val="9"/>
        <rFont val="Times New Roman"/>
        <charset val="134"/>
      </rPr>
      <t>314</t>
    </r>
    <r>
      <rPr>
        <sz val="9"/>
        <rFont val="宋体"/>
        <charset val="134"/>
      </rPr>
      <t>号院内的东楼二层东</t>
    </r>
    <r>
      <rPr>
        <sz val="9"/>
        <rFont val="Times New Roman"/>
        <charset val="134"/>
      </rPr>
      <t>2</t>
    </r>
    <r>
      <rPr>
        <sz val="9"/>
        <rFont val="宋体"/>
        <charset val="134"/>
      </rPr>
      <t>间</t>
    </r>
  </si>
  <si>
    <r>
      <rPr>
        <b/>
        <sz val="9"/>
        <rFont val="宋体"/>
        <charset val="134"/>
      </rPr>
      <t>邮政编码</t>
    </r>
  </si>
  <si>
    <r>
      <rPr>
        <b/>
        <sz val="9"/>
        <rFont val="宋体"/>
        <charset val="134"/>
      </rPr>
      <t>项目联系人</t>
    </r>
  </si>
  <si>
    <r>
      <rPr>
        <b/>
        <sz val="9"/>
        <rFont val="宋体"/>
        <charset val="134"/>
      </rPr>
      <t>办公地址</t>
    </r>
  </si>
  <si>
    <r>
      <rPr>
        <b/>
        <sz val="9"/>
        <rFont val="宋体"/>
        <charset val="134"/>
      </rPr>
      <t>主管工商机关</t>
    </r>
  </si>
  <si>
    <t>开封市市场监督管理局</t>
  </si>
  <si>
    <r>
      <rPr>
        <b/>
        <sz val="9"/>
        <rFont val="宋体"/>
        <charset val="134"/>
      </rPr>
      <t>办公电话</t>
    </r>
  </si>
  <si>
    <r>
      <rPr>
        <b/>
        <sz val="9"/>
        <rFont val="宋体"/>
        <charset val="134"/>
      </rPr>
      <t>注册日期</t>
    </r>
  </si>
  <si>
    <r>
      <rPr>
        <b/>
        <sz val="9"/>
        <rFont val="宋体"/>
        <charset val="134"/>
      </rPr>
      <t>主管税务机关</t>
    </r>
  </si>
  <si>
    <r>
      <rPr>
        <b/>
        <sz val="9"/>
        <rFont val="宋体"/>
        <charset val="134"/>
      </rPr>
      <t xml:space="preserve">组织机构代码  </t>
    </r>
    <r>
      <rPr>
        <b/>
        <sz val="9"/>
        <rFont val="Times New Roman"/>
        <charset val="134"/>
      </rPr>
      <t>MA44DE3K-X</t>
    </r>
  </si>
  <si>
    <t>注册资本</t>
  </si>
  <si>
    <r>
      <rPr>
        <b/>
        <sz val="9"/>
        <rFont val="宋体"/>
        <charset val="134"/>
      </rPr>
      <t>经营期限</t>
    </r>
  </si>
  <si>
    <r>
      <rPr>
        <sz val="9"/>
        <rFont val="Times New Roman"/>
        <charset val="134"/>
      </rPr>
      <t>2017-09-15 </t>
    </r>
    <r>
      <rPr>
        <sz val="9"/>
        <rFont val="宋体"/>
        <charset val="134"/>
      </rPr>
      <t>至</t>
    </r>
    <r>
      <rPr>
        <sz val="9"/>
        <rFont val="Times New Roman"/>
        <charset val="134"/>
      </rPr>
      <t> </t>
    </r>
    <r>
      <rPr>
        <sz val="9"/>
        <rFont val="宋体"/>
        <charset val="134"/>
      </rPr>
      <t>无固定期限</t>
    </r>
  </si>
  <si>
    <r>
      <rPr>
        <b/>
        <sz val="9"/>
        <rFont val="宋体"/>
        <charset val="134"/>
      </rPr>
      <t>执行会计制度</t>
    </r>
  </si>
  <si>
    <r>
      <rPr>
        <b/>
        <sz val="9"/>
        <rFont val="宋体"/>
        <charset val="134"/>
      </rPr>
      <t>经营范围</t>
    </r>
  </si>
  <si>
    <t>销售运输、仓储、压缩天然气、液化石油气；销售化工产品（易燃易爆易制毒危险化学品除外）、轻工材料；燃气产品的技术开发、技术咨询、技术服务；城市天然气项目投资；技术转让；自有设备租赁</t>
  </si>
  <si>
    <r>
      <rPr>
        <b/>
        <sz val="9"/>
        <rFont val="宋体"/>
        <charset val="134"/>
      </rPr>
      <t>开业日期</t>
    </r>
  </si>
  <si>
    <r>
      <rPr>
        <b/>
        <sz val="9"/>
        <rFont val="宋体"/>
        <charset val="134"/>
      </rPr>
      <t>经济性质</t>
    </r>
  </si>
  <si>
    <r>
      <rPr>
        <b/>
        <sz val="9"/>
        <rFont val="宋体"/>
        <charset val="134"/>
      </rPr>
      <t>总资产额</t>
    </r>
  </si>
  <si>
    <r>
      <rPr>
        <b/>
        <sz val="9"/>
        <rFont val="宋体"/>
        <charset val="134"/>
      </rPr>
      <t>营业收入</t>
    </r>
  </si>
  <si>
    <r>
      <rPr>
        <b/>
        <sz val="9"/>
        <rFont val="宋体"/>
        <charset val="134"/>
      </rPr>
      <t>财务结账日</t>
    </r>
  </si>
  <si>
    <r>
      <rPr>
        <b/>
        <sz val="9"/>
        <rFont val="宋体"/>
        <charset val="134"/>
      </rPr>
      <t>所属行业</t>
    </r>
  </si>
  <si>
    <t>零售业</t>
  </si>
  <si>
    <r>
      <rPr>
        <b/>
        <sz val="9"/>
        <rFont val="宋体"/>
        <charset val="134"/>
      </rPr>
      <t>净资产额</t>
    </r>
  </si>
  <si>
    <r>
      <rPr>
        <b/>
        <sz val="9"/>
        <rFont val="宋体"/>
        <charset val="134"/>
      </rPr>
      <t>税后利润</t>
    </r>
  </si>
  <si>
    <r>
      <rPr>
        <b/>
        <sz val="9"/>
        <rFont val="宋体"/>
        <charset val="134"/>
      </rPr>
      <t>序号</t>
    </r>
  </si>
  <si>
    <r>
      <rPr>
        <b/>
        <sz val="9"/>
        <rFont val="宋体"/>
        <charset val="134"/>
      </rPr>
      <t>投资者（股东）名称</t>
    </r>
  </si>
  <si>
    <r>
      <rPr>
        <b/>
        <sz val="9"/>
        <rFont val="宋体"/>
        <charset val="134"/>
      </rPr>
      <t>认缴注册资本</t>
    </r>
  </si>
  <si>
    <r>
      <rPr>
        <b/>
        <sz val="9"/>
        <rFont val="宋体"/>
        <charset val="134"/>
      </rPr>
      <t>实收资本</t>
    </r>
  </si>
  <si>
    <r>
      <rPr>
        <b/>
        <sz val="9"/>
        <rFont val="宋体"/>
        <charset val="134"/>
      </rPr>
      <t>金额</t>
    </r>
  </si>
  <si>
    <r>
      <rPr>
        <b/>
        <sz val="9"/>
        <rFont val="宋体"/>
        <charset val="134"/>
      </rPr>
      <t>出资比例</t>
    </r>
  </si>
  <si>
    <t>…</t>
  </si>
  <si>
    <r>
      <rPr>
        <b/>
        <sz val="9"/>
        <rFont val="宋体"/>
        <charset val="134"/>
      </rPr>
      <t>合</t>
    </r>
    <r>
      <rPr>
        <b/>
        <sz val="9"/>
        <rFont val="Times New Roman"/>
        <charset val="134"/>
      </rPr>
      <t xml:space="preserve">   </t>
    </r>
    <r>
      <rPr>
        <b/>
        <sz val="9"/>
        <rFont val="宋体"/>
        <charset val="134"/>
      </rPr>
      <t>计</t>
    </r>
  </si>
  <si>
    <t>对外投资单位名称</t>
  </si>
  <si>
    <r>
      <rPr>
        <b/>
        <sz val="9"/>
        <rFont val="宋体"/>
        <charset val="134"/>
      </rPr>
      <t>地址</t>
    </r>
  </si>
  <si>
    <r>
      <rPr>
        <b/>
        <sz val="9"/>
        <rFont val="宋体"/>
        <charset val="134"/>
      </rPr>
      <t>认缴出资额</t>
    </r>
  </si>
  <si>
    <r>
      <rPr>
        <b/>
        <sz val="9"/>
        <rFont val="宋体"/>
        <charset val="134"/>
      </rPr>
      <t>实缴出资额</t>
    </r>
  </si>
  <si>
    <r>
      <rPr>
        <b/>
        <sz val="9"/>
        <rFont val="宋体"/>
        <charset val="134"/>
      </rPr>
      <t>分支机构名称</t>
    </r>
  </si>
  <si>
    <r>
      <rPr>
        <b/>
        <sz val="9"/>
        <rFont val="宋体"/>
        <charset val="134"/>
      </rPr>
      <t>设立时间</t>
    </r>
  </si>
  <si>
    <r>
      <rPr>
        <b/>
        <sz val="9"/>
        <rFont val="宋体"/>
        <charset val="134"/>
      </rPr>
      <t>核算方式</t>
    </r>
  </si>
  <si>
    <r>
      <rPr>
        <b/>
        <sz val="9"/>
        <rFont val="宋体"/>
        <charset val="134"/>
      </rPr>
      <t>主要职责及经营内容</t>
    </r>
  </si>
  <si>
    <r>
      <rPr>
        <b/>
        <sz val="9"/>
        <rFont val="宋体"/>
        <charset val="134"/>
      </rPr>
      <t>前注册会计师审计结论</t>
    </r>
  </si>
  <si>
    <r>
      <rPr>
        <b/>
        <sz val="9"/>
        <rFont val="宋体"/>
        <charset val="134"/>
      </rPr>
      <t>前评估情况</t>
    </r>
  </si>
  <si>
    <r>
      <rPr>
        <b/>
        <sz val="9"/>
        <color indexed="10"/>
        <rFont val="宋体"/>
        <charset val="134"/>
      </rPr>
      <t>评估机构填写以下内容</t>
    </r>
    <r>
      <rPr>
        <b/>
        <sz val="9"/>
        <color indexed="10"/>
        <rFont val="Times New Roman"/>
        <charset val="134"/>
      </rPr>
      <t>:</t>
    </r>
  </si>
  <si>
    <r>
      <rPr>
        <b/>
        <sz val="9"/>
        <rFont val="宋体"/>
        <charset val="134"/>
      </rPr>
      <t>委托项目</t>
    </r>
  </si>
  <si>
    <r>
      <rPr>
        <b/>
        <sz val="9"/>
        <rFont val="宋体"/>
        <charset val="134"/>
      </rPr>
      <t>类别</t>
    </r>
  </si>
  <si>
    <r>
      <rPr>
        <b/>
        <sz val="9"/>
        <rFont val="宋体"/>
        <charset val="134"/>
      </rPr>
      <t>项目编号</t>
    </r>
  </si>
  <si>
    <r>
      <rPr>
        <b/>
        <sz val="9"/>
        <rFont val="宋体"/>
        <charset val="134"/>
      </rPr>
      <t>作业日期</t>
    </r>
  </si>
  <si>
    <r>
      <rPr>
        <b/>
        <sz val="9"/>
        <rFont val="宋体"/>
        <charset val="134"/>
      </rPr>
      <t>目的</t>
    </r>
  </si>
  <si>
    <r>
      <rPr>
        <b/>
        <sz val="9"/>
        <rFont val="宋体"/>
        <charset val="134"/>
      </rPr>
      <t>报告编号</t>
    </r>
  </si>
  <si>
    <r>
      <rPr>
        <b/>
        <sz val="9"/>
        <rFont val="宋体"/>
        <charset val="134"/>
      </rPr>
      <t>填表日期</t>
    </r>
  </si>
  <si>
    <r>
      <rPr>
        <b/>
        <sz val="9"/>
        <rFont val="宋体"/>
        <charset val="134"/>
      </rPr>
      <t>范围</t>
    </r>
  </si>
  <si>
    <r>
      <rPr>
        <b/>
        <sz val="9"/>
        <rFont val="宋体"/>
        <charset val="134"/>
      </rPr>
      <t>项目负责人：</t>
    </r>
  </si>
  <si>
    <r>
      <rPr>
        <b/>
        <sz val="9"/>
        <rFont val="宋体"/>
        <charset val="134"/>
      </rPr>
      <t>法定代表人：</t>
    </r>
  </si>
  <si>
    <r>
      <rPr>
        <b/>
        <sz val="9"/>
        <rFont val="宋体"/>
        <charset val="134"/>
      </rPr>
      <t>评估机构：</t>
    </r>
  </si>
  <si>
    <t>北京天圆开资产评估有限公司</t>
  </si>
  <si>
    <r>
      <rPr>
        <b/>
        <sz val="9"/>
        <rFont val="宋体"/>
        <charset val="134"/>
      </rPr>
      <t>签字资产评估师：</t>
    </r>
  </si>
  <si>
    <r>
      <rPr>
        <sz val="9"/>
        <rFont val="宋体"/>
        <charset val="134"/>
      </rPr>
      <t>流动资产</t>
    </r>
  </si>
  <si>
    <r>
      <rPr>
        <sz val="9"/>
        <rFont val="宋体"/>
        <charset val="134"/>
      </rPr>
      <t>设备</t>
    </r>
  </si>
  <si>
    <r>
      <rPr>
        <sz val="9"/>
        <rFont val="宋体"/>
        <charset val="134"/>
      </rPr>
      <t>房屋</t>
    </r>
  </si>
  <si>
    <r>
      <rPr>
        <sz val="9"/>
        <rFont val="宋体"/>
        <charset val="134"/>
      </rPr>
      <t>土地</t>
    </r>
  </si>
  <si>
    <r>
      <rPr>
        <sz val="9"/>
        <rFont val="宋体"/>
        <charset val="134"/>
      </rPr>
      <t>无形资产</t>
    </r>
  </si>
  <si>
    <r>
      <rPr>
        <b/>
        <sz val="9"/>
        <rFont val="宋体"/>
        <charset val="134"/>
      </rPr>
      <t>被评估单位填表人</t>
    </r>
    <r>
      <rPr>
        <b/>
        <sz val="9"/>
        <rFont val="Times New Roman"/>
        <charset val="134"/>
      </rPr>
      <t>:</t>
    </r>
  </si>
  <si>
    <r>
      <rPr>
        <b/>
        <sz val="9"/>
        <rFont val="宋体"/>
        <charset val="134"/>
      </rPr>
      <t>评估人员</t>
    </r>
    <r>
      <rPr>
        <b/>
        <sz val="9"/>
        <rFont val="Times New Roman"/>
        <charset val="134"/>
      </rPr>
      <t>:</t>
    </r>
  </si>
  <si>
    <t>工商信息</t>
  </si>
  <si>
    <t>历史工商信息</t>
  </si>
  <si>
    <t>发生变更时通知我</t>
  </si>
  <si>
    <t>查看工商快照</t>
  </si>
  <si>
    <t>数据纠错</t>
  </si>
  <si>
    <t>导出</t>
  </si>
  <si>
    <t>企业名称</t>
  </si>
  <si>
    <t>负责人</t>
  </si>
  <si>
    <t>张</t>
  </si>
  <si>
    <t>登记状态</t>
  </si>
  <si>
    <t>存续</t>
  </si>
  <si>
    <t>天眼评分</t>
  </si>
  <si>
    <r>
      <rPr>
        <b/>
        <sz val="22"/>
        <color rgb="FF0084FF"/>
        <rFont val="Inherit"/>
        <charset val="134"/>
      </rPr>
      <t>25</t>
    </r>
    <r>
      <rPr>
        <sz val="8"/>
        <color rgb="FF0084FF"/>
        <rFont val="Inherit"/>
        <charset val="134"/>
      </rPr>
      <t>分</t>
    </r>
  </si>
  <si>
    <t>任职10家企业</t>
  </si>
  <si>
    <t>成立日期</t>
  </si>
  <si>
    <t>统一社会信用代码</t>
  </si>
  <si>
    <t>-</t>
  </si>
  <si>
    <t>实缴资本</t>
  </si>
  <si>
    <t>工商注册号</t>
  </si>
  <si>
    <t>纳税人识别号</t>
  </si>
  <si>
    <t>组织机构代码</t>
  </si>
  <si>
    <t>MA44DE3K-X</t>
  </si>
  <si>
    <t>营业期限</t>
  </si>
  <si>
    <r>
      <rPr>
        <sz val="8"/>
        <rFont val="Inherit"/>
        <charset val="134"/>
      </rPr>
      <t>2017-09-15 </t>
    </r>
    <r>
      <rPr>
        <sz val="8"/>
        <rFont val="微软雅黑"/>
        <charset val="134"/>
      </rPr>
      <t>至</t>
    </r>
    <r>
      <rPr>
        <sz val="8"/>
        <rFont val="Inherit"/>
        <charset val="134"/>
      </rPr>
      <t> </t>
    </r>
    <r>
      <rPr>
        <sz val="8"/>
        <rFont val="微软雅黑"/>
        <charset val="134"/>
      </rPr>
      <t>无固定期限</t>
    </r>
  </si>
  <si>
    <t>纳税人资质</t>
  </si>
  <si>
    <t>增值税一般纳税人</t>
  </si>
  <si>
    <t>核准日期</t>
  </si>
  <si>
    <t>企业类型</t>
  </si>
  <si>
    <t>分公司</t>
  </si>
  <si>
    <t>行业</t>
  </si>
  <si>
    <t>人员规模</t>
  </si>
  <si>
    <t>小于50人</t>
  </si>
  <si>
    <t>参保人数</t>
  </si>
  <si>
    <r>
      <rPr>
        <sz val="8"/>
        <rFont val="Inherit"/>
        <charset val="134"/>
      </rPr>
      <t>3</t>
    </r>
    <r>
      <rPr>
        <sz val="7"/>
        <color rgb="FF0084FF"/>
        <rFont val="Inherit"/>
        <charset val="134"/>
      </rPr>
      <t>2023年报</t>
    </r>
  </si>
  <si>
    <t>英文名称</t>
  </si>
  <si>
    <r>
      <rPr>
        <sz val="8"/>
        <rFont val="Inherit"/>
        <charset val="134"/>
      </rPr>
      <t>PetroChina Kunlun Gas Co., Ltd. Kaifeng Branch</t>
    </r>
    <r>
      <rPr>
        <sz val="8"/>
        <color rgb="FF949AA1"/>
        <rFont val="Inherit"/>
        <charset val="134"/>
      </rPr>
      <t>（自动翻译）</t>
    </r>
  </si>
  <si>
    <t>登记机关</t>
  </si>
  <si>
    <t>注册地址</t>
  </si>
  <si>
    <t>开封市顺河区解放大道314号院内的东楼二层东2间</t>
  </si>
  <si>
    <t>经营范围</t>
  </si>
  <si>
    <t>销售运输、仓储、压缩天然气、液化石油气；销售化工产品（易燃易爆易制毒危险化学品除外）、轻工材料；燃气产品的技术开发、技术咨询、技术服务；城市天然气项目投资；技术转让；自有设备租赁。</t>
  </si>
  <si>
    <t>中石油昆仑燃气有限公司</t>
  </si>
  <si>
    <t>9111000072636353XC</t>
  </si>
  <si>
    <t>京市市场监督管理局</t>
  </si>
  <si>
    <r>
      <rPr>
        <b/>
        <sz val="9"/>
        <rFont val="宋体"/>
        <charset val="134"/>
      </rPr>
      <t>组织机构代码</t>
    </r>
    <r>
      <rPr>
        <b/>
        <sz val="9"/>
        <rFont val="Times New Roman"/>
        <charset val="134"/>
      </rPr>
      <t xml:space="preserve">	72636353-X</t>
    </r>
  </si>
  <si>
    <r>
      <rPr>
        <sz val="9"/>
        <rFont val="宋体"/>
        <charset val="134"/>
      </rPr>
      <t>注册资本</t>
    </r>
    <r>
      <rPr>
        <sz val="9"/>
        <rFont val="Times New Roman"/>
        <charset val="134"/>
      </rPr>
      <t xml:space="preserve">	856000</t>
    </r>
    <r>
      <rPr>
        <sz val="9"/>
        <rFont val="宋体"/>
        <charset val="134"/>
      </rPr>
      <t>万人民币</t>
    </r>
  </si>
  <si>
    <r>
      <rPr>
        <sz val="9"/>
        <rFont val="Times New Roman"/>
        <charset val="134"/>
      </rPr>
      <t>2016-06-16 </t>
    </r>
    <r>
      <rPr>
        <sz val="9"/>
        <rFont val="宋体"/>
        <charset val="134"/>
      </rPr>
      <t>至</t>
    </r>
    <r>
      <rPr>
        <sz val="9"/>
        <rFont val="Times New Roman"/>
        <charset val="134"/>
      </rPr>
      <t> </t>
    </r>
    <r>
      <rPr>
        <sz val="9"/>
        <rFont val="宋体"/>
        <charset val="134"/>
      </rPr>
      <t>无固定期限</t>
    </r>
  </si>
  <si>
    <t>许可项目：燃气经营；发电业务、输电业务、供（配）电业务；保险经纪业务；燃气汽车加气经营【分支机构经营】；燃气燃烧器具安装、维修；危险化学品经营；成品油零售【分支机构经营】。（依法须经批准的项目，经相关部门批准后方可开展经营活动，具体经营项目以相关部门批准文件或许可证件为准）一般项目：化工产品销售（不含许可类化工产品）；热力生产和供应；供冷服务；燃气器具生产；厨具卫具及日用杂品批发；石油天然气技术服务；技术服务、技术开发、技术咨询、技术交流、技术转让、技术推广；住房租赁；单用途商业预付卡代理销售；货物进出口；技术进出口；计量技术服务；以自有资金从事投资活动；非电力家用器具销售；非居住房地产租赁；仪器仪表销售；会议及展览服务；票务代理服务；计算机及办公设备维修；日用品销售；日用电器修理；专业保洁、清洗、消毒服务。（除依法须经批准的项目外，凭营业执照依法自主开展经营活动）（不得从事国家和本市产业政策禁止和限制类项目的经营活动。）</t>
  </si>
  <si>
    <r>
      <rPr>
        <sz val="9"/>
        <rFont val="宋体"/>
        <charset val="134"/>
      </rPr>
      <t>有限责任公司</t>
    </r>
    <r>
      <rPr>
        <sz val="9"/>
        <rFont val="Times New Roman"/>
        <charset val="134"/>
      </rPr>
      <t>(</t>
    </r>
    <r>
      <rPr>
        <sz val="9"/>
        <rFont val="宋体"/>
        <charset val="134"/>
      </rPr>
      <t>台港澳法人独资</t>
    </r>
    <r>
      <rPr>
        <sz val="9"/>
        <rFont val="Times New Roman"/>
        <charset val="134"/>
      </rPr>
      <t>)</t>
    </r>
  </si>
  <si>
    <t>燃气生产和供应业</t>
  </si>
  <si>
    <t>昆仑能源有限公司</t>
  </si>
  <si>
    <t>曾用名</t>
  </si>
  <si>
    <t>中油燃气有限责任公司</t>
  </si>
  <si>
    <t>法定代表人</t>
  </si>
  <si>
    <t>付</t>
  </si>
  <si>
    <r>
      <rPr>
        <b/>
        <sz val="22"/>
        <color rgb="FF0084FF"/>
        <rFont val="Inherit"/>
        <charset val="134"/>
      </rPr>
      <t>99</t>
    </r>
    <r>
      <rPr>
        <sz val="8"/>
        <color rgb="FF0084FF"/>
        <rFont val="Inherit"/>
        <charset val="134"/>
      </rPr>
      <t>分</t>
    </r>
  </si>
  <si>
    <t>付斌</t>
  </si>
  <si>
    <t>任职7家企业</t>
  </si>
  <si>
    <t>856000万人民币</t>
  </si>
  <si>
    <t>72636353-X</t>
  </si>
  <si>
    <t>2016-06-16 至 无固定期限</t>
  </si>
  <si>
    <t>有限责任公司(台港澳法人独资)</t>
  </si>
  <si>
    <t>100-499人</t>
  </si>
  <si>
    <r>
      <rPr>
        <sz val="8"/>
        <rFont val="Inherit"/>
        <charset val="134"/>
      </rPr>
      <t>170</t>
    </r>
    <r>
      <rPr>
        <sz val="7"/>
        <color rgb="FF0084FF"/>
        <rFont val="Inherit"/>
        <charset val="134"/>
      </rPr>
      <t>2023年报</t>
    </r>
  </si>
  <si>
    <t>PetroChina Kunlun Gas Ltd.</t>
  </si>
  <si>
    <t>分支机构参保人数</t>
  </si>
  <si>
    <r>
      <rPr>
        <sz val="8"/>
        <rFont val="Inherit"/>
        <charset val="134"/>
      </rPr>
      <t>2955</t>
    </r>
    <r>
      <rPr>
        <sz val="8"/>
        <color rgb="FF949AA1"/>
        <rFont val="Inherit"/>
        <charset val="134"/>
      </rPr>
      <t>(2023年报)</t>
    </r>
  </si>
  <si>
    <t>北京市市场监督管理局</t>
  </si>
  <si>
    <t>北京市顺义区仁和地区军杜路68号附近公司</t>
  </si>
  <si>
    <t>资 产 负 债 表</t>
  </si>
  <si>
    <r>
      <rPr>
        <b/>
        <sz val="9"/>
        <color indexed="8"/>
        <rFont val="宋体"/>
        <charset val="134"/>
      </rPr>
      <t>科目名称</t>
    </r>
  </si>
  <si>
    <r>
      <rPr>
        <b/>
        <sz val="9"/>
        <color indexed="8"/>
        <rFont val="宋体"/>
        <charset val="134"/>
      </rPr>
      <t>审计前账面价值</t>
    </r>
  </si>
  <si>
    <r>
      <rPr>
        <b/>
        <sz val="9"/>
        <rFont val="宋体"/>
        <charset val="134"/>
      </rPr>
      <t>账面价值</t>
    </r>
  </si>
  <si>
    <r>
      <rPr>
        <b/>
        <sz val="9"/>
        <color indexed="8"/>
        <rFont val="宋体"/>
        <charset val="134"/>
      </rPr>
      <t>期末数</t>
    </r>
  </si>
  <si>
    <r>
      <rPr>
        <b/>
        <sz val="9"/>
        <color indexed="8"/>
        <rFont val="宋体"/>
        <charset val="134"/>
      </rPr>
      <t>期初数</t>
    </r>
  </si>
  <si>
    <r>
      <rPr>
        <b/>
        <sz val="9"/>
        <rFont val="宋体"/>
        <charset val="134"/>
      </rPr>
      <t>期末数</t>
    </r>
  </si>
  <si>
    <r>
      <rPr>
        <b/>
        <sz val="9"/>
        <rFont val="宋体"/>
        <charset val="134"/>
      </rPr>
      <t>期初数</t>
    </r>
  </si>
  <si>
    <r>
      <rPr>
        <b/>
        <sz val="9"/>
        <color indexed="8"/>
        <rFont val="宋体"/>
        <charset val="134"/>
      </rPr>
      <t>流动资产：</t>
    </r>
  </si>
  <si>
    <r>
      <rPr>
        <sz val="9"/>
        <color indexed="8"/>
        <rFont val="Times New Roman"/>
        <charset val="134"/>
      </rPr>
      <t xml:space="preserve">  </t>
    </r>
    <r>
      <rPr>
        <sz val="9"/>
        <color indexed="8"/>
        <rFont val="宋体"/>
        <charset val="134"/>
      </rPr>
      <t>货币资金</t>
    </r>
  </si>
  <si>
    <r>
      <rPr>
        <sz val="9"/>
        <color indexed="8"/>
        <rFont val="Times New Roman"/>
        <charset val="134"/>
      </rPr>
      <t xml:space="preserve">  </t>
    </r>
    <r>
      <rPr>
        <sz val="9"/>
        <color indexed="8"/>
        <rFont val="宋体"/>
        <charset val="134"/>
      </rPr>
      <t>交易性金融资产</t>
    </r>
  </si>
  <si>
    <r>
      <rPr>
        <sz val="9"/>
        <color indexed="8"/>
        <rFont val="Times New Roman"/>
        <charset val="134"/>
      </rPr>
      <t xml:space="preserve">  </t>
    </r>
    <r>
      <rPr>
        <sz val="9"/>
        <color indexed="8"/>
        <rFont val="宋体"/>
        <charset val="134"/>
      </rPr>
      <t>衍生金融资产</t>
    </r>
  </si>
  <si>
    <r>
      <rPr>
        <sz val="9"/>
        <color indexed="8"/>
        <rFont val="Times New Roman"/>
        <charset val="134"/>
      </rPr>
      <t xml:space="preserve">  </t>
    </r>
    <r>
      <rPr>
        <sz val="9"/>
        <color indexed="8"/>
        <rFont val="宋体"/>
        <charset val="134"/>
      </rPr>
      <t>应收票据</t>
    </r>
  </si>
  <si>
    <r>
      <rPr>
        <sz val="9"/>
        <color indexed="8"/>
        <rFont val="Times New Roman"/>
        <charset val="134"/>
      </rPr>
      <t xml:space="preserve">      </t>
    </r>
    <r>
      <rPr>
        <sz val="9"/>
        <color indexed="8"/>
        <rFont val="宋体"/>
        <charset val="134"/>
      </rPr>
      <t>减：坏账准备</t>
    </r>
  </si>
  <si>
    <r>
      <rPr>
        <sz val="9"/>
        <color rgb="FF000000"/>
        <rFont val="Times New Roman"/>
        <charset val="134"/>
      </rPr>
      <t xml:space="preserve">  </t>
    </r>
    <r>
      <rPr>
        <sz val="9"/>
        <color indexed="8"/>
        <rFont val="宋体"/>
        <charset val="134"/>
      </rPr>
      <t>应收票据</t>
    </r>
    <r>
      <rPr>
        <sz val="9"/>
        <color rgb="FF000000"/>
        <rFont val="宋体"/>
        <charset val="134"/>
      </rPr>
      <t>净额</t>
    </r>
  </si>
  <si>
    <r>
      <rPr>
        <sz val="9"/>
        <color indexed="8"/>
        <rFont val="Times New Roman"/>
        <charset val="134"/>
      </rPr>
      <t xml:space="preserve">  </t>
    </r>
    <r>
      <rPr>
        <sz val="9"/>
        <color indexed="8"/>
        <rFont val="宋体"/>
        <charset val="134"/>
      </rPr>
      <t>应收账款</t>
    </r>
  </si>
  <si>
    <r>
      <rPr>
        <sz val="9"/>
        <color rgb="FF000000"/>
        <rFont val="Times New Roman"/>
        <charset val="134"/>
      </rPr>
      <t xml:space="preserve">  </t>
    </r>
    <r>
      <rPr>
        <sz val="9"/>
        <color rgb="FF000000"/>
        <rFont val="宋体"/>
        <charset val="134"/>
      </rPr>
      <t>应收账款净额</t>
    </r>
  </si>
  <si>
    <r>
      <rPr>
        <sz val="9"/>
        <color indexed="8"/>
        <rFont val="Times New Roman"/>
        <charset val="134"/>
      </rPr>
      <t xml:space="preserve">  </t>
    </r>
    <r>
      <rPr>
        <sz val="9"/>
        <color rgb="FF000000"/>
        <rFont val="Times New Roman"/>
        <charset val="134"/>
      </rPr>
      <t xml:space="preserve"> </t>
    </r>
    <r>
      <rPr>
        <sz val="9"/>
        <color indexed="8"/>
        <rFont val="宋体"/>
        <charset val="134"/>
      </rPr>
      <t>应收款项融资</t>
    </r>
  </si>
  <si>
    <r>
      <rPr>
        <sz val="9"/>
        <color rgb="FF000000"/>
        <rFont val="Times New Roman"/>
        <charset val="134"/>
      </rPr>
      <t xml:space="preserve">  </t>
    </r>
    <r>
      <rPr>
        <sz val="9"/>
        <color rgb="FF000000"/>
        <rFont val="宋体"/>
        <charset val="134"/>
      </rPr>
      <t>应收款项融资</t>
    </r>
    <r>
      <rPr>
        <sz val="9"/>
        <color rgb="FF000000"/>
        <rFont val="宋体"/>
        <charset val="134"/>
      </rPr>
      <t>净额</t>
    </r>
  </si>
  <si>
    <r>
      <rPr>
        <sz val="9"/>
        <color indexed="8"/>
        <rFont val="Times New Roman"/>
        <charset val="134"/>
      </rPr>
      <t xml:space="preserve">  </t>
    </r>
    <r>
      <rPr>
        <sz val="9"/>
        <color indexed="8"/>
        <rFont val="宋体"/>
        <charset val="134"/>
      </rPr>
      <t>预付款项</t>
    </r>
  </si>
  <si>
    <r>
      <rPr>
        <sz val="9"/>
        <color rgb="FF000000"/>
        <rFont val="Times New Roman"/>
        <charset val="134"/>
      </rPr>
      <t xml:space="preserve">  </t>
    </r>
    <r>
      <rPr>
        <sz val="9"/>
        <color rgb="FF000000"/>
        <rFont val="宋体"/>
        <charset val="134"/>
      </rPr>
      <t>预付款项净额</t>
    </r>
  </si>
  <si>
    <r>
      <rPr>
        <sz val="9"/>
        <color indexed="8"/>
        <rFont val="Times New Roman"/>
        <charset val="134"/>
      </rPr>
      <t xml:space="preserve">  </t>
    </r>
    <r>
      <rPr>
        <sz val="9"/>
        <color indexed="8"/>
        <rFont val="宋体"/>
        <charset val="134"/>
      </rPr>
      <t>应收利息</t>
    </r>
  </si>
  <si>
    <r>
      <rPr>
        <sz val="9"/>
        <color indexed="8"/>
        <rFont val="Times New Roman"/>
        <charset val="134"/>
      </rPr>
      <t xml:space="preserve">  </t>
    </r>
    <r>
      <rPr>
        <sz val="9"/>
        <color indexed="8"/>
        <rFont val="宋体"/>
        <charset val="134"/>
      </rPr>
      <t>应收股利</t>
    </r>
  </si>
  <si>
    <r>
      <rPr>
        <sz val="9"/>
        <color indexed="8"/>
        <rFont val="Times New Roman"/>
        <charset val="134"/>
      </rPr>
      <t xml:space="preserve">  </t>
    </r>
    <r>
      <rPr>
        <sz val="9"/>
        <color indexed="8"/>
        <rFont val="宋体"/>
        <charset val="134"/>
      </rPr>
      <t>其他应收款</t>
    </r>
  </si>
  <si>
    <r>
      <rPr>
        <sz val="9"/>
        <color rgb="FF000000"/>
        <rFont val="Times New Roman"/>
        <charset val="134"/>
      </rPr>
      <t xml:space="preserve">  </t>
    </r>
    <r>
      <rPr>
        <sz val="9"/>
        <color rgb="FF000000"/>
        <rFont val="宋体"/>
        <charset val="134"/>
      </rPr>
      <t>其他应收款净额</t>
    </r>
  </si>
  <si>
    <r>
      <rPr>
        <sz val="9"/>
        <color indexed="8"/>
        <rFont val="Times New Roman"/>
        <charset val="134"/>
      </rPr>
      <t xml:space="preserve">  </t>
    </r>
    <r>
      <rPr>
        <sz val="9"/>
        <color indexed="8"/>
        <rFont val="宋体"/>
        <charset val="134"/>
      </rPr>
      <t>存货</t>
    </r>
  </si>
  <si>
    <r>
      <rPr>
        <sz val="9"/>
        <color indexed="8"/>
        <rFont val="Times New Roman"/>
        <charset val="134"/>
      </rPr>
      <t xml:space="preserve">      </t>
    </r>
    <r>
      <rPr>
        <sz val="9"/>
        <color indexed="8"/>
        <rFont val="宋体"/>
        <charset val="134"/>
      </rPr>
      <t>减：存货跌价准备</t>
    </r>
  </si>
  <si>
    <r>
      <rPr>
        <sz val="9"/>
        <color rgb="FF000000"/>
        <rFont val="Times New Roman"/>
        <charset val="134"/>
      </rPr>
      <t xml:space="preserve">  </t>
    </r>
    <r>
      <rPr>
        <sz val="9"/>
        <color rgb="FF000000"/>
        <rFont val="宋体"/>
        <charset val="134"/>
      </rPr>
      <t>存货净额</t>
    </r>
  </si>
  <si>
    <r>
      <rPr>
        <sz val="9"/>
        <color indexed="8"/>
        <rFont val="Times New Roman"/>
        <charset val="134"/>
      </rPr>
      <t xml:space="preserve">  </t>
    </r>
    <r>
      <rPr>
        <sz val="9"/>
        <color indexed="8"/>
        <rFont val="宋体"/>
        <charset val="134"/>
      </rPr>
      <t>合同资产</t>
    </r>
  </si>
  <si>
    <r>
      <rPr>
        <sz val="9"/>
        <color indexed="8"/>
        <rFont val="Times New Roman"/>
        <charset val="134"/>
      </rPr>
      <t xml:space="preserve">      </t>
    </r>
    <r>
      <rPr>
        <sz val="9"/>
        <color indexed="8"/>
        <rFont val="宋体"/>
        <charset val="134"/>
      </rPr>
      <t>减：减值准备</t>
    </r>
  </si>
  <si>
    <r>
      <rPr>
        <sz val="9"/>
        <color rgb="FF000000"/>
        <rFont val="Times New Roman"/>
        <charset val="134"/>
      </rPr>
      <t xml:space="preserve">  </t>
    </r>
    <r>
      <rPr>
        <sz val="9"/>
        <color rgb="FF000000"/>
        <rFont val="宋体"/>
        <charset val="134"/>
      </rPr>
      <t>合同资产净额</t>
    </r>
  </si>
  <si>
    <r>
      <rPr>
        <sz val="9"/>
        <color indexed="8"/>
        <rFont val="Times New Roman"/>
        <charset val="134"/>
      </rPr>
      <t xml:space="preserve">  </t>
    </r>
    <r>
      <rPr>
        <sz val="9"/>
        <color indexed="8"/>
        <rFont val="宋体"/>
        <charset val="134"/>
      </rPr>
      <t>持有待售资产</t>
    </r>
  </si>
  <si>
    <r>
      <rPr>
        <sz val="9"/>
        <color indexed="8"/>
        <rFont val="Times New Roman"/>
        <charset val="134"/>
      </rPr>
      <t xml:space="preserve">  </t>
    </r>
    <r>
      <rPr>
        <sz val="9"/>
        <color indexed="8"/>
        <rFont val="宋体"/>
        <charset val="134"/>
      </rPr>
      <t>一年内到期的非流动资产</t>
    </r>
  </si>
  <si>
    <r>
      <rPr>
        <sz val="9"/>
        <color indexed="8"/>
        <rFont val="Times New Roman"/>
        <charset val="134"/>
      </rPr>
      <t xml:space="preserve">  </t>
    </r>
    <r>
      <rPr>
        <sz val="9"/>
        <color indexed="8"/>
        <rFont val="宋体"/>
        <charset val="134"/>
      </rPr>
      <t>其他流动资产</t>
    </r>
  </si>
  <si>
    <r>
      <rPr>
        <b/>
        <sz val="9"/>
        <color rgb="FF000000"/>
        <rFont val="宋体"/>
        <charset val="134"/>
      </rPr>
      <t>流动资产合计</t>
    </r>
  </si>
  <si>
    <r>
      <rPr>
        <b/>
        <sz val="9"/>
        <color indexed="8"/>
        <rFont val="宋体"/>
        <charset val="134"/>
      </rPr>
      <t>非流动资产：</t>
    </r>
  </si>
  <si>
    <r>
      <rPr>
        <sz val="9"/>
        <color rgb="FF000000"/>
        <rFont val="Times New Roman"/>
        <charset val="134"/>
      </rPr>
      <t xml:space="preserve">  </t>
    </r>
    <r>
      <rPr>
        <sz val="9"/>
        <color rgb="FF000000"/>
        <rFont val="宋体"/>
        <charset val="134"/>
      </rPr>
      <t>债权投资</t>
    </r>
  </si>
  <si>
    <r>
      <rPr>
        <sz val="9"/>
        <color rgb="FF000000"/>
        <rFont val="Times New Roman"/>
        <charset val="134"/>
      </rPr>
      <t xml:space="preserve">  </t>
    </r>
    <r>
      <rPr>
        <sz val="9"/>
        <color rgb="FF000000"/>
        <rFont val="宋体"/>
        <charset val="134"/>
      </rPr>
      <t>其他债权投资</t>
    </r>
  </si>
  <si>
    <r>
      <rPr>
        <sz val="9"/>
        <color indexed="8"/>
        <rFont val="Times New Roman"/>
        <charset val="134"/>
      </rPr>
      <t xml:space="preserve">  </t>
    </r>
    <r>
      <rPr>
        <sz val="9"/>
        <color indexed="8"/>
        <rFont val="宋体"/>
        <charset val="134"/>
      </rPr>
      <t>长期应收款</t>
    </r>
  </si>
  <si>
    <r>
      <rPr>
        <sz val="9"/>
        <color indexed="8"/>
        <rFont val="Times New Roman"/>
        <charset val="134"/>
      </rPr>
      <t xml:space="preserve">      </t>
    </r>
    <r>
      <rPr>
        <sz val="9"/>
        <color rgb="FF000000"/>
        <rFont val="宋体"/>
        <charset val="134"/>
      </rPr>
      <t>减：坏账准备</t>
    </r>
  </si>
  <si>
    <r>
      <rPr>
        <sz val="9"/>
        <color rgb="FF000000"/>
        <rFont val="Times New Roman"/>
        <charset val="134"/>
      </rPr>
      <t xml:space="preserve">  </t>
    </r>
    <r>
      <rPr>
        <sz val="9"/>
        <color rgb="FF000000"/>
        <rFont val="宋体"/>
        <charset val="134"/>
      </rPr>
      <t>长期应收款净额</t>
    </r>
  </si>
  <si>
    <r>
      <rPr>
        <sz val="9"/>
        <color indexed="8"/>
        <rFont val="Times New Roman"/>
        <charset val="134"/>
      </rPr>
      <t xml:space="preserve">  </t>
    </r>
    <r>
      <rPr>
        <sz val="9"/>
        <color indexed="8"/>
        <rFont val="宋体"/>
        <charset val="134"/>
      </rPr>
      <t>长期股权投资</t>
    </r>
  </si>
  <si>
    <r>
      <rPr>
        <sz val="9"/>
        <color rgb="FF000000"/>
        <rFont val="Times New Roman"/>
        <charset val="134"/>
      </rPr>
      <t xml:space="preserve">  </t>
    </r>
    <r>
      <rPr>
        <sz val="9"/>
        <color rgb="FF000000"/>
        <rFont val="宋体"/>
        <charset val="134"/>
      </rPr>
      <t>长期股权投资净额</t>
    </r>
  </si>
  <si>
    <r>
      <rPr>
        <sz val="9"/>
        <rFont val="Times New Roman"/>
        <charset val="134"/>
      </rPr>
      <t xml:space="preserve">  </t>
    </r>
    <r>
      <rPr>
        <sz val="9"/>
        <rFont val="宋体"/>
        <charset val="134"/>
      </rPr>
      <t>其他权益工具投资</t>
    </r>
  </si>
  <si>
    <r>
      <rPr>
        <sz val="9"/>
        <rFont val="Times New Roman"/>
        <charset val="134"/>
      </rPr>
      <t xml:space="preserve">  </t>
    </r>
    <r>
      <rPr>
        <sz val="9"/>
        <rFont val="宋体"/>
        <charset val="134"/>
      </rPr>
      <t>其他权益工具投资</t>
    </r>
    <r>
      <rPr>
        <sz val="9"/>
        <rFont val="宋体"/>
        <charset val="134"/>
      </rPr>
      <t>净额</t>
    </r>
  </si>
  <si>
    <r>
      <rPr>
        <sz val="9"/>
        <rFont val="Times New Roman"/>
        <charset val="134"/>
      </rPr>
      <t xml:space="preserve">  </t>
    </r>
    <r>
      <rPr>
        <sz val="9"/>
        <rFont val="宋体"/>
        <charset val="134"/>
      </rPr>
      <t>其他非流动金融资产</t>
    </r>
  </si>
  <si>
    <r>
      <rPr>
        <sz val="9"/>
        <rFont val="Times New Roman"/>
        <charset val="134"/>
      </rPr>
      <t xml:space="preserve">  </t>
    </r>
    <r>
      <rPr>
        <sz val="9"/>
        <rFont val="宋体"/>
        <charset val="134"/>
      </rPr>
      <t>其他非流动金融资产</t>
    </r>
    <r>
      <rPr>
        <sz val="9"/>
        <rFont val="宋体"/>
        <charset val="134"/>
      </rPr>
      <t>净额</t>
    </r>
  </si>
  <si>
    <r>
      <rPr>
        <sz val="9"/>
        <color indexed="8"/>
        <rFont val="Times New Roman"/>
        <charset val="134"/>
      </rPr>
      <t xml:space="preserve">  </t>
    </r>
    <r>
      <rPr>
        <sz val="9"/>
        <color indexed="8"/>
        <rFont val="宋体"/>
        <charset val="134"/>
      </rPr>
      <t>投资性房地产原值</t>
    </r>
  </si>
  <si>
    <r>
      <rPr>
        <sz val="9"/>
        <color indexed="8"/>
        <rFont val="Times New Roman"/>
        <charset val="134"/>
      </rPr>
      <t xml:space="preserve">      </t>
    </r>
    <r>
      <rPr>
        <sz val="9"/>
        <color indexed="8"/>
        <rFont val="宋体"/>
        <charset val="134"/>
      </rPr>
      <t>减：累计折旧</t>
    </r>
  </si>
  <si>
    <r>
      <rPr>
        <sz val="9"/>
        <color indexed="8"/>
        <rFont val="Times New Roman"/>
        <charset val="134"/>
      </rPr>
      <t xml:space="preserve">      </t>
    </r>
    <r>
      <rPr>
        <sz val="9"/>
        <color indexed="8"/>
        <rFont val="宋体"/>
        <charset val="134"/>
      </rPr>
      <t>减：投资性房地产减值准备</t>
    </r>
  </si>
  <si>
    <r>
      <rPr>
        <sz val="9"/>
        <color rgb="FF000000"/>
        <rFont val="Times New Roman"/>
        <charset val="134"/>
      </rPr>
      <t xml:space="preserve">  </t>
    </r>
    <r>
      <rPr>
        <sz val="9"/>
        <color rgb="FF000000"/>
        <rFont val="宋体"/>
        <charset val="134"/>
      </rPr>
      <t>投资性房地产净额</t>
    </r>
  </si>
  <si>
    <r>
      <rPr>
        <sz val="9"/>
        <color indexed="8"/>
        <rFont val="Times New Roman"/>
        <charset val="134"/>
      </rPr>
      <t xml:space="preserve">  </t>
    </r>
    <r>
      <rPr>
        <sz val="9"/>
        <color indexed="8"/>
        <rFont val="宋体"/>
        <charset val="134"/>
      </rPr>
      <t>固定资产原值</t>
    </r>
  </si>
  <si>
    <r>
      <rPr>
        <sz val="9"/>
        <color indexed="8"/>
        <rFont val="Times New Roman"/>
        <charset val="134"/>
      </rPr>
      <t xml:space="preserve">      </t>
    </r>
    <r>
      <rPr>
        <sz val="9"/>
        <color indexed="8"/>
        <rFont val="宋体"/>
        <charset val="134"/>
      </rPr>
      <t>减：固定资产减值准备</t>
    </r>
  </si>
  <si>
    <r>
      <rPr>
        <sz val="9"/>
        <color rgb="FF000000"/>
        <rFont val="Times New Roman"/>
        <charset val="134"/>
      </rPr>
      <t xml:space="preserve">  </t>
    </r>
    <r>
      <rPr>
        <sz val="9"/>
        <color rgb="FF000000"/>
        <rFont val="宋体"/>
        <charset val="134"/>
      </rPr>
      <t>固定资产净额</t>
    </r>
  </si>
  <si>
    <r>
      <rPr>
        <sz val="9"/>
        <color indexed="8"/>
        <rFont val="Times New Roman"/>
        <charset val="134"/>
      </rPr>
      <t xml:space="preserve">  </t>
    </r>
    <r>
      <rPr>
        <sz val="9"/>
        <color indexed="8"/>
        <rFont val="宋体"/>
        <charset val="134"/>
      </rPr>
      <t>固定资产清理</t>
    </r>
  </si>
  <si>
    <r>
      <rPr>
        <sz val="9"/>
        <color indexed="8"/>
        <rFont val="Times New Roman"/>
        <charset val="134"/>
      </rPr>
      <t xml:space="preserve">  </t>
    </r>
    <r>
      <rPr>
        <sz val="9"/>
        <color indexed="8"/>
        <rFont val="宋体"/>
        <charset val="134"/>
      </rPr>
      <t>在建工程</t>
    </r>
  </si>
  <si>
    <r>
      <rPr>
        <sz val="9"/>
        <color indexed="8"/>
        <rFont val="Times New Roman"/>
        <charset val="134"/>
      </rPr>
      <t xml:space="preserve">      </t>
    </r>
    <r>
      <rPr>
        <sz val="9"/>
        <color indexed="8"/>
        <rFont val="宋体"/>
        <charset val="134"/>
      </rPr>
      <t>减：在建工程减值准备</t>
    </r>
  </si>
  <si>
    <r>
      <rPr>
        <sz val="9"/>
        <color rgb="FF000000"/>
        <rFont val="Times New Roman"/>
        <charset val="134"/>
      </rPr>
      <t xml:space="preserve">  </t>
    </r>
    <r>
      <rPr>
        <sz val="9"/>
        <color rgb="FF000000"/>
        <rFont val="宋体"/>
        <charset val="134"/>
      </rPr>
      <t>在建工程净额</t>
    </r>
  </si>
  <si>
    <r>
      <rPr>
        <sz val="9"/>
        <color indexed="8"/>
        <rFont val="Times New Roman"/>
        <charset val="134"/>
      </rPr>
      <t xml:space="preserve">  </t>
    </r>
    <r>
      <rPr>
        <sz val="9"/>
        <color indexed="8"/>
        <rFont val="宋体"/>
        <charset val="134"/>
      </rPr>
      <t>工程物资</t>
    </r>
  </si>
  <si>
    <r>
      <rPr>
        <sz val="9"/>
        <color indexed="8"/>
        <rFont val="Times New Roman"/>
        <charset val="134"/>
      </rPr>
      <t xml:space="preserve">      </t>
    </r>
    <r>
      <rPr>
        <sz val="9"/>
        <color indexed="8"/>
        <rFont val="宋体"/>
        <charset val="134"/>
      </rPr>
      <t>减：工程物资减值准备</t>
    </r>
  </si>
  <si>
    <r>
      <rPr>
        <sz val="9"/>
        <color rgb="FF000000"/>
        <rFont val="Times New Roman"/>
        <charset val="134"/>
      </rPr>
      <t xml:space="preserve">  </t>
    </r>
    <r>
      <rPr>
        <sz val="9"/>
        <color rgb="FF000000"/>
        <rFont val="宋体"/>
        <charset val="134"/>
      </rPr>
      <t>工程物资净额</t>
    </r>
  </si>
  <si>
    <r>
      <rPr>
        <sz val="9"/>
        <color indexed="8"/>
        <rFont val="Times New Roman"/>
        <charset val="134"/>
      </rPr>
      <t xml:space="preserve">  </t>
    </r>
    <r>
      <rPr>
        <sz val="9"/>
        <color indexed="8"/>
        <rFont val="宋体"/>
        <charset val="134"/>
      </rPr>
      <t>生产性生物资产</t>
    </r>
    <r>
      <rPr>
        <sz val="9"/>
        <color rgb="FF000000"/>
        <rFont val="宋体"/>
        <charset val="134"/>
      </rPr>
      <t>原值</t>
    </r>
  </si>
  <si>
    <r>
      <rPr>
        <sz val="9"/>
        <color indexed="8"/>
        <rFont val="Times New Roman"/>
        <charset val="134"/>
      </rPr>
      <t xml:space="preserve">      </t>
    </r>
    <r>
      <rPr>
        <sz val="9"/>
        <color indexed="8"/>
        <rFont val="宋体"/>
        <charset val="134"/>
      </rPr>
      <t>减：生物性资产减值准备</t>
    </r>
  </si>
  <si>
    <r>
      <rPr>
        <sz val="9"/>
        <color rgb="FF000000"/>
        <rFont val="Times New Roman"/>
        <charset val="134"/>
      </rPr>
      <t xml:space="preserve">  </t>
    </r>
    <r>
      <rPr>
        <sz val="9"/>
        <color rgb="FF000000"/>
        <rFont val="宋体"/>
        <charset val="134"/>
      </rPr>
      <t>生物性资产</t>
    </r>
    <r>
      <rPr>
        <sz val="9"/>
        <color rgb="FF000000"/>
        <rFont val="宋体"/>
        <charset val="134"/>
      </rPr>
      <t>净额</t>
    </r>
  </si>
  <si>
    <r>
      <rPr>
        <sz val="9"/>
        <color indexed="8"/>
        <rFont val="Times New Roman"/>
        <charset val="134"/>
      </rPr>
      <t xml:space="preserve">  </t>
    </r>
    <r>
      <rPr>
        <sz val="9"/>
        <color indexed="8"/>
        <rFont val="宋体"/>
        <charset val="134"/>
      </rPr>
      <t>油气资产原值</t>
    </r>
  </si>
  <si>
    <r>
      <rPr>
        <sz val="9"/>
        <color indexed="8"/>
        <rFont val="Times New Roman"/>
        <charset val="134"/>
      </rPr>
      <t xml:space="preserve">      </t>
    </r>
    <r>
      <rPr>
        <sz val="9"/>
        <color indexed="8"/>
        <rFont val="宋体"/>
        <charset val="134"/>
      </rPr>
      <t>减：油气资产减值准备</t>
    </r>
  </si>
  <si>
    <r>
      <rPr>
        <sz val="9"/>
        <color rgb="FF000000"/>
        <rFont val="Times New Roman"/>
        <charset val="134"/>
      </rPr>
      <t xml:space="preserve">  </t>
    </r>
    <r>
      <rPr>
        <sz val="9"/>
        <color rgb="FF000000"/>
        <rFont val="宋体"/>
        <charset val="134"/>
      </rPr>
      <t>油气资产净额</t>
    </r>
  </si>
  <si>
    <r>
      <rPr>
        <sz val="9"/>
        <color indexed="8"/>
        <rFont val="Times New Roman"/>
        <charset val="134"/>
      </rPr>
      <t xml:space="preserve">  </t>
    </r>
    <r>
      <rPr>
        <sz val="9"/>
        <color indexed="8"/>
        <rFont val="宋体"/>
        <charset val="134"/>
      </rPr>
      <t>使用权资产原值</t>
    </r>
  </si>
  <si>
    <r>
      <rPr>
        <sz val="9"/>
        <color indexed="8"/>
        <rFont val="Times New Roman"/>
        <charset val="134"/>
      </rPr>
      <t xml:space="preserve">      </t>
    </r>
    <r>
      <rPr>
        <sz val="9"/>
        <color indexed="8"/>
        <rFont val="宋体"/>
        <charset val="134"/>
      </rPr>
      <t>减：使用权资产减值准备</t>
    </r>
  </si>
  <si>
    <r>
      <rPr>
        <sz val="9"/>
        <color indexed="8"/>
        <rFont val="Times New Roman"/>
        <charset val="134"/>
      </rPr>
      <t xml:space="preserve">  </t>
    </r>
    <r>
      <rPr>
        <sz val="9"/>
        <color indexed="8"/>
        <rFont val="宋体"/>
        <charset val="134"/>
      </rPr>
      <t>使用权资产净额</t>
    </r>
  </si>
  <si>
    <r>
      <rPr>
        <sz val="9"/>
        <color indexed="8"/>
        <rFont val="Times New Roman"/>
        <charset val="134"/>
      </rPr>
      <t xml:space="preserve">  </t>
    </r>
    <r>
      <rPr>
        <sz val="9"/>
        <color indexed="8"/>
        <rFont val="宋体"/>
        <charset val="134"/>
      </rPr>
      <t>无形资产原值</t>
    </r>
  </si>
  <si>
    <r>
      <rPr>
        <sz val="9"/>
        <color indexed="8"/>
        <rFont val="Times New Roman"/>
        <charset val="134"/>
      </rPr>
      <t xml:space="preserve">      </t>
    </r>
    <r>
      <rPr>
        <sz val="9"/>
        <color indexed="8"/>
        <rFont val="宋体"/>
        <charset val="134"/>
      </rPr>
      <t>减：无形资产摊销</t>
    </r>
  </si>
  <si>
    <r>
      <rPr>
        <sz val="9"/>
        <color indexed="8"/>
        <rFont val="Times New Roman"/>
        <charset val="134"/>
      </rPr>
      <t xml:space="preserve">      </t>
    </r>
    <r>
      <rPr>
        <sz val="9"/>
        <color indexed="8"/>
        <rFont val="宋体"/>
        <charset val="134"/>
      </rPr>
      <t>减：无形资产减值准备</t>
    </r>
  </si>
  <si>
    <r>
      <rPr>
        <sz val="9"/>
        <color rgb="FF000000"/>
        <rFont val="Times New Roman"/>
        <charset val="134"/>
      </rPr>
      <t xml:space="preserve">  </t>
    </r>
    <r>
      <rPr>
        <sz val="9"/>
        <color rgb="FF000000"/>
        <rFont val="宋体"/>
        <charset val="134"/>
      </rPr>
      <t>无形资产净额</t>
    </r>
  </si>
  <si>
    <r>
      <rPr>
        <sz val="9"/>
        <color indexed="8"/>
        <rFont val="Times New Roman"/>
        <charset val="134"/>
      </rPr>
      <t xml:space="preserve">  </t>
    </r>
    <r>
      <rPr>
        <sz val="9"/>
        <color indexed="8"/>
        <rFont val="宋体"/>
        <charset val="134"/>
      </rPr>
      <t>开发支出</t>
    </r>
  </si>
  <si>
    <r>
      <rPr>
        <sz val="9"/>
        <color indexed="8"/>
        <rFont val="Times New Roman"/>
        <charset val="134"/>
      </rPr>
      <t xml:space="preserve">  </t>
    </r>
    <r>
      <rPr>
        <sz val="9"/>
        <color indexed="8"/>
        <rFont val="宋体"/>
        <charset val="134"/>
      </rPr>
      <t>商誉</t>
    </r>
  </si>
  <si>
    <r>
      <rPr>
        <sz val="9"/>
        <color indexed="8"/>
        <rFont val="Times New Roman"/>
        <charset val="134"/>
      </rPr>
      <t xml:space="preserve">      </t>
    </r>
    <r>
      <rPr>
        <sz val="9"/>
        <color rgb="FF000000"/>
        <rFont val="宋体"/>
        <charset val="134"/>
      </rPr>
      <t>减：商誉减值准备</t>
    </r>
  </si>
  <si>
    <r>
      <rPr>
        <sz val="9"/>
        <color rgb="FF000000"/>
        <rFont val="Times New Roman"/>
        <charset val="134"/>
      </rPr>
      <t xml:space="preserve">  </t>
    </r>
    <r>
      <rPr>
        <sz val="9"/>
        <color rgb="FF000000"/>
        <rFont val="宋体"/>
        <charset val="134"/>
      </rPr>
      <t>商誉净额</t>
    </r>
  </si>
  <si>
    <r>
      <rPr>
        <sz val="9"/>
        <color indexed="8"/>
        <rFont val="Times New Roman"/>
        <charset val="134"/>
      </rPr>
      <t xml:space="preserve">  </t>
    </r>
    <r>
      <rPr>
        <sz val="9"/>
        <color indexed="8"/>
        <rFont val="宋体"/>
        <charset val="134"/>
      </rPr>
      <t>长期待摊费用原值</t>
    </r>
  </si>
  <si>
    <r>
      <rPr>
        <sz val="9"/>
        <color indexed="8"/>
        <rFont val="Times New Roman"/>
        <charset val="134"/>
      </rPr>
      <t xml:space="preserve">      </t>
    </r>
    <r>
      <rPr>
        <sz val="9"/>
        <color indexed="8"/>
        <rFont val="宋体"/>
        <charset val="134"/>
      </rPr>
      <t>减：长期待摊费用摊销</t>
    </r>
  </si>
  <si>
    <r>
      <rPr>
        <sz val="9"/>
        <color rgb="FF000000"/>
        <rFont val="Times New Roman"/>
        <charset val="134"/>
      </rPr>
      <t xml:space="preserve">  </t>
    </r>
    <r>
      <rPr>
        <sz val="9"/>
        <color rgb="FF000000"/>
        <rFont val="宋体"/>
        <charset val="134"/>
      </rPr>
      <t>长期待摊费用净额</t>
    </r>
  </si>
  <si>
    <r>
      <rPr>
        <sz val="9"/>
        <color indexed="8"/>
        <rFont val="Times New Roman"/>
        <charset val="134"/>
      </rPr>
      <t xml:space="preserve">  </t>
    </r>
    <r>
      <rPr>
        <sz val="9"/>
        <color indexed="8"/>
        <rFont val="宋体"/>
        <charset val="134"/>
      </rPr>
      <t>递延所得税资产</t>
    </r>
  </si>
  <si>
    <r>
      <rPr>
        <sz val="9"/>
        <color indexed="8"/>
        <rFont val="Times New Roman"/>
        <charset val="134"/>
      </rPr>
      <t xml:space="preserve">  </t>
    </r>
    <r>
      <rPr>
        <sz val="9"/>
        <color indexed="8"/>
        <rFont val="宋体"/>
        <charset val="134"/>
      </rPr>
      <t>其他非流动资产</t>
    </r>
  </si>
  <si>
    <r>
      <rPr>
        <b/>
        <sz val="9"/>
        <color rgb="FF000000"/>
        <rFont val="宋体"/>
        <charset val="134"/>
      </rPr>
      <t>非流动资产合计</t>
    </r>
  </si>
  <si>
    <r>
      <rPr>
        <b/>
        <sz val="9"/>
        <color rgb="FF000000"/>
        <rFont val="宋体"/>
        <charset val="134"/>
      </rPr>
      <t>资产总计</t>
    </r>
  </si>
  <si>
    <r>
      <rPr>
        <b/>
        <sz val="9"/>
        <color indexed="8"/>
        <rFont val="宋体"/>
        <charset val="134"/>
      </rPr>
      <t>负债和所有者权益</t>
    </r>
  </si>
  <si>
    <r>
      <rPr>
        <b/>
        <sz val="9"/>
        <color indexed="8"/>
        <rFont val="宋体"/>
        <charset val="134"/>
      </rPr>
      <t>流动负债：</t>
    </r>
  </si>
  <si>
    <r>
      <rPr>
        <sz val="9"/>
        <color indexed="8"/>
        <rFont val="Times New Roman"/>
        <charset val="134"/>
      </rPr>
      <t xml:space="preserve">  </t>
    </r>
    <r>
      <rPr>
        <sz val="9"/>
        <color indexed="8"/>
        <rFont val="宋体"/>
        <charset val="134"/>
      </rPr>
      <t>短期借款</t>
    </r>
  </si>
  <si>
    <r>
      <rPr>
        <sz val="9"/>
        <color indexed="8"/>
        <rFont val="Times New Roman"/>
        <charset val="134"/>
      </rPr>
      <t xml:space="preserve">  </t>
    </r>
    <r>
      <rPr>
        <sz val="9"/>
        <color indexed="8"/>
        <rFont val="宋体"/>
        <charset val="134"/>
      </rPr>
      <t>交易性金融负债</t>
    </r>
  </si>
  <si>
    <r>
      <rPr>
        <sz val="9"/>
        <color indexed="8"/>
        <rFont val="Times New Roman"/>
        <charset val="134"/>
      </rPr>
      <t xml:space="preserve">  </t>
    </r>
    <r>
      <rPr>
        <sz val="9"/>
        <color indexed="8"/>
        <rFont val="宋体"/>
        <charset val="134"/>
      </rPr>
      <t>衍生金融负债</t>
    </r>
  </si>
  <si>
    <r>
      <rPr>
        <sz val="9"/>
        <color indexed="8"/>
        <rFont val="Times New Roman"/>
        <charset val="134"/>
      </rPr>
      <t xml:space="preserve">  </t>
    </r>
    <r>
      <rPr>
        <sz val="9"/>
        <color indexed="8"/>
        <rFont val="宋体"/>
        <charset val="134"/>
      </rPr>
      <t>应付票据</t>
    </r>
  </si>
  <si>
    <r>
      <rPr>
        <sz val="9"/>
        <color indexed="8"/>
        <rFont val="Times New Roman"/>
        <charset val="134"/>
      </rPr>
      <t xml:space="preserve">  </t>
    </r>
    <r>
      <rPr>
        <sz val="9"/>
        <color indexed="8"/>
        <rFont val="宋体"/>
        <charset val="134"/>
      </rPr>
      <t>应付账款</t>
    </r>
  </si>
  <si>
    <r>
      <rPr>
        <sz val="9"/>
        <color indexed="8"/>
        <rFont val="Times New Roman"/>
        <charset val="134"/>
      </rPr>
      <t xml:space="preserve">  </t>
    </r>
    <r>
      <rPr>
        <sz val="9"/>
        <color indexed="8"/>
        <rFont val="宋体"/>
        <charset val="134"/>
      </rPr>
      <t>预收款项</t>
    </r>
  </si>
  <si>
    <r>
      <rPr>
        <sz val="9"/>
        <color indexed="8"/>
        <rFont val="Times New Roman"/>
        <charset val="134"/>
      </rPr>
      <t xml:space="preserve">  </t>
    </r>
    <r>
      <rPr>
        <sz val="9"/>
        <color indexed="8"/>
        <rFont val="宋体"/>
        <charset val="134"/>
      </rPr>
      <t>合同负债</t>
    </r>
  </si>
  <si>
    <r>
      <rPr>
        <sz val="9"/>
        <color indexed="8"/>
        <rFont val="Times New Roman"/>
        <charset val="134"/>
      </rPr>
      <t xml:space="preserve">  </t>
    </r>
    <r>
      <rPr>
        <sz val="9"/>
        <color indexed="8"/>
        <rFont val="宋体"/>
        <charset val="134"/>
      </rPr>
      <t>应付职工薪酬</t>
    </r>
  </si>
  <si>
    <r>
      <rPr>
        <sz val="9"/>
        <color indexed="8"/>
        <rFont val="Times New Roman"/>
        <charset val="134"/>
      </rPr>
      <t xml:space="preserve">  </t>
    </r>
    <r>
      <rPr>
        <sz val="9"/>
        <color indexed="8"/>
        <rFont val="宋体"/>
        <charset val="134"/>
      </rPr>
      <t>应交税费</t>
    </r>
  </si>
  <si>
    <r>
      <rPr>
        <sz val="9"/>
        <color indexed="8"/>
        <rFont val="Times New Roman"/>
        <charset val="134"/>
      </rPr>
      <t xml:space="preserve">  </t>
    </r>
    <r>
      <rPr>
        <sz val="9"/>
        <color indexed="8"/>
        <rFont val="宋体"/>
        <charset val="134"/>
      </rPr>
      <t>应付利息</t>
    </r>
  </si>
  <si>
    <r>
      <rPr>
        <sz val="9"/>
        <color indexed="8"/>
        <rFont val="Times New Roman"/>
        <charset val="134"/>
      </rPr>
      <t xml:space="preserve">  </t>
    </r>
    <r>
      <rPr>
        <sz val="9"/>
        <color indexed="8"/>
        <rFont val="宋体"/>
        <charset val="134"/>
      </rPr>
      <t>应付股利</t>
    </r>
  </si>
  <si>
    <r>
      <rPr>
        <sz val="9"/>
        <color indexed="8"/>
        <rFont val="Times New Roman"/>
        <charset val="134"/>
      </rPr>
      <t xml:space="preserve">  </t>
    </r>
    <r>
      <rPr>
        <sz val="9"/>
        <color indexed="8"/>
        <rFont val="宋体"/>
        <charset val="134"/>
      </rPr>
      <t>其他应付款</t>
    </r>
  </si>
  <si>
    <r>
      <rPr>
        <sz val="9"/>
        <color indexed="8"/>
        <rFont val="Times New Roman"/>
        <charset val="134"/>
      </rPr>
      <t xml:space="preserve">  </t>
    </r>
    <r>
      <rPr>
        <sz val="9"/>
        <color indexed="8"/>
        <rFont val="宋体"/>
        <charset val="134"/>
      </rPr>
      <t>持有待售负债</t>
    </r>
  </si>
  <si>
    <r>
      <rPr>
        <sz val="9"/>
        <color indexed="8"/>
        <rFont val="Times New Roman"/>
        <charset val="134"/>
      </rPr>
      <t xml:space="preserve">  </t>
    </r>
    <r>
      <rPr>
        <sz val="9"/>
        <color indexed="8"/>
        <rFont val="宋体"/>
        <charset val="134"/>
      </rPr>
      <t>一年内到期的非流动负债</t>
    </r>
  </si>
  <si>
    <r>
      <rPr>
        <sz val="9"/>
        <color indexed="8"/>
        <rFont val="Times New Roman"/>
        <charset val="134"/>
      </rPr>
      <t xml:space="preserve">  </t>
    </r>
    <r>
      <rPr>
        <sz val="9"/>
        <color indexed="8"/>
        <rFont val="宋体"/>
        <charset val="134"/>
      </rPr>
      <t>其他流动负债</t>
    </r>
  </si>
  <si>
    <r>
      <rPr>
        <b/>
        <sz val="9"/>
        <color rgb="FF000000"/>
        <rFont val="宋体"/>
        <charset val="134"/>
      </rPr>
      <t>流动负债合计</t>
    </r>
  </si>
  <si>
    <r>
      <rPr>
        <b/>
        <sz val="9"/>
        <color rgb="FF000000"/>
        <rFont val="宋体"/>
        <charset val="134"/>
      </rPr>
      <t>非流动负债：</t>
    </r>
  </si>
  <si>
    <r>
      <rPr>
        <sz val="9"/>
        <color indexed="8"/>
        <rFont val="Times New Roman"/>
        <charset val="134"/>
      </rPr>
      <t xml:space="preserve">  </t>
    </r>
    <r>
      <rPr>
        <sz val="9"/>
        <color indexed="8"/>
        <rFont val="宋体"/>
        <charset val="134"/>
      </rPr>
      <t>长期借款</t>
    </r>
  </si>
  <si>
    <r>
      <rPr>
        <sz val="9"/>
        <color indexed="8"/>
        <rFont val="Times New Roman"/>
        <charset val="134"/>
      </rPr>
      <t xml:space="preserve">  </t>
    </r>
    <r>
      <rPr>
        <sz val="9"/>
        <color indexed="8"/>
        <rFont val="宋体"/>
        <charset val="134"/>
      </rPr>
      <t>应付债券</t>
    </r>
  </si>
  <si>
    <r>
      <rPr>
        <sz val="9"/>
        <color indexed="8"/>
        <rFont val="Times New Roman"/>
        <charset val="134"/>
      </rPr>
      <t xml:space="preserve">      </t>
    </r>
    <r>
      <rPr>
        <sz val="9"/>
        <color indexed="8"/>
        <rFont val="宋体"/>
        <charset val="134"/>
      </rPr>
      <t>其中：优先股</t>
    </r>
  </si>
  <si>
    <r>
      <rPr>
        <sz val="9"/>
        <color indexed="8"/>
        <rFont val="Times New Roman"/>
        <charset val="134"/>
      </rPr>
      <t xml:space="preserve">                  </t>
    </r>
    <r>
      <rPr>
        <sz val="9"/>
        <color indexed="8"/>
        <rFont val="宋体"/>
        <charset val="134"/>
      </rPr>
      <t>永续债</t>
    </r>
  </si>
  <si>
    <r>
      <rPr>
        <sz val="9"/>
        <color indexed="8"/>
        <rFont val="Times New Roman"/>
        <charset val="134"/>
      </rPr>
      <t xml:space="preserve">  </t>
    </r>
    <r>
      <rPr>
        <sz val="9"/>
        <color indexed="8"/>
        <rFont val="宋体"/>
        <charset val="134"/>
      </rPr>
      <t>租赁负债</t>
    </r>
  </si>
  <si>
    <r>
      <rPr>
        <sz val="9"/>
        <color indexed="8"/>
        <rFont val="Times New Roman"/>
        <charset val="134"/>
      </rPr>
      <t xml:space="preserve">  </t>
    </r>
    <r>
      <rPr>
        <sz val="9"/>
        <color indexed="8"/>
        <rFont val="宋体"/>
        <charset val="134"/>
      </rPr>
      <t>长期应付款</t>
    </r>
  </si>
  <si>
    <r>
      <rPr>
        <sz val="9"/>
        <color indexed="8"/>
        <rFont val="Times New Roman"/>
        <charset val="134"/>
      </rPr>
      <t xml:space="preserve">  </t>
    </r>
    <r>
      <rPr>
        <sz val="9"/>
        <color indexed="8"/>
        <rFont val="宋体"/>
        <charset val="134"/>
      </rPr>
      <t>专项应付款</t>
    </r>
  </si>
  <si>
    <r>
      <rPr>
        <sz val="9"/>
        <color indexed="8"/>
        <rFont val="Times New Roman"/>
        <charset val="134"/>
      </rPr>
      <t xml:space="preserve">  </t>
    </r>
    <r>
      <rPr>
        <sz val="9"/>
        <color indexed="8"/>
        <rFont val="宋体"/>
        <charset val="134"/>
      </rPr>
      <t>预计负债</t>
    </r>
  </si>
  <si>
    <r>
      <rPr>
        <sz val="9"/>
        <color indexed="8"/>
        <rFont val="Times New Roman"/>
        <charset val="134"/>
      </rPr>
      <t xml:space="preserve">  </t>
    </r>
    <r>
      <rPr>
        <sz val="9"/>
        <color indexed="8"/>
        <rFont val="宋体"/>
        <charset val="134"/>
      </rPr>
      <t>递延收益</t>
    </r>
  </si>
  <si>
    <r>
      <rPr>
        <sz val="9"/>
        <color indexed="8"/>
        <rFont val="Times New Roman"/>
        <charset val="134"/>
      </rPr>
      <t xml:space="preserve">  </t>
    </r>
    <r>
      <rPr>
        <sz val="9"/>
        <color indexed="8"/>
        <rFont val="宋体"/>
        <charset val="134"/>
      </rPr>
      <t>递延所得税负债</t>
    </r>
  </si>
  <si>
    <r>
      <rPr>
        <sz val="9"/>
        <color indexed="8"/>
        <rFont val="Times New Roman"/>
        <charset val="134"/>
      </rPr>
      <t xml:space="preserve">  </t>
    </r>
    <r>
      <rPr>
        <sz val="9"/>
        <color indexed="8"/>
        <rFont val="宋体"/>
        <charset val="134"/>
      </rPr>
      <t>其他非流动负债</t>
    </r>
  </si>
  <si>
    <r>
      <rPr>
        <b/>
        <sz val="9"/>
        <color rgb="FF000000"/>
        <rFont val="宋体"/>
        <charset val="134"/>
      </rPr>
      <t>非流动负债合计</t>
    </r>
  </si>
  <si>
    <r>
      <rPr>
        <b/>
        <sz val="9"/>
        <color rgb="FF000000"/>
        <rFont val="宋体"/>
        <charset val="134"/>
      </rPr>
      <t>负债合计</t>
    </r>
  </si>
  <si>
    <r>
      <rPr>
        <b/>
        <sz val="9"/>
        <color rgb="FF000000"/>
        <rFont val="宋体"/>
        <charset val="134"/>
      </rPr>
      <t>所有者权益（或股东权益）：</t>
    </r>
  </si>
  <si>
    <r>
      <rPr>
        <sz val="9"/>
        <color indexed="8"/>
        <rFont val="Times New Roman"/>
        <charset val="134"/>
      </rPr>
      <t xml:space="preserve">  </t>
    </r>
    <r>
      <rPr>
        <sz val="9"/>
        <color indexed="8"/>
        <rFont val="宋体"/>
        <charset val="134"/>
      </rPr>
      <t>实收资本（或股本）</t>
    </r>
  </si>
  <si>
    <r>
      <rPr>
        <sz val="9"/>
        <color indexed="8"/>
        <rFont val="Times New Roman"/>
        <charset val="134"/>
      </rPr>
      <t xml:space="preserve">  </t>
    </r>
    <r>
      <rPr>
        <sz val="9"/>
        <color indexed="8"/>
        <rFont val="宋体"/>
        <charset val="134"/>
      </rPr>
      <t>其他权益工具</t>
    </r>
  </si>
  <si>
    <r>
      <rPr>
        <sz val="9"/>
        <color indexed="8"/>
        <rFont val="Times New Roman"/>
        <charset val="134"/>
      </rPr>
      <t xml:space="preserve">  </t>
    </r>
    <r>
      <rPr>
        <sz val="9"/>
        <color indexed="8"/>
        <rFont val="宋体"/>
        <charset val="134"/>
      </rPr>
      <t>资本公积</t>
    </r>
  </si>
  <si>
    <r>
      <rPr>
        <sz val="9"/>
        <color indexed="8"/>
        <rFont val="Times New Roman"/>
        <charset val="134"/>
      </rPr>
      <t xml:space="preserve">      </t>
    </r>
    <r>
      <rPr>
        <sz val="9"/>
        <color indexed="8"/>
        <rFont val="宋体"/>
        <charset val="134"/>
      </rPr>
      <t>减：库存股</t>
    </r>
  </si>
  <si>
    <r>
      <rPr>
        <sz val="9"/>
        <color indexed="8"/>
        <rFont val="Times New Roman"/>
        <charset val="134"/>
      </rPr>
      <t xml:space="preserve">  </t>
    </r>
    <r>
      <rPr>
        <sz val="9"/>
        <color indexed="8"/>
        <rFont val="宋体"/>
        <charset val="134"/>
      </rPr>
      <t>其他综合收益</t>
    </r>
  </si>
  <si>
    <r>
      <rPr>
        <sz val="9"/>
        <color indexed="8"/>
        <rFont val="Times New Roman"/>
        <charset val="134"/>
      </rPr>
      <t xml:space="preserve">  </t>
    </r>
    <r>
      <rPr>
        <sz val="9"/>
        <color indexed="8"/>
        <rFont val="宋体"/>
        <charset val="134"/>
      </rPr>
      <t>专项储备</t>
    </r>
  </si>
  <si>
    <r>
      <rPr>
        <sz val="9"/>
        <color indexed="8"/>
        <rFont val="Times New Roman"/>
        <charset val="134"/>
      </rPr>
      <t xml:space="preserve">  </t>
    </r>
    <r>
      <rPr>
        <sz val="9"/>
        <color indexed="8"/>
        <rFont val="宋体"/>
        <charset val="134"/>
      </rPr>
      <t>盈余公积</t>
    </r>
  </si>
  <si>
    <r>
      <rPr>
        <sz val="9"/>
        <color indexed="8"/>
        <rFont val="Times New Roman"/>
        <charset val="134"/>
      </rPr>
      <t xml:space="preserve">  </t>
    </r>
    <r>
      <rPr>
        <sz val="9"/>
        <color indexed="8"/>
        <rFont val="宋体"/>
        <charset val="134"/>
      </rPr>
      <t>未分配利润</t>
    </r>
  </si>
  <si>
    <r>
      <rPr>
        <b/>
        <sz val="9"/>
        <color rgb="FF000000"/>
        <rFont val="Times New Roman"/>
        <charset val="134"/>
      </rPr>
      <t xml:space="preserve">  </t>
    </r>
    <r>
      <rPr>
        <b/>
        <sz val="9"/>
        <color rgb="FF000000"/>
        <rFont val="宋体"/>
        <charset val="134"/>
      </rPr>
      <t>归属于母公司所有者权益合计</t>
    </r>
  </si>
  <si>
    <r>
      <rPr>
        <sz val="9"/>
        <color indexed="8"/>
        <rFont val="Times New Roman"/>
        <charset val="134"/>
      </rPr>
      <t xml:space="preserve">  </t>
    </r>
    <r>
      <rPr>
        <sz val="9"/>
        <color indexed="8"/>
        <rFont val="宋体"/>
        <charset val="134"/>
      </rPr>
      <t>少数股东权益</t>
    </r>
  </si>
  <si>
    <r>
      <rPr>
        <b/>
        <sz val="9"/>
        <color rgb="FF000000"/>
        <rFont val="Times New Roman"/>
        <charset val="134"/>
      </rPr>
      <t xml:space="preserve">  </t>
    </r>
    <r>
      <rPr>
        <b/>
        <sz val="9"/>
        <color rgb="FF000000"/>
        <rFont val="宋体"/>
        <charset val="134"/>
      </rPr>
      <t>所有者权益合计</t>
    </r>
  </si>
  <si>
    <r>
      <rPr>
        <b/>
        <sz val="9"/>
        <color rgb="FF000000"/>
        <rFont val="Times New Roman"/>
        <charset val="134"/>
      </rPr>
      <t xml:space="preserve">  </t>
    </r>
    <r>
      <rPr>
        <b/>
        <sz val="9"/>
        <color rgb="FF000000"/>
        <rFont val="宋体"/>
        <charset val="134"/>
      </rPr>
      <t>负债和所有者权益合计</t>
    </r>
  </si>
  <si>
    <r>
      <rPr>
        <sz val="9"/>
        <color rgb="FFFF0000"/>
        <rFont val="Times New Roman"/>
        <charset val="134"/>
      </rPr>
      <t xml:space="preserve">  </t>
    </r>
    <r>
      <rPr>
        <b/>
        <sz val="9"/>
        <color rgb="FFFF0000"/>
        <rFont val="Times New Roman"/>
        <charset val="134"/>
      </rPr>
      <t>Check</t>
    </r>
  </si>
  <si>
    <t>返回</t>
  </si>
  <si>
    <t>流动资产评估汇总表</t>
  </si>
  <si>
    <t>编号</t>
  </si>
  <si>
    <t>科目名称</t>
  </si>
  <si>
    <t>审计前账面值</t>
  </si>
  <si>
    <t>账面价值</t>
  </si>
  <si>
    <t>评估价值</t>
  </si>
  <si>
    <t>增减值</t>
  </si>
  <si>
    <r>
      <rPr>
        <sz val="9"/>
        <color indexed="8"/>
        <rFont val="Times New Roman"/>
        <charset val="134"/>
      </rPr>
      <t>增值率</t>
    </r>
    <r>
      <rPr>
        <sz val="9"/>
        <rFont val="Times New Roman"/>
        <charset val="134"/>
      </rPr>
      <t>%</t>
    </r>
  </si>
  <si>
    <t>3-1</t>
  </si>
  <si>
    <t>3-2</t>
  </si>
  <si>
    <t>3-3</t>
  </si>
  <si>
    <t>3-4</t>
  </si>
  <si>
    <t>3-5</t>
  </si>
  <si>
    <t>3-6</t>
  </si>
  <si>
    <t>3-7</t>
  </si>
  <si>
    <t>预付款项</t>
  </si>
  <si>
    <t>3-8</t>
  </si>
  <si>
    <t>3-9</t>
  </si>
  <si>
    <t>3-10</t>
  </si>
  <si>
    <t>3-11</t>
  </si>
  <si>
    <t>3-12</t>
  </si>
  <si>
    <t>3-13</t>
  </si>
  <si>
    <t>3-14</t>
  </si>
  <si>
    <t>一年内到期的非流动资产</t>
  </si>
  <si>
    <t>3-15</t>
  </si>
  <si>
    <t>流动资产合计</t>
  </si>
  <si>
    <t>货币资金评估汇总表</t>
  </si>
  <si>
    <t>3-1-1</t>
  </si>
  <si>
    <t>3-1-2</t>
  </si>
  <si>
    <t>3-1-3</t>
  </si>
  <si>
    <t>货币资金合计</t>
  </si>
  <si>
    <r>
      <rPr>
        <sz val="16"/>
        <rFont val="黑体"/>
        <charset val="134"/>
      </rPr>
      <t>货币资金</t>
    </r>
    <r>
      <rPr>
        <sz val="16"/>
        <rFont val="Times New Roman"/>
        <charset val="134"/>
      </rPr>
      <t>—</t>
    </r>
    <r>
      <rPr>
        <sz val="16"/>
        <rFont val="黑体"/>
        <charset val="134"/>
      </rPr>
      <t>现金评估明细表</t>
    </r>
  </si>
  <si>
    <t>序号</t>
  </si>
  <si>
    <r>
      <rPr>
        <sz val="9"/>
        <rFont val="宋体"/>
        <charset val="134"/>
      </rPr>
      <t>存放部门（单位</t>
    </r>
    <r>
      <rPr>
        <sz val="9"/>
        <rFont val="Times New Roman"/>
        <charset val="134"/>
      </rPr>
      <t>)</t>
    </r>
  </si>
  <si>
    <t>币种</t>
  </si>
  <si>
    <t>外币账面金额</t>
  </si>
  <si>
    <t>评估基准日汇率</t>
  </si>
  <si>
    <r>
      <rPr>
        <sz val="9"/>
        <rFont val="宋体"/>
        <charset val="134"/>
      </rPr>
      <t>增值率</t>
    </r>
    <r>
      <rPr>
        <sz val="9"/>
        <rFont val="Times New Roman"/>
        <charset val="134"/>
      </rPr>
      <t>%</t>
    </r>
  </si>
  <si>
    <r>
      <rPr>
        <sz val="9"/>
        <rFont val="宋体"/>
        <charset val="134"/>
      </rPr>
      <t>合</t>
    </r>
    <r>
      <rPr>
        <sz val="9"/>
        <rFont val="Times New Roman"/>
        <charset val="134"/>
      </rPr>
      <t xml:space="preserve">         </t>
    </r>
    <r>
      <rPr>
        <sz val="9"/>
        <rFont val="宋体"/>
        <charset val="134"/>
      </rPr>
      <t>计</t>
    </r>
  </si>
  <si>
    <r>
      <rPr>
        <sz val="16"/>
        <rFont val="黑体"/>
        <charset val="134"/>
      </rPr>
      <t>货币资金</t>
    </r>
    <r>
      <rPr>
        <sz val="16"/>
        <rFont val="Times New Roman"/>
        <charset val="134"/>
      </rPr>
      <t>—</t>
    </r>
    <r>
      <rPr>
        <sz val="16"/>
        <rFont val="黑体"/>
        <charset val="134"/>
      </rPr>
      <t>银行存款评估明细表</t>
    </r>
  </si>
  <si>
    <t>开户银行</t>
  </si>
  <si>
    <t>账号</t>
  </si>
  <si>
    <t>账户类型</t>
  </si>
  <si>
    <r>
      <rPr>
        <sz val="16"/>
        <rFont val="黑体"/>
        <charset val="134"/>
      </rPr>
      <t>货币资金</t>
    </r>
    <r>
      <rPr>
        <sz val="16"/>
        <rFont val="Times New Roman"/>
        <charset val="134"/>
      </rPr>
      <t>—</t>
    </r>
    <r>
      <rPr>
        <sz val="16"/>
        <rFont val="黑体"/>
        <charset val="134"/>
      </rPr>
      <t>其他货币资金评估明细表</t>
    </r>
  </si>
  <si>
    <t>名称及内容</t>
  </si>
  <si>
    <t>用途</t>
  </si>
  <si>
    <t>备注</t>
  </si>
  <si>
    <t>交易性金融资产评估汇总表</t>
  </si>
  <si>
    <t>增值率%</t>
  </si>
  <si>
    <t>3-2-1</t>
  </si>
  <si>
    <t>交易性金融资产-股票投资</t>
  </si>
  <si>
    <t>3-2-2</t>
  </si>
  <si>
    <t>交易性金融资产-债券投资</t>
  </si>
  <si>
    <t>3-2-3</t>
  </si>
  <si>
    <t>交易性金融资产-基金投资</t>
  </si>
  <si>
    <t>3-2-4</t>
  </si>
  <si>
    <t>交易性金融资产-其他投资</t>
  </si>
  <si>
    <t>交易性金融资产合计</t>
  </si>
  <si>
    <t>交易性金融资产—股票投资评估明细表</t>
  </si>
  <si>
    <t>被投资单位名称</t>
  </si>
  <si>
    <t>股票名称</t>
  </si>
  <si>
    <t>股票代码</t>
  </si>
  <si>
    <t>投资日期</t>
  </si>
  <si>
    <t>证券户账号</t>
  </si>
  <si>
    <t>持股数量</t>
  </si>
  <si>
    <t>成  本</t>
  </si>
  <si>
    <r>
      <rPr>
        <sz val="9"/>
        <rFont val="宋体"/>
        <charset val="134"/>
      </rPr>
      <t>基准日收盘价</t>
    </r>
    <r>
      <rPr>
        <sz val="9"/>
        <rFont val="Times New Roman"/>
        <charset val="134"/>
      </rPr>
      <t xml:space="preserve"> </t>
    </r>
    <r>
      <rPr>
        <sz val="9"/>
        <rFont val="宋体"/>
        <charset val="134"/>
      </rPr>
      <t>元</t>
    </r>
    <r>
      <rPr>
        <sz val="9"/>
        <rFont val="Times New Roman"/>
        <charset val="134"/>
      </rPr>
      <t>/</t>
    </r>
    <r>
      <rPr>
        <sz val="9"/>
        <rFont val="宋体"/>
        <charset val="134"/>
      </rPr>
      <t>股</t>
    </r>
  </si>
  <si>
    <t xml:space="preserve"> </t>
  </si>
  <si>
    <r>
      <rPr>
        <sz val="9"/>
        <rFont val="宋体"/>
        <charset val="134"/>
      </rPr>
      <t>合</t>
    </r>
    <r>
      <rPr>
        <sz val="9"/>
        <rFont val="Times New Roman"/>
        <charset val="134"/>
      </rPr>
      <t xml:space="preserve">          </t>
    </r>
    <r>
      <rPr>
        <sz val="9"/>
        <rFont val="宋体"/>
        <charset val="134"/>
      </rPr>
      <t>计</t>
    </r>
  </si>
  <si>
    <t>交易性金融资产—债券投资评估明细表</t>
  </si>
  <si>
    <t>债券名称</t>
  </si>
  <si>
    <t>债券代码</t>
  </si>
  <si>
    <t>发行日期</t>
  </si>
  <si>
    <r>
      <rPr>
        <sz val="9"/>
        <rFont val="宋体"/>
        <charset val="134"/>
      </rPr>
      <t>票面利率</t>
    </r>
    <r>
      <rPr>
        <sz val="9"/>
        <rFont val="Times New Roman"/>
        <charset val="134"/>
      </rPr>
      <t>%</t>
    </r>
  </si>
  <si>
    <t>成本</t>
  </si>
  <si>
    <t>交易性金融资产—基金投资评估明细表</t>
  </si>
  <si>
    <t>基金发行单位</t>
  </si>
  <si>
    <t>基金名称</t>
  </si>
  <si>
    <t>基金代码</t>
  </si>
  <si>
    <t>基金类型</t>
  </si>
  <si>
    <t>数量</t>
  </si>
  <si>
    <r>
      <rPr>
        <sz val="9"/>
        <rFont val="宋体"/>
        <charset val="134"/>
      </rPr>
      <t>基准日净值</t>
    </r>
    <r>
      <rPr>
        <sz val="9"/>
        <rFont val="Times New Roman"/>
        <charset val="134"/>
      </rPr>
      <t>/</t>
    </r>
    <r>
      <rPr>
        <sz val="9"/>
        <rFont val="宋体"/>
        <charset val="134"/>
      </rPr>
      <t>份</t>
    </r>
  </si>
  <si>
    <t>交易性金融资产—其他投资评估明细表</t>
  </si>
  <si>
    <t>被投资单位</t>
  </si>
  <si>
    <t>投资名称</t>
  </si>
  <si>
    <t>投资类型</t>
  </si>
  <si>
    <t>投资份额</t>
  </si>
  <si>
    <t>基准日数量</t>
  </si>
  <si>
    <t>衍生金融资产评估明细表</t>
  </si>
  <si>
    <t>金融工具名称</t>
  </si>
  <si>
    <t>产品分类</t>
  </si>
  <si>
    <r>
      <rPr>
        <sz val="9"/>
        <rFont val="宋体"/>
        <charset val="134"/>
      </rPr>
      <t>持有数量</t>
    </r>
  </si>
  <si>
    <r>
      <rPr>
        <sz val="9"/>
        <rFont val="宋体"/>
        <charset val="134"/>
      </rPr>
      <t>基准日交易均价</t>
    </r>
  </si>
  <si>
    <r>
      <rPr>
        <sz val="9"/>
        <rFont val="宋体"/>
        <charset val="134"/>
      </rPr>
      <t>现行年利率</t>
    </r>
    <r>
      <rPr>
        <sz val="9"/>
        <rFont val="Times New Roman"/>
        <charset val="134"/>
      </rPr>
      <t>%</t>
    </r>
  </si>
  <si>
    <r>
      <rPr>
        <sz val="9"/>
        <rFont val="宋体"/>
        <charset val="134"/>
      </rPr>
      <t xml:space="preserve">浮动利率
</t>
    </r>
    <r>
      <rPr>
        <sz val="9"/>
        <rFont val="Times New Roman"/>
        <charset val="134"/>
      </rPr>
      <t>/</t>
    </r>
    <r>
      <rPr>
        <sz val="9"/>
        <rFont val="宋体"/>
        <charset val="134"/>
      </rPr>
      <t>固定利率</t>
    </r>
    <r>
      <rPr>
        <sz val="9"/>
        <rFont val="Times New Roman"/>
        <charset val="134"/>
      </rPr>
      <t>%</t>
    </r>
  </si>
  <si>
    <t>应收票据评估明细表</t>
  </si>
  <si>
    <r>
      <rPr>
        <sz val="9"/>
        <rFont val="宋体"/>
        <charset val="134"/>
      </rPr>
      <t>户名（结算对象</t>
    </r>
    <r>
      <rPr>
        <sz val="9"/>
        <rFont val="Times New Roman"/>
        <charset val="134"/>
      </rPr>
      <t>)</t>
    </r>
  </si>
  <si>
    <t>出票日期</t>
  </si>
  <si>
    <t>到期日期</t>
  </si>
  <si>
    <t>业务内容</t>
  </si>
  <si>
    <r>
      <rPr>
        <sz val="9"/>
        <rFont val="宋体"/>
        <charset val="134"/>
      </rPr>
      <t>合</t>
    </r>
    <r>
      <rPr>
        <sz val="9"/>
        <rFont val="Times New Roman"/>
        <charset val="134"/>
      </rPr>
      <t xml:space="preserve">            </t>
    </r>
    <r>
      <rPr>
        <sz val="9"/>
        <rFont val="宋体"/>
        <charset val="134"/>
      </rPr>
      <t>计</t>
    </r>
  </si>
  <si>
    <t>减：应收票据坏账准备</t>
  </si>
  <si>
    <t xml:space="preserve">返回 </t>
  </si>
  <si>
    <t>应收账款评估明细表</t>
  </si>
  <si>
    <t>账龄总数与账面价值差异</t>
  </si>
  <si>
    <r>
      <rPr>
        <sz val="9"/>
        <color indexed="10"/>
        <rFont val="宋体"/>
        <charset val="134"/>
      </rPr>
      <t>预计不可收回金额</t>
    </r>
    <r>
      <rPr>
        <sz val="9"/>
        <color indexed="10"/>
        <rFont val="Times New Roman"/>
        <charset val="134"/>
      </rPr>
      <t>(</t>
    </r>
    <r>
      <rPr>
        <sz val="9"/>
        <color indexed="10"/>
        <rFont val="宋体"/>
        <charset val="134"/>
      </rPr>
      <t>注</t>
    </r>
    <r>
      <rPr>
        <sz val="9"/>
        <color indexed="10"/>
        <rFont val="Times New Roman"/>
        <charset val="134"/>
      </rPr>
      <t>1)</t>
    </r>
  </si>
  <si>
    <r>
      <rPr>
        <sz val="9"/>
        <rFont val="宋体"/>
        <charset val="134"/>
      </rPr>
      <t>欠款单位名称（结算对象</t>
    </r>
    <r>
      <rPr>
        <sz val="9"/>
        <rFont val="Times New Roman"/>
        <charset val="134"/>
      </rPr>
      <t>)</t>
    </r>
  </si>
  <si>
    <t>项目名称</t>
  </si>
  <si>
    <t>发生日期</t>
  </si>
  <si>
    <t>账龄</t>
  </si>
  <si>
    <r>
      <rPr>
        <sz val="9"/>
        <rFont val="Times New Roman"/>
        <charset val="134"/>
      </rPr>
      <t>1</t>
    </r>
    <r>
      <rPr>
        <sz val="9"/>
        <rFont val="宋体"/>
        <charset val="134"/>
      </rPr>
      <t>年以内金额</t>
    </r>
  </si>
  <si>
    <r>
      <rPr>
        <sz val="9"/>
        <rFont val="Times New Roman"/>
        <charset val="134"/>
      </rPr>
      <t>1~2</t>
    </r>
    <r>
      <rPr>
        <sz val="9"/>
        <rFont val="宋体"/>
        <charset val="134"/>
      </rPr>
      <t>年金额</t>
    </r>
  </si>
  <si>
    <r>
      <rPr>
        <sz val="9"/>
        <rFont val="Times New Roman"/>
        <charset val="134"/>
      </rPr>
      <t>2~3</t>
    </r>
    <r>
      <rPr>
        <sz val="9"/>
        <rFont val="宋体"/>
        <charset val="134"/>
      </rPr>
      <t>年金额</t>
    </r>
  </si>
  <si>
    <r>
      <rPr>
        <sz val="9"/>
        <rFont val="Times New Roman"/>
        <charset val="134"/>
      </rPr>
      <t>3~4</t>
    </r>
    <r>
      <rPr>
        <sz val="9"/>
        <rFont val="宋体"/>
        <charset val="134"/>
      </rPr>
      <t>年金额</t>
    </r>
  </si>
  <si>
    <r>
      <rPr>
        <sz val="9"/>
        <rFont val="Times New Roman"/>
        <charset val="134"/>
      </rPr>
      <t>4~5</t>
    </r>
    <r>
      <rPr>
        <sz val="9"/>
        <rFont val="宋体"/>
        <charset val="134"/>
      </rPr>
      <t>年金额</t>
    </r>
  </si>
  <si>
    <r>
      <rPr>
        <sz val="9"/>
        <rFont val="Times New Roman"/>
        <charset val="134"/>
      </rPr>
      <t>5</t>
    </r>
    <r>
      <rPr>
        <sz val="9"/>
        <rFont val="宋体"/>
        <charset val="134"/>
      </rPr>
      <t>年以上金额</t>
    </r>
  </si>
  <si>
    <t>减：坏账准备</t>
  </si>
  <si>
    <t>减：评估风险损失</t>
  </si>
  <si>
    <r>
      <rPr>
        <sz val="9"/>
        <rFont val="宋体"/>
        <charset val="134"/>
      </rPr>
      <t>净</t>
    </r>
    <r>
      <rPr>
        <sz val="9"/>
        <rFont val="Times New Roman"/>
        <charset val="134"/>
      </rPr>
      <t xml:space="preserve">            </t>
    </r>
    <r>
      <rPr>
        <sz val="9"/>
        <rFont val="宋体"/>
        <charset val="134"/>
      </rPr>
      <t>额</t>
    </r>
  </si>
  <si>
    <r>
      <rPr>
        <sz val="9"/>
        <rFont val="宋体"/>
        <charset val="134"/>
      </rPr>
      <t>注</t>
    </r>
    <r>
      <rPr>
        <sz val="9"/>
        <rFont val="Times New Roman"/>
        <charset val="134"/>
      </rPr>
      <t>1</t>
    </r>
    <r>
      <rPr>
        <sz val="9"/>
        <rFont val="宋体"/>
        <charset val="134"/>
      </rPr>
      <t>：</t>
    </r>
  </si>
  <si>
    <t>注明账齡在一年以上的账款的可收回性，若有部分可能不能收回，请估计不能收回的金額，以供评估时作參考。</t>
  </si>
  <si>
    <r>
      <rPr>
        <sz val="9"/>
        <rFont val="宋体"/>
        <charset val="134"/>
      </rPr>
      <t>注</t>
    </r>
    <r>
      <rPr>
        <sz val="9"/>
        <rFont val="Times New Roman"/>
        <charset val="134"/>
      </rPr>
      <t>2</t>
    </r>
    <r>
      <rPr>
        <sz val="9"/>
        <rFont val="宋体"/>
        <charset val="134"/>
      </rPr>
      <t>：</t>
    </r>
    <r>
      <rPr>
        <sz val="9"/>
        <rFont val="Times New Roman"/>
        <charset val="134"/>
      </rPr>
      <t>“</t>
    </r>
    <r>
      <rPr>
        <sz val="9"/>
        <rFont val="宋体"/>
        <charset val="134"/>
      </rPr>
      <t>备注</t>
    </r>
    <r>
      <rPr>
        <sz val="9"/>
        <rFont val="Times New Roman"/>
        <charset val="134"/>
      </rPr>
      <t>”</t>
    </r>
    <r>
      <rPr>
        <sz val="9"/>
        <rFont val="宋体"/>
        <charset val="134"/>
      </rPr>
      <t>栏填写方法：</t>
    </r>
  </si>
  <si>
    <r>
      <rPr>
        <sz val="9"/>
        <rFont val="Times New Roman"/>
        <charset val="134"/>
      </rPr>
      <t>1</t>
    </r>
    <r>
      <rPr>
        <sz val="9"/>
        <rFont val="宋体"/>
        <charset val="134"/>
      </rPr>
      <t>）欠款单位为关联方、总公司内部或本公司内部单位的，应在备注栏注明</t>
    </r>
    <r>
      <rPr>
        <sz val="9"/>
        <rFont val="Times New Roman"/>
        <charset val="134"/>
      </rPr>
      <t>“关联方”、“总公司内部”、“内部单位”；</t>
    </r>
  </si>
  <si>
    <r>
      <rPr>
        <sz val="9"/>
        <rFont val="Times New Roman"/>
        <charset val="134"/>
      </rPr>
      <t>2</t>
    </r>
    <r>
      <rPr>
        <sz val="9"/>
        <rFont val="宋体"/>
        <charset val="134"/>
      </rPr>
      <t>）</t>
    </r>
    <r>
      <rPr>
        <sz val="9"/>
        <rFont val="Times New Roman"/>
        <charset val="134"/>
      </rPr>
      <t xml:space="preserve"> </t>
    </r>
    <r>
      <rPr>
        <sz val="9"/>
        <rFont val="宋体"/>
        <charset val="134"/>
      </rPr>
      <t>涉诉款项应在备注中标明</t>
    </r>
    <r>
      <rPr>
        <sz val="9"/>
        <rFont val="Times New Roman"/>
        <charset val="134"/>
      </rPr>
      <t>“</t>
    </r>
    <r>
      <rPr>
        <sz val="9"/>
        <rFont val="宋体"/>
        <charset val="134"/>
      </rPr>
      <t>涉诉</t>
    </r>
    <r>
      <rPr>
        <sz val="9"/>
        <rFont val="Times New Roman"/>
        <charset val="134"/>
      </rPr>
      <t>”</t>
    </r>
    <r>
      <rPr>
        <sz val="9"/>
        <rFont val="宋体"/>
        <charset val="134"/>
      </rPr>
      <t>；</t>
    </r>
  </si>
  <si>
    <r>
      <rPr>
        <sz val="9"/>
        <rFont val="Times New Roman"/>
        <charset val="134"/>
      </rPr>
      <t>3</t>
    </r>
    <r>
      <rPr>
        <sz val="9"/>
        <rFont val="Times New Roman"/>
        <charset val="134"/>
      </rPr>
      <t>）评估基准日后已部分或全部收回款项的，应注明日期及金额，如</t>
    </r>
    <r>
      <rPr>
        <sz val="9"/>
        <rFont val="Times New Roman"/>
        <charset val="134"/>
      </rPr>
      <t>“2019</t>
    </r>
    <r>
      <rPr>
        <sz val="9"/>
        <rFont val="Times New Roman"/>
        <charset val="134"/>
      </rPr>
      <t>年</t>
    </r>
    <r>
      <rPr>
        <sz val="9"/>
        <rFont val="Times New Roman"/>
        <charset val="134"/>
      </rPr>
      <t>7</t>
    </r>
    <r>
      <rPr>
        <sz val="9"/>
        <rFont val="Times New Roman"/>
        <charset val="134"/>
      </rPr>
      <t>月</t>
    </r>
    <r>
      <rPr>
        <sz val="9"/>
        <rFont val="Times New Roman"/>
        <charset val="134"/>
      </rPr>
      <t>15</t>
    </r>
    <r>
      <rPr>
        <sz val="9"/>
        <rFont val="Times New Roman"/>
        <charset val="134"/>
      </rPr>
      <t>日收回</t>
    </r>
    <r>
      <rPr>
        <sz val="9"/>
        <rFont val="Times New Roman"/>
        <charset val="134"/>
      </rPr>
      <t>8,530.00</t>
    </r>
    <r>
      <rPr>
        <sz val="9"/>
        <rFont val="Times New Roman"/>
        <charset val="134"/>
      </rPr>
      <t>元</t>
    </r>
    <r>
      <rPr>
        <sz val="9"/>
        <rFont val="Times New Roman"/>
        <charset val="134"/>
      </rPr>
      <t>”</t>
    </r>
    <r>
      <rPr>
        <sz val="9"/>
        <rFont val="Times New Roman"/>
        <charset val="134"/>
      </rPr>
      <t>；</t>
    </r>
  </si>
  <si>
    <r>
      <rPr>
        <sz val="9"/>
        <rFont val="Times New Roman"/>
        <charset val="134"/>
      </rPr>
      <t>4</t>
    </r>
    <r>
      <rPr>
        <sz val="9"/>
        <rFont val="宋体"/>
        <charset val="134"/>
      </rPr>
      <t>）填表单位认为其他应说明的事项</t>
    </r>
  </si>
  <si>
    <t>应收款项融资评估明细表</t>
  </si>
  <si>
    <t>融资机构名称</t>
  </si>
  <si>
    <t>融资起止日期</t>
  </si>
  <si>
    <r>
      <rPr>
        <sz val="9"/>
        <rFont val="宋体"/>
        <charset val="134"/>
      </rPr>
      <t>利息率</t>
    </r>
    <r>
      <rPr>
        <sz val="9"/>
        <rFont val="Times New Roman"/>
        <charset val="134"/>
      </rPr>
      <t>%</t>
    </r>
  </si>
  <si>
    <t>减：应收款项融资坏账准备</t>
  </si>
  <si>
    <t>预付款项评估明细表</t>
  </si>
  <si>
    <r>
      <rPr>
        <sz val="9"/>
        <rFont val="宋体"/>
        <charset val="134"/>
      </rPr>
      <t>收款单位名称（结算对象</t>
    </r>
    <r>
      <rPr>
        <sz val="9"/>
        <rFont val="Times New Roman"/>
        <charset val="134"/>
      </rPr>
      <t>)</t>
    </r>
  </si>
  <si>
    <t>减：预付账款坏账准备</t>
  </si>
  <si>
    <t>应收利息评估明细表</t>
  </si>
  <si>
    <t>利息所属期间</t>
  </si>
  <si>
    <t>本金</t>
  </si>
  <si>
    <t>应收股利评估明细表</t>
  </si>
  <si>
    <t>股利（利润）所属期间</t>
  </si>
  <si>
    <t>其他应收款评估明细表</t>
  </si>
  <si>
    <r>
      <rPr>
        <sz val="9"/>
        <rFont val="宋体"/>
        <charset val="134"/>
      </rPr>
      <t>账龄总数与账面价值差异</t>
    </r>
    <r>
      <rPr>
        <sz val="9"/>
        <rFont val="Times New Roman"/>
        <charset val="134"/>
      </rPr>
      <t>(</t>
    </r>
    <r>
      <rPr>
        <sz val="9"/>
        <rFont val="宋体"/>
        <charset val="134"/>
      </rPr>
      <t>应等于</t>
    </r>
    <r>
      <rPr>
        <sz val="9"/>
        <rFont val="Times New Roman"/>
        <charset val="134"/>
      </rPr>
      <t>0)</t>
    </r>
  </si>
  <si>
    <t>欠款单位（人）名称（结算对象)</t>
  </si>
  <si>
    <r>
      <rPr>
        <sz val="9"/>
        <rFont val="Times New Roman"/>
        <charset val="134"/>
      </rPr>
      <t>3</t>
    </r>
    <r>
      <rPr>
        <sz val="9"/>
        <rFont val="宋体"/>
        <charset val="134"/>
      </rPr>
      <t>）评估基准日后已部分或全部收回款项的，应注明日期及金额，如</t>
    </r>
    <r>
      <rPr>
        <sz val="9"/>
        <rFont val="Times New Roman"/>
        <charset val="134"/>
      </rPr>
      <t>“2003</t>
    </r>
    <r>
      <rPr>
        <sz val="9"/>
        <rFont val="宋体"/>
        <charset val="134"/>
      </rPr>
      <t>年</t>
    </r>
    <r>
      <rPr>
        <sz val="9"/>
        <rFont val="Times New Roman"/>
        <charset val="134"/>
      </rPr>
      <t>2</t>
    </r>
    <r>
      <rPr>
        <sz val="9"/>
        <rFont val="宋体"/>
        <charset val="134"/>
      </rPr>
      <t>月</t>
    </r>
    <r>
      <rPr>
        <sz val="9"/>
        <rFont val="Times New Roman"/>
        <charset val="134"/>
      </rPr>
      <t>4</t>
    </r>
    <r>
      <rPr>
        <sz val="9"/>
        <rFont val="宋体"/>
        <charset val="134"/>
      </rPr>
      <t>日收回</t>
    </r>
    <r>
      <rPr>
        <sz val="9"/>
        <rFont val="Times New Roman"/>
        <charset val="134"/>
      </rPr>
      <t>8,530.00</t>
    </r>
    <r>
      <rPr>
        <sz val="9"/>
        <rFont val="宋体"/>
        <charset val="134"/>
      </rPr>
      <t>元</t>
    </r>
    <r>
      <rPr>
        <sz val="9"/>
        <rFont val="Times New Roman"/>
        <charset val="134"/>
      </rPr>
      <t>”</t>
    </r>
    <r>
      <rPr>
        <sz val="9"/>
        <rFont val="宋体"/>
        <charset val="134"/>
      </rPr>
      <t>；</t>
    </r>
  </si>
  <si>
    <t>存货评估汇总表</t>
  </si>
  <si>
    <t>3-11-1</t>
  </si>
  <si>
    <t>3-11-2</t>
  </si>
  <si>
    <t>3-11-3</t>
  </si>
  <si>
    <t>3-11-4</t>
  </si>
  <si>
    <t>3-11-5</t>
  </si>
  <si>
    <t>3-11-6</t>
  </si>
  <si>
    <t>3-11-7</t>
  </si>
  <si>
    <t>3-11-8</t>
  </si>
  <si>
    <t>3-11-9</t>
  </si>
  <si>
    <t>3-11-10</t>
  </si>
  <si>
    <t>3-11-11</t>
  </si>
  <si>
    <t>3-11-12</t>
  </si>
  <si>
    <t>存货合计</t>
  </si>
  <si>
    <t>减：存货跌价准备</t>
  </si>
  <si>
    <t>存货净额</t>
  </si>
  <si>
    <r>
      <rPr>
        <sz val="16"/>
        <rFont val="黑体"/>
        <charset val="134"/>
      </rPr>
      <t>存货</t>
    </r>
    <r>
      <rPr>
        <sz val="16"/>
        <rFont val="Times New Roman"/>
        <charset val="134"/>
      </rPr>
      <t>—</t>
    </r>
    <r>
      <rPr>
        <sz val="16"/>
        <rFont val="黑体"/>
        <charset val="134"/>
      </rPr>
      <t>材料采购（在途物资）评估明细表</t>
    </r>
  </si>
  <si>
    <t>物料编码</t>
  </si>
  <si>
    <t>名称</t>
  </si>
  <si>
    <t>规格型号</t>
  </si>
  <si>
    <t>计量单位</t>
  </si>
  <si>
    <t>单价</t>
  </si>
  <si>
    <t>金额</t>
  </si>
  <si>
    <t>实际数量</t>
  </si>
  <si>
    <t>评估单价</t>
  </si>
  <si>
    <t>合计</t>
  </si>
  <si>
    <r>
      <rPr>
        <sz val="16"/>
        <rFont val="黑体"/>
        <charset val="134"/>
      </rPr>
      <t>存货</t>
    </r>
    <r>
      <rPr>
        <sz val="16"/>
        <rFont val="Times New Roman"/>
        <charset val="134"/>
      </rPr>
      <t>—</t>
    </r>
    <r>
      <rPr>
        <sz val="16"/>
        <rFont val="黑体"/>
        <charset val="134"/>
      </rPr>
      <t>原材料评估明细表</t>
    </r>
  </si>
  <si>
    <t>存放地点</t>
  </si>
  <si>
    <t>基准日近期单价</t>
  </si>
  <si>
    <t>注1：</t>
  </si>
  <si>
    <r>
      <rPr>
        <sz val="9"/>
        <rFont val="Times New Roman"/>
        <charset val="134"/>
      </rPr>
      <t>1</t>
    </r>
    <r>
      <rPr>
        <sz val="9"/>
        <rFont val="宋体"/>
        <charset val="134"/>
      </rPr>
      <t>）正常，无需填写；</t>
    </r>
    <r>
      <rPr>
        <sz val="9"/>
        <rFont val="Times New Roman"/>
        <charset val="134"/>
      </rPr>
      <t>2</t>
    </r>
    <r>
      <rPr>
        <sz val="9"/>
        <rFont val="宋体"/>
        <charset val="134"/>
      </rPr>
      <t>）残次，填</t>
    </r>
    <r>
      <rPr>
        <sz val="9"/>
        <rFont val="Times New Roman"/>
        <charset val="134"/>
      </rPr>
      <t>“A”</t>
    </r>
    <r>
      <rPr>
        <sz val="9"/>
        <rFont val="宋体"/>
        <charset val="134"/>
      </rPr>
      <t>；</t>
    </r>
    <r>
      <rPr>
        <sz val="9"/>
        <rFont val="Times New Roman"/>
        <charset val="134"/>
      </rPr>
      <t>3</t>
    </r>
    <r>
      <rPr>
        <sz val="9"/>
        <rFont val="宋体"/>
        <charset val="134"/>
      </rPr>
      <t>）变质，填</t>
    </r>
    <r>
      <rPr>
        <sz val="9"/>
        <rFont val="Times New Roman"/>
        <charset val="134"/>
      </rPr>
      <t>“B”</t>
    </r>
    <r>
      <rPr>
        <sz val="9"/>
        <rFont val="宋体"/>
        <charset val="134"/>
      </rPr>
      <t>；</t>
    </r>
    <r>
      <rPr>
        <sz val="9"/>
        <rFont val="Times New Roman"/>
        <charset val="134"/>
      </rPr>
      <t>4</t>
    </r>
    <r>
      <rPr>
        <sz val="9"/>
        <rFont val="宋体"/>
        <charset val="134"/>
      </rPr>
      <t>）毁损，填</t>
    </r>
    <r>
      <rPr>
        <sz val="9"/>
        <rFont val="Times New Roman"/>
        <charset val="134"/>
      </rPr>
      <t>“C”</t>
    </r>
    <r>
      <rPr>
        <sz val="9"/>
        <rFont val="宋体"/>
        <charset val="134"/>
      </rPr>
      <t>；</t>
    </r>
    <r>
      <rPr>
        <sz val="9"/>
        <rFont val="Times New Roman"/>
        <charset val="134"/>
      </rPr>
      <t>5</t>
    </r>
    <r>
      <rPr>
        <sz val="9"/>
        <rFont val="宋体"/>
        <charset val="134"/>
      </rPr>
      <t>）滞销，填</t>
    </r>
    <r>
      <rPr>
        <sz val="9"/>
        <rFont val="Times New Roman"/>
        <charset val="134"/>
      </rPr>
      <t>“E”</t>
    </r>
    <r>
      <rPr>
        <sz val="9"/>
        <rFont val="宋体"/>
        <charset val="134"/>
      </rPr>
      <t>；</t>
    </r>
  </si>
  <si>
    <r>
      <rPr>
        <sz val="9"/>
        <rFont val="Times New Roman"/>
        <charset val="134"/>
      </rPr>
      <t>6</t>
    </r>
    <r>
      <rPr>
        <sz val="9"/>
        <rFont val="宋体"/>
        <charset val="134"/>
      </rPr>
      <t>）积压，填</t>
    </r>
    <r>
      <rPr>
        <sz val="9"/>
        <rFont val="Times New Roman"/>
        <charset val="134"/>
      </rPr>
      <t>“D”</t>
    </r>
    <r>
      <rPr>
        <sz val="9"/>
        <rFont val="宋体"/>
        <charset val="134"/>
      </rPr>
      <t>并在备注中填写已积压时间</t>
    </r>
    <r>
      <rPr>
        <sz val="9"/>
        <rFont val="Times New Roman"/>
        <charset val="134"/>
      </rPr>
      <t>“1</t>
    </r>
    <r>
      <rPr>
        <sz val="9"/>
        <rFont val="宋体"/>
        <charset val="134"/>
      </rPr>
      <t>年以内</t>
    </r>
    <r>
      <rPr>
        <sz val="9"/>
        <rFont val="Times New Roman"/>
        <charset val="134"/>
      </rPr>
      <t>”</t>
    </r>
    <r>
      <rPr>
        <sz val="9"/>
        <rFont val="宋体"/>
        <charset val="134"/>
      </rPr>
      <t>、</t>
    </r>
    <r>
      <rPr>
        <sz val="9"/>
        <rFont val="Times New Roman"/>
        <charset val="134"/>
      </rPr>
      <t>“1~2</t>
    </r>
    <r>
      <rPr>
        <sz val="9"/>
        <rFont val="宋体"/>
        <charset val="134"/>
      </rPr>
      <t>年</t>
    </r>
    <r>
      <rPr>
        <sz val="9"/>
        <rFont val="Times New Roman"/>
        <charset val="134"/>
      </rPr>
      <t>”</t>
    </r>
    <r>
      <rPr>
        <sz val="9"/>
        <rFont val="宋体"/>
        <charset val="134"/>
      </rPr>
      <t>、</t>
    </r>
    <r>
      <rPr>
        <sz val="9"/>
        <rFont val="Times New Roman"/>
        <charset val="134"/>
      </rPr>
      <t>“2~3</t>
    </r>
    <r>
      <rPr>
        <sz val="9"/>
        <rFont val="宋体"/>
        <charset val="134"/>
      </rPr>
      <t>年</t>
    </r>
    <r>
      <rPr>
        <sz val="9"/>
        <rFont val="Times New Roman"/>
        <charset val="134"/>
      </rPr>
      <t>”</t>
    </r>
    <r>
      <rPr>
        <sz val="9"/>
        <rFont val="宋体"/>
        <charset val="134"/>
      </rPr>
      <t>、</t>
    </r>
    <r>
      <rPr>
        <sz val="9"/>
        <rFont val="Times New Roman"/>
        <charset val="134"/>
      </rPr>
      <t>“3</t>
    </r>
    <r>
      <rPr>
        <sz val="9"/>
        <rFont val="宋体"/>
        <charset val="134"/>
      </rPr>
      <t>年以上</t>
    </r>
    <r>
      <rPr>
        <sz val="9"/>
        <rFont val="Times New Roman"/>
        <charset val="134"/>
      </rPr>
      <t>”</t>
    </r>
    <r>
      <rPr>
        <sz val="9"/>
        <rFont val="宋体"/>
        <charset val="134"/>
      </rPr>
      <t>；</t>
    </r>
    <r>
      <rPr>
        <sz val="9"/>
        <rFont val="Times New Roman"/>
        <charset val="134"/>
      </rPr>
      <t>7</t>
    </r>
    <r>
      <rPr>
        <sz val="9"/>
        <rFont val="宋体"/>
        <charset val="134"/>
      </rPr>
      <t>）其他情形用文字表述。</t>
    </r>
  </si>
  <si>
    <r>
      <rPr>
        <sz val="16"/>
        <rFont val="黑体"/>
        <charset val="134"/>
      </rPr>
      <t>存货</t>
    </r>
    <r>
      <rPr>
        <sz val="16"/>
        <rFont val="Times New Roman"/>
        <charset val="134"/>
      </rPr>
      <t>—</t>
    </r>
    <r>
      <rPr>
        <sz val="16"/>
        <rFont val="黑体"/>
        <charset val="134"/>
      </rPr>
      <t>在库周转材料评估明细表</t>
    </r>
  </si>
  <si>
    <t>存货—委托加工物资评估明细表</t>
  </si>
  <si>
    <t>加工单位名称</t>
  </si>
  <si>
    <r>
      <rPr>
        <sz val="16"/>
        <rFont val="黑体"/>
        <charset val="134"/>
      </rPr>
      <t>存货</t>
    </r>
    <r>
      <rPr>
        <sz val="16"/>
        <rFont val="Times New Roman"/>
        <charset val="134"/>
      </rPr>
      <t>—</t>
    </r>
    <r>
      <rPr>
        <sz val="16"/>
        <rFont val="黑体"/>
        <charset val="134"/>
      </rPr>
      <t>产成品（库存商品、开发产品、农产品）评估明细表</t>
    </r>
  </si>
  <si>
    <t>名  称</t>
  </si>
  <si>
    <r>
      <rPr>
        <sz val="9"/>
        <rFont val="宋体"/>
        <charset val="134"/>
      </rPr>
      <t>销售状态
畅销</t>
    </r>
    <r>
      <rPr>
        <sz val="9"/>
        <rFont val="Times New Roman"/>
        <charset val="134"/>
      </rPr>
      <t>/</t>
    </r>
    <r>
      <rPr>
        <sz val="9"/>
        <rFont val="宋体"/>
        <charset val="134"/>
      </rPr>
      <t>正常</t>
    </r>
    <r>
      <rPr>
        <sz val="9"/>
        <rFont val="Times New Roman"/>
        <charset val="134"/>
      </rPr>
      <t>/</t>
    </r>
    <r>
      <rPr>
        <sz val="9"/>
        <rFont val="宋体"/>
        <charset val="134"/>
      </rPr>
      <t>滞销</t>
    </r>
  </si>
  <si>
    <t>销售单价
（不含税）</t>
  </si>
  <si>
    <t>外币单价</t>
  </si>
  <si>
    <t>人民币单价</t>
  </si>
  <si>
    <t>汇率</t>
  </si>
  <si>
    <r>
      <rPr>
        <sz val="16"/>
        <rFont val="黑体"/>
        <charset val="134"/>
      </rPr>
      <t>存货</t>
    </r>
    <r>
      <rPr>
        <sz val="16"/>
        <rFont val="Times New Roman"/>
        <charset val="134"/>
      </rPr>
      <t>—</t>
    </r>
    <r>
      <rPr>
        <sz val="16"/>
        <rFont val="黑体"/>
        <charset val="134"/>
      </rPr>
      <t>在产品（自制半成品）评估明细表</t>
    </r>
  </si>
  <si>
    <t>开工日期</t>
  </si>
  <si>
    <t>预计
完工日期</t>
  </si>
  <si>
    <t>完工进度</t>
  </si>
  <si>
    <r>
      <rPr>
        <sz val="9"/>
        <rFont val="宋体"/>
        <charset val="134"/>
      </rPr>
      <t>预计总成本</t>
    </r>
    <r>
      <rPr>
        <sz val="9"/>
        <rFont val="Times New Roman"/>
        <charset val="134"/>
      </rPr>
      <t xml:space="preserve">
</t>
    </r>
    <r>
      <rPr>
        <sz val="9"/>
        <rFont val="宋体"/>
        <charset val="134"/>
      </rPr>
      <t>（不含税）</t>
    </r>
  </si>
  <si>
    <r>
      <rPr>
        <sz val="16"/>
        <rFont val="黑体"/>
        <charset val="134"/>
      </rPr>
      <t>存货</t>
    </r>
    <r>
      <rPr>
        <sz val="16"/>
        <rFont val="Times New Roman"/>
        <charset val="134"/>
      </rPr>
      <t>—</t>
    </r>
    <r>
      <rPr>
        <sz val="16"/>
        <rFont val="黑体"/>
        <charset val="134"/>
      </rPr>
      <t>发出商品评估明细表</t>
    </r>
  </si>
  <si>
    <t>对方单位名称</t>
  </si>
  <si>
    <t>基准日销售单价
（不含税）</t>
  </si>
  <si>
    <r>
      <rPr>
        <sz val="16"/>
        <rFont val="黑体"/>
        <charset val="134"/>
      </rPr>
      <t>存货</t>
    </r>
    <r>
      <rPr>
        <sz val="16"/>
        <rFont val="Times New Roman"/>
        <charset val="134"/>
      </rPr>
      <t>—</t>
    </r>
    <r>
      <rPr>
        <sz val="16"/>
        <rFont val="黑体"/>
        <charset val="134"/>
      </rPr>
      <t>在用周转材料评估明细表</t>
    </r>
  </si>
  <si>
    <t>启用日期</t>
  </si>
  <si>
    <t>原始入账价值</t>
  </si>
  <si>
    <t>审计前账面值（摊余价值）</t>
  </si>
  <si>
    <t>账面价值（摊余价值）</t>
  </si>
  <si>
    <t>评估方法
必选</t>
  </si>
  <si>
    <r>
      <rPr>
        <sz val="9"/>
        <rFont val="宋体"/>
        <charset val="134"/>
      </rPr>
      <t>成新率</t>
    </r>
    <r>
      <rPr>
        <sz val="9"/>
        <rFont val="Times New Roman"/>
        <charset val="134"/>
      </rPr>
      <t>%</t>
    </r>
  </si>
  <si>
    <t>成本法</t>
  </si>
  <si>
    <r>
      <rPr>
        <sz val="16"/>
        <rFont val="黑体"/>
        <charset val="134"/>
      </rPr>
      <t>存货</t>
    </r>
    <r>
      <rPr>
        <sz val="16"/>
        <rFont val="黑体"/>
        <charset val="134"/>
      </rPr>
      <t>—</t>
    </r>
    <r>
      <rPr>
        <sz val="16"/>
        <rFont val="黑体"/>
        <charset val="134"/>
      </rPr>
      <t>开发产品评估明细表</t>
    </r>
  </si>
  <si>
    <t>土地证号或不动产权证书号</t>
  </si>
  <si>
    <t>土地使用权人</t>
  </si>
  <si>
    <t>详细地址</t>
  </si>
  <si>
    <t>土地用途</t>
  </si>
  <si>
    <t>结构</t>
  </si>
  <si>
    <t>完工日期</t>
  </si>
  <si>
    <t>建设用地规划许可证号</t>
  </si>
  <si>
    <t>建设工程规划许可证号</t>
  </si>
  <si>
    <t>建筑工程施工许可证号</t>
  </si>
  <si>
    <t>商品房预售许可证号</t>
  </si>
  <si>
    <t>基准日留存面积（平方米，车位填写个数）</t>
  </si>
  <si>
    <t>审计前账面价值</t>
  </si>
  <si>
    <t>许可证号</t>
  </si>
  <si>
    <t>住宅</t>
  </si>
  <si>
    <t>商业</t>
  </si>
  <si>
    <t>公共配套</t>
  </si>
  <si>
    <t>车位（个）</t>
  </si>
  <si>
    <t>幼儿园/菜市场</t>
  </si>
  <si>
    <t>其他</t>
  </si>
  <si>
    <r>
      <rPr>
        <sz val="16"/>
        <rFont val="黑体"/>
        <charset val="134"/>
      </rPr>
      <t>存货</t>
    </r>
    <r>
      <rPr>
        <sz val="16"/>
        <rFont val="黑体"/>
        <charset val="134"/>
      </rPr>
      <t>—</t>
    </r>
    <r>
      <rPr>
        <sz val="16"/>
        <rFont val="黑体"/>
        <charset val="134"/>
      </rPr>
      <t>开发成本评估明细表</t>
    </r>
  </si>
  <si>
    <t>土地使用权面积（平方米）</t>
  </si>
  <si>
    <t>预计完工日期</t>
  </si>
  <si>
    <t>预售许可证号</t>
  </si>
  <si>
    <t xml:space="preserve">  </t>
  </si>
  <si>
    <r>
      <rPr>
        <sz val="16"/>
        <rFont val="黑体"/>
        <charset val="134"/>
      </rPr>
      <t>存货</t>
    </r>
    <r>
      <rPr>
        <sz val="16"/>
        <rFont val="黑体"/>
        <charset val="134"/>
      </rPr>
      <t>—</t>
    </r>
    <r>
      <rPr>
        <sz val="16"/>
        <rFont val="黑体"/>
        <charset val="134"/>
      </rPr>
      <t>消耗性生物资产评估明细表</t>
    </r>
  </si>
  <si>
    <r>
      <rPr>
        <sz val="9"/>
        <rFont val="宋体"/>
        <charset val="134"/>
      </rPr>
      <t>基准日销售单价</t>
    </r>
    <r>
      <rPr>
        <sz val="9"/>
        <rFont val="Times New Roman"/>
        <charset val="134"/>
      </rPr>
      <t xml:space="preserve">
</t>
    </r>
    <r>
      <rPr>
        <sz val="9"/>
        <rFont val="宋体"/>
        <charset val="134"/>
      </rPr>
      <t>（不含税）</t>
    </r>
  </si>
  <si>
    <r>
      <rPr>
        <sz val="16"/>
        <rFont val="黑体"/>
        <charset val="134"/>
      </rPr>
      <t>存货</t>
    </r>
    <r>
      <rPr>
        <sz val="16"/>
        <rFont val="黑体"/>
        <charset val="134"/>
      </rPr>
      <t>—</t>
    </r>
    <r>
      <rPr>
        <sz val="16"/>
        <rFont val="黑体"/>
        <charset val="134"/>
      </rPr>
      <t>工程施工评估明细表</t>
    </r>
  </si>
  <si>
    <t>合同金额</t>
  </si>
  <si>
    <r>
      <rPr>
        <sz val="9"/>
        <rFont val="宋体"/>
        <charset val="134"/>
      </rPr>
      <t>开工时间</t>
    </r>
  </si>
  <si>
    <r>
      <rPr>
        <sz val="9"/>
        <rFont val="宋体"/>
        <charset val="134"/>
      </rPr>
      <t>预计完工时间</t>
    </r>
  </si>
  <si>
    <r>
      <rPr>
        <sz val="9"/>
        <rFont val="宋体"/>
        <charset val="134"/>
      </rPr>
      <t>基准日完工程度</t>
    </r>
    <r>
      <rPr>
        <sz val="9"/>
        <rFont val="Times New Roman"/>
        <charset val="134"/>
      </rPr>
      <t>%</t>
    </r>
  </si>
  <si>
    <r>
      <rPr>
        <sz val="9"/>
        <rFont val="宋体"/>
        <charset val="134"/>
      </rPr>
      <t>预计</t>
    </r>
    <r>
      <rPr>
        <sz val="9"/>
        <rFont val="宋体"/>
        <charset val="134"/>
      </rPr>
      <t>总成本</t>
    </r>
  </si>
  <si>
    <r>
      <rPr>
        <sz val="9"/>
        <rFont val="宋体"/>
        <charset val="134"/>
      </rPr>
      <t>已结转</t>
    </r>
    <r>
      <rPr>
        <sz val="9"/>
        <rFont val="宋体"/>
        <charset val="134"/>
      </rPr>
      <t>成本</t>
    </r>
  </si>
  <si>
    <r>
      <rPr>
        <sz val="9"/>
        <rFont val="宋体"/>
        <charset val="134"/>
      </rPr>
      <t>已结转</t>
    </r>
    <r>
      <rPr>
        <sz val="9"/>
        <rFont val="宋体"/>
        <charset val="134"/>
      </rPr>
      <t>收入</t>
    </r>
  </si>
  <si>
    <t>收入</t>
  </si>
  <si>
    <t>材料费</t>
  </si>
  <si>
    <t>人工费</t>
  </si>
  <si>
    <t>机械使用费</t>
  </si>
  <si>
    <t>QHSE费用</t>
  </si>
  <si>
    <t>运输费</t>
  </si>
  <si>
    <t>安装费</t>
  </si>
  <si>
    <t>分包费</t>
  </si>
  <si>
    <t>税金</t>
  </si>
  <si>
    <t>制造费用</t>
  </si>
  <si>
    <t>其他费用</t>
  </si>
  <si>
    <t>合同成本</t>
  </si>
  <si>
    <t>合同毛利</t>
  </si>
  <si>
    <t>工程结算</t>
  </si>
  <si>
    <t>合同资产评估明细表</t>
  </si>
  <si>
    <t>持有待售资产评估明细表</t>
  </si>
  <si>
    <t>资产类别</t>
  </si>
  <si>
    <t>资产名称</t>
  </si>
  <si>
    <t>一年内到期的非流动资产评估明细表</t>
  </si>
  <si>
    <t>项目及内容</t>
  </si>
  <si>
    <t>结算内容</t>
  </si>
  <si>
    <t>其他流动资产评估明细表</t>
  </si>
  <si>
    <t>债权投资评估明细表</t>
  </si>
  <si>
    <t>债务人名称</t>
  </si>
  <si>
    <r>
      <rPr>
        <sz val="9"/>
        <rFont val="宋体"/>
        <charset val="134"/>
      </rPr>
      <t>取得日期</t>
    </r>
  </si>
  <si>
    <r>
      <rPr>
        <sz val="9"/>
        <rFont val="宋体"/>
        <charset val="134"/>
      </rPr>
      <t>利率</t>
    </r>
    <r>
      <rPr>
        <sz val="9"/>
        <rFont val="Times New Roman"/>
        <charset val="134"/>
      </rPr>
      <t>%</t>
    </r>
  </si>
  <si>
    <r>
      <rPr>
        <sz val="9"/>
        <rFont val="宋体"/>
        <charset val="134"/>
      </rPr>
      <t>本金</t>
    </r>
  </si>
  <si>
    <t>合    计</t>
  </si>
  <si>
    <t>减：债权投资减值准备</t>
  </si>
  <si>
    <t>其他债权投资评估明细表</t>
  </si>
  <si>
    <t>取得日期</t>
  </si>
  <si>
    <t>减：其他债权投资减值准备</t>
  </si>
  <si>
    <t>长期应收款评估明细表</t>
  </si>
  <si>
    <t>租赁方式</t>
  </si>
  <si>
    <t>起租日</t>
  </si>
  <si>
    <r>
      <rPr>
        <sz val="9"/>
        <rFont val="宋体"/>
        <charset val="134"/>
      </rPr>
      <t>终止日</t>
    </r>
  </si>
  <si>
    <t>坏账计提比率</t>
  </si>
  <si>
    <t>坏账准备</t>
  </si>
  <si>
    <r>
      <rPr>
        <sz val="16"/>
        <rFont val="黑体"/>
        <charset val="134"/>
      </rPr>
      <t>长期股权投资评估明细表</t>
    </r>
  </si>
  <si>
    <r>
      <rPr>
        <sz val="9"/>
        <rFont val="宋体"/>
        <charset val="134"/>
      </rPr>
      <t>序号</t>
    </r>
  </si>
  <si>
    <r>
      <rPr>
        <sz val="9"/>
        <rFont val="宋体"/>
        <charset val="134"/>
      </rPr>
      <t>被投资单位名称</t>
    </r>
  </si>
  <si>
    <r>
      <rPr>
        <sz val="9"/>
        <rFont val="宋体"/>
        <charset val="134"/>
      </rPr>
      <t>成立时间</t>
    </r>
  </si>
  <si>
    <r>
      <rPr>
        <sz val="9"/>
        <rFont val="宋体"/>
        <charset val="134"/>
      </rPr>
      <t>初始投资时间</t>
    </r>
  </si>
  <si>
    <t>投资方式</t>
  </si>
  <si>
    <t>投资比例</t>
  </si>
  <si>
    <t>核算方法</t>
  </si>
  <si>
    <r>
      <rPr>
        <sz val="9"/>
        <rFont val="宋体"/>
        <charset val="134"/>
      </rPr>
      <t>被投资企业性质</t>
    </r>
  </si>
  <si>
    <r>
      <rPr>
        <sz val="9"/>
        <rFont val="宋体"/>
        <charset val="134"/>
      </rPr>
      <t>被投资企业经营情况</t>
    </r>
  </si>
  <si>
    <r>
      <rPr>
        <sz val="9"/>
        <rFont val="宋体"/>
        <charset val="134"/>
      </rPr>
      <t>投资成本</t>
    </r>
  </si>
  <si>
    <r>
      <rPr>
        <sz val="9"/>
        <rFont val="宋体"/>
        <charset val="134"/>
      </rPr>
      <t>审计前账面值</t>
    </r>
  </si>
  <si>
    <r>
      <rPr>
        <sz val="9"/>
        <rFont val="宋体"/>
        <charset val="134"/>
      </rPr>
      <t>账面价值</t>
    </r>
  </si>
  <si>
    <r>
      <rPr>
        <sz val="9"/>
        <rFont val="宋体"/>
        <charset val="134"/>
      </rPr>
      <t>评估价值</t>
    </r>
  </si>
  <si>
    <r>
      <rPr>
        <sz val="9"/>
        <rFont val="宋体"/>
        <charset val="134"/>
      </rPr>
      <t>增减值</t>
    </r>
  </si>
  <si>
    <r>
      <rPr>
        <sz val="9"/>
        <rFont val="宋体"/>
        <charset val="134"/>
      </rPr>
      <t>备注</t>
    </r>
  </si>
  <si>
    <r>
      <rPr>
        <sz val="9"/>
        <rFont val="宋体"/>
        <charset val="134"/>
      </rPr>
      <t>减：长期股权投资减值准备</t>
    </r>
  </si>
  <si>
    <r>
      <rPr>
        <sz val="9"/>
        <rFont val="Times New Roman"/>
        <charset val="134"/>
      </rPr>
      <t>“</t>
    </r>
    <r>
      <rPr>
        <sz val="9"/>
        <rFont val="宋体"/>
        <charset val="134"/>
      </rPr>
      <t>被投资企业性质</t>
    </r>
    <r>
      <rPr>
        <sz val="9"/>
        <rFont val="Times New Roman"/>
        <charset val="134"/>
      </rPr>
      <t>”</t>
    </r>
    <r>
      <rPr>
        <sz val="9"/>
        <rFont val="宋体"/>
        <charset val="134"/>
      </rPr>
      <t>和</t>
    </r>
    <r>
      <rPr>
        <sz val="9"/>
        <rFont val="Times New Roman"/>
        <charset val="134"/>
      </rPr>
      <t>“</t>
    </r>
    <r>
      <rPr>
        <sz val="9"/>
        <rFont val="宋体"/>
        <charset val="134"/>
      </rPr>
      <t>被投资企业经营状况</t>
    </r>
    <r>
      <rPr>
        <sz val="9"/>
        <rFont val="Times New Roman"/>
        <charset val="134"/>
      </rPr>
      <t>”</t>
    </r>
    <r>
      <rPr>
        <sz val="9"/>
        <rFont val="宋体"/>
        <charset val="134"/>
      </rPr>
      <t>两栏，填写股权投资企业类型和基本经营情况，如</t>
    </r>
    <r>
      <rPr>
        <sz val="9"/>
        <rFont val="Times New Roman"/>
        <charset val="134"/>
      </rPr>
      <t>“</t>
    </r>
    <r>
      <rPr>
        <sz val="9"/>
        <rFont val="宋体"/>
        <charset val="134"/>
      </rPr>
      <t>有限公司、股份公司、中外合资、国有企业、合伙企业或正常、歇业、破产、亏损、盈利、初始企业等现状</t>
    </r>
    <r>
      <rPr>
        <sz val="9"/>
        <rFont val="Times New Roman"/>
        <charset val="134"/>
      </rPr>
      <t>”</t>
    </r>
    <r>
      <rPr>
        <sz val="9"/>
        <rFont val="宋体"/>
        <charset val="134"/>
      </rPr>
      <t>。</t>
    </r>
  </si>
  <si>
    <t>其他权益工具投资评估明细表</t>
  </si>
  <si>
    <t>权益工具名称</t>
  </si>
  <si>
    <t>权益工具种类</t>
  </si>
  <si>
    <t>票面利率%</t>
  </si>
  <si>
    <t>持有数量</t>
  </si>
  <si>
    <t>投资成本</t>
  </si>
  <si>
    <t>基准日市价</t>
  </si>
  <si>
    <t>减：减值准备</t>
  </si>
  <si>
    <t>其他非流动金融资产评估明细表</t>
  </si>
  <si>
    <t>金融资产名称</t>
  </si>
  <si>
    <t>金融资产种类</t>
  </si>
  <si>
    <t>取得成本</t>
  </si>
  <si>
    <t>投资性房地产汇总表</t>
  </si>
  <si>
    <t>4-7-1</t>
  </si>
  <si>
    <t>投资性房地产（成本计量）</t>
  </si>
  <si>
    <t>4-7-2</t>
  </si>
  <si>
    <t>投资性房地产（公允计量）</t>
  </si>
  <si>
    <t>4-7-3</t>
  </si>
  <si>
    <t>投资性地产（成本计量）</t>
  </si>
  <si>
    <t>4-7-4</t>
  </si>
  <si>
    <t>投资性地产（公允计量）</t>
  </si>
  <si>
    <t>4-7</t>
  </si>
  <si>
    <t>投资性房地产合计</t>
  </si>
  <si>
    <t>减：投资性房地产减值准备</t>
  </si>
  <si>
    <t>投资性房地产净额</t>
  </si>
  <si>
    <t>投资性房地产—房屋评估明细表（采用成本模式计量）</t>
  </si>
  <si>
    <t>权证编号</t>
  </si>
  <si>
    <t>房屋名称</t>
  </si>
  <si>
    <t>房屋对应宗地信息</t>
  </si>
  <si>
    <t>来源</t>
  </si>
  <si>
    <t>总层数</t>
  </si>
  <si>
    <t>所在层数</t>
  </si>
  <si>
    <t>朝向</t>
  </si>
  <si>
    <t>建成
年月</t>
  </si>
  <si>
    <t>建筑面积
（㎡）</t>
  </si>
  <si>
    <r>
      <rPr>
        <sz val="9"/>
        <rFont val="宋体"/>
        <charset val="134"/>
      </rPr>
      <t>成本单价</t>
    </r>
    <r>
      <rPr>
        <sz val="9"/>
        <rFont val="Times New Roman"/>
        <charset val="134"/>
      </rPr>
      <t>(</t>
    </r>
    <r>
      <rPr>
        <sz val="9"/>
        <rFont val="宋体"/>
        <charset val="134"/>
      </rPr>
      <t>元</t>
    </r>
    <r>
      <rPr>
        <sz val="9"/>
        <rFont val="Times New Roman"/>
        <charset val="134"/>
      </rPr>
      <t>/</t>
    </r>
    <r>
      <rPr>
        <sz val="9"/>
        <rFont val="宋体"/>
        <charset val="134"/>
      </rPr>
      <t>㎡</t>
    </r>
    <r>
      <rPr>
        <sz val="9"/>
        <rFont val="Times New Roman"/>
        <charset val="134"/>
      </rPr>
      <t>)</t>
    </r>
  </si>
  <si>
    <t>折旧年限</t>
  </si>
  <si>
    <t>残值率</t>
  </si>
  <si>
    <r>
      <rPr>
        <sz val="9"/>
        <rFont val="宋体"/>
        <charset val="134"/>
      </rPr>
      <t>评估单价</t>
    </r>
    <r>
      <rPr>
        <sz val="9"/>
        <rFont val="Times New Roman"/>
        <charset val="134"/>
      </rPr>
      <t>(</t>
    </r>
    <r>
      <rPr>
        <sz val="9"/>
        <rFont val="宋体"/>
        <charset val="134"/>
      </rPr>
      <t>元</t>
    </r>
    <r>
      <rPr>
        <sz val="9"/>
        <rFont val="Times New Roman"/>
        <charset val="134"/>
      </rPr>
      <t>/</t>
    </r>
    <r>
      <rPr>
        <sz val="9"/>
        <rFont val="宋体"/>
        <charset val="134"/>
      </rPr>
      <t>㎡</t>
    </r>
    <r>
      <rPr>
        <sz val="9"/>
        <rFont val="Times New Roman"/>
        <charset val="134"/>
      </rPr>
      <t>)</t>
    </r>
  </si>
  <si>
    <t>证载权利人</t>
  </si>
  <si>
    <t>现场勘察简单记录</t>
  </si>
  <si>
    <t>对应土地证号</t>
  </si>
  <si>
    <t>对应宗地名称</t>
  </si>
  <si>
    <t>宗地开发程度</t>
  </si>
  <si>
    <t>宗地位置</t>
  </si>
  <si>
    <t>宗地用途</t>
  </si>
  <si>
    <t>用地性质</t>
  </si>
  <si>
    <t>原值</t>
  </si>
  <si>
    <t>净值</t>
  </si>
  <si>
    <t>市场法</t>
  </si>
  <si>
    <t>投资性房地产—房屋评估明细表（采用公允价值模式计量）</t>
  </si>
  <si>
    <r>
      <rPr>
        <sz val="9"/>
        <rFont val="宋体"/>
        <charset val="134"/>
      </rPr>
      <t>房产用途</t>
    </r>
  </si>
  <si>
    <t>原始入账价值    （转入日公允价值）</t>
  </si>
  <si>
    <t>投资性房地产—土地使用权评估明细表（采用成本模式计量）</t>
  </si>
  <si>
    <t>土地权证编号</t>
  </si>
  <si>
    <t>宗地名称</t>
  </si>
  <si>
    <t>土地位置</t>
  </si>
  <si>
    <t>终止日期</t>
  </si>
  <si>
    <t>准用年限</t>
  </si>
  <si>
    <t>开发程度</t>
  </si>
  <si>
    <r>
      <rPr>
        <sz val="9"/>
        <rFont val="宋体"/>
        <charset val="134"/>
      </rPr>
      <t>面积</t>
    </r>
    <r>
      <rPr>
        <sz val="9"/>
        <rFont val="Times New Roman"/>
        <charset val="134"/>
      </rPr>
      <t>(</t>
    </r>
    <r>
      <rPr>
        <sz val="9"/>
        <rFont val="宋体"/>
        <charset val="134"/>
      </rPr>
      <t>㎡</t>
    </r>
    <r>
      <rPr>
        <sz val="9"/>
        <rFont val="Times New Roman"/>
        <charset val="134"/>
      </rPr>
      <t>)</t>
    </r>
  </si>
  <si>
    <t>摊销年限</t>
  </si>
  <si>
    <t>投资性房地产—土地使用权评估明细表（采用公允价值模式计量）</t>
  </si>
  <si>
    <t>原始入账价值（转入日公允价值）</t>
  </si>
  <si>
    <r>
      <rPr>
        <sz val="16"/>
        <rFont val="黑体"/>
        <charset val="134"/>
      </rPr>
      <t>固定资产</t>
    </r>
    <r>
      <rPr>
        <sz val="16"/>
        <rFont val="黑体"/>
        <charset val="134"/>
      </rPr>
      <t>—</t>
    </r>
    <r>
      <rPr>
        <sz val="16"/>
        <rFont val="黑体"/>
        <charset val="134"/>
      </rPr>
      <t>房屋建筑物评估明细表</t>
    </r>
  </si>
  <si>
    <t>资产编号</t>
  </si>
  <si>
    <t>建筑物名称</t>
  </si>
  <si>
    <t>使用单位</t>
  </si>
  <si>
    <t>对应宗地信息</t>
  </si>
  <si>
    <r>
      <rPr>
        <sz val="9"/>
        <rFont val="宋体"/>
        <charset val="134"/>
      </rPr>
      <t>长度</t>
    </r>
    <r>
      <rPr>
        <sz val="9"/>
        <rFont val="Times New Roman"/>
        <charset val="134"/>
      </rPr>
      <t>(m)</t>
    </r>
  </si>
  <si>
    <r>
      <rPr>
        <sz val="9"/>
        <rFont val="宋体"/>
        <charset val="134"/>
      </rPr>
      <t>宽度</t>
    </r>
    <r>
      <rPr>
        <sz val="9"/>
        <rFont val="Times New Roman"/>
        <charset val="134"/>
      </rPr>
      <t>(m)</t>
    </r>
  </si>
  <si>
    <r>
      <rPr>
        <sz val="9"/>
        <rFont val="宋体"/>
        <charset val="134"/>
      </rPr>
      <t>檐高</t>
    </r>
    <r>
      <rPr>
        <sz val="9"/>
        <rFont val="Times New Roman"/>
        <charset val="134"/>
      </rPr>
      <t>(m)</t>
    </r>
  </si>
  <si>
    <r>
      <rPr>
        <sz val="10"/>
        <rFont val="宋体"/>
        <charset val="134"/>
      </rPr>
      <t>层高</t>
    </r>
    <r>
      <rPr>
        <sz val="10"/>
        <rFont val="Times New Roman"/>
        <charset val="134"/>
      </rPr>
      <t>(m)</t>
    </r>
  </si>
  <si>
    <t>吊车吨位</t>
  </si>
  <si>
    <r>
      <rPr>
        <sz val="10"/>
        <rFont val="宋体"/>
        <charset val="134"/>
      </rPr>
      <t>跨度</t>
    </r>
    <r>
      <rPr>
        <sz val="10"/>
        <rFont val="Times New Roman"/>
        <charset val="134"/>
      </rPr>
      <t>(m)</t>
    </r>
  </si>
  <si>
    <r>
      <rPr>
        <sz val="10"/>
        <rFont val="宋体"/>
        <charset val="134"/>
      </rPr>
      <t>柱距</t>
    </r>
    <r>
      <rPr>
        <sz val="10"/>
        <rFont val="Times New Roman"/>
        <charset val="134"/>
      </rPr>
      <t>(m)</t>
    </r>
  </si>
  <si>
    <t>开工年月</t>
  </si>
  <si>
    <r>
      <rPr>
        <sz val="9"/>
        <rFont val="宋体"/>
        <charset val="134"/>
      </rPr>
      <t>建筑面积
(㎡)</t>
    </r>
    <r>
      <rPr>
        <sz val="9"/>
        <rFont val="Times New Roman"/>
        <charset val="134"/>
      </rPr>
      <t xml:space="preserve">           </t>
    </r>
  </si>
  <si>
    <t>合     计</t>
  </si>
  <si>
    <t>减：房屋建筑物减值准备</t>
  </si>
  <si>
    <r>
      <rPr>
        <sz val="16"/>
        <rFont val="黑体"/>
        <charset val="134"/>
      </rPr>
      <t>固定资产</t>
    </r>
    <r>
      <rPr>
        <sz val="16"/>
        <rFont val="Times New Roman"/>
        <charset val="134"/>
      </rPr>
      <t>—</t>
    </r>
    <r>
      <rPr>
        <sz val="16"/>
        <rFont val="黑体"/>
        <charset val="134"/>
      </rPr>
      <t>构筑物及其他辅助设施评估明细表</t>
    </r>
  </si>
  <si>
    <r>
      <rPr>
        <sz val="9"/>
        <rFont val="Times New Roman"/>
        <charset val="134"/>
      </rPr>
      <t xml:space="preserve"> </t>
    </r>
    <r>
      <rPr>
        <sz val="9"/>
        <rFont val="宋体"/>
        <charset val="134"/>
      </rPr>
      <t>名称</t>
    </r>
  </si>
  <si>
    <t>结构
材质</t>
  </si>
  <si>
    <r>
      <rPr>
        <sz val="9"/>
        <rFont val="宋体"/>
        <charset val="134"/>
      </rPr>
      <t xml:space="preserve">长度
</t>
    </r>
    <r>
      <rPr>
        <sz val="9"/>
        <rFont val="Times New Roman"/>
        <charset val="134"/>
      </rPr>
      <t>(m)</t>
    </r>
  </si>
  <si>
    <r>
      <rPr>
        <sz val="9"/>
        <rFont val="宋体"/>
        <charset val="134"/>
      </rPr>
      <t xml:space="preserve">宽度
</t>
    </r>
    <r>
      <rPr>
        <sz val="9"/>
        <rFont val="Times New Roman"/>
        <charset val="134"/>
      </rPr>
      <t>(m)</t>
    </r>
  </si>
  <si>
    <r>
      <rPr>
        <sz val="9"/>
        <rFont val="宋体"/>
        <charset val="134"/>
      </rPr>
      <t xml:space="preserve">高度
</t>
    </r>
    <r>
      <rPr>
        <sz val="9"/>
        <rFont val="Times New Roman"/>
        <charset val="134"/>
      </rPr>
      <t>(m)</t>
    </r>
  </si>
  <si>
    <r>
      <rPr>
        <sz val="9"/>
        <rFont val="宋体"/>
        <charset val="134"/>
      </rPr>
      <t>面积体积</t>
    </r>
    <r>
      <rPr>
        <sz val="9"/>
        <rFont val="宋体"/>
        <charset val="134"/>
      </rPr>
      <t>㎡</t>
    </r>
    <r>
      <rPr>
        <sz val="9"/>
        <rFont val="宋体"/>
        <charset val="134"/>
      </rPr>
      <t>或</t>
    </r>
    <r>
      <rPr>
        <sz val="9"/>
        <rFont val="Segoe UI Symbol"/>
        <charset val="134"/>
      </rPr>
      <t>㎥</t>
    </r>
  </si>
  <si>
    <t>井巷工程</t>
  </si>
  <si>
    <t>岩石硬度系数</t>
  </si>
  <si>
    <t>支护方式</t>
  </si>
  <si>
    <t>锚杆长度
(M)</t>
  </si>
  <si>
    <t>锚杆数量
（根/M）</t>
  </si>
  <si>
    <t>轨型
(KG/M)</t>
  </si>
  <si>
    <t>轨距
(MM)</t>
  </si>
  <si>
    <t>轨枕</t>
  </si>
  <si>
    <t>支护厚度
(mm)</t>
  </si>
  <si>
    <t>掘进断面
(㎡)</t>
  </si>
  <si>
    <t>巷道倾角</t>
  </si>
  <si>
    <t>巷道长度
(M)</t>
  </si>
  <si>
    <t>硐室体积
(m³)</t>
  </si>
  <si>
    <t>减：构筑物及其他辅助设施减值准备</t>
  </si>
  <si>
    <t>资产清单</t>
  </si>
  <si>
    <r>
      <t xml:space="preserve"> </t>
    </r>
    <r>
      <rPr>
        <sz val="10"/>
        <rFont val="宋体"/>
        <charset val="134"/>
      </rPr>
      <t>名称</t>
    </r>
  </si>
  <si>
    <t>起讫地址</t>
  </si>
  <si>
    <r>
      <t xml:space="preserve">长度
</t>
    </r>
    <r>
      <rPr>
        <sz val="10"/>
        <rFont val="宋体"/>
        <charset val="134"/>
      </rPr>
      <t>(m)</t>
    </r>
  </si>
  <si>
    <r>
      <t xml:space="preserve">深度
</t>
    </r>
    <r>
      <rPr>
        <sz val="10"/>
        <rFont val="宋体"/>
        <charset val="134"/>
      </rPr>
      <t>(m)</t>
    </r>
  </si>
  <si>
    <r>
      <t>沟宽</t>
    </r>
    <r>
      <rPr>
        <sz val="10"/>
        <rFont val="宋体"/>
        <charset val="134"/>
      </rPr>
      <t>*</t>
    </r>
    <r>
      <rPr>
        <sz val="10"/>
        <rFont val="宋体"/>
        <charset val="134"/>
      </rPr>
      <t>沟厚</t>
    </r>
    <r>
      <rPr>
        <sz val="10"/>
        <rFont val="宋体"/>
        <charset val="134"/>
      </rPr>
      <t xml:space="preserve">(mm*mm)
</t>
    </r>
    <r>
      <rPr>
        <sz val="10"/>
        <rFont val="宋体"/>
        <charset val="134"/>
      </rPr>
      <t>管径</t>
    </r>
    <r>
      <rPr>
        <sz val="10"/>
        <rFont val="宋体"/>
        <charset val="134"/>
      </rPr>
      <t>*</t>
    </r>
    <r>
      <rPr>
        <sz val="10"/>
        <rFont val="宋体"/>
        <charset val="134"/>
      </rPr>
      <t>壁厚</t>
    </r>
    <r>
      <rPr>
        <sz val="10"/>
        <rFont val="宋体"/>
        <charset val="134"/>
      </rPr>
      <t>(mm*mm)</t>
    </r>
  </si>
  <si>
    <t>施工方式</t>
  </si>
  <si>
    <t>材质</t>
  </si>
  <si>
    <t>10040101045933</t>
  </si>
  <si>
    <t>十里铺至乡里中压管道工程</t>
  </si>
  <si>
    <t>十里铺至乡里</t>
  </si>
  <si>
    <r>
      <t>定向钻，埋深</t>
    </r>
    <r>
      <rPr>
        <sz val="10"/>
        <rFont val="宋体"/>
        <charset val="134"/>
      </rPr>
      <t>1.6</t>
    </r>
    <r>
      <rPr>
        <sz val="10"/>
        <rFont val="宋体"/>
        <charset val="134"/>
      </rPr>
      <t>米</t>
    </r>
  </si>
  <si>
    <t>De160*14.6</t>
  </si>
  <si>
    <t>埋地</t>
  </si>
  <si>
    <t>PE100</t>
  </si>
  <si>
    <t>De110*10</t>
  </si>
  <si>
    <t>De63*5.8</t>
  </si>
  <si>
    <t>10040101045944</t>
  </si>
  <si>
    <t>后台至大董庄中压管道工程</t>
  </si>
  <si>
    <t>后台至大董庄</t>
  </si>
  <si>
    <t>10040101045945</t>
  </si>
  <si>
    <t>前台至百塔天然气利用工程</t>
  </si>
  <si>
    <t>前台至百塔</t>
  </si>
  <si>
    <t>De90*8.2</t>
  </si>
  <si>
    <t>10040101045943</t>
  </si>
  <si>
    <t>开封市汴东产业集聚区天然气利用工程</t>
  </si>
  <si>
    <t>十里铺至张庄、吴娘庄</t>
  </si>
  <si>
    <t>De200*18.2</t>
  </si>
  <si>
    <t>10040101052846</t>
  </si>
  <si>
    <t>天祥小区中压工程</t>
  </si>
  <si>
    <t>天祥小区管线</t>
  </si>
  <si>
    <t>DN63</t>
  </si>
  <si>
    <r>
      <rPr>
        <b/>
        <sz val="10"/>
        <rFont val="Times New Roman"/>
        <charset val="134"/>
      </rPr>
      <t xml:space="preserve"> </t>
    </r>
    <r>
      <rPr>
        <b/>
        <sz val="10"/>
        <rFont val="宋体"/>
        <charset val="134"/>
      </rPr>
      <t>土建工程（含钢结构）预（结）算费用表</t>
    </r>
  </si>
  <si>
    <t>金额单位：元</t>
  </si>
  <si>
    <t>费用名称</t>
  </si>
  <si>
    <t>计算基础及计算程序</t>
  </si>
  <si>
    <t>费率</t>
  </si>
  <si>
    <t>一</t>
  </si>
  <si>
    <t>分部分项工程费</t>
  </si>
  <si>
    <r>
      <rPr>
        <sz val="10"/>
        <rFont val="Times New Roman"/>
        <charset val="134"/>
      </rPr>
      <t>清单工程量</t>
    </r>
    <r>
      <rPr>
        <sz val="10"/>
        <rFont val="Times New Roman"/>
        <charset val="134"/>
      </rPr>
      <t>×</t>
    </r>
    <r>
      <rPr>
        <sz val="10"/>
        <rFont val="宋体"/>
        <charset val="134"/>
      </rPr>
      <t>综合单价</t>
    </r>
  </si>
  <si>
    <t>其中：</t>
  </si>
  <si>
    <r>
      <rPr>
        <sz val="10"/>
        <rFont val="Times New Roman"/>
        <charset val="134"/>
      </rPr>
      <t>1.</t>
    </r>
    <r>
      <rPr>
        <sz val="10"/>
        <rFont val="宋体"/>
        <charset val="134"/>
      </rPr>
      <t>人工费</t>
    </r>
  </si>
  <si>
    <r>
      <rPr>
        <sz val="10"/>
        <color theme="1"/>
        <rFont val="Times New Roman"/>
        <charset val="134"/>
      </rPr>
      <t>人工消耗量</t>
    </r>
    <r>
      <rPr>
        <sz val="10"/>
        <color theme="1"/>
        <rFont val="Times New Roman"/>
        <charset val="134"/>
      </rPr>
      <t>×</t>
    </r>
    <r>
      <rPr>
        <sz val="10"/>
        <color theme="1"/>
        <rFont val="宋体"/>
        <charset val="134"/>
      </rPr>
      <t>人工单价</t>
    </r>
  </si>
  <si>
    <r>
      <rPr>
        <sz val="10"/>
        <rFont val="Times New Roman"/>
        <charset val="134"/>
      </rPr>
      <t>2.</t>
    </r>
    <r>
      <rPr>
        <sz val="10"/>
        <rFont val="宋体"/>
        <charset val="134"/>
      </rPr>
      <t>材料费</t>
    </r>
  </si>
  <si>
    <r>
      <rPr>
        <sz val="10"/>
        <rFont val="Times New Roman"/>
        <charset val="134"/>
      </rPr>
      <t>材料消耗量</t>
    </r>
    <r>
      <rPr>
        <sz val="10"/>
        <rFont val="Times New Roman"/>
        <charset val="134"/>
      </rPr>
      <t>×</t>
    </r>
    <r>
      <rPr>
        <sz val="10"/>
        <rFont val="宋体"/>
        <charset val="134"/>
      </rPr>
      <t>材料单价</t>
    </r>
  </si>
  <si>
    <r>
      <rPr>
        <sz val="10"/>
        <rFont val="Times New Roman"/>
        <charset val="134"/>
      </rPr>
      <t>3.</t>
    </r>
    <r>
      <rPr>
        <sz val="10"/>
        <rFont val="宋体"/>
        <charset val="134"/>
      </rPr>
      <t>施工机具使用费</t>
    </r>
  </si>
  <si>
    <r>
      <rPr>
        <sz val="10"/>
        <rFont val="Times New Roman"/>
        <charset val="134"/>
      </rPr>
      <t>机械消耗量</t>
    </r>
    <r>
      <rPr>
        <sz val="10"/>
        <rFont val="Times New Roman"/>
        <charset val="134"/>
      </rPr>
      <t>×</t>
    </r>
    <r>
      <rPr>
        <sz val="10"/>
        <rFont val="宋体"/>
        <charset val="134"/>
      </rPr>
      <t>机械单价</t>
    </r>
  </si>
  <si>
    <r>
      <rPr>
        <sz val="10"/>
        <rFont val="Times New Roman"/>
        <charset val="134"/>
      </rPr>
      <t>4.</t>
    </r>
    <r>
      <rPr>
        <sz val="10"/>
        <rFont val="宋体"/>
        <charset val="134"/>
      </rPr>
      <t>管理费</t>
    </r>
  </si>
  <si>
    <r>
      <rPr>
        <sz val="10"/>
        <rFont val="Times New Roman"/>
        <charset val="134"/>
      </rPr>
      <t>（</t>
    </r>
    <r>
      <rPr>
        <sz val="10"/>
        <rFont val="Times New Roman"/>
        <charset val="134"/>
      </rPr>
      <t>1+3</t>
    </r>
    <r>
      <rPr>
        <sz val="10"/>
        <rFont val="宋体"/>
        <charset val="134"/>
      </rPr>
      <t>）</t>
    </r>
    <r>
      <rPr>
        <sz val="10"/>
        <rFont val="Times New Roman"/>
        <charset val="134"/>
      </rPr>
      <t>×</t>
    </r>
    <r>
      <rPr>
        <sz val="10"/>
        <rFont val="宋体"/>
        <charset val="134"/>
      </rPr>
      <t>费率</t>
    </r>
  </si>
  <si>
    <r>
      <rPr>
        <sz val="10"/>
        <rFont val="Times New Roman"/>
        <charset val="134"/>
      </rPr>
      <t>5.</t>
    </r>
    <r>
      <rPr>
        <sz val="10"/>
        <rFont val="宋体"/>
        <charset val="134"/>
      </rPr>
      <t>利润</t>
    </r>
  </si>
  <si>
    <t>二</t>
  </si>
  <si>
    <t>施工措施费</t>
  </si>
  <si>
    <t>单价措施项目费</t>
  </si>
  <si>
    <t>此处为含税工程造价（不含前期费）</t>
  </si>
  <si>
    <t>总价措施项目费</t>
  </si>
  <si>
    <r>
      <rPr>
        <sz val="10"/>
        <rFont val="宋体"/>
        <charset val="134"/>
      </rPr>
      <t>（分部分项工程费</t>
    </r>
    <r>
      <rPr>
        <sz val="10"/>
        <rFont val="Times New Roman"/>
        <charset val="134"/>
      </rPr>
      <t>+</t>
    </r>
    <r>
      <rPr>
        <sz val="10"/>
        <rFont val="宋体"/>
        <charset val="134"/>
      </rPr>
      <t>单价措施项目费</t>
    </r>
    <r>
      <rPr>
        <sz val="10"/>
        <rFont val="Times New Roman"/>
        <charset val="134"/>
      </rPr>
      <t>-</t>
    </r>
    <r>
      <rPr>
        <sz val="10"/>
        <rFont val="宋体"/>
        <charset val="134"/>
      </rPr>
      <t>工程设备费）</t>
    </r>
    <r>
      <rPr>
        <sz val="10"/>
        <rFont val="Times New Roman"/>
        <charset val="134"/>
      </rPr>
      <t>×</t>
    </r>
    <r>
      <rPr>
        <sz val="10"/>
        <rFont val="宋体"/>
        <charset val="134"/>
      </rPr>
      <t>费率</t>
    </r>
  </si>
  <si>
    <t>三</t>
  </si>
  <si>
    <t>其他项目费</t>
  </si>
  <si>
    <t>四</t>
  </si>
  <si>
    <t>规费</t>
  </si>
  <si>
    <t>1+2+3</t>
  </si>
  <si>
    <r>
      <rPr>
        <sz val="10"/>
        <rFont val="Times New Roman"/>
        <charset val="134"/>
      </rPr>
      <t>1.</t>
    </r>
    <r>
      <rPr>
        <sz val="10"/>
        <rFont val="宋体"/>
        <charset val="134"/>
      </rPr>
      <t>工程排污费</t>
    </r>
  </si>
  <si>
    <r>
      <rPr>
        <sz val="10"/>
        <rFont val="Times New Roman"/>
        <charset val="134"/>
      </rPr>
      <t>（一</t>
    </r>
    <r>
      <rPr>
        <sz val="10"/>
        <rFont val="Times New Roman"/>
        <charset val="134"/>
      </rPr>
      <t>+</t>
    </r>
    <r>
      <rPr>
        <sz val="10"/>
        <rFont val="宋体"/>
        <charset val="134"/>
      </rPr>
      <t>二</t>
    </r>
    <r>
      <rPr>
        <sz val="10"/>
        <rFont val="Times New Roman"/>
        <charset val="134"/>
      </rPr>
      <t>+</t>
    </r>
    <r>
      <rPr>
        <sz val="10"/>
        <rFont val="宋体"/>
        <charset val="134"/>
      </rPr>
      <t>三</t>
    </r>
    <r>
      <rPr>
        <sz val="10"/>
        <rFont val="Times New Roman"/>
        <charset val="134"/>
      </rPr>
      <t>-</t>
    </r>
    <r>
      <rPr>
        <sz val="10"/>
        <rFont val="宋体"/>
        <charset val="134"/>
      </rPr>
      <t>工程设备费）</t>
    </r>
    <r>
      <rPr>
        <sz val="10"/>
        <rFont val="Times New Roman"/>
        <charset val="134"/>
      </rPr>
      <t>×</t>
    </r>
    <r>
      <rPr>
        <sz val="10"/>
        <rFont val="宋体"/>
        <charset val="134"/>
      </rPr>
      <t>费率</t>
    </r>
  </si>
  <si>
    <r>
      <rPr>
        <sz val="10"/>
        <rFont val="Times New Roman"/>
        <charset val="134"/>
      </rPr>
      <t>2.</t>
    </r>
    <r>
      <rPr>
        <sz val="10"/>
        <rFont val="宋体"/>
        <charset val="134"/>
      </rPr>
      <t>社会保险费</t>
    </r>
  </si>
  <si>
    <r>
      <rPr>
        <sz val="10"/>
        <rFont val="Times New Roman"/>
        <charset val="134"/>
      </rPr>
      <t>3.</t>
    </r>
    <r>
      <rPr>
        <sz val="10"/>
        <rFont val="宋体"/>
        <charset val="134"/>
      </rPr>
      <t>住房公积金</t>
    </r>
  </si>
  <si>
    <r>
      <rPr>
        <sz val="10"/>
        <rFont val="宋体"/>
        <charset val="134"/>
      </rPr>
      <t>（一</t>
    </r>
    <r>
      <rPr>
        <sz val="10"/>
        <rFont val="Times New Roman"/>
        <charset val="134"/>
      </rPr>
      <t>+</t>
    </r>
    <r>
      <rPr>
        <sz val="10"/>
        <rFont val="宋体"/>
        <charset val="134"/>
      </rPr>
      <t>二</t>
    </r>
    <r>
      <rPr>
        <sz val="10"/>
        <rFont val="Times New Roman"/>
        <charset val="134"/>
      </rPr>
      <t>+</t>
    </r>
    <r>
      <rPr>
        <sz val="10"/>
        <rFont val="宋体"/>
        <charset val="134"/>
      </rPr>
      <t>三</t>
    </r>
    <r>
      <rPr>
        <sz val="10"/>
        <rFont val="Times New Roman"/>
        <charset val="134"/>
      </rPr>
      <t>-</t>
    </r>
    <r>
      <rPr>
        <sz val="10"/>
        <rFont val="宋体"/>
        <charset val="134"/>
      </rPr>
      <t>工程设备费）</t>
    </r>
    <r>
      <rPr>
        <sz val="10"/>
        <rFont val="Times New Roman"/>
        <charset val="134"/>
      </rPr>
      <t>×</t>
    </r>
    <r>
      <rPr>
        <sz val="10"/>
        <rFont val="宋体"/>
        <charset val="134"/>
      </rPr>
      <t>费率</t>
    </r>
  </si>
  <si>
    <t>五</t>
  </si>
  <si>
    <t>不含税工程造价</t>
  </si>
  <si>
    <r>
      <rPr>
        <sz val="10"/>
        <rFont val="宋体"/>
        <charset val="134"/>
      </rPr>
      <t>（一</t>
    </r>
    <r>
      <rPr>
        <sz val="10"/>
        <rFont val="Times New Roman"/>
        <charset val="134"/>
      </rPr>
      <t>+</t>
    </r>
    <r>
      <rPr>
        <sz val="10"/>
        <rFont val="宋体"/>
        <charset val="134"/>
      </rPr>
      <t>二</t>
    </r>
    <r>
      <rPr>
        <sz val="10"/>
        <rFont val="Times New Roman"/>
        <charset val="134"/>
      </rPr>
      <t>+</t>
    </r>
    <r>
      <rPr>
        <sz val="10"/>
        <rFont val="宋体"/>
        <charset val="134"/>
      </rPr>
      <t>三</t>
    </r>
    <r>
      <rPr>
        <sz val="10"/>
        <rFont val="Times New Roman"/>
        <charset val="134"/>
      </rPr>
      <t>+</t>
    </r>
    <r>
      <rPr>
        <sz val="10"/>
        <rFont val="宋体"/>
        <charset val="134"/>
      </rPr>
      <t>四）</t>
    </r>
  </si>
  <si>
    <t>六</t>
  </si>
  <si>
    <r>
      <rPr>
        <sz val="10"/>
        <rFont val="宋体"/>
        <charset val="134"/>
      </rPr>
      <t>（一</t>
    </r>
    <r>
      <rPr>
        <sz val="10"/>
        <rFont val="Times New Roman"/>
        <charset val="134"/>
      </rPr>
      <t>+</t>
    </r>
    <r>
      <rPr>
        <sz val="10"/>
        <rFont val="宋体"/>
        <charset val="134"/>
      </rPr>
      <t>二</t>
    </r>
    <r>
      <rPr>
        <sz val="10"/>
        <rFont val="Times New Roman"/>
        <charset val="134"/>
      </rPr>
      <t>+</t>
    </r>
    <r>
      <rPr>
        <sz val="10"/>
        <rFont val="宋体"/>
        <charset val="134"/>
      </rPr>
      <t>三</t>
    </r>
    <r>
      <rPr>
        <sz val="10"/>
        <rFont val="Times New Roman"/>
        <charset val="134"/>
      </rPr>
      <t>+</t>
    </r>
    <r>
      <rPr>
        <sz val="10"/>
        <rFont val="宋体"/>
        <charset val="134"/>
      </rPr>
      <t>四）×费率</t>
    </r>
  </si>
  <si>
    <t>七</t>
  </si>
  <si>
    <t>工程造价合计</t>
  </si>
  <si>
    <t>（五+六）</t>
  </si>
  <si>
    <t>确定值</t>
  </si>
  <si>
    <t>此表内费率为河北标准，如项目地不同需根据省份调整</t>
  </si>
  <si>
    <t>重置全价计算表</t>
  </si>
  <si>
    <r>
      <rPr>
        <sz val="9"/>
        <rFont val="宋体"/>
        <charset val="134"/>
      </rPr>
      <t>费用名称</t>
    </r>
  </si>
  <si>
    <r>
      <rPr>
        <sz val="9"/>
        <rFont val="宋体"/>
        <charset val="134"/>
      </rPr>
      <t>取费基数</t>
    </r>
  </si>
  <si>
    <r>
      <rPr>
        <sz val="9"/>
        <rFont val="宋体"/>
        <charset val="134"/>
      </rPr>
      <t>费率</t>
    </r>
  </si>
  <si>
    <r>
      <rPr>
        <sz val="9"/>
        <rFont val="宋体"/>
        <charset val="134"/>
      </rPr>
      <t>计算公式</t>
    </r>
  </si>
  <si>
    <r>
      <rPr>
        <sz val="9"/>
        <rFont val="宋体"/>
        <charset val="134"/>
      </rPr>
      <t>金额（元）</t>
    </r>
  </si>
  <si>
    <r>
      <rPr>
        <sz val="9"/>
        <rFont val="宋体"/>
        <charset val="134"/>
      </rPr>
      <t>一</t>
    </r>
  </si>
  <si>
    <t>土建工程造价</t>
  </si>
  <si>
    <t>管线总长度</t>
  </si>
  <si>
    <t>本段管线长度</t>
  </si>
  <si>
    <t>安装工程造价</t>
  </si>
  <si>
    <t>装饰装修工程造价</t>
  </si>
  <si>
    <r>
      <rPr>
        <sz val="9"/>
        <rFont val="宋体"/>
        <charset val="134"/>
      </rPr>
      <t>二</t>
    </r>
  </si>
  <si>
    <t>管道长度（单位：米）</t>
  </si>
  <si>
    <r>
      <rPr>
        <sz val="9"/>
        <rFont val="宋体"/>
        <charset val="134"/>
      </rPr>
      <t>三</t>
    </r>
  </si>
  <si>
    <r>
      <rPr>
        <sz val="9"/>
        <rFont val="宋体"/>
        <charset val="134"/>
      </rPr>
      <t>前期及其他费用</t>
    </r>
  </si>
  <si>
    <t>城市规划技术服务费</t>
  </si>
  <si>
    <r>
      <rPr>
        <sz val="9"/>
        <rFont val="宋体"/>
        <charset val="134"/>
      </rPr>
      <t>二</t>
    </r>
    <r>
      <rPr>
        <sz val="9"/>
        <rFont val="Times New Roman"/>
        <charset val="134"/>
      </rPr>
      <t>×</t>
    </r>
    <r>
      <rPr>
        <sz val="9"/>
        <rFont val="宋体"/>
        <charset val="134"/>
      </rPr>
      <t>费率</t>
    </r>
  </si>
  <si>
    <t>基础设施配套费</t>
  </si>
  <si>
    <r>
      <rPr>
        <sz val="9"/>
        <rFont val="宋体"/>
        <charset val="134"/>
      </rPr>
      <t>一</t>
    </r>
    <r>
      <rPr>
        <sz val="9"/>
        <rFont val="Times New Roman"/>
        <charset val="134"/>
      </rPr>
      <t>×</t>
    </r>
    <r>
      <rPr>
        <sz val="9"/>
        <rFont val="宋体"/>
        <charset val="134"/>
      </rPr>
      <t>费率</t>
    </r>
  </si>
  <si>
    <t>劳保费</t>
  </si>
  <si>
    <t>新型墙体材料专项基金</t>
  </si>
  <si>
    <r>
      <rPr>
        <sz val="9"/>
        <rFont val="宋体"/>
        <charset val="134"/>
      </rPr>
      <t>质量×</t>
    </r>
    <r>
      <rPr>
        <sz val="9"/>
        <rFont val="Times New Roman"/>
        <charset val="134"/>
      </rPr>
      <t>22</t>
    </r>
    <r>
      <rPr>
        <sz val="9"/>
        <rFont val="宋体"/>
        <charset val="134"/>
      </rPr>
      <t>元</t>
    </r>
    <r>
      <rPr>
        <sz val="9"/>
        <rFont val="Times New Roman"/>
        <charset val="134"/>
      </rPr>
      <t>/</t>
    </r>
    <r>
      <rPr>
        <sz val="9"/>
        <rFont val="宋体"/>
        <charset val="134"/>
      </rPr>
      <t>吨</t>
    </r>
  </si>
  <si>
    <t>中油计2012年534号</t>
  </si>
  <si>
    <t>可研报告编制费</t>
  </si>
  <si>
    <t>《建设项目前期工作咨询收费暂行规定》（计投资〔1999〕1283 号）以及《关于实施&lt;建设项目前期工作咨询收费暂行规定&gt;的意见》</t>
  </si>
  <si>
    <t>国家计委、国家环境保护总局《关于规范环境影响咨询收费有关问题的通知》（计价格〔2002〕125 号）</t>
  </si>
  <si>
    <t>勘察设计费</t>
  </si>
  <si>
    <t>国家计委、建设部关于发布《工程勘察设计收费管理规定》的通知(计价格[2002]10号)</t>
  </si>
  <si>
    <t>6-1</t>
  </si>
  <si>
    <r>
      <rPr>
        <sz val="9"/>
        <rFont val="Times New Roman"/>
        <charset val="134"/>
      </rPr>
      <t>0.3</t>
    </r>
    <r>
      <rPr>
        <sz val="9"/>
        <rFont val="宋体"/>
        <charset val="134"/>
      </rPr>
      <t>亿元以下项目以</t>
    </r>
    <r>
      <rPr>
        <sz val="9"/>
        <rFont val="Times New Roman"/>
        <charset val="134"/>
      </rPr>
      <t>8</t>
    </r>
    <r>
      <rPr>
        <sz val="9"/>
        <rFont val="宋体"/>
        <charset val="134"/>
      </rPr>
      <t>万元计</t>
    </r>
  </si>
  <si>
    <t>6-2</t>
  </si>
  <si>
    <r>
      <rPr>
        <sz val="9"/>
        <rFont val="Times New Roman"/>
        <charset val="134"/>
      </rPr>
      <t>0.3</t>
    </r>
    <r>
      <rPr>
        <sz val="9"/>
        <rFont val="宋体"/>
        <charset val="134"/>
      </rPr>
      <t>亿元以下项目以</t>
    </r>
    <r>
      <rPr>
        <sz val="9"/>
        <rFont val="Times New Roman"/>
        <charset val="134"/>
      </rPr>
      <t>10</t>
    </r>
    <r>
      <rPr>
        <sz val="9"/>
        <rFont val="宋体"/>
        <charset val="134"/>
      </rPr>
      <t>万元计</t>
    </r>
  </si>
  <si>
    <r>
      <rPr>
        <sz val="9"/>
        <rFont val="宋体"/>
        <charset val="134"/>
      </rPr>
      <t>四</t>
    </r>
  </si>
  <si>
    <r>
      <rPr>
        <sz val="9"/>
        <rFont val="宋体"/>
        <charset val="134"/>
      </rPr>
      <t>资金成本</t>
    </r>
  </si>
  <si>
    <t>一+三</t>
  </si>
  <si>
    <t>销售费用</t>
  </si>
  <si>
    <t>一+三+四+五</t>
  </si>
  <si>
    <t>进项税扣减</t>
  </si>
  <si>
    <t>建安造价可抵扣进项税</t>
  </si>
  <si>
    <t>一/(1+税率）×税率</t>
  </si>
  <si>
    <t>前期其他费用及销售费用可抵扣进项税</t>
  </si>
  <si>
    <t>2~6、六</t>
  </si>
  <si>
    <t>（2~6）/(1+税率）×税率</t>
  </si>
  <si>
    <t>重置全价（不含税）</t>
  </si>
  <si>
    <t>一+三-四</t>
  </si>
  <si>
    <t>重置全价（含税）</t>
  </si>
  <si>
    <t>费率根据测算表修改</t>
  </si>
  <si>
    <t>可行性研究及报告编制费</t>
  </si>
  <si>
    <r>
      <rPr>
        <sz val="11"/>
        <color theme="1"/>
        <rFont val="宋体"/>
        <charset val="134"/>
      </rPr>
      <t>《建设项目前期工作咨询收费暂行规定》（计投资〔</t>
    </r>
    <r>
      <rPr>
        <sz val="11"/>
        <color theme="1"/>
        <rFont val="Times New Roman"/>
        <charset val="134"/>
      </rPr>
      <t>1999</t>
    </r>
    <r>
      <rPr>
        <sz val="11"/>
        <color theme="1"/>
        <rFont val="宋体"/>
        <charset val="134"/>
      </rPr>
      <t>〕</t>
    </r>
    <r>
      <rPr>
        <sz val="11"/>
        <color theme="1"/>
        <rFont val="Times New Roman"/>
        <charset val="134"/>
      </rPr>
      <t xml:space="preserve">1283 </t>
    </r>
    <r>
      <rPr>
        <sz val="11"/>
        <color theme="1"/>
        <rFont val="宋体"/>
        <charset val="134"/>
      </rPr>
      <t>号）以及《关于实施</t>
    </r>
    <r>
      <rPr>
        <sz val="11"/>
        <color theme="1"/>
        <rFont val="Times New Roman"/>
        <charset val="134"/>
      </rPr>
      <t>&lt;</t>
    </r>
    <r>
      <rPr>
        <sz val="11"/>
        <color theme="1"/>
        <rFont val="宋体"/>
        <charset val="134"/>
      </rPr>
      <t>建设项目前期工作咨询收费暂行规定</t>
    </r>
    <r>
      <rPr>
        <sz val="11"/>
        <color theme="1"/>
        <rFont val="Times New Roman"/>
        <charset val="134"/>
      </rPr>
      <t>&gt;</t>
    </r>
    <r>
      <rPr>
        <sz val="11"/>
        <color theme="1"/>
        <rFont val="宋体"/>
        <charset val="134"/>
      </rPr>
      <t>的意见》</t>
    </r>
  </si>
  <si>
    <t>建设管理费</t>
  </si>
  <si>
    <r>
      <rPr>
        <sz val="11"/>
        <color theme="1"/>
        <rFont val="宋体"/>
        <charset val="134"/>
      </rPr>
      <t>中油计</t>
    </r>
    <r>
      <rPr>
        <sz val="11"/>
        <color theme="1"/>
        <rFont val="Times New Roman"/>
        <charset val="134"/>
      </rPr>
      <t>2012</t>
    </r>
    <r>
      <rPr>
        <sz val="11"/>
        <color theme="1"/>
        <rFont val="宋体"/>
        <charset val="134"/>
      </rPr>
      <t>年</t>
    </r>
    <r>
      <rPr>
        <sz val="11"/>
        <color theme="1"/>
        <rFont val="Times New Roman"/>
        <charset val="134"/>
      </rPr>
      <t>534</t>
    </r>
    <r>
      <rPr>
        <sz val="11"/>
        <color theme="1"/>
        <rFont val="宋体"/>
        <charset val="134"/>
      </rPr>
      <t>号</t>
    </r>
  </si>
  <si>
    <t>工程监理费</t>
  </si>
  <si>
    <r>
      <rPr>
        <sz val="11"/>
        <color theme="1"/>
        <rFont val="Times New Roman"/>
        <charset val="134"/>
      </rPr>
      <t>22</t>
    </r>
    <r>
      <rPr>
        <sz val="11"/>
        <color theme="1"/>
        <rFont val="宋体"/>
        <charset val="134"/>
      </rPr>
      <t>元</t>
    </r>
    <r>
      <rPr>
        <sz val="11"/>
        <color theme="1"/>
        <rFont val="Times New Roman"/>
        <charset val="134"/>
      </rPr>
      <t>/</t>
    </r>
    <r>
      <rPr>
        <sz val="11"/>
        <color theme="1"/>
        <rFont val="宋体"/>
        <charset val="134"/>
      </rPr>
      <t>吨</t>
    </r>
  </si>
  <si>
    <t>专项评价及验收费</t>
  </si>
  <si>
    <t>职业病危害预评价及安全预评价费用</t>
  </si>
  <si>
    <t>安全设施验收、职业病控制效果评价费</t>
  </si>
  <si>
    <t>环境影响评价及验收费</t>
  </si>
  <si>
    <r>
      <rPr>
        <sz val="11"/>
        <color theme="1"/>
        <rFont val="宋体"/>
        <charset val="134"/>
      </rPr>
      <t>国家计委、国家环境保护总局《关于规范环境影响咨询收费有关问题的通知》（计价格〔</t>
    </r>
    <r>
      <rPr>
        <sz val="11"/>
        <color theme="1"/>
        <rFont val="Times New Roman"/>
        <charset val="134"/>
      </rPr>
      <t>2002</t>
    </r>
    <r>
      <rPr>
        <sz val="11"/>
        <color theme="1"/>
        <rFont val="宋体"/>
        <charset val="134"/>
      </rPr>
      <t>〕</t>
    </r>
    <r>
      <rPr>
        <sz val="11"/>
        <color theme="1"/>
        <rFont val="Times New Roman"/>
        <charset val="134"/>
      </rPr>
      <t xml:space="preserve">125 </t>
    </r>
    <r>
      <rPr>
        <sz val="11"/>
        <color theme="1"/>
        <rFont val="宋体"/>
        <charset val="134"/>
      </rPr>
      <t>号）</t>
    </r>
  </si>
  <si>
    <r>
      <rPr>
        <sz val="11"/>
        <color theme="1"/>
        <rFont val="宋体"/>
        <charset val="134"/>
      </rPr>
      <t>国家计委、建设部关于发布《工程勘察设计收费管理规定》的通知</t>
    </r>
    <r>
      <rPr>
        <sz val="11"/>
        <color theme="1"/>
        <rFont val="Times New Roman"/>
        <charset val="134"/>
      </rPr>
      <t>(</t>
    </r>
    <r>
      <rPr>
        <sz val="11"/>
        <color theme="1"/>
        <rFont val="宋体"/>
        <charset val="134"/>
      </rPr>
      <t>计价格</t>
    </r>
    <r>
      <rPr>
        <sz val="11"/>
        <color theme="1"/>
        <rFont val="Times New Roman"/>
        <charset val="134"/>
      </rPr>
      <t>[2002]10</t>
    </r>
    <r>
      <rPr>
        <sz val="11"/>
        <color theme="1"/>
        <rFont val="宋体"/>
        <charset val="134"/>
      </rPr>
      <t>号</t>
    </r>
    <r>
      <rPr>
        <sz val="11"/>
        <color theme="1"/>
        <rFont val="Times New Roman"/>
        <charset val="134"/>
      </rPr>
      <t>)</t>
    </r>
  </si>
  <si>
    <t>评估</t>
  </si>
  <si>
    <t>计算表</t>
  </si>
  <si>
    <r>
      <rPr>
        <sz val="10"/>
        <rFont val="Times New Roman"/>
        <charset val="134"/>
      </rPr>
      <t>DN63PE100</t>
    </r>
    <r>
      <rPr>
        <sz val="10"/>
        <rFont val="宋体"/>
        <charset val="134"/>
      </rPr>
      <t>管道，</t>
    </r>
    <r>
      <rPr>
        <sz val="10"/>
        <rFont val="Times New Roman"/>
        <charset val="134"/>
      </rPr>
      <t>428</t>
    </r>
    <r>
      <rPr>
        <sz val="10"/>
        <rFont val="宋体"/>
        <charset val="134"/>
      </rPr>
      <t>米质量：</t>
    </r>
  </si>
  <si>
    <r>
      <rPr>
        <sz val="16"/>
        <rFont val="黑体"/>
        <charset val="134"/>
      </rPr>
      <t>固定资产</t>
    </r>
    <r>
      <rPr>
        <sz val="16"/>
        <rFont val="Times New Roman"/>
        <charset val="134"/>
      </rPr>
      <t>—</t>
    </r>
    <r>
      <rPr>
        <sz val="16"/>
        <rFont val="黑体"/>
        <charset val="134"/>
      </rPr>
      <t>机器设备评估明细表</t>
    </r>
  </si>
  <si>
    <t>设备名称</t>
  </si>
  <si>
    <t>生产厂家</t>
  </si>
  <si>
    <t>购置日期</t>
  </si>
  <si>
    <t>船舶</t>
  </si>
  <si>
    <t>船舶类型</t>
  </si>
  <si>
    <t>已行驶海里</t>
  </si>
  <si>
    <t>额定功率</t>
  </si>
  <si>
    <r>
      <rPr>
        <sz val="9"/>
        <rFont val="宋体"/>
        <charset val="134"/>
      </rPr>
      <t>额定载重</t>
    </r>
    <r>
      <rPr>
        <sz val="9"/>
        <rFont val="Times New Roman"/>
        <charset val="134"/>
      </rPr>
      <t>(</t>
    </r>
    <r>
      <rPr>
        <sz val="9"/>
        <rFont val="宋体"/>
        <charset val="134"/>
      </rPr>
      <t>客</t>
    </r>
    <r>
      <rPr>
        <sz val="9"/>
        <rFont val="Times New Roman"/>
        <charset val="134"/>
      </rPr>
      <t>)</t>
    </r>
    <r>
      <rPr>
        <sz val="9"/>
        <rFont val="宋体"/>
        <charset val="134"/>
      </rPr>
      <t>量</t>
    </r>
  </si>
  <si>
    <t>满载排水量(t)</t>
  </si>
  <si>
    <t>减：机器设备减值准备</t>
  </si>
  <si>
    <r>
      <rPr>
        <sz val="16"/>
        <rFont val="黑体"/>
        <charset val="134"/>
      </rPr>
      <t>固定资产</t>
    </r>
    <r>
      <rPr>
        <sz val="16"/>
        <rFont val="Times New Roman"/>
        <charset val="134"/>
      </rPr>
      <t>—</t>
    </r>
    <r>
      <rPr>
        <sz val="16"/>
        <rFont val="黑体"/>
        <charset val="134"/>
      </rPr>
      <t>车辆评估明细表</t>
    </r>
  </si>
  <si>
    <t>车辆牌号</t>
  </si>
  <si>
    <t>车辆名称及规格型号</t>
  </si>
  <si>
    <r>
      <rPr>
        <sz val="9"/>
        <rFont val="宋体"/>
        <charset val="134"/>
      </rPr>
      <t>已行驶里程</t>
    </r>
    <r>
      <rPr>
        <sz val="9"/>
        <rFont val="Times New Roman"/>
        <charset val="134"/>
      </rPr>
      <t>(</t>
    </r>
    <r>
      <rPr>
        <sz val="9"/>
        <rFont val="宋体"/>
        <charset val="134"/>
      </rPr>
      <t>公里</t>
    </r>
    <r>
      <rPr>
        <sz val="9"/>
        <rFont val="Times New Roman"/>
        <charset val="134"/>
      </rPr>
      <t>)</t>
    </r>
  </si>
  <si>
    <t>减：车辆减值准备</t>
  </si>
  <si>
    <r>
      <rPr>
        <sz val="16"/>
        <rFont val="黑体"/>
        <charset val="134"/>
      </rPr>
      <t>固定资产</t>
    </r>
    <r>
      <rPr>
        <sz val="16"/>
        <rFont val="Times New Roman"/>
        <charset val="134"/>
      </rPr>
      <t>—</t>
    </r>
    <r>
      <rPr>
        <sz val="16"/>
        <rFont val="黑体"/>
        <charset val="134"/>
      </rPr>
      <t>电子设备评估明细表</t>
    </r>
  </si>
  <si>
    <t>减：电子设备减值准备</t>
  </si>
  <si>
    <r>
      <rPr>
        <sz val="16"/>
        <rFont val="黑体"/>
        <charset val="134"/>
      </rPr>
      <t>固定资产</t>
    </r>
    <r>
      <rPr>
        <sz val="16"/>
        <rFont val="Times New Roman"/>
        <charset val="134"/>
      </rPr>
      <t>—</t>
    </r>
    <r>
      <rPr>
        <sz val="16"/>
        <rFont val="黑体"/>
        <charset val="134"/>
      </rPr>
      <t>土地评估明细表</t>
    </r>
  </si>
  <si>
    <r>
      <rPr>
        <sz val="9"/>
        <rFont val="宋体"/>
        <charset val="134"/>
      </rPr>
      <t>面积</t>
    </r>
    <r>
      <rPr>
        <sz val="9"/>
        <rFont val="宋体"/>
        <charset val="134"/>
      </rPr>
      <t>(㎡)</t>
    </r>
  </si>
  <si>
    <r>
      <rPr>
        <sz val="9"/>
        <rFont val="宋体"/>
        <charset val="134"/>
      </rPr>
      <t>增值率</t>
    </r>
    <r>
      <rPr>
        <sz val="9"/>
        <rFont val="宋体"/>
        <charset val="134"/>
      </rPr>
      <t>%</t>
    </r>
  </si>
  <si>
    <t>固定资产清理评估明细表</t>
  </si>
  <si>
    <t>待处理资产名称</t>
  </si>
  <si>
    <t>重量T</t>
  </si>
  <si>
    <t>在建工程评估汇总表</t>
  </si>
  <si>
    <t>增值额</t>
  </si>
  <si>
    <t>4-10-1</t>
  </si>
  <si>
    <t>在建工程-土建工程</t>
  </si>
  <si>
    <t>4-10-2</t>
  </si>
  <si>
    <t>在建工程-设备安装工程</t>
  </si>
  <si>
    <t>4-10-3</t>
  </si>
  <si>
    <t>在建工程-管道工程</t>
  </si>
  <si>
    <t>4-10</t>
  </si>
  <si>
    <t>在建工程合计</t>
  </si>
  <si>
    <t>减：在建工程减值准备</t>
  </si>
  <si>
    <t>在建工程净额</t>
  </si>
  <si>
    <r>
      <rPr>
        <sz val="16"/>
        <rFont val="黑体"/>
        <charset val="134"/>
      </rPr>
      <t>在建工程</t>
    </r>
    <r>
      <rPr>
        <sz val="16"/>
        <rFont val="Times New Roman"/>
        <charset val="134"/>
      </rPr>
      <t>—</t>
    </r>
    <r>
      <rPr>
        <sz val="16"/>
        <rFont val="黑体"/>
        <charset val="134"/>
      </rPr>
      <t>土建工程评估明细表</t>
    </r>
  </si>
  <si>
    <t>面积体积
㎡或㎥</t>
  </si>
  <si>
    <t>工程状态</t>
  </si>
  <si>
    <t>形象进度</t>
  </si>
  <si>
    <t>付款比例</t>
  </si>
  <si>
    <r>
      <rPr>
        <sz val="9"/>
        <rFont val="宋体"/>
        <charset val="134"/>
      </rPr>
      <t xml:space="preserve">土地出让合同
</t>
    </r>
    <r>
      <rPr>
        <sz val="9"/>
        <rFont val="Times New Roman"/>
        <charset val="134"/>
      </rPr>
      <t>(</t>
    </r>
    <r>
      <rPr>
        <sz val="9"/>
        <rFont val="宋体"/>
        <charset val="134"/>
      </rPr>
      <t>有</t>
    </r>
    <r>
      <rPr>
        <sz val="9"/>
        <rFont val="Times New Roman"/>
        <charset val="134"/>
      </rPr>
      <t>/</t>
    </r>
    <r>
      <rPr>
        <sz val="9"/>
        <rFont val="宋体"/>
        <charset val="134"/>
      </rPr>
      <t>无</t>
    </r>
    <r>
      <rPr>
        <sz val="9"/>
        <rFont val="Times New Roman"/>
        <charset val="134"/>
      </rPr>
      <t>)</t>
    </r>
  </si>
  <si>
    <t>建筑用地许可证
(有/无)</t>
  </si>
  <si>
    <t>建筑规划许可证
(有/无)</t>
  </si>
  <si>
    <t>建筑开工许可证
(有/无)</t>
  </si>
  <si>
    <t>尚需支出日期</t>
  </si>
  <si>
    <t>尚需支出金额
（不含税）</t>
  </si>
  <si>
    <t>预计总投资
（不含税）</t>
  </si>
  <si>
    <t>合      计</t>
  </si>
  <si>
    <t>减：在建土建工程减值准备</t>
  </si>
  <si>
    <r>
      <rPr>
        <sz val="16"/>
        <rFont val="黑体"/>
        <charset val="134"/>
      </rPr>
      <t>在建工程</t>
    </r>
    <r>
      <rPr>
        <sz val="16"/>
        <rFont val="Times New Roman"/>
        <charset val="134"/>
      </rPr>
      <t>—</t>
    </r>
    <r>
      <rPr>
        <sz val="16"/>
        <rFont val="黑体"/>
        <charset val="134"/>
      </rPr>
      <t>设备安装工程评估明细表</t>
    </r>
  </si>
  <si>
    <t>设备费</t>
  </si>
  <si>
    <t>资金成本</t>
  </si>
  <si>
    <t>安装费及其他</t>
  </si>
  <si>
    <t>减：在建设备安装工程减值准备</t>
  </si>
  <si>
    <r>
      <rPr>
        <sz val="16"/>
        <rFont val="黑体"/>
        <charset val="134"/>
      </rPr>
      <t>在建工程</t>
    </r>
    <r>
      <rPr>
        <sz val="16"/>
        <rFont val="Times New Roman"/>
        <charset val="134"/>
      </rPr>
      <t>—</t>
    </r>
    <r>
      <rPr>
        <sz val="16"/>
        <rFont val="黑体"/>
        <charset val="134"/>
      </rPr>
      <t>管道工程评估明细表</t>
    </r>
  </si>
  <si>
    <r>
      <rPr>
        <sz val="9"/>
        <rFont val="宋体"/>
        <charset val="134"/>
      </rPr>
      <t xml:space="preserve">深度
</t>
    </r>
    <r>
      <rPr>
        <sz val="9"/>
        <rFont val="Times New Roman"/>
        <charset val="134"/>
      </rPr>
      <t>(m)</t>
    </r>
  </si>
  <si>
    <r>
      <rPr>
        <sz val="9"/>
        <rFont val="宋体"/>
        <charset val="134"/>
      </rPr>
      <t>沟宽</t>
    </r>
    <r>
      <rPr>
        <sz val="9"/>
        <rFont val="Times New Roman"/>
        <charset val="134"/>
      </rPr>
      <t>*</t>
    </r>
    <r>
      <rPr>
        <sz val="9"/>
        <rFont val="宋体"/>
        <charset val="134"/>
      </rPr>
      <t>沟厚</t>
    </r>
    <r>
      <rPr>
        <sz val="9"/>
        <rFont val="Times New Roman"/>
        <charset val="134"/>
      </rPr>
      <t xml:space="preserve">(mm*mm)
</t>
    </r>
    <r>
      <rPr>
        <sz val="9"/>
        <rFont val="宋体"/>
        <charset val="134"/>
      </rPr>
      <t>管径</t>
    </r>
    <r>
      <rPr>
        <sz val="9"/>
        <rFont val="Times New Roman"/>
        <charset val="134"/>
      </rPr>
      <t>*</t>
    </r>
    <r>
      <rPr>
        <sz val="9"/>
        <rFont val="宋体"/>
        <charset val="134"/>
      </rPr>
      <t>壁厚</t>
    </r>
    <r>
      <rPr>
        <sz val="9"/>
        <rFont val="Times New Roman"/>
        <charset val="134"/>
      </rPr>
      <t>(mm*mm)</t>
    </r>
  </si>
  <si>
    <r>
      <rPr>
        <sz val="9"/>
        <rFont val="宋体"/>
        <charset val="134"/>
      </rPr>
      <t>材质</t>
    </r>
  </si>
  <si>
    <r>
      <rPr>
        <sz val="9"/>
        <rFont val="宋体"/>
        <charset val="134"/>
      </rPr>
      <t>绝缘</t>
    </r>
    <r>
      <rPr>
        <sz val="9"/>
        <rFont val="Times New Roman"/>
        <charset val="134"/>
      </rPr>
      <t>/</t>
    </r>
    <r>
      <rPr>
        <sz val="9"/>
        <rFont val="宋体"/>
        <charset val="134"/>
      </rPr>
      <t>防腐方式</t>
    </r>
  </si>
  <si>
    <r>
      <rPr>
        <sz val="9"/>
        <rFont val="宋体"/>
        <charset val="134"/>
      </rPr>
      <t>压力</t>
    </r>
    <r>
      <rPr>
        <sz val="9"/>
        <rFont val="Times New Roman"/>
        <charset val="134"/>
      </rPr>
      <t>(Mpa)</t>
    </r>
  </si>
  <si>
    <r>
      <rPr>
        <sz val="9"/>
        <rFont val="宋体"/>
        <charset val="134"/>
      </rPr>
      <t>开工日期</t>
    </r>
  </si>
  <si>
    <t>尚需支出金额（不含税）</t>
  </si>
  <si>
    <t>预计总投资（不含税）</t>
  </si>
  <si>
    <r>
      <rPr>
        <sz val="9"/>
        <rFont val="宋体"/>
        <charset val="134"/>
      </rPr>
      <t>阀井个数</t>
    </r>
  </si>
  <si>
    <r>
      <rPr>
        <sz val="9"/>
        <rFont val="宋体"/>
        <charset val="134"/>
      </rPr>
      <t>阀井面积</t>
    </r>
    <r>
      <rPr>
        <sz val="9"/>
        <rFont val="Times New Roman"/>
        <charset val="134"/>
      </rPr>
      <t>(</t>
    </r>
    <r>
      <rPr>
        <sz val="9"/>
        <rFont val="宋体"/>
        <charset val="134"/>
      </rPr>
      <t>㎡</t>
    </r>
    <r>
      <rPr>
        <sz val="9"/>
        <rFont val="Times New Roman"/>
        <charset val="134"/>
      </rPr>
      <t>)</t>
    </r>
  </si>
  <si>
    <r>
      <rPr>
        <sz val="9"/>
        <rFont val="宋体"/>
        <charset val="134"/>
      </rPr>
      <t>阀井规格</t>
    </r>
    <r>
      <rPr>
        <sz val="9"/>
        <rFont val="Times New Roman"/>
        <charset val="134"/>
      </rPr>
      <t>(</t>
    </r>
    <r>
      <rPr>
        <sz val="9"/>
        <rFont val="宋体"/>
        <charset val="134"/>
      </rPr>
      <t>普通</t>
    </r>
    <r>
      <rPr>
        <sz val="9"/>
        <rFont val="Times New Roman"/>
        <charset val="134"/>
      </rPr>
      <t>/</t>
    </r>
    <r>
      <rPr>
        <sz val="9"/>
        <rFont val="宋体"/>
        <charset val="134"/>
      </rPr>
      <t>电磁</t>
    </r>
    <r>
      <rPr>
        <sz val="9"/>
        <rFont val="Times New Roman"/>
        <charset val="134"/>
      </rPr>
      <t>)</t>
    </r>
  </si>
  <si>
    <t>井内主球阀规格</t>
  </si>
  <si>
    <t>阳极保护个数</t>
  </si>
  <si>
    <r>
      <rPr>
        <sz val="9"/>
        <rFont val="宋体"/>
        <charset val="134"/>
      </rPr>
      <t>穿越工程</t>
    </r>
  </si>
  <si>
    <t>项目资料</t>
  </si>
  <si>
    <t>建安工程费用</t>
  </si>
  <si>
    <t>补偿费用</t>
  </si>
  <si>
    <t>利息费用</t>
  </si>
  <si>
    <r>
      <rPr>
        <sz val="9"/>
        <rFont val="宋体"/>
        <charset val="134"/>
      </rPr>
      <t>岩石地况</t>
    </r>
    <r>
      <rPr>
        <sz val="9"/>
        <rFont val="Times New Roman"/>
        <charset val="134"/>
      </rPr>
      <t>%</t>
    </r>
  </si>
  <si>
    <r>
      <rPr>
        <sz val="9"/>
        <rFont val="宋体"/>
        <charset val="134"/>
      </rPr>
      <t>土壤地况</t>
    </r>
    <r>
      <rPr>
        <sz val="9"/>
        <rFont val="Times New Roman"/>
        <charset val="134"/>
      </rPr>
      <t>%</t>
    </r>
  </si>
  <si>
    <r>
      <rPr>
        <sz val="9"/>
        <rFont val="SimSun"/>
        <charset val="134"/>
      </rPr>
      <t>穿越河流长度</t>
    </r>
  </si>
  <si>
    <t>穿越河流深度</t>
  </si>
  <si>
    <t>穿越公路长度</t>
  </si>
  <si>
    <t>穿越公路深度</t>
  </si>
  <si>
    <t>穿越铁路长度</t>
  </si>
  <si>
    <t>穿越铁路深度</t>
  </si>
  <si>
    <r>
      <rPr>
        <sz val="9"/>
        <rFont val="SimSun"/>
        <charset val="134"/>
      </rPr>
      <t>其他地况穿越长度</t>
    </r>
  </si>
  <si>
    <r>
      <rPr>
        <sz val="9"/>
        <rFont val="SimSun"/>
        <charset val="134"/>
      </rPr>
      <t>其他地况穿越深度</t>
    </r>
  </si>
  <si>
    <r>
      <rPr>
        <sz val="9"/>
        <rFont val="SimSun"/>
        <charset val="134"/>
      </rPr>
      <t>穿越次数</t>
    </r>
  </si>
  <si>
    <r>
      <rPr>
        <sz val="9"/>
        <rFont val="SimSun"/>
        <charset val="134"/>
      </rPr>
      <t>定向钻井口数</t>
    </r>
    <r>
      <rPr>
        <sz val="9"/>
        <rFont val="宋体"/>
        <charset val="134"/>
      </rPr>
      <t>量</t>
    </r>
  </si>
  <si>
    <t>立项</t>
  </si>
  <si>
    <t>选址</t>
  </si>
  <si>
    <t>可研</t>
  </si>
  <si>
    <t>环评</t>
  </si>
  <si>
    <t>安评</t>
  </si>
  <si>
    <t>能评</t>
  </si>
  <si>
    <t>稳评</t>
  </si>
  <si>
    <t>勘察</t>
  </si>
  <si>
    <t>设计</t>
  </si>
  <si>
    <t>土建</t>
  </si>
  <si>
    <t>安装</t>
  </si>
  <si>
    <t>穿越</t>
  </si>
  <si>
    <t>监理</t>
  </si>
  <si>
    <t>设备采购/安装</t>
  </si>
  <si>
    <t>复勘</t>
  </si>
  <si>
    <t>竣工报告</t>
  </si>
  <si>
    <t>验收报告</t>
  </si>
  <si>
    <t>决算报告</t>
  </si>
  <si>
    <t>减：在建管道工程减值准备</t>
  </si>
  <si>
    <t>工程物资评估明细表</t>
  </si>
  <si>
    <t>资产编码</t>
  </si>
  <si>
    <t>工程项目</t>
  </si>
  <si>
    <t>计量
单位</t>
  </si>
  <si>
    <t>减：工程物资减值准备</t>
  </si>
  <si>
    <t>生产性生物资产评估明细表</t>
  </si>
  <si>
    <t>编码</t>
  </si>
  <si>
    <t>物种名称</t>
  </si>
  <si>
    <t>群别</t>
  </si>
  <si>
    <t>圈龄（天）</t>
  </si>
  <si>
    <t>生物状态</t>
  </si>
  <si>
    <t>出生日期</t>
  </si>
  <si>
    <t>成熟日期</t>
  </si>
  <si>
    <t>残值（回收价值）</t>
  </si>
  <si>
    <t>减：生产性生物资产减值准备</t>
  </si>
  <si>
    <t>油气资产评估明细表</t>
  </si>
  <si>
    <t>类别</t>
  </si>
  <si>
    <t>矿区（或油田）</t>
  </si>
  <si>
    <t>形成日期</t>
  </si>
  <si>
    <t>来源（购入、自行建造）</t>
  </si>
  <si>
    <t>减：油气资产减值准备</t>
  </si>
  <si>
    <t>使用权资产评估明细表</t>
  </si>
  <si>
    <t>费用名称或内容</t>
  </si>
  <si>
    <t>出租人</t>
  </si>
  <si>
    <t>租赁类型</t>
  </si>
  <si>
    <t>租赁期开始日</t>
  </si>
  <si>
    <t>租赁期结束日</t>
  </si>
  <si>
    <t>原始发生额</t>
  </si>
  <si>
    <r>
      <rPr>
        <sz val="9"/>
        <rFont val="宋体"/>
        <charset val="134"/>
      </rPr>
      <t>合</t>
    </r>
    <r>
      <rPr>
        <sz val="9"/>
        <rFont val="Times New Roman"/>
        <charset val="134"/>
      </rPr>
      <t xml:space="preserve"> </t>
    </r>
    <r>
      <rPr>
        <sz val="9"/>
        <rFont val="宋体"/>
        <charset val="134"/>
      </rPr>
      <t>计</t>
    </r>
  </si>
  <si>
    <t>使用权资产减值准备</t>
  </si>
  <si>
    <r>
      <rPr>
        <sz val="9"/>
        <rFont val="宋体"/>
        <charset val="134"/>
      </rPr>
      <t>合</t>
    </r>
    <r>
      <rPr>
        <sz val="9"/>
        <rFont val="Times New Roman"/>
        <charset val="134"/>
      </rPr>
      <t xml:space="preserve">                    </t>
    </r>
    <r>
      <rPr>
        <sz val="9"/>
        <rFont val="宋体"/>
        <charset val="134"/>
      </rPr>
      <t>计</t>
    </r>
  </si>
  <si>
    <t>无形资产评估汇总表</t>
  </si>
  <si>
    <t>4-15-1</t>
  </si>
  <si>
    <t>无形资产-土地使用权</t>
  </si>
  <si>
    <t>4-15-2</t>
  </si>
  <si>
    <t>无形资产-矿业权</t>
  </si>
  <si>
    <t>4-15-3</t>
  </si>
  <si>
    <t>无形资产-专利及软著</t>
  </si>
  <si>
    <t>4-15-4</t>
  </si>
  <si>
    <t>无形资产-其他无形资产</t>
  </si>
  <si>
    <t>无形资产合计</t>
  </si>
  <si>
    <t>减：无形资产减值准备</t>
  </si>
  <si>
    <t>无形资产净额</t>
  </si>
  <si>
    <r>
      <rPr>
        <sz val="16"/>
        <rFont val="黑体"/>
        <charset val="134"/>
      </rPr>
      <t>无形资产</t>
    </r>
    <r>
      <rPr>
        <sz val="16"/>
        <rFont val="Times New Roman"/>
        <charset val="134"/>
      </rPr>
      <t>—</t>
    </r>
    <r>
      <rPr>
        <sz val="16"/>
        <rFont val="黑体"/>
        <charset val="134"/>
      </rPr>
      <t>土地使用权评估明细表</t>
    </r>
  </si>
  <si>
    <t>权利性质</t>
  </si>
  <si>
    <t>减：土地使用权减值准备</t>
  </si>
  <si>
    <t>无形资产—矿业权评估明细表</t>
  </si>
  <si>
    <t>名称、种类（探矿权/采矿权）</t>
  </si>
  <si>
    <t>勘查（采矿）许可证编号</t>
  </si>
  <si>
    <t>取得方式</t>
  </si>
  <si>
    <r>
      <rPr>
        <sz val="9"/>
        <rFont val="宋体"/>
        <charset val="134"/>
      </rPr>
      <t>终止日期</t>
    </r>
  </si>
  <si>
    <r>
      <rPr>
        <sz val="9"/>
        <rFont val="宋体"/>
        <charset val="134"/>
      </rPr>
      <t>准用年限</t>
    </r>
  </si>
  <si>
    <t>勘查开发阶段</t>
  </si>
  <si>
    <t>核定（批准）生产规模</t>
  </si>
  <si>
    <t>减：矿业权减值准备</t>
  </si>
  <si>
    <r>
      <rPr>
        <sz val="16"/>
        <rFont val="黑体"/>
        <charset val="134"/>
      </rPr>
      <t>无形资产</t>
    </r>
    <r>
      <rPr>
        <sz val="16"/>
        <rFont val="黑体"/>
        <charset val="134"/>
      </rPr>
      <t>—</t>
    </r>
    <r>
      <rPr>
        <sz val="16"/>
        <rFont val="黑体"/>
        <charset val="134"/>
      </rPr>
      <t>专利软著评估明细表</t>
    </r>
  </si>
  <si>
    <t>专利号/软著编号</t>
  </si>
  <si>
    <t>无形资产名称和内容</t>
  </si>
  <si>
    <t>专利申请日/软著开发完成日</t>
  </si>
  <si>
    <t>授权公告日/首次发表日</t>
  </si>
  <si>
    <t>类型</t>
  </si>
  <si>
    <t>法律状态</t>
  </si>
  <si>
    <t>减：专利及软著减值准备</t>
  </si>
  <si>
    <t>合         计</t>
  </si>
  <si>
    <r>
      <rPr>
        <sz val="16"/>
        <rFont val="黑体"/>
        <charset val="134"/>
      </rPr>
      <t>无形资产</t>
    </r>
    <r>
      <rPr>
        <sz val="16"/>
        <rFont val="Times New Roman"/>
        <charset val="134"/>
      </rPr>
      <t>—</t>
    </r>
    <r>
      <rPr>
        <sz val="16"/>
        <rFont val="黑体"/>
        <charset val="134"/>
      </rPr>
      <t>其他无形资产评估明细表</t>
    </r>
  </si>
  <si>
    <t>使用部门</t>
  </si>
  <si>
    <t>使用状态</t>
  </si>
  <si>
    <r>
      <rPr>
        <sz val="9"/>
        <rFont val="宋体"/>
        <charset val="134"/>
      </rPr>
      <t>法定</t>
    </r>
    <r>
      <rPr>
        <sz val="9"/>
        <rFont val="Times New Roman"/>
        <charset val="134"/>
      </rPr>
      <t>/</t>
    </r>
    <r>
      <rPr>
        <sz val="9"/>
        <rFont val="宋体"/>
        <charset val="134"/>
      </rPr>
      <t>预计使用年限</t>
    </r>
  </si>
  <si>
    <t>尚可使用
年限</t>
  </si>
  <si>
    <t>开发支出评估明细表</t>
  </si>
  <si>
    <t>内容或名称</t>
  </si>
  <si>
    <t>发生日期
（年月）</t>
  </si>
  <si>
    <t>预计完成日期
（年月）</t>
  </si>
  <si>
    <t>拟形成无形资产类型（专有技术/专利）</t>
  </si>
  <si>
    <t>技术成熟度</t>
  </si>
  <si>
    <t>业内技术水平</t>
  </si>
  <si>
    <t>预算投入金额</t>
  </si>
  <si>
    <t>商誉评估明细表</t>
  </si>
  <si>
    <t>减：商誉减值准备</t>
  </si>
  <si>
    <t>长期待摊费用评估明细表</t>
  </si>
  <si>
    <t>预计摊
销年限</t>
  </si>
  <si>
    <t>尚存受
益月数</t>
  </si>
  <si>
    <t>递延所得税资产评估明细表</t>
  </si>
  <si>
    <t>交易性金融资产公允价值变动</t>
  </si>
  <si>
    <t>应收账款减值准备</t>
  </si>
  <si>
    <t>其他应收款减值准备</t>
  </si>
  <si>
    <t>存货减值准备</t>
  </si>
  <si>
    <t>长期股权投资减值准备</t>
  </si>
  <si>
    <t>固定资产减值准备</t>
  </si>
  <si>
    <t>在建工程减值准备</t>
  </si>
  <si>
    <t>工程物资减值准备</t>
  </si>
  <si>
    <t>无形资产减值准备</t>
  </si>
  <si>
    <t>固定资产折旧</t>
  </si>
  <si>
    <t>固定资产报废</t>
  </si>
  <si>
    <t>无形资产摊销</t>
  </si>
  <si>
    <t>长期股权投资初始投资成本差异</t>
  </si>
  <si>
    <t>可弥补的税务亏损</t>
  </si>
  <si>
    <t>可递延以后年度税前扣除的预提费用</t>
  </si>
  <si>
    <t>可递延至行权时税前扣除的员工薪酬</t>
  </si>
  <si>
    <t>长期股权投资权益法核算的投资收益</t>
  </si>
  <si>
    <t>已计提尚未支付的应付职工薪酬</t>
  </si>
  <si>
    <t>已计提尚未支付职工教育经费</t>
  </si>
  <si>
    <t>已计提尚未支付工会经费</t>
  </si>
  <si>
    <t>已计提尚未支付关联方利息</t>
  </si>
  <si>
    <t>可供出售金融资产公允价值变动</t>
  </si>
  <si>
    <t>商誉减值准备</t>
  </si>
  <si>
    <t>广告与宣传费超支</t>
  </si>
  <si>
    <t>职工教育经费超支</t>
  </si>
  <si>
    <t>开办费摊销</t>
  </si>
  <si>
    <t>其他非流动资产评估明细表</t>
  </si>
  <si>
    <t>流动负债评估汇总表</t>
  </si>
  <si>
    <t>5-1</t>
  </si>
  <si>
    <t>5-2</t>
  </si>
  <si>
    <t>5-3</t>
  </si>
  <si>
    <t>5-4</t>
  </si>
  <si>
    <t>5-5</t>
  </si>
  <si>
    <t>5-6</t>
  </si>
  <si>
    <t>5-7</t>
  </si>
  <si>
    <t>5-8</t>
  </si>
  <si>
    <t>5-9</t>
  </si>
  <si>
    <t>5-10</t>
  </si>
  <si>
    <t>5-11</t>
  </si>
  <si>
    <t>5-12</t>
  </si>
  <si>
    <t>5-13</t>
  </si>
  <si>
    <t>5-14</t>
  </si>
  <si>
    <t>5-15</t>
  </si>
  <si>
    <t>5</t>
  </si>
  <si>
    <t>流动负债合计</t>
  </si>
  <si>
    <t>短期借款评估明细表</t>
  </si>
  <si>
    <t>放款银行或机构名称</t>
  </si>
  <si>
    <t>银行账户</t>
  </si>
  <si>
    <t>到期日</t>
  </si>
  <si>
    <r>
      <rPr>
        <sz val="9"/>
        <rFont val="宋体"/>
        <charset val="134"/>
      </rPr>
      <t>年利率</t>
    </r>
    <r>
      <rPr>
        <sz val="9"/>
        <rFont val="Times New Roman"/>
        <charset val="134"/>
      </rPr>
      <t>%</t>
    </r>
  </si>
  <si>
    <t>担保方式</t>
  </si>
  <si>
    <t>外币金额</t>
  </si>
  <si>
    <t>外币基准日汇率</t>
  </si>
  <si>
    <r>
      <rPr>
        <sz val="9"/>
        <rFont val="宋体"/>
        <charset val="134"/>
      </rPr>
      <t>合</t>
    </r>
    <r>
      <rPr>
        <sz val="9"/>
        <rFont val="Times New Roman"/>
        <charset val="134"/>
      </rPr>
      <t xml:space="preserve">                       </t>
    </r>
    <r>
      <rPr>
        <sz val="9"/>
        <rFont val="宋体"/>
        <charset val="134"/>
      </rPr>
      <t>计</t>
    </r>
  </si>
  <si>
    <t>交易性金融负债评估明细表</t>
  </si>
  <si>
    <t>证券名称</t>
  </si>
  <si>
    <t>证券种类</t>
  </si>
  <si>
    <t>基准日单位市值</t>
  </si>
  <si>
    <t>衍生金融负债评估明细表</t>
  </si>
  <si>
    <r>
      <rPr>
        <sz val="9"/>
        <rFont val="宋体"/>
        <charset val="134"/>
      </rPr>
      <t>期限</t>
    </r>
  </si>
  <si>
    <t>票面价值</t>
  </si>
  <si>
    <r>
      <rPr>
        <sz val="9"/>
        <rFont val="宋体"/>
        <charset val="134"/>
      </rPr>
      <t>国库券本金</t>
    </r>
  </si>
  <si>
    <t>买入国库券垫付利息</t>
  </si>
  <si>
    <r>
      <rPr>
        <sz val="9"/>
        <rFont val="宋体"/>
        <charset val="134"/>
      </rPr>
      <t>浮动利率</t>
    </r>
    <r>
      <rPr>
        <sz val="9"/>
        <rFont val="Times New Roman"/>
        <charset val="134"/>
      </rPr>
      <t>/</t>
    </r>
    <r>
      <rPr>
        <sz val="9"/>
        <rFont val="宋体"/>
        <charset val="134"/>
      </rPr>
      <t>固定利率</t>
    </r>
    <r>
      <rPr>
        <sz val="9"/>
        <rFont val="Times New Roman"/>
        <charset val="134"/>
      </rPr>
      <t>%</t>
    </r>
  </si>
  <si>
    <t>基准日交易均价</t>
  </si>
  <si>
    <t>确定市值方法</t>
  </si>
  <si>
    <r>
      <rPr>
        <sz val="9"/>
        <rFont val="宋体"/>
        <charset val="134"/>
      </rPr>
      <t>债券面值</t>
    </r>
  </si>
  <si>
    <r>
      <rPr>
        <sz val="9"/>
        <rFont val="宋体"/>
        <charset val="134"/>
      </rPr>
      <t>溢价</t>
    </r>
    <r>
      <rPr>
        <sz val="9"/>
        <rFont val="Times New Roman"/>
        <charset val="134"/>
      </rPr>
      <t xml:space="preserve"> / (</t>
    </r>
    <r>
      <rPr>
        <sz val="9"/>
        <rFont val="宋体"/>
        <charset val="134"/>
      </rPr>
      <t>折扣</t>
    </r>
    <r>
      <rPr>
        <sz val="9"/>
        <rFont val="Times New Roman"/>
        <charset val="134"/>
      </rPr>
      <t>)</t>
    </r>
  </si>
  <si>
    <r>
      <rPr>
        <sz val="9"/>
        <rFont val="宋体"/>
        <charset val="134"/>
      </rPr>
      <t>应计利息</t>
    </r>
  </si>
  <si>
    <r>
      <rPr>
        <sz val="9"/>
        <rFont val="宋体"/>
        <charset val="134"/>
      </rPr>
      <t xml:space="preserve">交易日期
</t>
    </r>
    <r>
      <rPr>
        <sz val="9"/>
        <rFont val="Times New Roman"/>
        <charset val="134"/>
      </rPr>
      <t>(</t>
    </r>
    <r>
      <rPr>
        <sz val="9"/>
        <rFont val="宋体"/>
        <charset val="134"/>
      </rPr>
      <t>年</t>
    </r>
    <r>
      <rPr>
        <sz val="9"/>
        <rFont val="Times New Roman"/>
        <charset val="134"/>
      </rPr>
      <t>/</t>
    </r>
    <r>
      <rPr>
        <sz val="9"/>
        <rFont val="宋体"/>
        <charset val="134"/>
      </rPr>
      <t>月</t>
    </r>
    <r>
      <rPr>
        <sz val="9"/>
        <rFont val="Times New Roman"/>
        <charset val="134"/>
      </rPr>
      <t>/</t>
    </r>
    <r>
      <rPr>
        <sz val="9"/>
        <rFont val="宋体"/>
        <charset val="134"/>
      </rPr>
      <t>日</t>
    </r>
    <r>
      <rPr>
        <sz val="9"/>
        <rFont val="Times New Roman"/>
        <charset val="134"/>
      </rPr>
      <t>)</t>
    </r>
  </si>
  <si>
    <r>
      <rPr>
        <sz val="9"/>
        <rFont val="宋体"/>
        <charset val="134"/>
      </rPr>
      <t xml:space="preserve">结算日期
</t>
    </r>
    <r>
      <rPr>
        <sz val="9"/>
        <rFont val="Times New Roman"/>
        <charset val="134"/>
      </rPr>
      <t>(</t>
    </r>
    <r>
      <rPr>
        <sz val="9"/>
        <rFont val="宋体"/>
        <charset val="134"/>
      </rPr>
      <t>年</t>
    </r>
    <r>
      <rPr>
        <sz val="9"/>
        <rFont val="Times New Roman"/>
        <charset val="134"/>
      </rPr>
      <t>/</t>
    </r>
    <r>
      <rPr>
        <sz val="9"/>
        <rFont val="宋体"/>
        <charset val="134"/>
      </rPr>
      <t>月</t>
    </r>
    <r>
      <rPr>
        <sz val="9"/>
        <rFont val="Times New Roman"/>
        <charset val="134"/>
      </rPr>
      <t>/</t>
    </r>
    <r>
      <rPr>
        <sz val="9"/>
        <rFont val="宋体"/>
        <charset val="134"/>
      </rPr>
      <t>日</t>
    </r>
    <r>
      <rPr>
        <sz val="9"/>
        <rFont val="Times New Roman"/>
        <charset val="134"/>
      </rPr>
      <t>)</t>
    </r>
  </si>
  <si>
    <r>
      <rPr>
        <sz val="9"/>
        <rFont val="宋体"/>
        <charset val="134"/>
      </rPr>
      <t>原币面值</t>
    </r>
  </si>
  <si>
    <r>
      <rPr>
        <sz val="9"/>
        <rFont val="宋体"/>
        <charset val="134"/>
      </rPr>
      <t>原币
溢价</t>
    </r>
    <r>
      <rPr>
        <sz val="9"/>
        <rFont val="Times New Roman"/>
        <charset val="134"/>
      </rPr>
      <t xml:space="preserve"> / (</t>
    </r>
    <r>
      <rPr>
        <sz val="9"/>
        <rFont val="宋体"/>
        <charset val="134"/>
      </rPr>
      <t>折扣</t>
    </r>
    <r>
      <rPr>
        <sz val="9"/>
        <rFont val="Times New Roman"/>
        <charset val="134"/>
      </rPr>
      <t>)</t>
    </r>
  </si>
  <si>
    <r>
      <rPr>
        <sz val="9"/>
        <rFont val="宋体"/>
        <charset val="134"/>
      </rPr>
      <t>原币
债券应收利息</t>
    </r>
  </si>
  <si>
    <r>
      <rPr>
        <sz val="9"/>
        <rFont val="Times New Roman"/>
        <charset val="134"/>
      </rPr>
      <t xml:space="preserve">
</t>
    </r>
    <r>
      <rPr>
        <sz val="9"/>
        <rFont val="宋体"/>
        <charset val="134"/>
      </rPr>
      <t>原币购入净价</t>
    </r>
  </si>
  <si>
    <r>
      <rPr>
        <sz val="9"/>
        <rFont val="宋体"/>
        <charset val="134"/>
      </rPr>
      <t>摊销期限</t>
    </r>
    <r>
      <rPr>
        <sz val="9"/>
        <rFont val="Times New Roman"/>
        <charset val="134"/>
      </rPr>
      <t xml:space="preserve">
(</t>
    </r>
    <r>
      <rPr>
        <sz val="9"/>
        <rFont val="宋体"/>
        <charset val="134"/>
      </rPr>
      <t>以结算日期起计之总月数</t>
    </r>
    <r>
      <rPr>
        <sz val="9"/>
        <rFont val="Times New Roman"/>
        <charset val="134"/>
      </rPr>
      <t>)</t>
    </r>
  </si>
  <si>
    <r>
      <rPr>
        <sz val="9"/>
        <rFont val="宋体"/>
        <charset val="134"/>
      </rPr>
      <t>期初余额
原币金额</t>
    </r>
  </si>
  <si>
    <r>
      <rPr>
        <sz val="9"/>
        <rFont val="宋体"/>
        <charset val="134"/>
      </rPr>
      <t>本期摊销
原币金额</t>
    </r>
  </si>
  <si>
    <r>
      <rPr>
        <sz val="9"/>
        <rFont val="宋体"/>
        <charset val="134"/>
      </rPr>
      <t>期末余额
原币金额</t>
    </r>
  </si>
  <si>
    <r>
      <rPr>
        <sz val="9"/>
        <rFont val="宋体"/>
        <charset val="134"/>
      </rPr>
      <t>最后计提日期
（年</t>
    </r>
    <r>
      <rPr>
        <sz val="9"/>
        <rFont val="Times New Roman"/>
        <charset val="134"/>
      </rPr>
      <t>/</t>
    </r>
    <r>
      <rPr>
        <sz val="9"/>
        <rFont val="宋体"/>
        <charset val="134"/>
      </rPr>
      <t>月</t>
    </r>
    <r>
      <rPr>
        <sz val="9"/>
        <rFont val="Times New Roman"/>
        <charset val="134"/>
      </rPr>
      <t>/</t>
    </r>
    <r>
      <rPr>
        <sz val="9"/>
        <rFont val="宋体"/>
        <charset val="134"/>
      </rPr>
      <t>日）</t>
    </r>
  </si>
  <si>
    <r>
      <rPr>
        <sz val="9"/>
        <rFont val="宋体"/>
        <charset val="134"/>
      </rPr>
      <t>计提日数</t>
    </r>
  </si>
  <si>
    <r>
      <rPr>
        <sz val="9"/>
        <rFont val="宋体"/>
        <charset val="134"/>
      </rPr>
      <t>折人民币</t>
    </r>
  </si>
  <si>
    <t>应付票据评估明细表</t>
  </si>
  <si>
    <r>
      <rPr>
        <sz val="9"/>
        <rFont val="宋体"/>
        <charset val="134"/>
      </rPr>
      <t>合</t>
    </r>
    <r>
      <rPr>
        <sz val="9"/>
        <rFont val="Times New Roman"/>
        <charset val="134"/>
      </rPr>
      <t xml:space="preserve">                         </t>
    </r>
    <r>
      <rPr>
        <sz val="9"/>
        <rFont val="宋体"/>
        <charset val="134"/>
      </rPr>
      <t>计</t>
    </r>
  </si>
  <si>
    <t>应付账款评估明细表</t>
  </si>
  <si>
    <r>
      <rPr>
        <sz val="9"/>
        <rFont val="宋体"/>
        <charset val="134"/>
      </rPr>
      <t>合</t>
    </r>
    <r>
      <rPr>
        <sz val="9"/>
        <rFont val="Times New Roman"/>
        <charset val="134"/>
      </rPr>
      <t xml:space="preserve">                                    </t>
    </r>
    <r>
      <rPr>
        <sz val="9"/>
        <rFont val="宋体"/>
        <charset val="134"/>
      </rPr>
      <t>计</t>
    </r>
  </si>
  <si>
    <t>预收款项评估明细表</t>
  </si>
  <si>
    <t>合同负债评估明细表</t>
  </si>
  <si>
    <t>应付职工薪酬评估明细表</t>
  </si>
  <si>
    <t>工资、奖金、津贴和补贴</t>
  </si>
  <si>
    <t>职工福利费</t>
  </si>
  <si>
    <t>医疗保险费</t>
  </si>
  <si>
    <t>基本养老保险费</t>
  </si>
  <si>
    <t>年金缴费</t>
  </si>
  <si>
    <t>失业保险费</t>
  </si>
  <si>
    <t>工伤保险费</t>
  </si>
  <si>
    <t>生育保险费</t>
  </si>
  <si>
    <t>住房公积金</t>
  </si>
  <si>
    <t>工会经费</t>
  </si>
  <si>
    <t>职工教育经费</t>
  </si>
  <si>
    <t>非货币性福利</t>
  </si>
  <si>
    <t>辞退福利</t>
  </si>
  <si>
    <t>股份支付</t>
  </si>
  <si>
    <r>
      <rPr>
        <sz val="9"/>
        <rFont val="宋体"/>
        <charset val="134"/>
      </rPr>
      <t>合</t>
    </r>
    <r>
      <rPr>
        <sz val="9"/>
        <rFont val="Times New Roman"/>
        <charset val="134"/>
      </rPr>
      <t xml:space="preserve">                          </t>
    </r>
    <r>
      <rPr>
        <sz val="9"/>
        <rFont val="宋体"/>
        <charset val="134"/>
      </rPr>
      <t>计</t>
    </r>
  </si>
  <si>
    <t>应交税费评估明细表</t>
  </si>
  <si>
    <t>征税机关</t>
  </si>
  <si>
    <t>税费种类</t>
  </si>
  <si>
    <r>
      <rPr>
        <sz val="9"/>
        <rFont val="宋体"/>
        <charset val="134"/>
      </rPr>
      <t>合</t>
    </r>
    <r>
      <rPr>
        <sz val="9"/>
        <rFont val="Times New Roman"/>
        <charset val="134"/>
      </rPr>
      <t xml:space="preserve">                             </t>
    </r>
    <r>
      <rPr>
        <sz val="9"/>
        <rFont val="宋体"/>
        <charset val="134"/>
      </rPr>
      <t>计</t>
    </r>
  </si>
  <si>
    <t>应付利息评估明细表</t>
  </si>
  <si>
    <t>应付股利评估明细表</t>
  </si>
  <si>
    <t>投资单位名称（股东）</t>
  </si>
  <si>
    <t>利润所属期间</t>
  </si>
  <si>
    <t>其他应付款评估明细表</t>
  </si>
  <si>
    <t>持有待售负债评估明细表</t>
  </si>
  <si>
    <t>一年内到期的非流动负债评估明细表</t>
  </si>
  <si>
    <t>结算项目</t>
  </si>
  <si>
    <r>
      <rPr>
        <sz val="9"/>
        <rFont val="宋体"/>
        <charset val="134"/>
      </rPr>
      <t>票面月利率</t>
    </r>
    <r>
      <rPr>
        <sz val="9"/>
        <rFont val="Times New Roman"/>
        <charset val="134"/>
      </rPr>
      <t>%</t>
    </r>
  </si>
  <si>
    <t>其他流动负债评估明细表</t>
  </si>
  <si>
    <t>非流动负债评估汇总表</t>
  </si>
  <si>
    <t>6-3</t>
  </si>
  <si>
    <t>6-4</t>
  </si>
  <si>
    <t>6-5</t>
  </si>
  <si>
    <t>6-6</t>
  </si>
  <si>
    <t>6-7</t>
  </si>
  <si>
    <t>6-8</t>
  </si>
  <si>
    <t>6-9</t>
  </si>
  <si>
    <t>6</t>
  </si>
  <si>
    <t>非流动负债合计</t>
  </si>
  <si>
    <t>长期借款评估明细表</t>
  </si>
  <si>
    <t>应付债券评估明细表</t>
  </si>
  <si>
    <t>债券发行单位</t>
  </si>
  <si>
    <t>债券种类</t>
  </si>
  <si>
    <t>债券期限</t>
  </si>
  <si>
    <t>债券本金</t>
  </si>
  <si>
    <t>利息调整</t>
  </si>
  <si>
    <r>
      <rPr>
        <sz val="9"/>
        <rFont val="Times New Roman"/>
        <charset val="134"/>
      </rPr>
      <t xml:space="preserve"> </t>
    </r>
    <r>
      <rPr>
        <sz val="9"/>
        <rFont val="宋体"/>
        <charset val="134"/>
      </rPr>
      <t>备</t>
    </r>
    <r>
      <rPr>
        <sz val="9"/>
        <rFont val="Times New Roman"/>
        <charset val="134"/>
      </rPr>
      <t xml:space="preserve"> </t>
    </r>
    <r>
      <rPr>
        <sz val="9"/>
        <rFont val="宋体"/>
        <charset val="134"/>
      </rPr>
      <t>注</t>
    </r>
  </si>
  <si>
    <t>租赁负债评估明细表</t>
  </si>
  <si>
    <r>
      <rPr>
        <sz val="9"/>
        <rFont val="宋体"/>
        <charset val="134"/>
      </rPr>
      <t>户名（出租人</t>
    </r>
    <r>
      <rPr>
        <sz val="9"/>
        <rFont val="Times New Roman"/>
        <charset val="134"/>
      </rPr>
      <t>)</t>
    </r>
  </si>
  <si>
    <t>长期应付款评估明细表</t>
  </si>
  <si>
    <t>票面利率</t>
  </si>
  <si>
    <t>初始额</t>
  </si>
  <si>
    <t>利息及汇率净损失</t>
  </si>
  <si>
    <t>专项应付款评估明细表</t>
  </si>
  <si>
    <t>户名（或结算对象）</t>
  </si>
  <si>
    <t>款项内容</t>
  </si>
  <si>
    <r>
      <rPr>
        <sz val="9"/>
        <rFont val="宋体"/>
        <charset val="134"/>
      </rPr>
      <t xml:space="preserve"> 备</t>
    </r>
    <r>
      <rPr>
        <sz val="9"/>
        <rFont val="Times New Roman"/>
        <charset val="134"/>
      </rPr>
      <t xml:space="preserve"> </t>
    </r>
    <r>
      <rPr>
        <sz val="9"/>
        <rFont val="宋体"/>
        <charset val="134"/>
      </rPr>
      <t>注</t>
    </r>
  </si>
  <si>
    <t>预计负债评估明细表</t>
  </si>
  <si>
    <t>核算内容</t>
  </si>
  <si>
    <t>递延收益评估明细表</t>
  </si>
  <si>
    <t>与资产/收益相关</t>
  </si>
  <si>
    <t>递延所得税负债评估明细表</t>
  </si>
  <si>
    <t>内容</t>
  </si>
  <si>
    <t>允许一次性扣除的固定资产账面价值（5000元以下）</t>
  </si>
  <si>
    <t>允许一次性扣除的固定资产账面价值（500万元以下的设备、器具）</t>
  </si>
  <si>
    <t>非同一控制企业合并资产评估增值</t>
  </si>
  <si>
    <t>其他非流动负债评估明细表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</si>
</sst>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0">
    <numFmt numFmtId="24" formatCode="\$#,##0_);[Red]\(\$#,##0\)"/>
    <numFmt numFmtId="25" formatCode="\$#,##0.00_);\(\$#,##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00;[Red]&quot;\&quot;\-#,##0.00"/>
    <numFmt numFmtId="177" formatCode="_ [$€-2]* #,##0.00_ ;_ [$€-2]* \-#,##0.00_ ;_ [$€-2]* &quot;-&quot;??_ "/>
    <numFmt numFmtId="178" formatCode="_-#,##0_-;\(#,##0\);_-\ \ &quot;-&quot;_-;_-@_-"/>
    <numFmt numFmtId="179" formatCode="_-#,##0.00_-;\(#,##0.00\);_-\ \ &quot;-&quot;_-;_-@_-"/>
    <numFmt numFmtId="180" formatCode="mmm/dd/yyyy;_-\ &quot;N/A&quot;_-;_-\ &quot;-&quot;_-"/>
    <numFmt numFmtId="181" formatCode="mmm/yyyy;_-\ &quot;N/A&quot;_-;_-\ &quot;-&quot;_-"/>
    <numFmt numFmtId="182" formatCode="_-#,##0%_-;\(#,##0%\);_-\ &quot;-&quot;_-"/>
    <numFmt numFmtId="183" formatCode="_-#,###,_-;\(#,###,\);_-\ \ &quot;-&quot;_-;_-@_-"/>
    <numFmt numFmtId="184" formatCode="_-#,###.00,_-;\(#,###.00,\);_-\ \ &quot;-&quot;_-;_-@_-"/>
    <numFmt numFmtId="185" formatCode="_-#0&quot;.&quot;0,_-;\(#0&quot;.&quot;0,\);_-\ \ &quot;-&quot;_-;_-@_-"/>
    <numFmt numFmtId="186" formatCode="_-#0&quot;.&quot;0000_-;\(#0&quot;.&quot;0000\);_-\ \ &quot;-&quot;_-;_-@_-"/>
    <numFmt numFmtId="187" formatCode="#,##0.00&quot;￥&quot;;[Red]\-#,##0.00&quot;￥&quot;"/>
    <numFmt numFmtId="188" formatCode="0.0%"/>
    <numFmt numFmtId="189" formatCode="_-* #,##0_-;\-* #,##0_-;_-* &quot;-&quot;??_-;_-@_-"/>
    <numFmt numFmtId="190" formatCode="\(#,##0\)\ "/>
    <numFmt numFmtId="191" formatCode="[Blue]0.0%;[Blue]\(0.0%\)"/>
    <numFmt numFmtId="192" formatCode="0.0%;\(0.0%\)"/>
    <numFmt numFmtId="193" formatCode="[Red]0.0%;[Red]\(0.0%\)"/>
    <numFmt numFmtId="194" formatCode="[Blue]#,##0_);[Blue]\(#,##0\)"/>
    <numFmt numFmtId="195" formatCode="#,##0_);[Blue]\(#,##0\)"/>
    <numFmt numFmtId="196" formatCode="&quot;\&quot;#,##0;[Red]&quot;\&quot;&quot;\&quot;&quot;\&quot;&quot;\&quot;&quot;\&quot;&quot;\&quot;&quot;\&quot;\-#,##0"/>
    <numFmt numFmtId="197" formatCode="_-* #,##0_-;\-* #,##0_-;_-* &quot;-&quot;_-;_-@_-"/>
    <numFmt numFmtId="198" formatCode="_-* #,##0.00_-;\-* #,##0.00_-;_-* &quot;-&quot;??_-;_-@_-"/>
    <numFmt numFmtId="199" formatCode="&quot;$&quot;#,##0;\-&quot;$&quot;#,##0"/>
    <numFmt numFmtId="200" formatCode="#,##0.00&quot;￥&quot;;\-#,##0.00&quot;￥&quot;"/>
    <numFmt numFmtId="201" formatCode="#,##0.0"/>
    <numFmt numFmtId="202" formatCode="_(&quot;$&quot;* #,##0_);_(&quot;$&quot;* \(#,##0\);_(&quot;$&quot;* &quot;-&quot;_);_(@_)"/>
    <numFmt numFmtId="203" formatCode="&quot;NT$&quot;#,##0;\-&quot;NT$&quot;#,##0"/>
    <numFmt numFmtId="204" formatCode="&quot;NT$&quot;#,##0.00;\-&quot;NT$&quot;#,##0.00"/>
    <numFmt numFmtId="205" formatCode="&quot;\&quot;#,##0;&quot;\&quot;\-#,##0"/>
    <numFmt numFmtId="206" formatCode="_(&quot;$&quot;* #,##0.00_);_(&quot;$&quot;* \(#,##0.00\);_(&quot;$&quot;* &quot;-&quot;??_);_(@_)"/>
    <numFmt numFmtId="207" formatCode="_([$€-2]* #,##0.00_);_([$€-2]* \(#,##0.00\);_([$€-2]* &quot;-&quot;??_)"/>
    <numFmt numFmtId="208" formatCode="#,##0\ &quot; &quot;;\(#,##0\)\ ;&quot;—&quot;&quot; &quot;&quot; &quot;&quot; &quot;&quot; &quot;"/>
    <numFmt numFmtId="209" formatCode="_-* #,##0.00&quot;￥&quot;_-;\-* #,##0.00&quot;￥&quot;_-;_-* &quot;-&quot;??&quot;￥&quot;_-;_-@_-"/>
    <numFmt numFmtId="210" formatCode="0.000%"/>
    <numFmt numFmtId="211" formatCode="_-* #,##0&quot;￥&quot;_-;\-* #,##0&quot;￥&quot;_-;_-* &quot;-&quot;&quot;￥&quot;_-;_-@_-"/>
    <numFmt numFmtId="212" formatCode="0%;\(0%\)"/>
    <numFmt numFmtId="213" formatCode="\ \ @"/>
    <numFmt numFmtId="214" formatCode="#,##0_);\(#,##0_)"/>
    <numFmt numFmtId="215" formatCode="_(* #,##0.0,_);_(* \(#,##0.0,\);_(* &quot;-&quot;_);_(@_)"/>
    <numFmt numFmtId="216" formatCode="_(* #,##0.00_);_(* \(#,##0.00\);_(* &quot;-&quot;??_);_(@_)"/>
    <numFmt numFmtId="217" formatCode="_(&quot;$&quot;* #,##0_);_(&quot;$&quot;* \(#,##0\);_(&quot;$&quot;* &quot;-&quot;??_);_(@_)"/>
    <numFmt numFmtId="218" formatCode="mmm\ dd\,\ yy"/>
    <numFmt numFmtId="219" formatCode="_(&quot;$&quot;* #,##0.0_);_(&quot;$&quot;* \(#,##0.0\);_(&quot;$&quot;* &quot;-&quot;??_);_(@_)"/>
    <numFmt numFmtId="220" formatCode="mm/dd/yy_)"/>
    <numFmt numFmtId="221" formatCode="_(* #,##0_);_(* \(#,##0\);_(* &quot;-&quot;_);_(@_)"/>
    <numFmt numFmtId="222" formatCode="#,##0.00_ "/>
    <numFmt numFmtId="223" formatCode="000000"/>
    <numFmt numFmtId="224" formatCode="0.00_);[Red]\(0.00\)"/>
    <numFmt numFmtId="225" formatCode="yyyy/mm"/>
    <numFmt numFmtId="226" formatCode="#,##0_ "/>
    <numFmt numFmtId="227" formatCode="0.00_ "/>
    <numFmt numFmtId="228" formatCode="_ * #,##0.00000000_ ;_ * \-#,##0.00000000_ ;_ * &quot;-&quot;??_ ;_ @_ "/>
    <numFmt numFmtId="229" formatCode="\¥#,##0.00;\¥\-#,##0.00"/>
  </numFmts>
  <fonts count="177">
    <font>
      <sz val="12"/>
      <name val="Times New Roman"/>
      <charset val="134"/>
    </font>
    <font>
      <sz val="6"/>
      <name val="Times New Roman"/>
      <charset val="134"/>
    </font>
    <font>
      <sz val="16"/>
      <name val="Times New Roman"/>
      <charset val="134"/>
    </font>
    <font>
      <sz val="9"/>
      <name val="Times New Roman"/>
      <charset val="134"/>
    </font>
    <font>
      <u/>
      <sz val="6"/>
      <color indexed="12"/>
      <name val="宋体"/>
      <charset val="134"/>
    </font>
    <font>
      <u/>
      <sz val="6"/>
      <color rgb="FF800080"/>
      <name val="宋体"/>
      <charset val="134"/>
    </font>
    <font>
      <sz val="16"/>
      <name val="黑体"/>
      <charset val="134"/>
    </font>
    <font>
      <sz val="9"/>
      <name val="宋体"/>
      <charset val="134"/>
    </font>
    <font>
      <sz val="9"/>
      <name val="宋体"/>
      <charset val="134"/>
    </font>
    <font>
      <b/>
      <sz val="9"/>
      <name val="Times New Roman"/>
      <charset val="134"/>
    </font>
    <font>
      <u/>
      <sz val="12"/>
      <color indexed="12"/>
      <name val="宋体"/>
      <charset val="134"/>
    </font>
    <font>
      <sz val="9"/>
      <name val="Times New Roman"/>
      <charset val="134"/>
    </font>
    <font>
      <sz val="9"/>
      <color rgb="FFFF0000"/>
      <name val="宋体"/>
      <charset val="134"/>
    </font>
    <font>
      <sz val="9"/>
      <color rgb="FFFF0000"/>
      <name val="Times New Roman"/>
      <charset val="134"/>
    </font>
    <font>
      <b/>
      <sz val="9"/>
      <name val="SimSun"/>
      <charset val="134"/>
    </font>
    <font>
      <b/>
      <sz val="9"/>
      <name val="宋体"/>
      <charset val="134"/>
    </font>
    <font>
      <sz val="9"/>
      <color indexed="8"/>
      <name val="宋体"/>
      <charset val="134"/>
    </font>
    <font>
      <sz val="9"/>
      <color indexed="8"/>
      <name val="Times New Roman"/>
      <charset val="134"/>
    </font>
    <font>
      <sz val="11"/>
      <color theme="1"/>
      <name val="Times New Roman"/>
      <charset val="134"/>
    </font>
    <font>
      <b/>
      <sz val="12"/>
      <name val="宋体"/>
      <charset val="134"/>
      <scheme val="minor"/>
    </font>
    <font>
      <sz val="10"/>
      <name val="Times New Roman"/>
      <charset val="134"/>
    </font>
    <font>
      <sz val="9"/>
      <color theme="1"/>
      <name val="Times New Roman"/>
      <charset val="134"/>
    </font>
    <font>
      <sz val="9"/>
      <color theme="1"/>
      <name val="宋体"/>
      <charset val="134"/>
    </font>
    <font>
      <sz val="11"/>
      <color theme="1"/>
      <name val="宋体"/>
      <charset val="134"/>
    </font>
    <font>
      <sz val="7.5"/>
      <color rgb="FF000000"/>
      <name val="Times New Roman"/>
      <charset val="134"/>
    </font>
    <font>
      <sz val="7"/>
      <color rgb="FFFF0000"/>
      <name val="宋体"/>
      <charset val="134"/>
    </font>
    <font>
      <sz val="11"/>
      <color theme="1"/>
      <name val="Times New Roman"/>
      <charset val="134"/>
    </font>
    <font>
      <sz val="7"/>
      <color rgb="FF000000"/>
      <name val="宋体"/>
      <charset val="134"/>
    </font>
    <font>
      <sz val="10"/>
      <name val="宋体"/>
      <charset val="134"/>
    </font>
    <font>
      <sz val="8"/>
      <color theme="1"/>
      <name val="宋体"/>
      <charset val="134"/>
    </font>
    <font>
      <sz val="10"/>
      <color theme="1"/>
      <name val="Times New Roman"/>
      <charset val="134"/>
    </font>
    <font>
      <b/>
      <sz val="10"/>
      <name val="Times New Roman"/>
      <charset val="134"/>
    </font>
    <font>
      <sz val="10"/>
      <color theme="1"/>
      <name val="宋体"/>
      <charset val="134"/>
    </font>
    <font>
      <sz val="10"/>
      <name val="宋体"/>
      <charset val="134"/>
    </font>
    <font>
      <b/>
      <sz val="10"/>
      <name val="宋体"/>
      <charset val="134"/>
    </font>
    <font>
      <sz val="10"/>
      <name val="宋体"/>
      <charset val="134"/>
    </font>
    <font>
      <i/>
      <sz val="9"/>
      <name val="Times New Roman"/>
      <charset val="134"/>
    </font>
    <font>
      <u/>
      <sz val="6"/>
      <color indexed="12"/>
      <name val="Times New Roman"/>
      <charset val="134"/>
    </font>
    <font>
      <sz val="9"/>
      <color indexed="10"/>
      <name val="Times New Roman"/>
      <charset val="134"/>
    </font>
    <font>
      <sz val="9"/>
      <color indexed="10"/>
      <name val="宋体"/>
      <charset val="134"/>
    </font>
    <font>
      <u/>
      <sz val="6"/>
      <color rgb="FF800080"/>
      <name val="Times New Roman"/>
      <charset val="134"/>
    </font>
    <font>
      <b/>
      <sz val="9"/>
      <color indexed="8"/>
      <name val="Times New Roman"/>
      <charset val="134"/>
    </font>
    <font>
      <sz val="9"/>
      <color rgb="FF000000"/>
      <name val="Times New Roman"/>
      <charset val="134"/>
    </font>
    <font>
      <b/>
      <sz val="9"/>
      <color rgb="FF000000"/>
      <name val="Times New Roman"/>
      <charset val="134"/>
    </font>
    <font>
      <b/>
      <sz val="6"/>
      <name val="Times New Roman"/>
      <charset val="134"/>
    </font>
    <font>
      <b/>
      <sz val="16"/>
      <name val="黑体"/>
      <charset val="134"/>
    </font>
    <font>
      <b/>
      <sz val="9"/>
      <color indexed="10"/>
      <name val="Times New Roman"/>
      <charset val="134"/>
    </font>
    <font>
      <b/>
      <sz val="13.5"/>
      <color rgb="FF333333"/>
      <name val="Inherit"/>
      <charset val="134"/>
    </font>
    <font>
      <sz val="7"/>
      <color rgb="FFFF8000"/>
      <name val="Inherit"/>
      <charset val="134"/>
    </font>
    <font>
      <sz val="7"/>
      <color rgb="FF333333"/>
      <name val="Inherit"/>
      <charset val="134"/>
    </font>
    <font>
      <sz val="8"/>
      <name val="Inherit"/>
      <charset val="134"/>
    </font>
    <font>
      <sz val="8"/>
      <name val="微软雅黑"/>
      <charset val="134"/>
    </font>
    <font>
      <sz val="7"/>
      <color rgb="FF626A73"/>
      <name val="Inherit"/>
      <charset val="134"/>
    </font>
    <font>
      <sz val="8"/>
      <color rgb="FF8A9199"/>
      <name val="Inherit"/>
      <charset val="134"/>
    </font>
    <font>
      <sz val="10"/>
      <color rgb="FFFFFFFF"/>
      <name val="Inherit"/>
      <charset val="134"/>
    </font>
    <font>
      <sz val="8"/>
      <color rgb="FF079C49"/>
      <name val="Inherit"/>
      <charset val="134"/>
    </font>
    <font>
      <b/>
      <sz val="22"/>
      <color rgb="FF0084FF"/>
      <name val="Inherit"/>
      <charset val="134"/>
    </font>
    <font>
      <sz val="8"/>
      <color rgb="FFFF8000"/>
      <name val="Inherit"/>
      <charset val="134"/>
    </font>
    <font>
      <b/>
      <u/>
      <sz val="9"/>
      <name val="Times New Roman"/>
      <charset val="134"/>
    </font>
    <font>
      <sz val="9"/>
      <color indexed="12"/>
      <name val="宋体"/>
      <charset val="134"/>
    </font>
    <font>
      <u/>
      <sz val="9"/>
      <color indexed="12"/>
      <name val="宋体"/>
      <charset val="134"/>
    </font>
    <font>
      <sz val="9"/>
      <color indexed="12"/>
      <name val="Times New Roman"/>
      <charset val="134"/>
    </font>
    <font>
      <sz val="9"/>
      <color rgb="FF0000CC"/>
      <name val="宋体"/>
      <charset val="134"/>
    </font>
    <font>
      <sz val="9"/>
      <color indexed="11"/>
      <name val="Times New Roman"/>
      <charset val="134"/>
    </font>
    <font>
      <b/>
      <sz val="18"/>
      <color indexed="12"/>
      <name val="黑体"/>
      <charset val="134"/>
    </font>
    <font>
      <b/>
      <sz val="10"/>
      <color indexed="12"/>
      <name val="宋体"/>
      <charset val="134"/>
    </font>
    <font>
      <b/>
      <sz val="10"/>
      <color indexed="12"/>
      <name val="Times New Roman"/>
      <charset val="134"/>
    </font>
    <font>
      <sz val="10"/>
      <color indexed="12"/>
      <name val="宋体"/>
      <charset val="134"/>
    </font>
    <font>
      <sz val="10"/>
      <color indexed="12"/>
      <name val="Times New Roman"/>
      <charset val="134"/>
    </font>
    <font>
      <sz val="10"/>
      <color indexed="21"/>
      <name val="Times New Roman"/>
      <charset val="134"/>
    </font>
    <font>
      <sz val="10"/>
      <color indexed="50"/>
      <name val="Times New Roman"/>
      <charset val="134"/>
    </font>
    <font>
      <b/>
      <i/>
      <sz val="10"/>
      <color indexed="56"/>
      <name val="Times New Roman"/>
      <charset val="134"/>
    </font>
    <font>
      <b/>
      <i/>
      <sz val="9"/>
      <color indexed="43"/>
      <name val="Times New Roman"/>
      <charset val="134"/>
    </font>
    <font>
      <sz val="9"/>
      <color indexed="16"/>
      <name val="Times New Roman"/>
      <charset val="134"/>
    </font>
    <font>
      <sz val="9"/>
      <color indexed="50"/>
      <name val="Times New Roman"/>
      <charset val="134"/>
    </font>
    <font>
      <sz val="11"/>
      <color theme="1"/>
      <name val="宋体"/>
      <charset val="134"/>
      <scheme val="minor"/>
    </font>
    <font>
      <u/>
      <sz val="11"/>
      <color rgb="FF800080"/>
      <name val="宋体"/>
      <charset val="0"/>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0"/>
      <scheme val="minor"/>
    </font>
    <font>
      <sz val="11"/>
      <color theme="0"/>
      <name val="宋体"/>
      <charset val="134"/>
      <scheme val="minor"/>
    </font>
    <font>
      <sz val="11"/>
      <color theme="1"/>
      <name val="宋体"/>
      <charset val="134"/>
      <scheme val="minor"/>
    </font>
    <font>
      <sz val="11"/>
      <color theme="0"/>
      <name val="宋体"/>
      <charset val="0"/>
      <scheme val="minor"/>
    </font>
    <font>
      <sz val="11"/>
      <name val="ＭＳ Ｐゴシック"/>
      <charset val="134"/>
    </font>
    <font>
      <sz val="11"/>
      <name val="MS P????"/>
      <charset val="134"/>
    </font>
    <font>
      <sz val="10"/>
      <name val="Arial"/>
      <charset val="134"/>
    </font>
    <font>
      <sz val="12"/>
      <name val="宋体"/>
      <charset val="134"/>
    </font>
    <font>
      <sz val="10"/>
      <name val="Helv"/>
      <charset val="134"/>
    </font>
    <font>
      <u val="singleAccounting"/>
      <vertAlign val="subscript"/>
      <sz val="10"/>
      <name val="Times New Roman"/>
      <charset val="134"/>
    </font>
    <font>
      <sz val="13"/>
      <name val="Tms Rmn"/>
      <charset val="134"/>
    </font>
    <font>
      <sz val="8"/>
      <name val="Times New Roman"/>
      <charset val="134"/>
    </font>
    <font>
      <b/>
      <sz val="13"/>
      <name val="Tms Rmn"/>
      <charset val="134"/>
    </font>
    <font>
      <b/>
      <sz val="10"/>
      <name val="MS Sans Serif"/>
      <charset val="134"/>
    </font>
    <font>
      <i/>
      <sz val="12"/>
      <name val="Times New Roman"/>
      <charset val="134"/>
    </font>
    <font>
      <b/>
      <sz val="8"/>
      <name val="Arial"/>
      <charset val="134"/>
    </font>
    <font>
      <sz val="11"/>
      <color indexed="8"/>
      <name val="Arial"/>
      <charset val="134"/>
    </font>
    <font>
      <sz val="11"/>
      <color indexed="8"/>
      <name val="Calibri"/>
      <charset val="134"/>
    </font>
    <font>
      <sz val="10"/>
      <name val="Geneva"/>
      <charset val="134"/>
    </font>
    <font>
      <sz val="11"/>
      <color theme="1"/>
      <name val="Arial"/>
      <charset val="134"/>
    </font>
    <font>
      <sz val="10"/>
      <name val="ＭＳ Ｐゴシック"/>
      <charset val="134"/>
    </font>
    <font>
      <sz val="10"/>
      <name val="MS Serif"/>
      <charset val="134"/>
    </font>
    <font>
      <sz val="10"/>
      <name val="Courier"/>
      <charset val="134"/>
    </font>
    <font>
      <sz val="20"/>
      <name val="Letter Gothic (W1)"/>
      <charset val="134"/>
    </font>
    <font>
      <sz val="10"/>
      <name val="MS Sans Serif"/>
      <charset val="134"/>
    </font>
    <font>
      <sz val="10"/>
      <color indexed="8"/>
      <name val="Arial"/>
      <charset val="134"/>
    </font>
    <font>
      <sz val="10"/>
      <color indexed="16"/>
      <name val="MS Serif"/>
      <charset val="134"/>
    </font>
    <font>
      <sz val="8"/>
      <name val="Arial"/>
      <charset val="134"/>
    </font>
    <font>
      <sz val="11"/>
      <name val="Times New Roman"/>
      <charset val="134"/>
    </font>
    <font>
      <b/>
      <sz val="12"/>
      <name val="Arial"/>
      <charset val="134"/>
    </font>
    <font>
      <b/>
      <sz val="10"/>
      <name val="Arial"/>
      <charset val="134"/>
    </font>
    <font>
      <u/>
      <sz val="10"/>
      <color indexed="12"/>
      <name val="MS Sans Serif"/>
      <charset val="134"/>
    </font>
    <font>
      <u/>
      <sz val="7.5"/>
      <color indexed="12"/>
      <name val="Arial Unicode MS"/>
      <charset val="134"/>
    </font>
    <font>
      <sz val="18"/>
      <name val="Times New Roman"/>
      <charset val="134"/>
    </font>
    <font>
      <b/>
      <sz val="13"/>
      <name val="Times New Roman"/>
      <charset val="134"/>
    </font>
    <font>
      <b/>
      <i/>
      <sz val="12"/>
      <name val="Times New Roman"/>
      <charset val="134"/>
    </font>
    <font>
      <sz val="7"/>
      <name val="Small Fonts"/>
      <charset val="134"/>
    </font>
    <font>
      <b/>
      <i/>
      <sz val="16"/>
      <name val="Helv"/>
      <charset val="134"/>
    </font>
    <font>
      <sz val="11"/>
      <color theme="1"/>
      <name val="宋体"/>
      <charset val="134"/>
      <scheme val="minor"/>
    </font>
    <font>
      <sz val="10"/>
      <color indexed="8"/>
      <name val="MS Sans Serif"/>
      <charset val="134"/>
    </font>
    <font>
      <sz val="11"/>
      <color indexed="8"/>
      <name val="Times New Roman"/>
      <charset val="134"/>
    </font>
    <font>
      <b/>
      <i/>
      <sz val="11"/>
      <color indexed="8"/>
      <name val="Times New Roman"/>
      <charset val="134"/>
    </font>
    <font>
      <b/>
      <sz val="11"/>
      <color indexed="16"/>
      <name val="Times New Roman"/>
      <charset val="134"/>
    </font>
    <font>
      <b/>
      <sz val="22"/>
      <color indexed="8"/>
      <name val="Times New Roman"/>
      <charset val="134"/>
    </font>
    <font>
      <sz val="10"/>
      <name val="Tms Rmn"/>
      <charset val="134"/>
    </font>
    <font>
      <b/>
      <sz val="14"/>
      <color indexed="9"/>
      <name val="Times New Roman"/>
      <charset val="134"/>
    </font>
    <font>
      <b/>
      <sz val="12"/>
      <name val="MS Sans Serif"/>
      <charset val="134"/>
    </font>
    <font>
      <sz val="12"/>
      <name val="MS Sans Serif"/>
      <charset val="134"/>
    </font>
    <font>
      <b/>
      <sz val="8"/>
      <color indexed="8"/>
      <name val="Helv"/>
      <charset val="134"/>
    </font>
    <font>
      <sz val="11"/>
      <color indexed="12"/>
      <name val="Times New Roman"/>
      <charset val="134"/>
    </font>
    <font>
      <b/>
      <sz val="18"/>
      <color theme="3"/>
      <name val="宋体"/>
      <charset val="134"/>
      <scheme val="major"/>
    </font>
    <font>
      <sz val="11"/>
      <color indexed="8"/>
      <name val="ＭＳ Ｐゴシック"/>
      <charset val="134"/>
    </font>
    <font>
      <b/>
      <sz val="12"/>
      <name val="宋体"/>
      <charset val="134"/>
    </font>
    <font>
      <i/>
      <sz val="12"/>
      <name val="宋体"/>
      <charset val="134"/>
    </font>
    <font>
      <sz val="11"/>
      <color indexed="8"/>
      <name val="宋体"/>
      <charset val="134"/>
    </font>
    <font>
      <u/>
      <sz val="12"/>
      <color indexed="12"/>
      <name val="Times New Roman"/>
      <charset val="134"/>
    </font>
    <font>
      <sz val="11"/>
      <name val="宋体"/>
      <charset val="134"/>
    </font>
    <font>
      <u/>
      <sz val="12"/>
      <color theme="10"/>
      <name val="宋体"/>
      <charset val="134"/>
    </font>
    <font>
      <b/>
      <sz val="12"/>
      <name val="Times New Roman"/>
      <charset val="134"/>
    </font>
    <font>
      <u/>
      <sz val="7.5"/>
      <color indexed="36"/>
      <name val="Times New Roman"/>
      <charset val="134"/>
    </font>
    <font>
      <sz val="12"/>
      <name val="楷体"/>
      <charset val="134"/>
    </font>
    <font>
      <sz val="11"/>
      <name val="蹈框"/>
      <charset val="134"/>
    </font>
    <font>
      <sz val="11"/>
      <color rgb="FF9C6500"/>
      <name val="宋体"/>
      <charset val="134"/>
      <scheme val="minor"/>
    </font>
    <font>
      <sz val="11"/>
      <name val="ＭＳ Ｐゴシック"/>
      <charset val="128"/>
    </font>
    <font>
      <sz val="12"/>
      <name val="바탕체"/>
      <charset val="134"/>
    </font>
    <font>
      <b/>
      <sz val="9"/>
      <color indexed="10"/>
      <name val="宋体"/>
      <charset val="134"/>
    </font>
    <font>
      <sz val="9"/>
      <color rgb="FF000000"/>
      <name val="宋体"/>
      <charset val="134"/>
    </font>
    <font>
      <b/>
      <sz val="9"/>
      <color rgb="FF000000"/>
      <name val="宋体"/>
      <charset val="134"/>
    </font>
    <font>
      <sz val="9"/>
      <name val="Segoe UI Symbol"/>
      <charset val="134"/>
    </font>
    <font>
      <sz val="16"/>
      <name val="黑体"/>
      <charset val="134"/>
    </font>
    <font>
      <b/>
      <sz val="9"/>
      <color indexed="8"/>
      <name val="宋体"/>
      <charset val="134"/>
    </font>
    <font>
      <sz val="7"/>
      <color rgb="FF0084FF"/>
      <name val="Inherit"/>
      <charset val="134"/>
    </font>
    <font>
      <sz val="9"/>
      <color rgb="FF000000"/>
      <name val="宋体"/>
      <charset val="134"/>
    </font>
    <font>
      <sz val="9"/>
      <color rgb="FF000000"/>
      <name val="Times New Roman"/>
      <charset val="134"/>
    </font>
    <font>
      <sz val="9"/>
      <name val="SimSun"/>
      <charset val="134"/>
    </font>
    <font>
      <sz val="8"/>
      <color rgb="FF949AA1"/>
      <name val="Inherit"/>
      <charset val="134"/>
    </font>
    <font>
      <b/>
      <u/>
      <sz val="9"/>
      <name val="宋体"/>
      <charset val="134"/>
    </font>
    <font>
      <sz val="8"/>
      <color rgb="FF0084FF"/>
      <name val="Inherit"/>
      <charset val="134"/>
    </font>
    <font>
      <b/>
      <sz val="9"/>
      <name val="宋体"/>
      <charset val="134"/>
    </font>
    <font>
      <b/>
      <sz val="9"/>
      <color rgb="FFFF0000"/>
      <name val="Times New Roman"/>
      <charset val="134"/>
    </font>
    <font>
      <b/>
      <sz val="9"/>
      <name val="宋体"/>
      <charset val="134"/>
    </font>
    <font>
      <b/>
      <sz val="10"/>
      <color rgb="FF000000"/>
      <name val="Microsoft YaHei UI"/>
      <charset val="134"/>
    </font>
    <font>
      <sz val="9"/>
      <name val="宋体"/>
      <charset val="134"/>
    </font>
    <font>
      <sz val="9"/>
      <color rgb="FF000000"/>
      <name val="宋体"/>
      <charset val="134"/>
    </font>
    <font>
      <sz val="10"/>
      <color rgb="FF000000"/>
      <name val="Times New Roman"/>
      <charset val="134"/>
    </font>
    <font>
      <sz val="10"/>
      <color rgb="FF000000"/>
      <name val="Microsoft YaHei UI"/>
      <charset val="134"/>
    </font>
  </fonts>
  <fills count="5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B4FFFF"/>
        <bgColor indexed="64"/>
      </patternFill>
    </fill>
    <fill>
      <patternFill patternType="solid">
        <fgColor rgb="FFB4FFFF"/>
        <bgColor rgb="FF000000"/>
      </patternFill>
    </fill>
    <fill>
      <patternFill patternType="solid">
        <fgColor rgb="FFFFFF00"/>
        <bgColor indexed="64"/>
      </patternFill>
    </fill>
    <fill>
      <patternFill patternType="solid">
        <fgColor rgb="FFFFFFFF"/>
        <bgColor indexed="64"/>
      </patternFill>
    </fill>
    <fill>
      <patternFill patternType="solid">
        <fgColor theme="6" tint="0.799981688894314"/>
        <bgColor indexed="64"/>
      </patternFill>
    </fill>
    <fill>
      <patternFill patternType="solid">
        <fgColor rgb="FFCCFFFF"/>
        <bgColor indexed="64"/>
      </patternFill>
    </fill>
    <fill>
      <patternFill patternType="solid">
        <fgColor theme="0" tint="-0.149998474074526"/>
        <bgColor indexed="64"/>
      </patternFill>
    </fill>
    <fill>
      <patternFill patternType="solid">
        <fgColor theme="0" tint="-0.0499893185216834"/>
        <bgColor indexed="64"/>
      </patternFill>
    </fill>
    <fill>
      <patternFill patternType="solid">
        <fgColor rgb="FFF0F7FC"/>
        <bgColor indexed="64"/>
      </patternFill>
    </fill>
    <fill>
      <patternFill patternType="lightGray">
        <bgColor indexed="55"/>
      </patternFill>
    </fill>
    <fill>
      <patternFill patternType="solid">
        <fgColor indexed="4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3"/>
        <bgColor indexed="64"/>
      </patternFill>
    </fill>
    <fill>
      <patternFill patternType="solid">
        <fgColor indexed="22"/>
        <bgColor indexed="64"/>
      </patternFill>
    </fill>
    <fill>
      <patternFill patternType="solid">
        <fgColor indexed="15"/>
        <bgColor indexed="64"/>
      </patternFill>
    </fill>
    <fill>
      <patternFill patternType="solid">
        <fgColor indexed="31"/>
        <bgColor indexed="64"/>
      </patternFill>
    </fill>
    <fill>
      <patternFill patternType="solid">
        <fgColor indexed="12"/>
        <bgColor indexed="64"/>
      </patternFill>
    </fill>
    <fill>
      <patternFill patternType="solid">
        <fgColor indexed="54"/>
        <bgColor indexed="64"/>
      </patternFill>
    </fill>
    <fill>
      <patternFill patternType="solid">
        <fgColor indexed="43"/>
        <bgColor indexed="64"/>
      </patternFill>
    </fill>
    <fill>
      <patternFill patternType="solid">
        <fgColor indexed="41"/>
        <bgColor indexed="64"/>
      </patternFill>
    </fill>
    <fill>
      <patternFill patternType="solid">
        <fgColor rgb="FFFFEB9C"/>
        <bgColor indexed="64"/>
      </patternFill>
    </fill>
    <fill>
      <patternFill patternType="solid">
        <fgColor indexed="42"/>
        <bgColor indexed="64"/>
      </patternFill>
    </fill>
    <fill>
      <patternFill patternType="solid">
        <fgColor rgb="FFFFFFCC"/>
        <bgColor indexed="64"/>
      </patternFill>
    </fill>
  </fills>
  <borders count="108">
    <border>
      <left/>
      <right/>
      <top/>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diagonal/>
    </border>
    <border>
      <left style="thin">
        <color auto="1"/>
      </left>
      <right style="double">
        <color auto="1"/>
      </right>
      <top style="thin">
        <color auto="1"/>
      </top>
      <bottom/>
      <diagonal/>
    </border>
    <border>
      <left style="double">
        <color auto="1"/>
      </left>
      <right style="thin">
        <color auto="1"/>
      </right>
      <top style="thin">
        <color auto="1"/>
      </top>
      <bottom/>
      <diagonal/>
    </border>
    <border>
      <left style="thin">
        <color auto="1"/>
      </left>
      <right style="double">
        <color auto="1"/>
      </right>
      <top/>
      <bottom style="thin">
        <color auto="1"/>
      </bottom>
      <diagonal/>
    </border>
    <border>
      <left style="double">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style="thin">
        <color auto="1"/>
      </right>
      <top/>
      <bottom/>
      <diagonal/>
    </border>
    <border>
      <left style="medium">
        <color auto="1"/>
      </left>
      <right/>
      <top style="medium">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double">
        <color auto="1"/>
      </right>
      <top style="thin">
        <color auto="1"/>
      </top>
      <bottom style="thin">
        <color auto="1"/>
      </bottom>
      <diagonal/>
    </border>
    <border>
      <left style="double">
        <color auto="1"/>
      </left>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top/>
      <bottom style="thin">
        <color auto="1"/>
      </bottom>
      <diagonal/>
    </border>
    <border>
      <left/>
      <right/>
      <top style="thin">
        <color auto="1"/>
      </top>
      <bottom style="medium">
        <color auto="1"/>
      </bottom>
      <diagonal/>
    </border>
    <border>
      <left style="medium">
        <color auto="1"/>
      </left>
      <right/>
      <top/>
      <bottom style="double">
        <color auto="1"/>
      </bottom>
      <diagonal/>
    </border>
    <border>
      <left/>
      <right/>
      <top/>
      <bottom style="double">
        <color auto="1"/>
      </bottom>
      <diagonal/>
    </border>
    <border>
      <left style="thin">
        <color auto="1"/>
      </left>
      <right style="thin">
        <color auto="1"/>
      </right>
      <top style="double">
        <color auto="1"/>
      </top>
      <bottom style="thin">
        <color auto="1"/>
      </bottom>
      <diagonal/>
    </border>
    <border>
      <left style="medium">
        <color auto="1"/>
      </left>
      <right/>
      <top style="thin">
        <color auto="1"/>
      </top>
      <bottom style="medium">
        <color auto="1"/>
      </bottom>
      <diagonal/>
    </border>
    <border>
      <left style="medium">
        <color rgb="FFE0E0E0"/>
      </left>
      <right style="medium">
        <color rgb="FFE0E0E0"/>
      </right>
      <top style="medium">
        <color rgb="FFE0E0E0"/>
      </top>
      <bottom style="medium">
        <color rgb="FFE0E0E0"/>
      </bottom>
      <diagonal/>
    </border>
    <border>
      <left style="medium">
        <color rgb="FFE4EEF6"/>
      </left>
      <right style="medium">
        <color rgb="FFE4EEF6"/>
      </right>
      <top style="medium">
        <color rgb="FFE0E0E0"/>
      </top>
      <bottom/>
      <diagonal/>
    </border>
    <border>
      <left style="medium">
        <color rgb="FFE4EEF6"/>
      </left>
      <right/>
      <top style="medium">
        <color rgb="FFE4EEF6"/>
      </top>
      <bottom/>
      <diagonal/>
    </border>
    <border>
      <left/>
      <right/>
      <top style="medium">
        <color rgb="FFE4EEF6"/>
      </top>
      <bottom/>
      <diagonal/>
    </border>
    <border>
      <left/>
      <right style="medium">
        <color rgb="FFE4EEF6"/>
      </right>
      <top style="medium">
        <color rgb="FFE4EEF6"/>
      </top>
      <bottom/>
      <diagonal/>
    </border>
    <border>
      <left style="medium">
        <color rgb="FFE4EEF6"/>
      </left>
      <right style="medium">
        <color rgb="FFE4EEF6"/>
      </right>
      <top/>
      <bottom/>
      <diagonal/>
    </border>
    <border>
      <left style="medium">
        <color rgb="FFE4EEF6"/>
      </left>
      <right/>
      <top/>
      <bottom/>
      <diagonal/>
    </border>
    <border>
      <left/>
      <right style="medium">
        <color rgb="FFE4EEF6"/>
      </right>
      <top/>
      <bottom/>
      <diagonal/>
    </border>
    <border>
      <left style="medium">
        <color rgb="FFE4EEF6"/>
      </left>
      <right style="medium">
        <color rgb="FFE4EEF6"/>
      </right>
      <top/>
      <bottom style="medium">
        <color rgb="FFE4EEF6"/>
      </bottom>
      <diagonal/>
    </border>
    <border>
      <left style="medium">
        <color rgb="FFE4EEF6"/>
      </left>
      <right/>
      <top/>
      <bottom style="medium">
        <color rgb="FFE4EEF6"/>
      </bottom>
      <diagonal/>
    </border>
    <border>
      <left/>
      <right/>
      <top/>
      <bottom style="medium">
        <color rgb="FFE4EEF6"/>
      </bottom>
      <diagonal/>
    </border>
    <border>
      <left/>
      <right style="medium">
        <color rgb="FFE4EEF6"/>
      </right>
      <top/>
      <bottom style="medium">
        <color rgb="FFE4EEF6"/>
      </bottom>
      <diagonal/>
    </border>
    <border>
      <left style="medium">
        <color rgb="FFE4EEF6"/>
      </left>
      <right style="medium">
        <color rgb="FFE4EEF6"/>
      </right>
      <top style="medium">
        <color rgb="FFE4EEF6"/>
      </top>
      <bottom/>
      <diagonal/>
    </border>
    <border>
      <left style="medium">
        <color rgb="FFE4EEF6"/>
      </left>
      <right style="medium">
        <color rgb="FFE4EEF6"/>
      </right>
      <top style="medium">
        <color rgb="FFE4EEF6"/>
      </top>
      <bottom style="medium">
        <color rgb="FFE4EEF6"/>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diagonal/>
    </border>
    <border>
      <left/>
      <right style="medium">
        <color auto="1"/>
      </right>
      <top style="thin">
        <color auto="1"/>
      </top>
      <bottom style="medium">
        <color auto="1"/>
      </bottom>
      <diagonal/>
    </border>
    <border>
      <left/>
      <right style="medium">
        <color auto="1"/>
      </right>
      <top/>
      <bottom/>
      <diagonal/>
    </border>
    <border>
      <left/>
      <right style="medium">
        <color auto="1"/>
      </right>
      <top/>
      <bottom style="double">
        <color auto="1"/>
      </bottom>
      <diagonal/>
    </border>
    <border>
      <left style="medium">
        <color rgb="FFE4EEF6"/>
      </left>
      <right/>
      <top style="medium">
        <color rgb="FFE4EEF6"/>
      </top>
      <bottom style="medium">
        <color rgb="FFE4EEF6"/>
      </bottom>
      <diagonal/>
    </border>
    <border>
      <left/>
      <right/>
      <top style="medium">
        <color rgb="FFE4EEF6"/>
      </top>
      <bottom style="medium">
        <color rgb="FFE4EEF6"/>
      </bottom>
      <diagonal/>
    </border>
    <border>
      <left/>
      <right style="medium">
        <color rgb="FFE4EEF6"/>
      </right>
      <top style="medium">
        <color rgb="FFE4EEF6"/>
      </top>
      <bottom style="medium">
        <color rgb="FFE4EEF6"/>
      </bottom>
      <diagonal/>
    </border>
    <border>
      <left/>
      <right/>
      <top style="double">
        <color auto="1"/>
      </top>
      <bottom/>
      <diagonal/>
    </border>
    <border>
      <left/>
      <right/>
      <top/>
      <bottom style="double">
        <color indexed="9"/>
      </bottom>
      <diagonal/>
    </border>
    <border>
      <left style="double">
        <color indexed="9"/>
      </left>
      <right/>
      <top style="double">
        <color indexed="9"/>
      </top>
      <bottom/>
      <diagonal/>
    </border>
    <border>
      <left/>
      <right/>
      <top style="double">
        <color indexed="9"/>
      </top>
      <bottom/>
      <diagonal/>
    </border>
    <border>
      <left style="double">
        <color indexed="9"/>
      </left>
      <right style="double">
        <color indexed="8"/>
      </right>
      <top/>
      <bottom/>
      <diagonal/>
    </border>
    <border>
      <left style="double">
        <color indexed="8"/>
      </left>
      <right/>
      <top/>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top style="thin">
        <color auto="1"/>
      </top>
      <bottom/>
      <diagonal/>
    </border>
    <border>
      <left style="double">
        <color indexed="8"/>
      </left>
      <right/>
      <top/>
      <bottom style="double">
        <color indexed="9"/>
      </bottom>
      <diagonal/>
    </border>
    <border>
      <left style="double">
        <color indexed="9"/>
      </left>
      <right/>
      <top/>
      <bottom style="double">
        <color indexed="8"/>
      </bottom>
      <diagonal/>
    </border>
    <border>
      <left/>
      <right/>
      <top/>
      <bottom style="double">
        <color indexed="8"/>
      </bottom>
      <diagonal/>
    </border>
    <border>
      <left/>
      <right style="thin">
        <color auto="1"/>
      </right>
      <top style="double">
        <color indexed="9"/>
      </top>
      <bottom/>
      <diagonal/>
    </border>
    <border>
      <left/>
      <right style="double">
        <color indexed="9"/>
      </right>
      <top/>
      <bottom/>
      <diagonal/>
    </border>
    <border>
      <left style="double">
        <color indexed="9"/>
      </left>
      <right style="thin">
        <color auto="1"/>
      </right>
      <top/>
      <bottom/>
      <diagonal/>
    </border>
    <border>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bottom style="medium">
        <color auto="1"/>
      </bottom>
      <diagonal/>
    </border>
    <border>
      <left/>
      <right style="medium">
        <color auto="1"/>
      </right>
      <top style="thin">
        <color auto="1"/>
      </top>
      <bottom/>
      <diagonal/>
    </border>
    <border>
      <left/>
      <right style="double">
        <color indexed="9"/>
      </right>
      <top/>
      <bottom style="double">
        <color indexed="9"/>
      </bottom>
      <diagonal/>
    </border>
    <border>
      <left/>
      <right style="thin">
        <color auto="1"/>
      </right>
      <top/>
      <bottom style="double">
        <color indexed="8"/>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medium">
        <color auto="1"/>
      </top>
      <bottom style="medium">
        <color auto="1"/>
      </bottom>
      <diagonal/>
    </border>
    <border>
      <left/>
      <right style="thin">
        <color auto="1"/>
      </right>
      <top/>
      <bottom/>
      <diagonal/>
    </border>
    <border>
      <left/>
      <right/>
      <top style="thick">
        <color indexed="36"/>
      </top>
      <bottom style="thin">
        <color indexed="36"/>
      </bottom>
      <diagonal/>
    </border>
    <border>
      <left/>
      <right/>
      <top style="thin">
        <color auto="1"/>
      </top>
      <bottom style="thick">
        <color indexed="36"/>
      </bottom>
      <diagonal/>
    </border>
    <border>
      <left style="thin">
        <color auto="1"/>
      </left>
      <right style="thin">
        <color auto="1"/>
      </right>
      <top style="thin">
        <color auto="1"/>
      </top>
      <bottom style="double">
        <color auto="1"/>
      </bottom>
      <diagonal/>
    </border>
  </borders>
  <cellStyleXfs count="6213">
    <xf numFmtId="0" fontId="0" fillId="0" borderId="0"/>
    <xf numFmtId="43" fontId="0" fillId="0" borderId="0" applyFont="0" applyFill="0" applyBorder="0" applyAlignment="0" applyProtection="0"/>
    <xf numFmtId="44" fontId="75" fillId="0" borderId="0" applyFont="0" applyFill="0" applyBorder="0" applyAlignment="0" applyProtection="0">
      <alignment vertical="center"/>
    </xf>
    <xf numFmtId="9" fontId="0" fillId="0" borderId="0" applyFont="0" applyFill="0" applyBorder="0" applyAlignment="0" applyProtection="0"/>
    <xf numFmtId="41" fontId="75" fillId="0" borderId="0" applyFont="0" applyFill="0" applyBorder="0" applyAlignment="0" applyProtection="0">
      <alignment vertical="center"/>
    </xf>
    <xf numFmtId="42" fontId="75"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76" fillId="0" borderId="0" applyNumberFormat="0" applyFill="0" applyBorder="0" applyAlignment="0" applyProtection="0">
      <alignment vertical="center"/>
    </xf>
    <xf numFmtId="0" fontId="75" fillId="15" borderId="94" applyNumberFormat="0" applyFon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80" fillId="0" borderId="95" applyNumberFormat="0" applyFill="0" applyAlignment="0" applyProtection="0">
      <alignment vertical="center"/>
    </xf>
    <xf numFmtId="0" fontId="81" fillId="0" borderId="96" applyNumberFormat="0" applyFill="0" applyAlignment="0" applyProtection="0">
      <alignment vertical="center"/>
    </xf>
    <xf numFmtId="0" fontId="82" fillId="0" borderId="97" applyNumberFormat="0" applyFill="0" applyAlignment="0" applyProtection="0">
      <alignment vertical="center"/>
    </xf>
    <xf numFmtId="0" fontId="82" fillId="0" borderId="0" applyNumberFormat="0" applyFill="0" applyBorder="0" applyAlignment="0" applyProtection="0">
      <alignment vertical="center"/>
    </xf>
    <xf numFmtId="0" fontId="83" fillId="16" borderId="98" applyNumberFormat="0" applyAlignment="0" applyProtection="0">
      <alignment vertical="center"/>
    </xf>
    <xf numFmtId="0" fontId="84" fillId="17" borderId="99" applyNumberFormat="0" applyAlignment="0" applyProtection="0">
      <alignment vertical="center"/>
    </xf>
    <xf numFmtId="0" fontId="85" fillId="17" borderId="98" applyNumberFormat="0" applyAlignment="0" applyProtection="0">
      <alignment vertical="center"/>
    </xf>
    <xf numFmtId="0" fontId="86" fillId="18" borderId="100" applyNumberFormat="0" applyAlignment="0" applyProtection="0">
      <alignment vertical="center"/>
    </xf>
    <xf numFmtId="0" fontId="87" fillId="0" borderId="101" applyNumberFormat="0" applyFill="0" applyAlignment="0" applyProtection="0">
      <alignment vertical="center"/>
    </xf>
    <xf numFmtId="0" fontId="88" fillId="0" borderId="102" applyNumberFormat="0" applyFill="0" applyAlignment="0" applyProtection="0">
      <alignment vertical="center"/>
    </xf>
    <xf numFmtId="0" fontId="89" fillId="19" borderId="0" applyNumberFormat="0" applyBorder="0" applyAlignment="0" applyProtection="0">
      <alignment vertical="center"/>
    </xf>
    <xf numFmtId="0" fontId="90" fillId="20" borderId="0" applyNumberFormat="0" applyBorder="0" applyAlignment="0" applyProtection="0">
      <alignment vertical="center"/>
    </xf>
    <xf numFmtId="0" fontId="91" fillId="21" borderId="0" applyNumberFormat="0" applyBorder="0" applyAlignment="0" applyProtection="0">
      <alignment vertical="center"/>
    </xf>
    <xf numFmtId="0" fontId="92" fillId="22" borderId="0" applyNumberFormat="0" applyBorder="0" applyAlignment="0" applyProtection="0">
      <alignment vertical="center"/>
    </xf>
    <xf numFmtId="0" fontId="93" fillId="23" borderId="0" applyNumberFormat="0" applyBorder="0" applyAlignment="0" applyProtection="0">
      <alignment vertical="center"/>
    </xf>
    <xf numFmtId="0" fontId="93" fillId="24" borderId="0" applyNumberFormat="0" applyBorder="0" applyAlignment="0" applyProtection="0">
      <alignment vertical="center"/>
    </xf>
    <xf numFmtId="0" fontId="94" fillId="25" borderId="0" applyNumberFormat="0" applyBorder="0" applyAlignment="0" applyProtection="0">
      <alignment vertical="center"/>
    </xf>
    <xf numFmtId="0" fontId="92" fillId="26" borderId="0" applyNumberFormat="0" applyBorder="0" applyAlignment="0" applyProtection="0">
      <alignment vertical="center"/>
    </xf>
    <xf numFmtId="0" fontId="93" fillId="27" borderId="0" applyNumberFormat="0" applyBorder="0" applyAlignment="0" applyProtection="0">
      <alignment vertical="center"/>
    </xf>
    <xf numFmtId="0" fontId="93" fillId="28" borderId="0" applyNumberFormat="0" applyBorder="0" applyAlignment="0" applyProtection="0">
      <alignment vertical="center"/>
    </xf>
    <xf numFmtId="0" fontId="94" fillId="29" borderId="0" applyNumberFormat="0" applyBorder="0" applyAlignment="0" applyProtection="0">
      <alignment vertical="center"/>
    </xf>
    <xf numFmtId="0" fontId="92" fillId="30" borderId="0" applyNumberFormat="0" applyBorder="0" applyAlignment="0" applyProtection="0">
      <alignment vertical="center"/>
    </xf>
    <xf numFmtId="0" fontId="93" fillId="31" borderId="0" applyNumberFormat="0" applyBorder="0" applyAlignment="0" applyProtection="0">
      <alignment vertical="center"/>
    </xf>
    <xf numFmtId="0" fontId="93" fillId="32" borderId="0" applyNumberFormat="0" applyBorder="0" applyAlignment="0" applyProtection="0">
      <alignment vertical="center"/>
    </xf>
    <xf numFmtId="0" fontId="94" fillId="33" borderId="0" applyNumberFormat="0" applyBorder="0" applyAlignment="0" applyProtection="0">
      <alignment vertical="center"/>
    </xf>
    <xf numFmtId="0" fontId="92" fillId="34" borderId="0" applyNumberFormat="0" applyBorder="0" applyAlignment="0" applyProtection="0">
      <alignment vertical="center"/>
    </xf>
    <xf numFmtId="0" fontId="93" fillId="35" borderId="0" applyNumberFormat="0" applyBorder="0" applyAlignment="0" applyProtection="0">
      <alignment vertical="center"/>
    </xf>
    <xf numFmtId="0" fontId="93" fillId="36" borderId="0" applyNumberFormat="0" applyBorder="0" applyAlignment="0" applyProtection="0">
      <alignment vertical="center"/>
    </xf>
    <xf numFmtId="0" fontId="94" fillId="37" borderId="0" applyNumberFormat="0" applyBorder="0" applyAlignment="0" applyProtection="0">
      <alignment vertical="center"/>
    </xf>
    <xf numFmtId="0" fontId="92" fillId="38" borderId="0" applyNumberFormat="0" applyBorder="0" applyAlignment="0" applyProtection="0">
      <alignment vertical="center"/>
    </xf>
    <xf numFmtId="0" fontId="93" fillId="39" borderId="0" applyNumberFormat="0" applyBorder="0" applyAlignment="0" applyProtection="0">
      <alignment vertical="center"/>
    </xf>
    <xf numFmtId="0" fontId="93" fillId="40" borderId="0" applyNumberFormat="0" applyBorder="0" applyAlignment="0" applyProtection="0">
      <alignment vertical="center"/>
    </xf>
    <xf numFmtId="0" fontId="94" fillId="41" borderId="0" applyNumberFormat="0" applyBorder="0" applyAlignment="0" applyProtection="0">
      <alignment vertical="center"/>
    </xf>
    <xf numFmtId="0" fontId="92" fillId="42" borderId="0" applyNumberFormat="0" applyBorder="0" applyAlignment="0" applyProtection="0">
      <alignment vertical="center"/>
    </xf>
    <xf numFmtId="0" fontId="93" fillId="43" borderId="0" applyNumberFormat="0" applyBorder="0" applyAlignment="0" applyProtection="0">
      <alignment vertical="center"/>
    </xf>
    <xf numFmtId="0" fontId="93" fillId="44" borderId="0" applyNumberFormat="0" applyBorder="0" applyAlignment="0" applyProtection="0">
      <alignment vertical="center"/>
    </xf>
    <xf numFmtId="0" fontId="94" fillId="45" borderId="0" applyNumberFormat="0" applyBorder="0" applyAlignment="0" applyProtection="0">
      <alignment vertical="center"/>
    </xf>
    <xf numFmtId="0" fontId="95" fillId="0" borderId="0" applyFont="0" applyFill="0" applyBorder="0" applyAlignment="0" applyProtection="0"/>
    <xf numFmtId="176" fontId="96" fillId="0" borderId="0" applyFont="0" applyFill="0" applyBorder="0" applyAlignment="0" applyProtection="0"/>
    <xf numFmtId="0"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177" fontId="95" fillId="0" borderId="0" applyFont="0" applyFill="0" applyBorder="0" applyAlignment="0" applyProtection="0"/>
    <xf numFmtId="40" fontId="96" fillId="0" borderId="0" applyFont="0" applyFill="0" applyBorder="0" applyAlignment="0" applyProtection="0"/>
    <xf numFmtId="38" fontId="96" fillId="0" borderId="0" applyFont="0" applyFill="0" applyBorder="0" applyAlignment="0" applyProtection="0"/>
    <xf numFmtId="0" fontId="97" fillId="0" borderId="0"/>
    <xf numFmtId="0" fontId="97" fillId="0" borderId="0">
      <protection locked="0"/>
    </xf>
    <xf numFmtId="0" fontId="98" fillId="0" borderId="0"/>
    <xf numFmtId="177" fontId="98" fillId="0" borderId="0"/>
    <xf numFmtId="177" fontId="97" fillId="0" borderId="0">
      <protection locked="0"/>
    </xf>
    <xf numFmtId="49" fontId="20" fillId="0" borderId="0" applyProtection="0">
      <alignment horizontal="left"/>
    </xf>
    <xf numFmtId="49" fontId="20" fillId="0" borderId="0"/>
    <xf numFmtId="49" fontId="20" fillId="0" borderId="0"/>
    <xf numFmtId="49" fontId="20" fillId="0" borderId="0" applyProtection="0">
      <alignment horizontal="left"/>
    </xf>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9" fillId="0" borderId="0"/>
    <xf numFmtId="177" fontId="99" fillId="0" borderId="0"/>
    <xf numFmtId="0" fontId="99" fillId="0" borderId="0"/>
    <xf numFmtId="177" fontId="99"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0" fillId="0" borderId="0">
      <protection locked="0"/>
    </xf>
    <xf numFmtId="177" fontId="0" fillId="0" borderId="0">
      <protection locked="0"/>
    </xf>
    <xf numFmtId="0" fontId="99" fillId="0" borderId="0">
      <protection locked="0"/>
    </xf>
    <xf numFmtId="177" fontId="99" fillId="0" borderId="0">
      <protection locked="0"/>
    </xf>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7" fillId="0" borderId="0"/>
    <xf numFmtId="0" fontId="7" fillId="0" borderId="0"/>
    <xf numFmtId="177" fontId="7" fillId="0" borderId="0"/>
    <xf numFmtId="177" fontId="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7" fillId="0" borderId="0"/>
    <xf numFmtId="0" fontId="7" fillId="0" borderId="0"/>
    <xf numFmtId="177" fontId="7" fillId="0" borderId="0"/>
    <xf numFmtId="177" fontId="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7" fillId="0" borderId="0"/>
    <xf numFmtId="0" fontId="7" fillId="0" borderId="0"/>
    <xf numFmtId="177" fontId="7" fillId="0" borderId="0"/>
    <xf numFmtId="177" fontId="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xf numFmtId="177" fontId="97" fillId="0" borderId="0"/>
    <xf numFmtId="0" fontId="0" fillId="0" borderId="0">
      <protection locked="0"/>
    </xf>
    <xf numFmtId="177" fontId="0"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0"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9" fillId="0" borderId="0"/>
    <xf numFmtId="177" fontId="99" fillId="0" borderId="0"/>
    <xf numFmtId="0" fontId="97" fillId="0" borderId="0"/>
    <xf numFmtId="177" fontId="97"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0" fontId="97" fillId="0" borderId="0"/>
    <xf numFmtId="177" fontId="97" fillId="0" borderId="0"/>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xf numFmtId="177" fontId="97" fillId="0" borderId="0"/>
    <xf numFmtId="0" fontId="97" fillId="0" borderId="0">
      <protection locked="0"/>
    </xf>
    <xf numFmtId="177" fontId="97" fillId="0" borderId="0">
      <protection locked="0"/>
    </xf>
    <xf numFmtId="0" fontId="97" fillId="0" borderId="0"/>
    <xf numFmtId="177" fontId="97"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0" fillId="0" borderId="0">
      <protection locked="0"/>
    </xf>
    <xf numFmtId="177" fontId="0"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0"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xf numFmtId="177" fontId="97" fillId="0" borderId="0"/>
    <xf numFmtId="0" fontId="97" fillId="0" borderId="0"/>
    <xf numFmtId="177" fontId="97"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9" fillId="0" borderId="0"/>
    <xf numFmtId="177" fontId="99"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xf numFmtId="177" fontId="97" fillId="0" borderId="0"/>
    <xf numFmtId="0" fontId="0" fillId="0" borderId="0">
      <protection locked="0"/>
    </xf>
    <xf numFmtId="177" fontId="0"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9" fillId="0" borderId="0"/>
    <xf numFmtId="177" fontId="99"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0" fillId="0" borderId="0"/>
    <xf numFmtId="177" fontId="0" fillId="0" borderId="0"/>
    <xf numFmtId="0" fontId="97" fillId="0" borderId="0">
      <protection locked="0"/>
    </xf>
    <xf numFmtId="177" fontId="97" fillId="0" borderId="0">
      <protection locked="0"/>
    </xf>
    <xf numFmtId="178" fontId="20" fillId="0" borderId="0" applyFill="0" applyBorder="0" applyProtection="0">
      <alignment horizontal="right"/>
    </xf>
    <xf numFmtId="179" fontId="20" fillId="0" borderId="0" applyFill="0" applyBorder="0" applyProtection="0">
      <alignment horizontal="right"/>
    </xf>
    <xf numFmtId="180" fontId="100" fillId="0" borderId="0" applyFill="0" applyBorder="0" applyProtection="0">
      <alignment horizontal="center"/>
    </xf>
    <xf numFmtId="181" fontId="100" fillId="0" borderId="0" applyFill="0" applyBorder="0" applyProtection="0">
      <alignment horizontal="center"/>
    </xf>
    <xf numFmtId="182" fontId="36" fillId="0" borderId="0" applyFill="0" applyBorder="0" applyProtection="0">
      <alignment horizontal="right"/>
    </xf>
    <xf numFmtId="183" fontId="20" fillId="0" borderId="0" applyFill="0" applyBorder="0" applyProtection="0">
      <alignment horizontal="right"/>
    </xf>
    <xf numFmtId="184" fontId="20" fillId="0" borderId="0" applyFill="0" applyBorder="0" applyProtection="0">
      <alignment horizontal="right"/>
    </xf>
    <xf numFmtId="185" fontId="20" fillId="0" borderId="0" applyFill="0" applyBorder="0" applyProtection="0">
      <alignment horizontal="right"/>
    </xf>
    <xf numFmtId="186" fontId="20" fillId="0" borderId="0" applyFill="0" applyBorder="0" applyProtection="0">
      <alignment horizontal="right"/>
    </xf>
    <xf numFmtId="187" fontId="97" fillId="0" borderId="0" applyFont="0" applyFill="0" applyBorder="0" applyAlignment="0" applyProtection="0"/>
    <xf numFmtId="0" fontId="98" fillId="0" borderId="0"/>
    <xf numFmtId="0" fontId="20" fillId="0" borderId="0">
      <protection locked="0"/>
    </xf>
    <xf numFmtId="177" fontId="20" fillId="0" borderId="0">
      <protection locked="0"/>
    </xf>
    <xf numFmtId="0" fontId="0" fillId="0" borderId="0"/>
    <xf numFmtId="177" fontId="0" fillId="0" borderId="0"/>
    <xf numFmtId="177" fontId="0" fillId="0" borderId="0"/>
    <xf numFmtId="0" fontId="0" fillId="0" borderId="0"/>
    <xf numFmtId="188" fontId="101" fillId="0" borderId="0" applyFont="0" applyFill="0" applyBorder="0" applyAlignment="0" applyProtection="0"/>
    <xf numFmtId="10" fontId="101" fillId="0" borderId="0" applyFont="0" applyFill="0" applyBorder="0" applyAlignment="0" applyProtection="0"/>
    <xf numFmtId="0" fontId="93" fillId="23" borderId="0" applyNumberFormat="0" applyBorder="0" applyAlignment="0" applyProtection="0">
      <alignment vertical="center"/>
    </xf>
    <xf numFmtId="0" fontId="93" fillId="23" borderId="0" applyNumberFormat="0" applyBorder="0" applyAlignment="0" applyProtection="0">
      <alignment vertical="center"/>
    </xf>
    <xf numFmtId="0" fontId="93" fillId="23" borderId="0" applyNumberFormat="0" applyBorder="0" applyAlignment="0" applyProtection="0">
      <alignment vertical="center"/>
    </xf>
    <xf numFmtId="0" fontId="93" fillId="23" borderId="0" applyNumberFormat="0" applyBorder="0" applyAlignment="0" applyProtection="0">
      <alignment vertical="center"/>
    </xf>
    <xf numFmtId="0" fontId="93" fillId="23" borderId="0" applyNumberFormat="0" applyBorder="0" applyAlignment="0" applyProtection="0">
      <alignment vertical="center"/>
    </xf>
    <xf numFmtId="0" fontId="93" fillId="23" borderId="0" applyNumberFormat="0" applyBorder="0" applyAlignment="0" applyProtection="0">
      <alignment vertical="center"/>
    </xf>
    <xf numFmtId="0" fontId="93" fillId="23" borderId="0" applyNumberFormat="0" applyBorder="0" applyAlignment="0" applyProtection="0">
      <alignment vertical="center"/>
    </xf>
    <xf numFmtId="0" fontId="93" fillId="23" borderId="0" applyNumberFormat="0" applyBorder="0" applyAlignment="0" applyProtection="0">
      <alignment vertical="center"/>
    </xf>
    <xf numFmtId="0" fontId="93" fillId="27" borderId="0" applyNumberFormat="0" applyBorder="0" applyAlignment="0" applyProtection="0">
      <alignment vertical="center"/>
    </xf>
    <xf numFmtId="0" fontId="93" fillId="27" borderId="0" applyNumberFormat="0" applyBorder="0" applyAlignment="0" applyProtection="0">
      <alignment vertical="center"/>
    </xf>
    <xf numFmtId="0" fontId="93" fillId="27" borderId="0" applyNumberFormat="0" applyBorder="0" applyAlignment="0" applyProtection="0">
      <alignment vertical="center"/>
    </xf>
    <xf numFmtId="0" fontId="93" fillId="27" borderId="0" applyNumberFormat="0" applyBorder="0" applyAlignment="0" applyProtection="0">
      <alignment vertical="center"/>
    </xf>
    <xf numFmtId="0" fontId="93" fillId="27" borderId="0" applyNumberFormat="0" applyBorder="0" applyAlignment="0" applyProtection="0">
      <alignment vertical="center"/>
    </xf>
    <xf numFmtId="0" fontId="93" fillId="27" borderId="0" applyNumberFormat="0" applyBorder="0" applyAlignment="0" applyProtection="0">
      <alignment vertical="center"/>
    </xf>
    <xf numFmtId="0" fontId="93" fillId="27" borderId="0" applyNumberFormat="0" applyBorder="0" applyAlignment="0" applyProtection="0">
      <alignment vertical="center"/>
    </xf>
    <xf numFmtId="0" fontId="93" fillId="27" borderId="0" applyNumberFormat="0" applyBorder="0" applyAlignment="0" applyProtection="0">
      <alignment vertical="center"/>
    </xf>
    <xf numFmtId="0" fontId="93" fillId="31" borderId="0" applyNumberFormat="0" applyBorder="0" applyAlignment="0" applyProtection="0">
      <alignment vertical="center"/>
    </xf>
    <xf numFmtId="0" fontId="93" fillId="31" borderId="0" applyNumberFormat="0" applyBorder="0" applyAlignment="0" applyProtection="0">
      <alignment vertical="center"/>
    </xf>
    <xf numFmtId="0" fontId="93" fillId="31" borderId="0" applyNumberFormat="0" applyBorder="0" applyAlignment="0" applyProtection="0">
      <alignment vertical="center"/>
    </xf>
    <xf numFmtId="0" fontId="93" fillId="31" borderId="0" applyNumberFormat="0" applyBorder="0" applyAlignment="0" applyProtection="0">
      <alignment vertical="center"/>
    </xf>
    <xf numFmtId="0" fontId="93" fillId="31" borderId="0" applyNumberFormat="0" applyBorder="0" applyAlignment="0" applyProtection="0">
      <alignment vertical="center"/>
    </xf>
    <xf numFmtId="0" fontId="93" fillId="31" borderId="0" applyNumberFormat="0" applyBorder="0" applyAlignment="0" applyProtection="0">
      <alignment vertical="center"/>
    </xf>
    <xf numFmtId="0" fontId="93" fillId="31" borderId="0" applyNumberFormat="0" applyBorder="0" applyAlignment="0" applyProtection="0">
      <alignment vertical="center"/>
    </xf>
    <xf numFmtId="0" fontId="93" fillId="31"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5" borderId="0" applyNumberFormat="0" applyBorder="0" applyAlignment="0" applyProtection="0">
      <alignment vertical="center"/>
    </xf>
    <xf numFmtId="0" fontId="93" fillId="39" borderId="0" applyNumberFormat="0" applyBorder="0" applyAlignment="0" applyProtection="0">
      <alignment vertical="center"/>
    </xf>
    <xf numFmtId="0" fontId="93" fillId="39" borderId="0" applyNumberFormat="0" applyBorder="0" applyAlignment="0" applyProtection="0">
      <alignment vertical="center"/>
    </xf>
    <xf numFmtId="0" fontId="93" fillId="39" borderId="0" applyNumberFormat="0" applyBorder="0" applyAlignment="0" applyProtection="0">
      <alignment vertical="center"/>
    </xf>
    <xf numFmtId="0" fontId="93" fillId="39" borderId="0" applyNumberFormat="0" applyBorder="0" applyAlignment="0" applyProtection="0">
      <alignment vertical="center"/>
    </xf>
    <xf numFmtId="0" fontId="93" fillId="39" borderId="0" applyNumberFormat="0" applyBorder="0" applyAlignment="0" applyProtection="0">
      <alignment vertical="center"/>
    </xf>
    <xf numFmtId="0" fontId="93" fillId="39" borderId="0" applyNumberFormat="0" applyBorder="0" applyAlignment="0" applyProtection="0">
      <alignment vertical="center"/>
    </xf>
    <xf numFmtId="0" fontId="93" fillId="39" borderId="0" applyNumberFormat="0" applyBorder="0" applyAlignment="0" applyProtection="0">
      <alignment vertical="center"/>
    </xf>
    <xf numFmtId="0" fontId="93" fillId="39" borderId="0" applyNumberFormat="0" applyBorder="0" applyAlignment="0" applyProtection="0">
      <alignment vertical="center"/>
    </xf>
    <xf numFmtId="0" fontId="93" fillId="43" borderId="0" applyNumberFormat="0" applyBorder="0" applyAlignment="0" applyProtection="0">
      <alignment vertical="center"/>
    </xf>
    <xf numFmtId="0" fontId="93" fillId="43" borderId="0" applyNumberFormat="0" applyBorder="0" applyAlignment="0" applyProtection="0">
      <alignment vertical="center"/>
    </xf>
    <xf numFmtId="0" fontId="93" fillId="43" borderId="0" applyNumberFormat="0" applyBorder="0" applyAlignment="0" applyProtection="0">
      <alignment vertical="center"/>
    </xf>
    <xf numFmtId="0" fontId="93" fillId="43" borderId="0" applyNumberFormat="0" applyBorder="0" applyAlignment="0" applyProtection="0">
      <alignment vertical="center"/>
    </xf>
    <xf numFmtId="0" fontId="93" fillId="43" borderId="0" applyNumberFormat="0" applyBorder="0" applyAlignment="0" applyProtection="0">
      <alignment vertical="center"/>
    </xf>
    <xf numFmtId="0" fontId="93" fillId="43" borderId="0" applyNumberFormat="0" applyBorder="0" applyAlignment="0" applyProtection="0">
      <alignment vertical="center"/>
    </xf>
    <xf numFmtId="0" fontId="93" fillId="43" borderId="0" applyNumberFormat="0" applyBorder="0" applyAlignment="0" applyProtection="0">
      <alignment vertical="center"/>
    </xf>
    <xf numFmtId="0" fontId="93" fillId="43"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4" borderId="0" applyNumberFormat="0" applyBorder="0" applyAlignment="0" applyProtection="0">
      <alignment vertical="center"/>
    </xf>
    <xf numFmtId="0" fontId="93" fillId="28" borderId="0" applyNumberFormat="0" applyBorder="0" applyAlignment="0" applyProtection="0">
      <alignment vertical="center"/>
    </xf>
    <xf numFmtId="0" fontId="93" fillId="28" borderId="0" applyNumberFormat="0" applyBorder="0" applyAlignment="0" applyProtection="0">
      <alignment vertical="center"/>
    </xf>
    <xf numFmtId="0" fontId="93" fillId="28" borderId="0" applyNumberFormat="0" applyBorder="0" applyAlignment="0" applyProtection="0">
      <alignment vertical="center"/>
    </xf>
    <xf numFmtId="0" fontId="93" fillId="28" borderId="0" applyNumberFormat="0" applyBorder="0" applyAlignment="0" applyProtection="0">
      <alignment vertical="center"/>
    </xf>
    <xf numFmtId="0" fontId="93" fillId="28" borderId="0" applyNumberFormat="0" applyBorder="0" applyAlignment="0" applyProtection="0">
      <alignment vertical="center"/>
    </xf>
    <xf numFmtId="0" fontId="93" fillId="28" borderId="0" applyNumberFormat="0" applyBorder="0" applyAlignment="0" applyProtection="0">
      <alignment vertical="center"/>
    </xf>
    <xf numFmtId="0" fontId="93" fillId="28" borderId="0" applyNumberFormat="0" applyBorder="0" applyAlignment="0" applyProtection="0">
      <alignment vertical="center"/>
    </xf>
    <xf numFmtId="0" fontId="93" fillId="28" borderId="0" applyNumberFormat="0" applyBorder="0" applyAlignment="0" applyProtection="0">
      <alignment vertical="center"/>
    </xf>
    <xf numFmtId="0" fontId="93" fillId="32" borderId="0" applyNumberFormat="0" applyBorder="0" applyAlignment="0" applyProtection="0">
      <alignment vertical="center"/>
    </xf>
    <xf numFmtId="0" fontId="93" fillId="32" borderId="0" applyNumberFormat="0" applyBorder="0" applyAlignment="0" applyProtection="0">
      <alignment vertical="center"/>
    </xf>
    <xf numFmtId="0" fontId="93" fillId="32" borderId="0" applyNumberFormat="0" applyBorder="0" applyAlignment="0" applyProtection="0">
      <alignment vertical="center"/>
    </xf>
    <xf numFmtId="0" fontId="93" fillId="32" borderId="0" applyNumberFormat="0" applyBorder="0" applyAlignment="0" applyProtection="0">
      <alignment vertical="center"/>
    </xf>
    <xf numFmtId="0" fontId="93" fillId="32" borderId="0" applyNumberFormat="0" applyBorder="0" applyAlignment="0" applyProtection="0">
      <alignment vertical="center"/>
    </xf>
    <xf numFmtId="0" fontId="93" fillId="32" borderId="0" applyNumberFormat="0" applyBorder="0" applyAlignment="0" applyProtection="0">
      <alignment vertical="center"/>
    </xf>
    <xf numFmtId="0" fontId="93" fillId="32" borderId="0" applyNumberFormat="0" applyBorder="0" applyAlignment="0" applyProtection="0">
      <alignment vertical="center"/>
    </xf>
    <xf numFmtId="0" fontId="93" fillId="32" borderId="0" applyNumberFormat="0" applyBorder="0" applyAlignment="0" applyProtection="0">
      <alignment vertical="center"/>
    </xf>
    <xf numFmtId="0" fontId="93" fillId="36" borderId="0" applyNumberFormat="0" applyBorder="0" applyAlignment="0" applyProtection="0">
      <alignment vertical="center"/>
    </xf>
    <xf numFmtId="0" fontId="93" fillId="36" borderId="0" applyNumberFormat="0" applyBorder="0" applyAlignment="0" applyProtection="0">
      <alignment vertical="center"/>
    </xf>
    <xf numFmtId="0" fontId="93" fillId="36" borderId="0" applyNumberFormat="0" applyBorder="0" applyAlignment="0" applyProtection="0">
      <alignment vertical="center"/>
    </xf>
    <xf numFmtId="0" fontId="93" fillId="36" borderId="0" applyNumberFormat="0" applyBorder="0" applyAlignment="0" applyProtection="0">
      <alignment vertical="center"/>
    </xf>
    <xf numFmtId="0" fontId="93" fillId="36" borderId="0" applyNumberFormat="0" applyBorder="0" applyAlignment="0" applyProtection="0">
      <alignment vertical="center"/>
    </xf>
    <xf numFmtId="0" fontId="93" fillId="36" borderId="0" applyNumberFormat="0" applyBorder="0" applyAlignment="0" applyProtection="0">
      <alignment vertical="center"/>
    </xf>
    <xf numFmtId="0" fontId="93" fillId="36" borderId="0" applyNumberFormat="0" applyBorder="0" applyAlignment="0" applyProtection="0">
      <alignment vertical="center"/>
    </xf>
    <xf numFmtId="0" fontId="93" fillId="36" borderId="0" applyNumberFormat="0" applyBorder="0" applyAlignment="0" applyProtection="0">
      <alignment vertical="center"/>
    </xf>
    <xf numFmtId="0" fontId="93" fillId="40" borderId="0" applyNumberFormat="0" applyBorder="0" applyAlignment="0" applyProtection="0">
      <alignment vertical="center"/>
    </xf>
    <xf numFmtId="0" fontId="93" fillId="40" borderId="0" applyNumberFormat="0" applyBorder="0" applyAlignment="0" applyProtection="0">
      <alignment vertical="center"/>
    </xf>
    <xf numFmtId="0" fontId="93" fillId="40" borderId="0" applyNumberFormat="0" applyBorder="0" applyAlignment="0" applyProtection="0">
      <alignment vertical="center"/>
    </xf>
    <xf numFmtId="0" fontId="93" fillId="40" borderId="0" applyNumberFormat="0" applyBorder="0" applyAlignment="0" applyProtection="0">
      <alignment vertical="center"/>
    </xf>
    <xf numFmtId="0" fontId="93" fillId="40" borderId="0" applyNumberFormat="0" applyBorder="0" applyAlignment="0" applyProtection="0">
      <alignment vertical="center"/>
    </xf>
    <xf numFmtId="0" fontId="93" fillId="40" borderId="0" applyNumberFormat="0" applyBorder="0" applyAlignment="0" applyProtection="0">
      <alignment vertical="center"/>
    </xf>
    <xf numFmtId="0" fontId="93" fillId="40" borderId="0" applyNumberFormat="0" applyBorder="0" applyAlignment="0" applyProtection="0">
      <alignment vertical="center"/>
    </xf>
    <xf numFmtId="0" fontId="93" fillId="40" borderId="0" applyNumberFormat="0" applyBorder="0" applyAlignment="0" applyProtection="0">
      <alignment vertical="center"/>
    </xf>
    <xf numFmtId="0" fontId="93" fillId="44" borderId="0" applyNumberFormat="0" applyBorder="0" applyAlignment="0" applyProtection="0">
      <alignment vertical="center"/>
    </xf>
    <xf numFmtId="0" fontId="93" fillId="44" borderId="0" applyNumberFormat="0" applyBorder="0" applyAlignment="0" applyProtection="0">
      <alignment vertical="center"/>
    </xf>
    <xf numFmtId="0" fontId="93" fillId="44" borderId="0" applyNumberFormat="0" applyBorder="0" applyAlignment="0" applyProtection="0">
      <alignment vertical="center"/>
    </xf>
    <xf numFmtId="0" fontId="93" fillId="44" borderId="0" applyNumberFormat="0" applyBorder="0" applyAlignment="0" applyProtection="0">
      <alignment vertical="center"/>
    </xf>
    <xf numFmtId="0" fontId="93" fillId="44" borderId="0" applyNumberFormat="0" applyBorder="0" applyAlignment="0" applyProtection="0">
      <alignment vertical="center"/>
    </xf>
    <xf numFmtId="0" fontId="93" fillId="44" borderId="0" applyNumberFormat="0" applyBorder="0" applyAlignment="0" applyProtection="0">
      <alignment vertical="center"/>
    </xf>
    <xf numFmtId="0" fontId="93" fillId="44" borderId="0" applyNumberFormat="0" applyBorder="0" applyAlignment="0" applyProtection="0">
      <alignment vertical="center"/>
    </xf>
    <xf numFmtId="0" fontId="93" fillId="44" borderId="0" applyNumberFormat="0" applyBorder="0" applyAlignment="0" applyProtection="0">
      <alignment vertical="center"/>
    </xf>
    <xf numFmtId="0" fontId="92" fillId="25" borderId="0" applyNumberFormat="0" applyBorder="0" applyAlignment="0" applyProtection="0">
      <alignment vertical="center"/>
    </xf>
    <xf numFmtId="0" fontId="92" fillId="29" borderId="0" applyNumberFormat="0" applyBorder="0" applyAlignment="0" applyProtection="0">
      <alignment vertical="center"/>
    </xf>
    <xf numFmtId="0" fontId="92" fillId="33" borderId="0" applyNumberFormat="0" applyBorder="0" applyAlignment="0" applyProtection="0">
      <alignment vertical="center"/>
    </xf>
    <xf numFmtId="0" fontId="92" fillId="37" borderId="0" applyNumberFormat="0" applyBorder="0" applyAlignment="0" applyProtection="0">
      <alignment vertical="center"/>
    </xf>
    <xf numFmtId="0" fontId="92" fillId="41" borderId="0" applyNumberFormat="0" applyBorder="0" applyAlignment="0" applyProtection="0">
      <alignment vertical="center"/>
    </xf>
    <xf numFmtId="0" fontId="92" fillId="45" borderId="0" applyNumberFormat="0" applyBorder="0" applyAlignment="0" applyProtection="0">
      <alignment vertical="center"/>
    </xf>
    <xf numFmtId="0" fontId="98" fillId="0" borderId="0" applyNumberFormat="0" applyFont="0"/>
    <xf numFmtId="0" fontId="98" fillId="0" borderId="0" applyNumberFormat="0" applyFont="0"/>
    <xf numFmtId="177" fontId="98" fillId="0" borderId="0" applyNumberFormat="0" applyFont="0"/>
    <xf numFmtId="177" fontId="98" fillId="0" borderId="0" applyNumberFormat="0" applyFont="0"/>
    <xf numFmtId="0" fontId="102" fillId="0" borderId="0">
      <alignment horizontal="center" wrapText="1"/>
      <protection locked="0"/>
    </xf>
    <xf numFmtId="177" fontId="102" fillId="0" borderId="0">
      <alignment horizontal="center" wrapText="1"/>
      <protection locked="0"/>
    </xf>
    <xf numFmtId="0" fontId="98" fillId="0" borderId="0" applyFill="0" applyBorder="0" applyAlignment="0"/>
    <xf numFmtId="189" fontId="0" fillId="0" borderId="0" applyFill="0" applyBorder="0" applyAlignment="0"/>
    <xf numFmtId="177" fontId="98" fillId="0" borderId="0" applyFill="0" applyBorder="0" applyAlignment="0"/>
    <xf numFmtId="190" fontId="97" fillId="0" borderId="0" applyFill="0" applyBorder="0" applyAlignment="0"/>
    <xf numFmtId="191" fontId="97" fillId="0" borderId="0" applyFill="0" applyBorder="0" applyAlignment="0"/>
    <xf numFmtId="192" fontId="97" fillId="0" borderId="0" applyFill="0" applyBorder="0" applyAlignment="0"/>
    <xf numFmtId="193" fontId="97" fillId="0" borderId="0" applyFill="0" applyBorder="0" applyAlignment="0"/>
    <xf numFmtId="194" fontId="97" fillId="0" borderId="0" applyFill="0" applyBorder="0" applyAlignment="0"/>
    <xf numFmtId="195" fontId="97" fillId="0" borderId="0" applyFill="0" applyBorder="0" applyAlignment="0"/>
    <xf numFmtId="190" fontId="97" fillId="0" borderId="0" applyFill="0" applyBorder="0" applyAlignment="0"/>
    <xf numFmtId="0" fontId="103" fillId="0" borderId="40" applyNumberFormat="0" applyFill="0" applyProtection="0">
      <alignment horizontal="center"/>
    </xf>
    <xf numFmtId="177" fontId="103" fillId="0" borderId="40" applyNumberFormat="0" applyFill="0" applyProtection="0">
      <alignment horizontal="center"/>
    </xf>
    <xf numFmtId="0" fontId="104" fillId="0" borderId="0" applyNumberFormat="0" applyFill="0" applyBorder="0" applyAlignment="0" applyProtection="0"/>
    <xf numFmtId="0" fontId="105" fillId="0" borderId="0" applyFill="0" applyBorder="0">
      <alignment horizontal="right"/>
    </xf>
    <xf numFmtId="177" fontId="105" fillId="0" borderId="0" applyFill="0" applyBorder="0">
      <alignment horizontal="right"/>
    </xf>
    <xf numFmtId="0" fontId="0" fillId="0" borderId="0" applyFill="0" applyBorder="0">
      <alignment horizontal="right"/>
    </xf>
    <xf numFmtId="177" fontId="0" fillId="0" borderId="0" applyFill="0" applyBorder="0">
      <alignment horizontal="right"/>
    </xf>
    <xf numFmtId="0" fontId="106" fillId="0" borderId="5">
      <alignment horizontal="center"/>
    </xf>
    <xf numFmtId="196" fontId="97" fillId="0" borderId="0"/>
    <xf numFmtId="196" fontId="97" fillId="0" borderId="0"/>
    <xf numFmtId="196" fontId="97" fillId="0" borderId="0"/>
    <xf numFmtId="196" fontId="97" fillId="0" borderId="0"/>
    <xf numFmtId="196" fontId="97" fillId="0" borderId="0"/>
    <xf numFmtId="196" fontId="97" fillId="0" borderId="0"/>
    <xf numFmtId="196" fontId="97" fillId="0" borderId="0"/>
    <xf numFmtId="196" fontId="97" fillId="0" borderId="0"/>
    <xf numFmtId="197" fontId="20" fillId="0" borderId="0" applyFont="0" applyFill="0" applyBorder="0" applyAlignment="0" applyProtection="0"/>
    <xf numFmtId="41" fontId="97" fillId="0" borderId="0" applyFont="0" applyFill="0" applyBorder="0" applyAlignment="0" applyProtection="0"/>
    <xf numFmtId="194"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198" fontId="20"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1" fontId="107" fillId="0" borderId="0" applyFont="0" applyFill="0" applyBorder="0" applyAlignment="0" applyProtection="0"/>
    <xf numFmtId="43" fontId="107" fillId="0" borderId="0" applyFont="0" applyFill="0" applyBorder="0" applyAlignment="0" applyProtection="0"/>
    <xf numFmtId="188" fontId="20" fillId="0" borderId="0" applyFill="0" applyBorder="0" applyProtection="0">
      <alignment horizontal="right"/>
    </xf>
    <xf numFmtId="188" fontId="20" fillId="0" borderId="0" applyFill="0" applyBorder="0" applyProtection="0">
      <alignment horizontal="right"/>
    </xf>
    <xf numFmtId="181" fontId="20" fillId="0" borderId="0" applyFill="0" applyBorder="0" applyProtection="0">
      <alignment horizontal="right"/>
    </xf>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1" fontId="108"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40" fontId="109" fillId="0" borderId="0" applyFont="0" applyFill="0" applyBorder="0" applyAlignment="0" applyProtection="0"/>
    <xf numFmtId="179" fontId="20" fillId="0" borderId="0" applyFill="0" applyBorder="0" applyProtection="0">
      <alignment horizontal="right"/>
    </xf>
    <xf numFmtId="198" fontId="97" fillId="0" borderId="0" applyFont="0" applyFill="0" applyBorder="0" applyAlignment="0" applyProtection="0"/>
    <xf numFmtId="198" fontId="97" fillId="0" borderId="0" applyFont="0" applyFill="0" applyBorder="0" applyAlignment="0" applyProtection="0"/>
    <xf numFmtId="43" fontId="97" fillId="0" borderId="0" applyFont="0" applyFill="0" applyBorder="0" applyAlignment="0" applyProtection="0"/>
    <xf numFmtId="199" fontId="20" fillId="0" borderId="0" applyFill="0" applyBorder="0" applyProtection="0">
      <alignment horizontal="right"/>
    </xf>
    <xf numFmtId="41" fontId="97" fillId="0" borderId="0" applyFont="0" applyFill="0" applyBorder="0" applyAlignment="0" applyProtection="0"/>
    <xf numFmtId="187" fontId="20" fillId="0" borderId="0" applyFill="0" applyBorder="0" applyProtection="0">
      <alignment horizontal="right"/>
    </xf>
    <xf numFmtId="43" fontId="97" fillId="0" borderId="0" applyFont="0" applyFill="0" applyBorder="0" applyAlignment="0" applyProtection="0"/>
    <xf numFmtId="41" fontId="110" fillId="0" borderId="0" applyFont="0" applyFill="0" applyBorder="0" applyAlignment="0" applyProtection="0"/>
    <xf numFmtId="41" fontId="110" fillId="0" borderId="0" applyFont="0" applyFill="0" applyBorder="0" applyAlignment="0" applyProtection="0"/>
    <xf numFmtId="198" fontId="97" fillId="0" borderId="0" applyFont="0" applyFill="0" applyBorder="0" applyAlignment="0" applyProtection="0"/>
    <xf numFmtId="43" fontId="97" fillId="0" borderId="0" applyFont="0" applyFill="0" applyBorder="0" applyAlignment="0" applyProtection="0"/>
    <xf numFmtId="43" fontId="97" fillId="0" borderId="0" applyFont="0" applyFill="0" applyBorder="0" applyAlignment="0" applyProtection="0"/>
    <xf numFmtId="37" fontId="101" fillId="0" borderId="0" applyFont="0" applyFill="0" applyBorder="0" applyAlignment="0" applyProtection="0"/>
    <xf numFmtId="200" fontId="97" fillId="0" borderId="0" applyFont="0" applyFill="0" applyBorder="0" applyAlignment="0" applyProtection="0"/>
    <xf numFmtId="39" fontId="101" fillId="0" borderId="0" applyFont="0" applyFill="0" applyBorder="0" applyAlignment="0" applyProtection="0"/>
    <xf numFmtId="37" fontId="111" fillId="0" borderId="0" applyFont="0" applyFill="0" applyBorder="0" applyAlignment="0" applyProtection="0"/>
    <xf numFmtId="39" fontId="111" fillId="0" borderId="0" applyFont="0" applyFill="0" applyBorder="0" applyAlignment="0" applyProtection="0"/>
    <xf numFmtId="198" fontId="20" fillId="0" borderId="0" applyFont="0" applyFill="0" applyBorder="0" applyAlignment="0" applyProtection="0"/>
    <xf numFmtId="201" fontId="20" fillId="0" borderId="0"/>
    <xf numFmtId="0" fontId="112" fillId="0" borderId="0" applyNumberFormat="0" applyAlignment="0">
      <alignment horizontal="left"/>
    </xf>
    <xf numFmtId="177" fontId="112" fillId="0" borderId="0" applyNumberFormat="0" applyAlignment="0">
      <alignment horizontal="left"/>
    </xf>
    <xf numFmtId="0" fontId="113" fillId="0" borderId="0" applyNumberFormat="0" applyAlignment="0"/>
    <xf numFmtId="177" fontId="113" fillId="0" borderId="0" applyNumberFormat="0" applyAlignment="0"/>
    <xf numFmtId="202" fontId="114" fillId="0" borderId="0" applyFont="0" applyFill="0" applyBorder="0" applyAlignment="0" applyProtection="0"/>
    <xf numFmtId="190" fontId="97" fillId="0" borderId="0" applyFont="0" applyFill="0" applyBorder="0" applyAlignment="0" applyProtection="0"/>
    <xf numFmtId="24" fontId="111" fillId="0" borderId="0" applyFont="0" applyFill="0" applyBorder="0" applyAlignment="0" applyProtection="0"/>
    <xf numFmtId="25" fontId="111" fillId="0" borderId="0" applyFont="0" applyFill="0" applyBorder="0" applyAlignment="0" applyProtection="0"/>
    <xf numFmtId="203" fontId="101" fillId="0" borderId="0" applyFont="0" applyFill="0" applyBorder="0" applyAlignment="0" applyProtection="0"/>
    <xf numFmtId="204" fontId="101" fillId="0" borderId="0" applyFont="0" applyFill="0" applyBorder="0" applyAlignment="0" applyProtection="0"/>
    <xf numFmtId="205" fontId="111" fillId="0" borderId="0" applyFont="0" applyFill="0" applyBorder="0" applyAlignment="0" applyProtection="0"/>
    <xf numFmtId="206" fontId="114" fillId="0" borderId="0" applyFont="0" applyFill="0" applyBorder="0" applyAlignment="0" applyProtection="0"/>
    <xf numFmtId="15" fontId="115" fillId="0" borderId="0"/>
    <xf numFmtId="14" fontId="116" fillId="0" borderId="0" applyFill="0" applyBorder="0" applyAlignment="0"/>
    <xf numFmtId="0" fontId="97" fillId="0" borderId="0">
      <protection locked="0"/>
    </xf>
    <xf numFmtId="177" fontId="97" fillId="0" borderId="0">
      <protection locked="0"/>
    </xf>
    <xf numFmtId="0" fontId="97" fillId="0" borderId="0">
      <protection locked="0"/>
    </xf>
    <xf numFmtId="177" fontId="97" fillId="0" borderId="0">
      <protection locked="0"/>
    </xf>
    <xf numFmtId="194" fontId="97" fillId="0" borderId="0" applyFill="0" applyBorder="0" applyAlignment="0"/>
    <xf numFmtId="190" fontId="97" fillId="0" borderId="0" applyFill="0" applyBorder="0" applyAlignment="0"/>
    <xf numFmtId="194" fontId="97" fillId="0" borderId="0" applyFill="0" applyBorder="0" applyAlignment="0"/>
    <xf numFmtId="195" fontId="97" fillId="0" borderId="0" applyFill="0" applyBorder="0" applyAlignment="0"/>
    <xf numFmtId="190" fontId="97" fillId="0" borderId="0" applyFill="0" applyBorder="0" applyAlignment="0"/>
    <xf numFmtId="0" fontId="117" fillId="0" borderId="0" applyNumberFormat="0" applyAlignment="0">
      <alignment horizontal="left"/>
    </xf>
    <xf numFmtId="177" fontId="117" fillId="0" borderId="0" applyNumberFormat="0" applyAlignment="0">
      <alignment horizontal="left"/>
    </xf>
    <xf numFmtId="0" fontId="118" fillId="46" borderId="1"/>
    <xf numFmtId="0" fontId="118" fillId="46" borderId="1"/>
    <xf numFmtId="177" fontId="118" fillId="46" borderId="1"/>
    <xf numFmtId="177" fontId="118" fillId="46" borderId="1"/>
    <xf numFmtId="0" fontId="118" fillId="46" borderId="1"/>
    <xf numFmtId="0" fontId="118" fillId="46" borderId="1"/>
    <xf numFmtId="177" fontId="118" fillId="46" borderId="1"/>
    <xf numFmtId="177" fontId="118" fillId="46" borderId="1"/>
    <xf numFmtId="0" fontId="118" fillId="46" borderId="1"/>
    <xf numFmtId="177" fontId="118" fillId="46" borderId="1"/>
    <xf numFmtId="177" fontId="118" fillId="46" borderId="1"/>
    <xf numFmtId="0" fontId="118" fillId="46" borderId="1"/>
    <xf numFmtId="207" fontId="20" fillId="0" borderId="0" applyFont="0" applyFill="0" applyBorder="0" applyAlignment="0" applyProtection="0"/>
    <xf numFmtId="177" fontId="20" fillId="0" borderId="0" applyFont="0" applyFill="0" applyBorder="0" applyAlignment="0" applyProtection="0"/>
    <xf numFmtId="0" fontId="0" fillId="0" borderId="0" applyNumberFormat="0" applyFill="0" applyBorder="0" applyAlignment="0" applyProtection="0"/>
    <xf numFmtId="177" fontId="0" fillId="0" borderId="0" applyNumberFormat="0" applyFill="0" applyBorder="0" applyAlignment="0" applyProtection="0"/>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208" fontId="119" fillId="0" borderId="0">
      <alignment horizontal="right"/>
    </xf>
    <xf numFmtId="0" fontId="97" fillId="0" borderId="0"/>
    <xf numFmtId="41" fontId="20" fillId="0" borderId="0">
      <protection locked="0"/>
    </xf>
    <xf numFmtId="177" fontId="97" fillId="0" borderId="0"/>
    <xf numFmtId="38" fontId="118" fillId="47" borderId="0" applyNumberFormat="0" applyBorder="0" applyAlignment="0" applyProtection="0"/>
    <xf numFmtId="0" fontId="120" fillId="0" borderId="103" applyNumberFormat="0" applyAlignment="0" applyProtection="0">
      <alignment horizontal="left" vertical="center"/>
    </xf>
    <xf numFmtId="177" fontId="120" fillId="0" borderId="103" applyNumberFormat="0" applyAlignment="0" applyProtection="0">
      <alignment horizontal="left" vertical="center"/>
    </xf>
    <xf numFmtId="0" fontId="120" fillId="0" borderId="13">
      <alignment horizontal="left" vertical="center"/>
    </xf>
    <xf numFmtId="0" fontId="120" fillId="0" borderId="13">
      <alignment horizontal="left" vertical="center"/>
    </xf>
    <xf numFmtId="177" fontId="120" fillId="0" borderId="13">
      <alignment horizontal="left" vertical="center"/>
    </xf>
    <xf numFmtId="177" fontId="120" fillId="0" borderId="13">
      <alignment horizontal="left" vertical="center"/>
    </xf>
    <xf numFmtId="0" fontId="120" fillId="0" borderId="13">
      <alignment horizontal="left" vertical="center"/>
    </xf>
    <xf numFmtId="0" fontId="121" fillId="0" borderId="0" applyNumberFormat="0" applyFill="0"/>
    <xf numFmtId="177" fontId="121" fillId="0" borderId="0" applyNumberFormat="0" applyFill="0"/>
    <xf numFmtId="0" fontId="106" fillId="0" borderId="13" applyNumberFormat="0">
      <alignment horizontal="right" wrapText="1"/>
    </xf>
    <xf numFmtId="0" fontId="106" fillId="0" borderId="13" applyNumberFormat="0">
      <alignment horizontal="right" wrapText="1"/>
    </xf>
    <xf numFmtId="177" fontId="106" fillId="0" borderId="13" applyNumberFormat="0">
      <alignment horizontal="right" wrapText="1"/>
    </xf>
    <xf numFmtId="177" fontId="106" fillId="0" borderId="13" applyNumberFormat="0">
      <alignment horizontal="right" wrapText="1"/>
    </xf>
    <xf numFmtId="0" fontId="122" fillId="0" borderId="0" applyNumberFormat="0" applyFill="0" applyBorder="0" applyAlignment="0" applyProtection="0">
      <alignment vertical="top"/>
      <protection locked="0"/>
    </xf>
    <xf numFmtId="177" fontId="122" fillId="0" borderId="0" applyNumberFormat="0" applyFill="0" applyBorder="0" applyAlignment="0" applyProtection="0">
      <alignment vertical="top"/>
      <protection locked="0"/>
    </xf>
    <xf numFmtId="0" fontId="123" fillId="0" borderId="0" applyNumberFormat="0" applyFill="0" applyBorder="0" applyAlignment="0" applyProtection="0">
      <alignment vertical="top"/>
      <protection locked="0"/>
    </xf>
    <xf numFmtId="177" fontId="123" fillId="0" borderId="0" applyNumberFormat="0" applyFill="0" applyBorder="0" applyAlignment="0" applyProtection="0">
      <alignment vertical="top"/>
      <protection locked="0"/>
    </xf>
    <xf numFmtId="10" fontId="118" fillId="2" borderId="1" applyNumberFormat="0" applyBorder="0" applyAlignment="0" applyProtection="0"/>
    <xf numFmtId="10" fontId="118" fillId="2" borderId="1" applyNumberFormat="0" applyBorder="0" applyAlignment="0" applyProtection="0"/>
    <xf numFmtId="10" fontId="118" fillId="2" borderId="1" applyNumberFormat="0" applyBorder="0" applyAlignment="0" applyProtection="0"/>
    <xf numFmtId="10" fontId="118" fillId="2" borderId="1" applyNumberFormat="0" applyBorder="0" applyAlignment="0" applyProtection="0"/>
    <xf numFmtId="200" fontId="98" fillId="48" borderId="0"/>
    <xf numFmtId="200" fontId="98" fillId="48" borderId="0"/>
    <xf numFmtId="0" fontId="105" fillId="49" borderId="0" applyNumberFormat="0" applyFont="0" applyBorder="0" applyAlignment="0" applyProtection="0">
      <alignment horizontal="right"/>
    </xf>
    <xf numFmtId="177" fontId="105" fillId="49" borderId="0" applyNumberFormat="0" applyFont="0" applyBorder="0" applyAlignment="0" applyProtection="0">
      <alignment horizontal="right"/>
    </xf>
    <xf numFmtId="38" fontId="124" fillId="0" borderId="0"/>
    <xf numFmtId="38" fontId="125" fillId="0" borderId="0"/>
    <xf numFmtId="38" fontId="126" fillId="0" borderId="0"/>
    <xf numFmtId="38" fontId="105" fillId="0" borderId="0"/>
    <xf numFmtId="0" fontId="119" fillId="0" borderId="0"/>
    <xf numFmtId="177" fontId="119" fillId="0" borderId="0"/>
    <xf numFmtId="0" fontId="119" fillId="0" borderId="0"/>
    <xf numFmtId="177" fontId="119" fillId="0" borderId="0"/>
    <xf numFmtId="0" fontId="0" fillId="0" borderId="0" applyFont="0" applyFill="0">
      <alignment horizontal="fill"/>
    </xf>
    <xf numFmtId="177" fontId="0" fillId="0" borderId="0" applyFont="0" applyFill="0">
      <alignment horizontal="fill"/>
    </xf>
    <xf numFmtId="194" fontId="97" fillId="0" borderId="0" applyFill="0" applyBorder="0" applyAlignment="0"/>
    <xf numFmtId="190" fontId="97" fillId="0" borderId="0" applyFill="0" applyBorder="0" applyAlignment="0"/>
    <xf numFmtId="194" fontId="97" fillId="0" borderId="0" applyFill="0" applyBorder="0" applyAlignment="0"/>
    <xf numFmtId="195" fontId="97" fillId="0" borderId="0" applyFill="0" applyBorder="0" applyAlignment="0"/>
    <xf numFmtId="190" fontId="97" fillId="0" borderId="0" applyFill="0" applyBorder="0" applyAlignment="0"/>
    <xf numFmtId="200" fontId="98" fillId="50" borderId="0"/>
    <xf numFmtId="200" fontId="98" fillId="50" borderId="0"/>
    <xf numFmtId="209" fontId="98" fillId="0" borderId="0" applyFont="0" applyFill="0" applyBorder="0" applyAlignment="0" applyProtection="0"/>
    <xf numFmtId="210" fontId="98" fillId="0" borderId="0" applyFont="0" applyFill="0" applyBorder="0" applyAlignment="0" applyProtection="0"/>
    <xf numFmtId="211" fontId="98" fillId="0" borderId="0" applyFont="0" applyFill="0" applyBorder="0" applyAlignment="0" applyProtection="0"/>
    <xf numFmtId="188" fontId="98" fillId="0" borderId="0" applyFont="0" applyFill="0" applyBorder="0" applyAlignment="0" applyProtection="0"/>
    <xf numFmtId="0" fontId="20" fillId="0" borderId="0"/>
    <xf numFmtId="177" fontId="20" fillId="0" borderId="0"/>
    <xf numFmtId="37" fontId="127" fillId="0" borderId="0"/>
    <xf numFmtId="39" fontId="98" fillId="0" borderId="0"/>
    <xf numFmtId="177" fontId="128" fillId="0" borderId="0"/>
    <xf numFmtId="0" fontId="128" fillId="0" borderId="0"/>
    <xf numFmtId="0" fontId="110" fillId="0" borderId="0"/>
    <xf numFmtId="0" fontId="110" fillId="0" borderId="0"/>
    <xf numFmtId="177" fontId="110" fillId="0" borderId="0"/>
    <xf numFmtId="177" fontId="110" fillId="0" borderId="0"/>
    <xf numFmtId="0" fontId="129" fillId="0" borderId="0">
      <protection locked="0"/>
    </xf>
    <xf numFmtId="177" fontId="129" fillId="0" borderId="0">
      <protection locked="0"/>
    </xf>
    <xf numFmtId="0" fontId="129" fillId="0" borderId="0">
      <protection locked="0"/>
    </xf>
    <xf numFmtId="177" fontId="129" fillId="0" borderId="0">
      <protection locked="0"/>
    </xf>
    <xf numFmtId="0" fontId="129" fillId="0" borderId="0">
      <protection locked="0"/>
    </xf>
    <xf numFmtId="177" fontId="129" fillId="0" borderId="0">
      <protection locked="0"/>
    </xf>
    <xf numFmtId="0" fontId="129" fillId="0" borderId="0">
      <protection locked="0"/>
    </xf>
    <xf numFmtId="177" fontId="129" fillId="0" borderId="0">
      <protection locked="0"/>
    </xf>
    <xf numFmtId="0" fontId="110" fillId="0" borderId="0">
      <protection locked="0"/>
    </xf>
    <xf numFmtId="0" fontId="110" fillId="0" borderId="0">
      <protection locked="0"/>
    </xf>
    <xf numFmtId="177" fontId="110" fillId="0" borderId="0">
      <protection locked="0"/>
    </xf>
    <xf numFmtId="177" fontId="110" fillId="0" borderId="0">
      <protection locked="0"/>
    </xf>
    <xf numFmtId="0" fontId="97" fillId="0" borderId="0">
      <protection locked="0"/>
    </xf>
    <xf numFmtId="177" fontId="97" fillId="0" borderId="0">
      <protection locked="0"/>
    </xf>
    <xf numFmtId="0" fontId="110" fillId="0" borderId="0">
      <protection locked="0"/>
    </xf>
    <xf numFmtId="0" fontId="110" fillId="0" borderId="0">
      <protection locked="0"/>
    </xf>
    <xf numFmtId="177" fontId="110" fillId="0" borderId="0">
      <protection locked="0"/>
    </xf>
    <xf numFmtId="177" fontId="110" fillId="0" borderId="0">
      <protection locked="0"/>
    </xf>
    <xf numFmtId="0" fontId="110" fillId="0" borderId="0">
      <protection locked="0"/>
    </xf>
    <xf numFmtId="0" fontId="110" fillId="0" borderId="0">
      <protection locked="0"/>
    </xf>
    <xf numFmtId="177" fontId="110" fillId="0" borderId="0">
      <protection locked="0"/>
    </xf>
    <xf numFmtId="177" fontId="110" fillId="0" borderId="0">
      <protection locked="0"/>
    </xf>
    <xf numFmtId="0" fontId="110" fillId="0" borderId="0">
      <protection locked="0"/>
    </xf>
    <xf numFmtId="0" fontId="110" fillId="0" borderId="0">
      <protection locked="0"/>
    </xf>
    <xf numFmtId="177" fontId="110" fillId="0" borderId="0">
      <protection locked="0"/>
    </xf>
    <xf numFmtId="177" fontId="110" fillId="0" borderId="0">
      <protection locked="0"/>
    </xf>
    <xf numFmtId="0" fontId="97" fillId="0" borderId="0"/>
    <xf numFmtId="0" fontId="97" fillId="0" borderId="0">
      <protection locked="0"/>
    </xf>
    <xf numFmtId="0" fontId="20" fillId="0" borderId="0">
      <protection locked="0"/>
    </xf>
    <xf numFmtId="177" fontId="20" fillId="0" borderId="0">
      <protection locked="0"/>
    </xf>
    <xf numFmtId="0" fontId="20" fillId="0" borderId="0">
      <protection locked="0"/>
    </xf>
    <xf numFmtId="177" fontId="20"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20" fillId="0" borderId="0">
      <protection locked="0"/>
    </xf>
    <xf numFmtId="177" fontId="20" fillId="0" borderId="0">
      <protection locked="0"/>
    </xf>
    <xf numFmtId="0" fontId="20" fillId="0" borderId="0">
      <protection locked="0"/>
    </xf>
    <xf numFmtId="177" fontId="20" fillId="0" borderId="0">
      <protection locked="0"/>
    </xf>
    <xf numFmtId="177" fontId="97" fillId="0" borderId="0"/>
    <xf numFmtId="0"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xf numFmtId="177" fontId="97" fillId="0" borderId="0"/>
    <xf numFmtId="177" fontId="97" fillId="0" borderId="0">
      <protection locked="0"/>
    </xf>
    <xf numFmtId="0" fontId="97" fillId="0" borderId="0"/>
    <xf numFmtId="177" fontId="97" fillId="0" borderId="0"/>
    <xf numFmtId="0" fontId="20" fillId="0" borderId="0">
      <protection locked="0"/>
    </xf>
    <xf numFmtId="177" fontId="20"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97" fillId="0" borderId="0">
      <protection locked="0"/>
    </xf>
    <xf numFmtId="177" fontId="97" fillId="0" borderId="0">
      <protection locked="0"/>
    </xf>
    <xf numFmtId="0" fontId="110" fillId="0" borderId="0">
      <protection locked="0"/>
    </xf>
    <xf numFmtId="0" fontId="110" fillId="0" borderId="0">
      <protection locked="0"/>
    </xf>
    <xf numFmtId="177" fontId="110" fillId="0" borderId="0">
      <protection locked="0"/>
    </xf>
    <xf numFmtId="177" fontId="110" fillId="0" borderId="0">
      <protection locked="0"/>
    </xf>
    <xf numFmtId="0" fontId="97" fillId="0" borderId="0">
      <protection locked="0"/>
    </xf>
    <xf numFmtId="177" fontId="97" fillId="0" borderId="0">
      <protection locked="0"/>
    </xf>
    <xf numFmtId="0" fontId="110" fillId="0" borderId="0"/>
    <xf numFmtId="177" fontId="110" fillId="0" borderId="0"/>
    <xf numFmtId="0" fontId="110" fillId="0" borderId="0"/>
    <xf numFmtId="177" fontId="110"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0" fontId="20" fillId="0" borderId="0"/>
    <xf numFmtId="0" fontId="20" fillId="0" borderId="0"/>
    <xf numFmtId="177" fontId="20" fillId="0" borderId="0"/>
    <xf numFmtId="177" fontId="20" fillId="0" borderId="0"/>
    <xf numFmtId="0" fontId="98" fillId="0" borderId="0"/>
    <xf numFmtId="177" fontId="98" fillId="0" borderId="0"/>
    <xf numFmtId="0" fontId="129" fillId="0" borderId="0"/>
    <xf numFmtId="0" fontId="97" fillId="0" borderId="0">
      <protection locked="0"/>
    </xf>
    <xf numFmtId="177" fontId="97" fillId="0" borderId="0">
      <protection locked="0"/>
    </xf>
    <xf numFmtId="177" fontId="129" fillId="0" borderId="0"/>
    <xf numFmtId="0" fontId="110" fillId="0" borderId="0"/>
    <xf numFmtId="0" fontId="110" fillId="0" borderId="0"/>
    <xf numFmtId="177" fontId="110" fillId="0" borderId="0"/>
    <xf numFmtId="177" fontId="110" fillId="0" borderId="0"/>
    <xf numFmtId="0" fontId="97" fillId="0" borderId="0"/>
    <xf numFmtId="0" fontId="97" fillId="0" borderId="0">
      <protection locked="0"/>
    </xf>
    <xf numFmtId="177" fontId="97" fillId="0" borderId="0">
      <protection locked="0"/>
    </xf>
    <xf numFmtId="0" fontId="97" fillId="0" borderId="0">
      <protection locked="0"/>
    </xf>
    <xf numFmtId="177" fontId="97" fillId="0" borderId="0">
      <protection locked="0"/>
    </xf>
    <xf numFmtId="177" fontId="97" fillId="0" borderId="0"/>
    <xf numFmtId="0" fontId="97" fillId="0" borderId="0">
      <protection locked="0"/>
    </xf>
    <xf numFmtId="0" fontId="97" fillId="0" borderId="0">
      <protection locked="0"/>
    </xf>
    <xf numFmtId="177" fontId="97" fillId="0" borderId="0">
      <protection locked="0"/>
    </xf>
    <xf numFmtId="177" fontId="97" fillId="0" borderId="0">
      <protection locked="0"/>
    </xf>
    <xf numFmtId="0" fontId="97" fillId="0" borderId="0"/>
    <xf numFmtId="177" fontId="97" fillId="0" borderId="0"/>
    <xf numFmtId="0" fontId="129" fillId="0" borderId="0">
      <alignment vertical="center"/>
    </xf>
    <xf numFmtId="0" fontId="97" fillId="0" borderId="0">
      <protection locked="0"/>
    </xf>
    <xf numFmtId="177" fontId="97" fillId="0" borderId="0">
      <protection locked="0"/>
    </xf>
    <xf numFmtId="177" fontId="129" fillId="0" borderId="0">
      <alignment vertical="center"/>
    </xf>
    <xf numFmtId="0" fontId="129" fillId="0" borderId="0">
      <protection locked="0"/>
    </xf>
    <xf numFmtId="177" fontId="129" fillId="0" borderId="0">
      <protection locked="0"/>
    </xf>
    <xf numFmtId="0" fontId="20" fillId="0" borderId="0"/>
    <xf numFmtId="0" fontId="20" fillId="0" borderId="0"/>
    <xf numFmtId="0" fontId="130" fillId="0" borderId="0"/>
    <xf numFmtId="198" fontId="97" fillId="0" borderId="0" applyFont="0" applyFill="0" applyBorder="0" applyAlignment="0" applyProtection="0"/>
    <xf numFmtId="197" fontId="97" fillId="0" borderId="0" applyFont="0" applyFill="0" applyBorder="0" applyAlignment="0" applyProtection="0"/>
    <xf numFmtId="40" fontId="131" fillId="2" borderId="0">
      <alignment horizontal="right"/>
    </xf>
    <xf numFmtId="0" fontId="132" fillId="2" borderId="0">
      <alignment horizontal="right"/>
    </xf>
    <xf numFmtId="177" fontId="132" fillId="2" borderId="0">
      <alignment horizontal="right"/>
    </xf>
    <xf numFmtId="0" fontId="133" fillId="2" borderId="104"/>
    <xf numFmtId="177" fontId="133" fillId="2" borderId="104"/>
    <xf numFmtId="0" fontId="133" fillId="0" borderId="0" applyBorder="0">
      <alignment horizontal="centerContinuous"/>
    </xf>
    <xf numFmtId="177" fontId="133" fillId="0" borderId="0" applyBorder="0">
      <alignment horizontal="centerContinuous"/>
    </xf>
    <xf numFmtId="0" fontId="134" fillId="0" borderId="0" applyBorder="0">
      <alignment horizontal="centerContinuous"/>
    </xf>
    <xf numFmtId="177" fontId="134" fillId="0" borderId="0" applyBorder="0">
      <alignment horizontal="centerContinuous"/>
    </xf>
    <xf numFmtId="14" fontId="102" fillId="0" borderId="0">
      <alignment horizontal="center" wrapText="1"/>
      <protection locked="0"/>
    </xf>
    <xf numFmtId="9" fontId="20" fillId="0" borderId="0" applyFont="0" applyFill="0" applyBorder="0" applyAlignment="0" applyProtection="0"/>
    <xf numFmtId="10" fontId="20" fillId="0" borderId="0" applyFont="0" applyFill="0" applyBorder="0" applyAlignment="0" applyProtection="0"/>
    <xf numFmtId="193" fontId="97" fillId="0" borderId="0" applyFont="0" applyFill="0" applyBorder="0" applyAlignment="0" applyProtection="0"/>
    <xf numFmtId="212" fontId="97" fillId="0" borderId="0" applyFont="0" applyFill="0" applyBorder="0" applyAlignment="0" applyProtection="0"/>
    <xf numFmtId="10"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20"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108" fillId="0" borderId="0" applyFont="0" applyFill="0" applyBorder="0" applyAlignment="0" applyProtection="0"/>
    <xf numFmtId="190" fontId="36" fillId="0" borderId="0" applyFill="0" applyBorder="0" applyProtection="0">
      <alignment horizontal="right"/>
    </xf>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111" fillId="0" borderId="0" applyFont="0" applyFill="0" applyBorder="0" applyAlignment="0" applyProtection="0"/>
    <xf numFmtId="10" fontId="111" fillId="0" borderId="0" applyFont="0" applyFill="0" applyBorder="0" applyAlignment="0" applyProtection="0"/>
    <xf numFmtId="9" fontId="20" fillId="0" borderId="0" applyFont="0" applyFill="0" applyBorder="0" applyAlignment="0" applyProtection="0"/>
    <xf numFmtId="0" fontId="118" fillId="47" borderId="1"/>
    <xf numFmtId="0" fontId="118" fillId="47" borderId="1"/>
    <xf numFmtId="177" fontId="118" fillId="47" borderId="1"/>
    <xf numFmtId="177" fontId="118" fillId="47" borderId="1"/>
    <xf numFmtId="0" fontId="118" fillId="47" borderId="1"/>
    <xf numFmtId="0" fontId="118" fillId="47" borderId="1"/>
    <xf numFmtId="177" fontId="118" fillId="47" borderId="1"/>
    <xf numFmtId="177" fontId="118" fillId="47" borderId="1"/>
    <xf numFmtId="0" fontId="118" fillId="47" borderId="1"/>
    <xf numFmtId="177" fontId="118" fillId="47" borderId="1"/>
    <xf numFmtId="177" fontId="118" fillId="47" borderId="1"/>
    <xf numFmtId="0" fontId="118" fillId="47" borderId="1"/>
    <xf numFmtId="194" fontId="97" fillId="0" borderId="0" applyFill="0" applyBorder="0" applyAlignment="0"/>
    <xf numFmtId="190" fontId="97" fillId="0" borderId="0" applyFill="0" applyBorder="0" applyAlignment="0"/>
    <xf numFmtId="194" fontId="97" fillId="0" borderId="0" applyFill="0" applyBorder="0" applyAlignment="0"/>
    <xf numFmtId="195" fontId="97" fillId="0" borderId="0" applyFill="0" applyBorder="0" applyAlignment="0"/>
    <xf numFmtId="190" fontId="97" fillId="0" borderId="0" applyFill="0" applyBorder="0" applyAlignment="0"/>
    <xf numFmtId="199" fontId="135" fillId="0" borderId="0"/>
    <xf numFmtId="0" fontId="115" fillId="0" borderId="0" applyNumberFormat="0" applyFont="0" applyFill="0" applyBorder="0" applyAlignment="0" applyProtection="0">
      <alignment horizontal="left"/>
    </xf>
    <xf numFmtId="177" fontId="115" fillId="0" borderId="0" applyNumberFormat="0" applyFont="0" applyFill="0" applyBorder="0" applyAlignment="0" applyProtection="0">
      <alignment horizontal="left"/>
    </xf>
    <xf numFmtId="187" fontId="98" fillId="0" borderId="0" applyNumberFormat="0" applyFill="0" applyBorder="0" applyAlignment="0" applyProtection="0">
      <alignment horizontal="left"/>
    </xf>
    <xf numFmtId="187" fontId="98" fillId="0" borderId="0" applyNumberFormat="0" applyFill="0" applyBorder="0" applyAlignment="0" applyProtection="0">
      <alignment horizontal="left"/>
    </xf>
    <xf numFmtId="0" fontId="104" fillId="0" borderId="0" applyNumberFormat="0" applyFill="0" applyBorder="0" applyAlignment="0" applyProtection="0"/>
    <xf numFmtId="0" fontId="136" fillId="51" borderId="0" applyNumberFormat="0"/>
    <xf numFmtId="177" fontId="136" fillId="51" borderId="0" applyNumberFormat="0"/>
    <xf numFmtId="0" fontId="137" fillId="0" borderId="1">
      <alignment horizontal="center"/>
    </xf>
    <xf numFmtId="0" fontId="97" fillId="0" borderId="0"/>
    <xf numFmtId="0" fontId="97" fillId="0" borderId="0">
      <protection locked="0"/>
    </xf>
    <xf numFmtId="177" fontId="97" fillId="0" borderId="0">
      <protection locked="0"/>
    </xf>
    <xf numFmtId="177" fontId="97" fillId="0" borderId="0"/>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0" fontId="137" fillId="0" borderId="1">
      <alignment horizontal="center"/>
    </xf>
    <xf numFmtId="177" fontId="137" fillId="0" borderId="1">
      <alignment horizontal="center"/>
    </xf>
    <xf numFmtId="177" fontId="137" fillId="0" borderId="1">
      <alignment horizontal="center"/>
    </xf>
    <xf numFmtId="0" fontId="137" fillId="0" borderId="1">
      <alignment horizontal="center"/>
    </xf>
    <xf numFmtId="0" fontId="97" fillId="0" borderId="0">
      <protection locked="0"/>
    </xf>
    <xf numFmtId="177" fontId="97" fillId="0" borderId="0">
      <protection locked="0"/>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0" fontId="137" fillId="0" borderId="1">
      <alignment horizontal="center"/>
    </xf>
    <xf numFmtId="177" fontId="137" fillId="0" borderId="1">
      <alignment horizontal="center"/>
    </xf>
    <xf numFmtId="177" fontId="137" fillId="0" borderId="1">
      <alignment horizontal="center"/>
    </xf>
    <xf numFmtId="0"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177" fontId="137" fillId="0" borderId="1">
      <alignment horizontal="center"/>
    </xf>
    <xf numFmtId="177"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177" fontId="137" fillId="0" borderId="1">
      <alignment horizontal="center"/>
    </xf>
    <xf numFmtId="177"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177" fontId="137" fillId="0" borderId="1">
      <alignment horizontal="center"/>
    </xf>
    <xf numFmtId="177"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0"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177" fontId="137" fillId="0" borderId="1">
      <alignment horizontal="center"/>
    </xf>
    <xf numFmtId="0" fontId="137" fillId="0" borderId="0">
      <alignment horizontal="center" vertical="center"/>
    </xf>
    <xf numFmtId="177" fontId="137" fillId="0" borderId="0">
      <alignment horizontal="center" vertical="center"/>
    </xf>
    <xf numFmtId="0" fontId="138" fillId="0" borderId="0" applyNumberFormat="0" applyFill="0">
      <alignment horizontal="left" vertical="center"/>
    </xf>
    <xf numFmtId="177" fontId="138" fillId="0" borderId="0" applyNumberFormat="0" applyFill="0">
      <alignment horizontal="left" vertical="center"/>
    </xf>
    <xf numFmtId="40" fontId="139" fillId="0" borderId="0" applyBorder="0">
      <alignment horizontal="right"/>
    </xf>
    <xf numFmtId="49" fontId="116" fillId="0" borderId="0" applyFill="0" applyBorder="0" applyAlignment="0"/>
    <xf numFmtId="213" fontId="116" fillId="0" borderId="0" applyFill="0" applyBorder="0" applyAlignment="0"/>
    <xf numFmtId="214" fontId="97" fillId="0" borderId="0" applyFill="0" applyBorder="0" applyAlignment="0"/>
    <xf numFmtId="215" fontId="97" fillId="0" borderId="0" applyFont="0" applyFill="0" applyBorder="0" applyAlignment="0" applyProtection="0"/>
    <xf numFmtId="9" fontId="140" fillId="0" borderId="0" applyNumberFormat="0" applyFill="0" applyBorder="0" applyAlignment="0">
      <protection locked="0"/>
    </xf>
    <xf numFmtId="9" fontId="98" fillId="0" borderId="0" applyFont="0" applyFill="0" applyBorder="0" applyAlignment="0" applyProtection="0">
      <alignment vertical="center"/>
    </xf>
    <xf numFmtId="9" fontId="0" fillId="0" borderId="0" applyFont="0" applyFill="0" applyBorder="0" applyAlignment="0" applyProtection="0">
      <alignment vertical="center"/>
    </xf>
    <xf numFmtId="9" fontId="98" fillId="0" borderId="0" applyFont="0" applyFill="0" applyBorder="0" applyAlignment="0" applyProtection="0"/>
    <xf numFmtId="9" fontId="98" fillId="0" borderId="0" applyFont="0" applyFill="0" applyBorder="0" applyAlignment="0" applyProtection="0">
      <alignment vertical="center"/>
    </xf>
    <xf numFmtId="9" fontId="98" fillId="0" borderId="0" applyFont="0" applyFill="0" applyBorder="0" applyAlignment="0" applyProtection="0">
      <alignment vertical="center"/>
    </xf>
    <xf numFmtId="9" fontId="129" fillId="0" borderId="0" applyFont="0" applyFill="0" applyBorder="0" applyAlignment="0" applyProtection="0">
      <alignment vertical="center"/>
    </xf>
    <xf numFmtId="0" fontId="141" fillId="0" borderId="0" applyNumberFormat="0" applyFill="0" applyBorder="0" applyAlignment="0" applyProtection="0">
      <alignment vertical="center"/>
    </xf>
    <xf numFmtId="0" fontId="142" fillId="0" borderId="0"/>
    <xf numFmtId="0" fontId="143" fillId="52" borderId="105">
      <alignment horizontal="center"/>
    </xf>
    <xf numFmtId="177" fontId="143" fillId="52" borderId="105">
      <alignment horizontal="center"/>
    </xf>
    <xf numFmtId="0" fontId="144" fillId="0" borderId="106" applyNumberFormat="0" applyFont="0" applyFill="0" applyAlignment="0" applyProtection="0"/>
    <xf numFmtId="177" fontId="144" fillId="0" borderId="106" applyNumberFormat="0" applyFont="0" applyFill="0" applyAlignment="0" applyProtection="0"/>
    <xf numFmtId="177" fontId="98" fillId="0" borderId="0"/>
    <xf numFmtId="0" fontId="93" fillId="0" borderId="0">
      <alignment vertical="center"/>
    </xf>
    <xf numFmtId="0" fontId="93" fillId="0" borderId="0">
      <alignment vertical="center"/>
    </xf>
    <xf numFmtId="0" fontId="129" fillId="0" borderId="0"/>
    <xf numFmtId="0" fontId="98" fillId="0" borderId="0"/>
    <xf numFmtId="177" fontId="98" fillId="0" borderId="0"/>
    <xf numFmtId="0" fontId="145" fillId="0" borderId="0">
      <alignment vertical="center"/>
    </xf>
    <xf numFmtId="0" fontId="93" fillId="0" borderId="0">
      <alignment vertical="center"/>
    </xf>
    <xf numFmtId="0" fontId="93" fillId="0" borderId="0">
      <alignment vertical="center"/>
    </xf>
    <xf numFmtId="177" fontId="98" fillId="0" borderId="0">
      <alignment vertical="center"/>
    </xf>
    <xf numFmtId="0" fontId="98" fillId="0" borderId="0">
      <alignment vertical="center"/>
    </xf>
    <xf numFmtId="0" fontId="93" fillId="0" borderId="0">
      <alignment vertical="center"/>
    </xf>
    <xf numFmtId="0" fontId="93" fillId="0" borderId="0">
      <alignment vertical="center"/>
    </xf>
    <xf numFmtId="0" fontId="93" fillId="0" borderId="0">
      <alignment vertical="center"/>
    </xf>
    <xf numFmtId="0" fontId="93" fillId="0" borderId="0">
      <alignment vertical="center"/>
    </xf>
    <xf numFmtId="0" fontId="98" fillId="0" borderId="0">
      <alignment vertical="center"/>
    </xf>
    <xf numFmtId="0" fontId="93" fillId="0" borderId="0">
      <alignment vertical="center"/>
    </xf>
    <xf numFmtId="0" fontId="93" fillId="0" borderId="0">
      <alignment vertical="center"/>
    </xf>
    <xf numFmtId="0" fontId="0" fillId="0" borderId="0"/>
    <xf numFmtId="0" fontId="23" fillId="0" borderId="0">
      <alignment vertical="center"/>
    </xf>
    <xf numFmtId="0" fontId="98" fillId="0" borderId="0"/>
    <xf numFmtId="0" fontId="98" fillId="0" borderId="0"/>
    <xf numFmtId="177" fontId="98" fillId="0" borderId="0"/>
    <xf numFmtId="0" fontId="0" fillId="0" borderId="0"/>
    <xf numFmtId="177" fontId="98" fillId="0" borderId="0">
      <alignment vertical="center"/>
    </xf>
    <xf numFmtId="0" fontId="98" fillId="0" borderId="0">
      <alignment vertical="center"/>
    </xf>
    <xf numFmtId="177" fontId="145" fillId="0" borderId="0">
      <alignment vertical="center"/>
    </xf>
    <xf numFmtId="0" fontId="129" fillId="0" borderId="0">
      <alignment vertical="center"/>
    </xf>
    <xf numFmtId="0" fontId="145" fillId="0" borderId="0">
      <alignment vertical="center"/>
    </xf>
    <xf numFmtId="0" fontId="98" fillId="0" borderId="0"/>
    <xf numFmtId="0" fontId="98" fillId="0" borderId="0">
      <alignment vertical="center"/>
    </xf>
    <xf numFmtId="0" fontId="0" fillId="0" borderId="0"/>
    <xf numFmtId="0" fontId="0" fillId="0" borderId="0"/>
    <xf numFmtId="0" fontId="146" fillId="0" borderId="0">
      <alignment vertical="top"/>
      <protection locked="0"/>
    </xf>
    <xf numFmtId="0" fontId="146" fillId="0" borderId="0">
      <alignment vertical="top"/>
      <protection locked="0"/>
    </xf>
    <xf numFmtId="0" fontId="98" fillId="0" borderId="0">
      <alignment vertical="center"/>
    </xf>
    <xf numFmtId="0" fontId="98" fillId="0" borderId="0"/>
    <xf numFmtId="177" fontId="98" fillId="0" borderId="0"/>
    <xf numFmtId="0" fontId="0" fillId="0" borderId="0"/>
    <xf numFmtId="0" fontId="98" fillId="0" borderId="0"/>
    <xf numFmtId="177" fontId="98" fillId="0" borderId="0"/>
    <xf numFmtId="177" fontId="98" fillId="0" borderId="0">
      <alignment vertical="center"/>
    </xf>
    <xf numFmtId="0" fontId="98" fillId="0" borderId="0"/>
    <xf numFmtId="0" fontId="98" fillId="0" borderId="0">
      <alignment vertical="center"/>
    </xf>
    <xf numFmtId="0" fontId="0" fillId="0" borderId="0">
      <alignment vertical="center"/>
    </xf>
    <xf numFmtId="0" fontId="98" fillId="0" borderId="0" applyBorder="0"/>
    <xf numFmtId="177" fontId="98" fillId="0" borderId="0" applyBorder="0"/>
    <xf numFmtId="0" fontId="0" fillId="0" borderId="0"/>
    <xf numFmtId="177" fontId="98" fillId="0" borderId="0"/>
    <xf numFmtId="0" fontId="98" fillId="0" borderId="0"/>
    <xf numFmtId="0" fontId="93" fillId="0" borderId="0">
      <alignment vertical="center"/>
    </xf>
    <xf numFmtId="0" fontId="93" fillId="0" borderId="0">
      <alignment vertical="center"/>
    </xf>
    <xf numFmtId="0" fontId="93" fillId="0" borderId="0">
      <alignment vertical="center"/>
    </xf>
    <xf numFmtId="0" fontId="93" fillId="0" borderId="0">
      <alignment vertical="center"/>
    </xf>
    <xf numFmtId="0" fontId="93" fillId="0" borderId="0">
      <alignment vertical="center"/>
    </xf>
    <xf numFmtId="0" fontId="93" fillId="0" borderId="0">
      <alignment vertical="center"/>
    </xf>
    <xf numFmtId="216" fontId="0" fillId="0" borderId="0"/>
    <xf numFmtId="0" fontId="93" fillId="0" borderId="0">
      <alignment vertical="center"/>
    </xf>
    <xf numFmtId="0" fontId="93" fillId="0" borderId="0">
      <alignment vertical="center"/>
    </xf>
    <xf numFmtId="0" fontId="93" fillId="0" borderId="0">
      <alignment vertical="center"/>
    </xf>
    <xf numFmtId="0" fontId="93" fillId="0" borderId="0">
      <alignment vertical="center"/>
    </xf>
    <xf numFmtId="0" fontId="98" fillId="0" borderId="0"/>
    <xf numFmtId="0" fontId="0" fillId="0" borderId="0"/>
    <xf numFmtId="0" fontId="98" fillId="0" borderId="0"/>
    <xf numFmtId="0" fontId="98" fillId="0" borderId="0">
      <alignment vertical="center"/>
    </xf>
    <xf numFmtId="0" fontId="98" fillId="0" borderId="0"/>
    <xf numFmtId="0" fontId="98" fillId="0" borderId="0"/>
    <xf numFmtId="0" fontId="147" fillId="0" borderId="0"/>
    <xf numFmtId="0" fontId="98" fillId="0" borderId="0"/>
    <xf numFmtId="0" fontId="98" fillId="0" borderId="0"/>
    <xf numFmtId="0" fontId="0" fillId="0" borderId="0"/>
    <xf numFmtId="0" fontId="0" fillId="0" borderId="0"/>
    <xf numFmtId="0" fontId="146"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77" fontId="10" fillId="0" borderId="0" applyNumberFormat="0" applyFill="0" applyBorder="0" applyAlignment="0" applyProtection="0">
      <alignment vertical="top"/>
      <protection locked="0"/>
    </xf>
    <xf numFmtId="0" fontId="148" fillId="0" borderId="0" applyNumberFormat="0" applyFill="0" applyBorder="0" applyAlignment="0" applyProtection="0">
      <alignment vertical="center"/>
    </xf>
    <xf numFmtId="177" fontId="148" fillId="0" borderId="0" applyNumberFormat="0" applyFill="0" applyBorder="0" applyAlignment="0" applyProtection="0">
      <alignment vertical="center"/>
    </xf>
    <xf numFmtId="177" fontId="148" fillId="0" borderId="0" applyNumberFormat="0" applyFill="0" applyBorder="0" applyAlignment="0" applyProtection="0">
      <alignment vertical="center"/>
    </xf>
    <xf numFmtId="0" fontId="148" fillId="0" borderId="0" applyNumberFormat="0" applyFill="0" applyBorder="0" applyAlignment="0" applyProtection="0">
      <alignment vertical="center"/>
    </xf>
    <xf numFmtId="0" fontId="0" fillId="0" borderId="0"/>
    <xf numFmtId="0" fontId="149" fillId="0" borderId="0" applyNumberFormat="0" applyFill="0" applyBorder="0" applyAlignment="0" applyProtection="0"/>
    <xf numFmtId="0" fontId="104" fillId="0" borderId="0" applyNumberFormat="0" applyFill="0" applyBorder="0" applyAlignment="0" applyProtection="0"/>
    <xf numFmtId="0" fontId="28" fillId="0" borderId="0" applyFill="0" applyBorder="0" applyAlignment="0"/>
    <xf numFmtId="0" fontId="28" fillId="0" borderId="0" applyFill="0" applyBorder="0" applyAlignment="0"/>
    <xf numFmtId="177" fontId="28" fillId="0" borderId="0" applyFill="0" applyBorder="0" applyAlignment="0"/>
    <xf numFmtId="177" fontId="28" fillId="0" borderId="0" applyFill="0" applyBorder="0" applyAlignment="0"/>
    <xf numFmtId="0" fontId="143" fillId="53" borderId="1"/>
    <xf numFmtId="177" fontId="143" fillId="53" borderId="1"/>
    <xf numFmtId="177" fontId="143" fillId="53" borderId="1"/>
    <xf numFmtId="0" fontId="143" fillId="53" borderId="1"/>
    <xf numFmtId="0" fontId="150" fillId="0" borderId="0" applyNumberFormat="0" applyFill="0" applyBorder="0" applyAlignment="0" applyProtection="0">
      <alignment vertical="top"/>
      <protection locked="0"/>
    </xf>
    <xf numFmtId="217" fontId="98" fillId="0" borderId="0" applyFont="0" applyFill="0" applyBorder="0" applyAlignment="0" applyProtection="0"/>
    <xf numFmtId="218" fontId="98" fillId="0" borderId="0" applyFont="0" applyFill="0" applyBorder="0" applyAlignment="0" applyProtection="0"/>
    <xf numFmtId="219" fontId="98" fillId="0" borderId="0" applyFont="0" applyFill="0" applyBorder="0" applyAlignment="0" applyProtection="0"/>
    <xf numFmtId="220" fontId="98" fillId="0" borderId="0" applyFont="0" applyFill="0" applyBorder="0" applyAlignment="0" applyProtection="0"/>
    <xf numFmtId="0" fontId="0" fillId="0" borderId="0"/>
    <xf numFmtId="0" fontId="151" fillId="0" borderId="0"/>
    <xf numFmtId="0" fontId="0" fillId="0" borderId="0" applyFont="0" applyFill="0" applyBorder="0" applyAlignment="0" applyProtection="0"/>
    <xf numFmtId="0" fontId="0" fillId="0" borderId="0" applyFont="0" applyFill="0" applyBorder="0" applyAlignment="0" applyProtection="0"/>
    <xf numFmtId="221" fontId="0" fillId="0" borderId="0" applyFont="0" applyFill="0" applyBorder="0" applyAlignment="0" applyProtection="0"/>
    <xf numFmtId="216" fontId="0" fillId="0" borderId="0" applyFont="0" applyFill="0" applyBorder="0" applyAlignment="0" applyProtection="0"/>
    <xf numFmtId="43" fontId="93" fillId="0" borderId="0" applyFont="0" applyFill="0" applyBorder="0" applyAlignment="0" applyProtection="0">
      <alignment vertical="center"/>
    </xf>
    <xf numFmtId="43" fontId="93" fillId="0" borderId="0" applyFont="0" applyFill="0" applyBorder="0" applyAlignment="0" applyProtection="0">
      <alignment vertical="center"/>
    </xf>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alignment vertical="center"/>
    </xf>
    <xf numFmtId="43" fontId="129" fillId="0" borderId="0" applyFont="0" applyFill="0" applyBorder="0" applyAlignment="0" applyProtection="0">
      <alignment vertical="center"/>
    </xf>
    <xf numFmtId="43" fontId="0" fillId="0" borderId="0" applyFont="0" applyFill="0" applyBorder="0" applyAlignment="0" applyProtection="0"/>
    <xf numFmtId="43" fontId="98" fillId="0" borderId="0" applyFont="0" applyFill="0" applyBorder="0" applyAlignment="0" applyProtection="0"/>
    <xf numFmtId="43" fontId="145" fillId="0" borderId="0" applyFont="0" applyFill="0" applyBorder="0" applyAlignment="0" applyProtection="0">
      <alignment vertical="center"/>
    </xf>
    <xf numFmtId="43" fontId="145" fillId="0" borderId="0" applyFont="0" applyFill="0" applyBorder="0" applyAlignment="0" applyProtection="0">
      <alignment vertical="center"/>
    </xf>
    <xf numFmtId="187" fontId="20" fillId="0" borderId="0" applyFill="0" applyBorder="0" applyProtection="0">
      <alignment horizontal="right"/>
    </xf>
    <xf numFmtId="43" fontId="98" fillId="0" borderId="0" applyFont="0" applyFill="0" applyBorder="0" applyAlignment="0" applyProtection="0"/>
    <xf numFmtId="43" fontId="145"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8" fillId="0" borderId="0" applyFont="0" applyFill="0" applyBorder="0" applyAlignment="0" applyProtection="0"/>
    <xf numFmtId="43" fontId="93" fillId="0" borderId="0" applyFont="0" applyFill="0" applyBorder="0" applyAlignment="0" applyProtection="0">
      <alignment vertical="center"/>
    </xf>
    <xf numFmtId="43" fontId="93" fillId="0" borderId="0" applyFont="0" applyFill="0" applyBorder="0" applyAlignment="0" applyProtection="0">
      <alignment vertical="center"/>
    </xf>
    <xf numFmtId="43" fontId="93" fillId="0" borderId="0" applyFont="0" applyFill="0" applyBorder="0" applyAlignment="0" applyProtection="0">
      <alignment vertical="center"/>
    </xf>
    <xf numFmtId="43" fontId="93" fillId="0" borderId="0" applyFont="0" applyFill="0" applyBorder="0" applyAlignment="0" applyProtection="0">
      <alignment vertical="center"/>
    </xf>
    <xf numFmtId="43" fontId="93" fillId="0" borderId="0" applyFont="0" applyFill="0" applyBorder="0" applyAlignment="0" applyProtection="0">
      <alignment vertical="center"/>
    </xf>
    <xf numFmtId="43" fontId="93" fillId="0" borderId="0" applyFont="0" applyFill="0" applyBorder="0" applyAlignment="0" applyProtection="0">
      <alignment vertical="center"/>
    </xf>
    <xf numFmtId="43" fontId="98" fillId="0" borderId="0" applyFont="0" applyFill="0" applyBorder="0" applyAlignment="0" applyProtection="0">
      <alignment vertical="center"/>
    </xf>
    <xf numFmtId="41" fontId="98" fillId="0" borderId="0" applyFont="0" applyFill="0" applyBorder="0" applyAlignment="0" applyProtection="0">
      <alignment vertical="center"/>
    </xf>
    <xf numFmtId="41" fontId="98" fillId="0" borderId="0" applyFont="0" applyFill="0" applyBorder="0" applyAlignment="0" applyProtection="0">
      <alignment vertical="center"/>
    </xf>
    <xf numFmtId="0" fontId="152" fillId="0" borderId="0"/>
    <xf numFmtId="0" fontId="153" fillId="54" borderId="0" applyNumberFormat="0" applyBorder="0" applyAlignment="0" applyProtection="0">
      <alignment vertical="center"/>
    </xf>
    <xf numFmtId="0" fontId="97" fillId="0" borderId="0">
      <protection locked="0"/>
    </xf>
    <xf numFmtId="177" fontId="97" fillId="0" borderId="0">
      <protection locked="0"/>
    </xf>
    <xf numFmtId="0" fontId="144" fillId="55" borderId="107"/>
    <xf numFmtId="177" fontId="144" fillId="55" borderId="107"/>
    <xf numFmtId="0" fontId="97" fillId="0" borderId="0"/>
    <xf numFmtId="177" fontId="97" fillId="0" borderId="0"/>
    <xf numFmtId="0" fontId="0" fillId="0" borderId="0"/>
    <xf numFmtId="0" fontId="93" fillId="56" borderId="94" applyNumberFormat="0" applyFont="0" applyAlignment="0" applyProtection="0">
      <alignment vertical="center"/>
    </xf>
    <xf numFmtId="0" fontId="93" fillId="56" borderId="94" applyNumberFormat="0" applyFont="0" applyAlignment="0" applyProtection="0">
      <alignment vertical="center"/>
    </xf>
    <xf numFmtId="0" fontId="93" fillId="56" borderId="94" applyNumberFormat="0" applyFont="0" applyAlignment="0" applyProtection="0">
      <alignment vertical="center"/>
    </xf>
    <xf numFmtId="0" fontId="93" fillId="56" borderId="94" applyNumberFormat="0" applyFont="0" applyAlignment="0" applyProtection="0">
      <alignment vertical="center"/>
    </xf>
    <xf numFmtId="0" fontId="93" fillId="56" borderId="94" applyNumberFormat="0" applyFont="0" applyAlignment="0" applyProtection="0">
      <alignment vertical="center"/>
    </xf>
    <xf numFmtId="0" fontId="93" fillId="56" borderId="94" applyNumberFormat="0" applyFont="0" applyAlignment="0" applyProtection="0">
      <alignment vertical="center"/>
    </xf>
    <xf numFmtId="0" fontId="93" fillId="56" borderId="94" applyNumberFormat="0" applyFont="0" applyAlignment="0" applyProtection="0">
      <alignment vertical="center"/>
    </xf>
    <xf numFmtId="0" fontId="93" fillId="56" borderId="94" applyNumberFormat="0" applyFont="0" applyAlignment="0" applyProtection="0">
      <alignment vertical="center"/>
    </xf>
    <xf numFmtId="0" fontId="93" fillId="56" borderId="94" applyNumberFormat="0" applyFont="0" applyAlignment="0" applyProtection="0">
      <alignment vertical="center"/>
    </xf>
    <xf numFmtId="0" fontId="93" fillId="56" borderId="94" applyNumberFormat="0" applyFont="0" applyAlignment="0" applyProtection="0">
      <alignment vertical="center"/>
    </xf>
    <xf numFmtId="198" fontId="97" fillId="0" borderId="1" applyNumberFormat="0"/>
    <xf numFmtId="198" fontId="97" fillId="0" borderId="1" applyNumberFormat="0"/>
    <xf numFmtId="198" fontId="97" fillId="0" borderId="1" applyNumberFormat="0"/>
    <xf numFmtId="198" fontId="97" fillId="0" borderId="1" applyNumberFormat="0"/>
    <xf numFmtId="198" fontId="97" fillId="0" borderId="1" applyNumberFormat="0"/>
    <xf numFmtId="198" fontId="97" fillId="0" borderId="1" applyNumberFormat="0"/>
    <xf numFmtId="38" fontId="154" fillId="0" borderId="0" applyFont="0" applyFill="0" applyBorder="0" applyAlignment="0" applyProtection="0"/>
    <xf numFmtId="40" fontId="154" fillId="0" borderId="0" applyFont="0" applyFill="0" applyBorder="0" applyAlignment="0" applyProtection="0"/>
    <xf numFmtId="0" fontId="154" fillId="0" borderId="0" applyFont="0" applyFill="0" applyBorder="0" applyAlignment="0" applyProtection="0"/>
    <xf numFmtId="0" fontId="154" fillId="0" borderId="0" applyFont="0" applyFill="0" applyBorder="0" applyAlignment="0" applyProtection="0"/>
    <xf numFmtId="0" fontId="155" fillId="0" borderId="0"/>
  </cellStyleXfs>
  <cellXfs count="876">
    <xf numFmtId="0" fontId="0" fillId="0" borderId="0" xfId="0"/>
    <xf numFmtId="222" fontId="1" fillId="0" borderId="0" xfId="0" applyNumberFormat="1" applyFont="1" applyAlignment="1">
      <alignment vertical="center"/>
    </xf>
    <xf numFmtId="222" fontId="2" fillId="0" borderId="0" xfId="0" applyNumberFormat="1" applyFont="1" applyAlignment="1">
      <alignment vertical="center"/>
    </xf>
    <xf numFmtId="222" fontId="3" fillId="0" borderId="0" xfId="0" applyNumberFormat="1" applyFont="1" applyAlignment="1">
      <alignment horizontal="center" vertical="center"/>
    </xf>
    <xf numFmtId="0" fontId="3" fillId="0" borderId="0" xfId="0" applyFont="1" applyAlignment="1">
      <alignment vertical="center"/>
    </xf>
    <xf numFmtId="222" fontId="3" fillId="0" borderId="0" xfId="0" applyNumberFormat="1" applyFont="1" applyAlignment="1">
      <alignment vertical="center"/>
    </xf>
    <xf numFmtId="223" fontId="4" fillId="2" borderId="0" xfId="6" applyNumberFormat="1" applyFont="1" applyFill="1" applyAlignment="1" applyProtection="1">
      <alignment horizontal="left" vertical="center" shrinkToFit="1"/>
      <protection locked="0" hidden="1"/>
    </xf>
    <xf numFmtId="0" fontId="5" fillId="0" borderId="0" xfId="6" applyFont="1" applyAlignment="1" applyProtection="1">
      <alignment horizontal="left" vertical="center" wrapText="1"/>
    </xf>
    <xf numFmtId="0" fontId="1" fillId="0" borderId="0" xfId="0" applyFont="1" applyAlignment="1">
      <alignment horizontal="center" vertical="center" wrapText="1"/>
    </xf>
    <xf numFmtId="222" fontId="1" fillId="0" borderId="0" xfId="0" applyNumberFormat="1" applyFont="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wrapText="1"/>
    </xf>
    <xf numFmtId="224" fontId="3" fillId="0" borderId="0" xfId="0" applyNumberFormat="1" applyFont="1" applyAlignment="1">
      <alignment horizontal="center" vertical="center"/>
    </xf>
    <xf numFmtId="0" fontId="3" fillId="0" borderId="0" xfId="0" applyFont="1" applyAlignment="1">
      <alignment horizontal="center" vertical="center"/>
    </xf>
    <xf numFmtId="224" fontId="3" fillId="0" borderId="0" xfId="0" applyNumberFormat="1" applyFont="1" applyAlignment="1">
      <alignment vertical="center"/>
    </xf>
    <xf numFmtId="222" fontId="7" fillId="0" borderId="0" xfId="0" applyNumberFormat="1" applyFont="1" applyAlignment="1">
      <alignment horizontal="right" vertical="center"/>
    </xf>
    <xf numFmtId="0" fontId="7" fillId="0" borderId="1" xfId="0" applyFont="1" applyBorder="1" applyAlignment="1">
      <alignment horizontal="center" vertical="center"/>
    </xf>
    <xf numFmtId="222" fontId="7" fillId="0" borderId="2" xfId="0" applyNumberFormat="1" applyFont="1" applyBorder="1" applyAlignment="1">
      <alignment horizontal="center" vertical="center"/>
    </xf>
    <xf numFmtId="222" fontId="7" fillId="0" borderId="3" xfId="0" applyNumberFormat="1" applyFont="1" applyBorder="1" applyAlignment="1">
      <alignment horizontal="center" vertical="center" wrapText="1"/>
    </xf>
    <xf numFmtId="222" fontId="7" fillId="0" borderId="1" xfId="0" applyNumberFormat="1" applyFont="1" applyBorder="1" applyAlignment="1">
      <alignment horizontal="center" vertical="center"/>
    </xf>
    <xf numFmtId="0" fontId="3" fillId="0" borderId="1" xfId="0" applyFont="1" applyBorder="1" applyAlignment="1">
      <alignment horizontal="center" vertical="center" shrinkToFit="1"/>
    </xf>
    <xf numFmtId="0" fontId="3" fillId="0" borderId="1" xfId="0" applyFont="1" applyBorder="1" applyAlignment="1">
      <alignment horizontal="left" vertical="center" shrinkToFit="1"/>
    </xf>
    <xf numFmtId="225" fontId="3" fillId="0" borderId="1" xfId="0" applyNumberFormat="1" applyFont="1" applyBorder="1" applyAlignment="1">
      <alignment horizontal="center" vertical="center" shrinkToFit="1"/>
    </xf>
    <xf numFmtId="43" fontId="3" fillId="0" borderId="2" xfId="1" applyFont="1" applyBorder="1" applyAlignment="1">
      <alignment horizontal="right" vertical="center" shrinkToFit="1"/>
    </xf>
    <xf numFmtId="43" fontId="3" fillId="0" borderId="1" xfId="1" applyFont="1" applyBorder="1" applyAlignment="1">
      <alignment horizontal="right" vertical="center" shrinkToFit="1"/>
    </xf>
    <xf numFmtId="222" fontId="3" fillId="0" borderId="1" xfId="0" applyNumberFormat="1" applyFont="1" applyBorder="1" applyAlignment="1">
      <alignment vertical="center" shrinkToFit="1"/>
    </xf>
    <xf numFmtId="43" fontId="3" fillId="0" borderId="3" xfId="1" applyFont="1" applyBorder="1" applyAlignment="1">
      <alignment horizontal="right" vertical="center" shrinkToFit="1"/>
    </xf>
    <xf numFmtId="0" fontId="7" fillId="0" borderId="4" xfId="0" applyFont="1" applyBorder="1" applyAlignment="1">
      <alignment horizontal="center" vertical="center"/>
    </xf>
    <xf numFmtId="0" fontId="3" fillId="0" borderId="3" xfId="0" applyFont="1" applyBorder="1" applyAlignment="1">
      <alignment horizontal="center" vertical="center"/>
    </xf>
    <xf numFmtId="14" fontId="3" fillId="0" borderId="1" xfId="0" applyNumberFormat="1" applyFont="1" applyBorder="1" applyAlignment="1">
      <alignment horizontal="center" vertical="center" shrinkToFit="1"/>
    </xf>
    <xf numFmtId="49" fontId="3" fillId="0" borderId="0" xfId="0" applyNumberFormat="1" applyFont="1" applyAlignment="1">
      <alignment vertical="center"/>
    </xf>
    <xf numFmtId="0" fontId="5" fillId="0" borderId="0" xfId="6" applyFont="1" applyAlignment="1" applyProtection="1">
      <alignment horizontal="left" vertical="center"/>
    </xf>
    <xf numFmtId="0" fontId="1" fillId="0" borderId="0" xfId="0" applyFont="1" applyAlignment="1">
      <alignment horizontal="center" vertical="center"/>
    </xf>
    <xf numFmtId="222" fontId="1" fillId="0" borderId="0" xfId="0" applyNumberFormat="1" applyFont="1" applyAlignment="1">
      <alignment horizontal="center" vertical="center"/>
    </xf>
    <xf numFmtId="0" fontId="2" fillId="0" borderId="0" xfId="0" applyFont="1" applyAlignment="1">
      <alignment horizontal="center" vertical="center"/>
    </xf>
    <xf numFmtId="43" fontId="3" fillId="0" borderId="2" xfId="1" applyFont="1" applyBorder="1" applyAlignment="1">
      <alignment vertical="center" shrinkToFit="1"/>
    </xf>
    <xf numFmtId="43" fontId="3" fillId="0" borderId="3" xfId="1" applyFont="1" applyBorder="1" applyAlignment="1">
      <alignment vertical="center" shrinkToFit="1"/>
    </xf>
    <xf numFmtId="43" fontId="3" fillId="0" borderId="1" xfId="1" applyFont="1" applyBorder="1" applyAlignment="1">
      <alignment vertical="center" shrinkToFit="1"/>
    </xf>
    <xf numFmtId="0" fontId="4" fillId="0" borderId="0" xfId="6" applyFont="1" applyAlignment="1" applyProtection="1">
      <alignment horizontal="left" vertical="center" wrapText="1"/>
    </xf>
    <xf numFmtId="222" fontId="7" fillId="0" borderId="4" xfId="0" applyNumberFormat="1" applyFont="1" applyBorder="1" applyAlignment="1">
      <alignment horizontal="center" vertical="center"/>
    </xf>
    <xf numFmtId="0" fontId="3" fillId="0" borderId="3" xfId="0" applyFont="1" applyBorder="1" applyAlignment="1">
      <alignment horizontal="center" vertical="center" shrinkToFit="1"/>
    </xf>
    <xf numFmtId="0" fontId="7" fillId="0" borderId="5" xfId="0" applyFont="1" applyBorder="1" applyAlignment="1">
      <alignment horizontal="center" vertical="center"/>
    </xf>
    <xf numFmtId="222" fontId="7" fillId="0" borderId="5" xfId="0" applyNumberFormat="1" applyFont="1" applyBorder="1" applyAlignment="1">
      <alignment horizontal="center" vertical="center"/>
    </xf>
    <xf numFmtId="0" fontId="3" fillId="0" borderId="1" xfId="0" applyFont="1" applyBorder="1" applyAlignment="1">
      <alignment horizontal="center" vertical="center"/>
    </xf>
    <xf numFmtId="0" fontId="7" fillId="0" borderId="6" xfId="0" applyFont="1" applyBorder="1" applyAlignment="1">
      <alignment horizontal="center" vertical="center"/>
    </xf>
    <xf numFmtId="222" fontId="7" fillId="0" borderId="6" xfId="0" applyNumberFormat="1" applyFont="1" applyBorder="1" applyAlignment="1">
      <alignment horizontal="center" vertical="center"/>
    </xf>
    <xf numFmtId="222" fontId="3" fillId="0" borderId="1" xfId="0" applyNumberFormat="1" applyFont="1" applyBorder="1" applyAlignment="1">
      <alignment horizontal="center" vertical="center"/>
    </xf>
    <xf numFmtId="0" fontId="3" fillId="0" borderId="1" xfId="0" applyFont="1" applyBorder="1" applyAlignment="1">
      <alignment horizontal="right" vertical="center" shrinkToFit="1"/>
    </xf>
    <xf numFmtId="43" fontId="3" fillId="0" borderId="1" xfId="1" applyFont="1" applyBorder="1" applyAlignment="1">
      <alignment horizontal="center" vertical="center" shrinkToFit="1"/>
    </xf>
    <xf numFmtId="225" fontId="3" fillId="0" borderId="3" xfId="0" applyNumberFormat="1" applyFont="1" applyBorder="1" applyAlignment="1">
      <alignment horizontal="center" vertical="center" shrinkToFit="1"/>
    </xf>
    <xf numFmtId="0" fontId="3" fillId="0" borderId="3" xfId="0" applyFont="1" applyBorder="1" applyAlignment="1">
      <alignment horizontal="right" vertical="center" shrinkToFit="1"/>
    </xf>
    <xf numFmtId="43" fontId="3" fillId="0" borderId="3" xfId="1" applyFont="1" applyBorder="1" applyAlignment="1">
      <alignment horizontal="center" vertical="center" shrinkToFit="1"/>
    </xf>
    <xf numFmtId="222" fontId="3" fillId="0" borderId="2" xfId="0" applyNumberFormat="1" applyFont="1" applyBorder="1" applyAlignment="1">
      <alignment horizontal="center" vertical="center"/>
    </xf>
    <xf numFmtId="222" fontId="7" fillId="0" borderId="7" xfId="0" applyNumberFormat="1" applyFont="1" applyBorder="1" applyAlignment="1">
      <alignment horizontal="center" vertical="center"/>
    </xf>
    <xf numFmtId="222" fontId="7" fillId="0" borderId="8" xfId="0" applyNumberFormat="1" applyFont="1" applyBorder="1" applyAlignment="1">
      <alignment horizontal="center" vertical="center"/>
    </xf>
    <xf numFmtId="222" fontId="7" fillId="0" borderId="3" xfId="0" applyNumberFormat="1" applyFont="1" applyBorder="1" applyAlignment="1">
      <alignment horizontal="center" vertical="center"/>
    </xf>
    <xf numFmtId="0" fontId="8" fillId="0" borderId="1" xfId="0" applyFont="1" applyBorder="1" applyAlignment="1">
      <alignment horizontal="left" vertical="center" shrinkToFit="1"/>
    </xf>
    <xf numFmtId="0" fontId="7" fillId="0" borderId="3" xfId="0" applyFont="1" applyBorder="1" applyAlignment="1">
      <alignment horizontal="center" vertical="center"/>
    </xf>
    <xf numFmtId="0" fontId="6" fillId="0" borderId="0" xfId="0" applyFont="1" applyAlignment="1">
      <alignment horizontal="center" vertical="center"/>
    </xf>
    <xf numFmtId="222" fontId="3" fillId="0" borderId="1" xfId="0" applyNumberFormat="1" applyFont="1" applyBorder="1" applyAlignment="1">
      <alignment horizontal="center" vertical="center" shrinkToFit="1"/>
    </xf>
    <xf numFmtId="0" fontId="7" fillId="0" borderId="3" xfId="0" applyFont="1" applyBorder="1" applyAlignment="1">
      <alignment horizontal="center" vertical="center" shrinkToFit="1"/>
    </xf>
    <xf numFmtId="43" fontId="3" fillId="0" borderId="4" xfId="1" applyFont="1" applyBorder="1" applyAlignment="1">
      <alignment horizontal="center" vertical="center" shrinkToFit="1"/>
    </xf>
    <xf numFmtId="222" fontId="9" fillId="0" borderId="1" xfId="0" applyNumberFormat="1" applyFont="1" applyBorder="1" applyAlignment="1">
      <alignment vertical="center" shrinkToFit="1"/>
    </xf>
    <xf numFmtId="222" fontId="9" fillId="0" borderId="0" xfId="0" applyNumberFormat="1" applyFont="1" applyAlignment="1">
      <alignment vertical="center"/>
    </xf>
    <xf numFmtId="222" fontId="7" fillId="0" borderId="0" xfId="0" applyNumberFormat="1" applyFont="1" applyAlignment="1">
      <alignment horizontal="center" vertical="center"/>
    </xf>
    <xf numFmtId="49" fontId="3" fillId="0" borderId="1" xfId="0" applyNumberFormat="1" applyFont="1" applyBorder="1" applyAlignment="1">
      <alignment horizontal="center" vertical="center"/>
    </xf>
    <xf numFmtId="222" fontId="3" fillId="0" borderId="4" xfId="0" applyNumberFormat="1" applyFont="1" applyBorder="1" applyAlignment="1">
      <alignment horizontal="center" vertical="center"/>
    </xf>
    <xf numFmtId="0" fontId="3" fillId="0" borderId="1" xfId="0" applyFont="1" applyBorder="1" applyAlignment="1">
      <alignment vertical="center"/>
    </xf>
    <xf numFmtId="43" fontId="3" fillId="0" borderId="6" xfId="1" applyFont="1" applyBorder="1" applyAlignment="1">
      <alignment horizontal="right" vertical="center" shrinkToFit="1"/>
    </xf>
    <xf numFmtId="49" fontId="3" fillId="0" borderId="1" xfId="0" applyNumberFormat="1" applyFont="1" applyBorder="1" applyAlignment="1">
      <alignment vertical="center"/>
    </xf>
    <xf numFmtId="0" fontId="4" fillId="2" borderId="0" xfId="6" applyNumberFormat="1" applyFont="1" applyFill="1" applyAlignment="1" applyProtection="1">
      <alignment horizontal="left" vertical="center" shrinkToFit="1"/>
      <protection locked="0" hidden="1"/>
    </xf>
    <xf numFmtId="0" fontId="4" fillId="0" borderId="0" xfId="6" applyNumberFormat="1" applyFont="1" applyAlignment="1" applyProtection="1">
      <alignment horizontal="left" vertical="center" wrapText="1"/>
    </xf>
    <xf numFmtId="0" fontId="3" fillId="0" borderId="1" xfId="0" applyFont="1" applyBorder="1" applyAlignment="1">
      <alignment vertical="center" shrinkToFit="1"/>
    </xf>
    <xf numFmtId="222" fontId="3" fillId="0" borderId="1" xfId="1" applyNumberFormat="1" applyFont="1" applyBorder="1" applyAlignment="1">
      <alignment vertical="center" shrinkToFit="1"/>
    </xf>
    <xf numFmtId="0" fontId="7" fillId="0" borderId="1" xfId="0" applyFont="1" applyBorder="1" applyAlignment="1">
      <alignment horizontal="left" vertical="center" shrinkToFit="1"/>
    </xf>
    <xf numFmtId="223" fontId="10" fillId="2" borderId="0" xfId="6" applyNumberFormat="1" applyFill="1" applyAlignment="1" applyProtection="1">
      <alignment horizontal="left" vertical="center" shrinkToFit="1"/>
      <protection locked="0" hidden="1"/>
    </xf>
    <xf numFmtId="223" fontId="5" fillId="2" borderId="0" xfId="6" applyNumberFormat="1" applyFont="1" applyFill="1" applyAlignment="1" applyProtection="1">
      <alignment horizontal="left" vertical="center" shrinkToFit="1"/>
      <protection locked="0" hidden="1"/>
    </xf>
    <xf numFmtId="222" fontId="3" fillId="3" borderId="1" xfId="0" applyNumberFormat="1" applyFont="1" applyFill="1" applyBorder="1" applyAlignment="1">
      <alignment horizontal="center" vertical="center"/>
    </xf>
    <xf numFmtId="222" fontId="3" fillId="3" borderId="1" xfId="0" applyNumberFormat="1" applyFont="1" applyFill="1" applyBorder="1" applyAlignment="1">
      <alignment horizontal="center" vertical="center" wrapText="1"/>
    </xf>
    <xf numFmtId="222" fontId="3" fillId="3" borderId="5" xfId="0" applyNumberFormat="1" applyFont="1" applyFill="1" applyBorder="1" applyAlignment="1">
      <alignment horizontal="center" vertical="center" wrapText="1"/>
    </xf>
    <xf numFmtId="222" fontId="7" fillId="3" borderId="5" xfId="0" applyNumberFormat="1" applyFont="1" applyFill="1" applyBorder="1" applyAlignment="1">
      <alignment horizontal="center" vertical="center" wrapText="1"/>
    </xf>
    <xf numFmtId="222" fontId="7" fillId="3" borderId="5" xfId="1" applyNumberFormat="1" applyFont="1" applyFill="1" applyBorder="1" applyAlignment="1">
      <alignment horizontal="center" vertical="center" wrapText="1"/>
    </xf>
    <xf numFmtId="222" fontId="3" fillId="3" borderId="6" xfId="0" applyNumberFormat="1" applyFont="1" applyFill="1" applyBorder="1" applyAlignment="1">
      <alignment horizontal="center" vertical="center" wrapText="1"/>
    </xf>
    <xf numFmtId="222" fontId="3" fillId="3" borderId="6" xfId="1" applyNumberFormat="1" applyFont="1" applyFill="1" applyBorder="1" applyAlignment="1">
      <alignment horizontal="center" vertical="center" wrapText="1"/>
    </xf>
    <xf numFmtId="222" fontId="3" fillId="0" borderId="1" xfId="0" applyNumberFormat="1" applyFont="1" applyBorder="1" applyAlignment="1">
      <alignment horizontal="right" vertical="center" shrinkToFit="1"/>
    </xf>
    <xf numFmtId="222" fontId="11" fillId="3" borderId="5" xfId="0" applyNumberFormat="1" applyFont="1" applyFill="1" applyBorder="1" applyAlignment="1">
      <alignment horizontal="center" vertical="center" wrapText="1"/>
    </xf>
    <xf numFmtId="222" fontId="7" fillId="4" borderId="5" xfId="0" applyNumberFormat="1" applyFont="1" applyFill="1" applyBorder="1" applyAlignment="1">
      <alignment horizontal="center" vertical="center" wrapText="1"/>
    </xf>
    <xf numFmtId="222" fontId="7" fillId="4" borderId="5" xfId="1" applyNumberFormat="1" applyFont="1" applyFill="1" applyBorder="1" applyAlignment="1">
      <alignment horizontal="center" vertical="center" wrapText="1"/>
    </xf>
    <xf numFmtId="43" fontId="7" fillId="4" borderId="5" xfId="1" applyFont="1" applyFill="1" applyBorder="1" applyAlignment="1">
      <alignment horizontal="center" vertical="center" wrapText="1"/>
    </xf>
    <xf numFmtId="222" fontId="7" fillId="0" borderId="9" xfId="0" applyNumberFormat="1" applyFont="1" applyBorder="1" applyAlignment="1">
      <alignment horizontal="center" vertical="center"/>
    </xf>
    <xf numFmtId="222" fontId="7" fillId="0" borderId="10" xfId="0" applyNumberFormat="1" applyFont="1" applyBorder="1" applyAlignment="1">
      <alignment horizontal="center" vertical="center"/>
    </xf>
    <xf numFmtId="222" fontId="7" fillId="3" borderId="6" xfId="0" applyNumberFormat="1" applyFont="1" applyFill="1" applyBorder="1" applyAlignment="1">
      <alignment horizontal="center" vertical="center" wrapText="1"/>
    </xf>
    <xf numFmtId="222" fontId="3" fillId="4" borderId="6" xfId="0" applyNumberFormat="1" applyFont="1" applyFill="1" applyBorder="1" applyAlignment="1">
      <alignment horizontal="center" vertical="center" wrapText="1"/>
    </xf>
    <xf numFmtId="222" fontId="7" fillId="4" borderId="6" xfId="1" applyNumberFormat="1" applyFont="1" applyFill="1" applyBorder="1" applyAlignment="1">
      <alignment horizontal="center" vertical="center" wrapText="1"/>
    </xf>
    <xf numFmtId="43" fontId="7" fillId="4" borderId="6" xfId="1" applyFont="1" applyFill="1" applyBorder="1" applyAlignment="1">
      <alignment horizontal="center" vertical="center" wrapText="1"/>
    </xf>
    <xf numFmtId="222" fontId="7" fillId="0" borderId="11" xfId="0" applyNumberFormat="1" applyFont="1" applyBorder="1" applyAlignment="1">
      <alignment horizontal="center" vertical="center"/>
    </xf>
    <xf numFmtId="222" fontId="7" fillId="0" borderId="12" xfId="0" applyNumberFormat="1" applyFont="1" applyBorder="1" applyAlignment="1">
      <alignment horizontal="center" vertical="center"/>
    </xf>
    <xf numFmtId="43" fontId="3" fillId="4" borderId="1" xfId="1" applyFont="1" applyFill="1" applyBorder="1" applyAlignment="1">
      <alignment horizontal="right" vertical="center" shrinkToFit="1"/>
    </xf>
    <xf numFmtId="43" fontId="3" fillId="4" borderId="1" xfId="1" applyFont="1" applyFill="1" applyBorder="1" applyAlignment="1">
      <alignment vertical="center" shrinkToFit="1"/>
    </xf>
    <xf numFmtId="43" fontId="3" fillId="4" borderId="1" xfId="1" applyFont="1" applyFill="1" applyBorder="1" applyAlignment="1">
      <alignment horizontal="center" vertical="center" wrapText="1"/>
    </xf>
    <xf numFmtId="222" fontId="3" fillId="4" borderId="1" xfId="1" applyNumberFormat="1" applyFont="1" applyFill="1" applyBorder="1" applyAlignment="1">
      <alignment horizontal="center" vertical="center" wrapText="1"/>
    </xf>
    <xf numFmtId="0" fontId="3" fillId="4" borderId="1" xfId="0" applyFont="1" applyFill="1" applyBorder="1" applyAlignment="1">
      <alignment horizontal="right" vertical="center" shrinkToFit="1"/>
    </xf>
    <xf numFmtId="222" fontId="3" fillId="4" borderId="1" xfId="0" applyNumberFormat="1" applyFont="1" applyFill="1" applyBorder="1" applyAlignment="1">
      <alignment horizontal="right" vertical="center" shrinkToFit="1"/>
    </xf>
    <xf numFmtId="0" fontId="3" fillId="4" borderId="1" xfId="0" applyFont="1" applyFill="1" applyBorder="1" applyAlignment="1">
      <alignment vertical="center" shrinkToFit="1"/>
    </xf>
    <xf numFmtId="222" fontId="3" fillId="4" borderId="1" xfId="0" applyNumberFormat="1" applyFont="1" applyFill="1" applyBorder="1" applyAlignment="1">
      <alignment vertical="center" shrinkToFit="1"/>
    </xf>
    <xf numFmtId="222" fontId="11" fillId="4" borderId="1" xfId="1" applyNumberFormat="1" applyFont="1" applyFill="1" applyBorder="1" applyAlignment="1">
      <alignment horizontal="center" vertical="center" wrapText="1"/>
    </xf>
    <xf numFmtId="0" fontId="7" fillId="0" borderId="1" xfId="0" applyFont="1" applyBorder="1" applyAlignment="1">
      <alignment vertical="center" shrinkToFit="1"/>
    </xf>
    <xf numFmtId="0" fontId="10" fillId="0" borderId="0" xfId="6" applyAlignment="1" applyProtection="1">
      <alignment horizontal="left" vertical="center" wrapText="1"/>
    </xf>
    <xf numFmtId="0" fontId="10" fillId="0" borderId="0" xfId="6" applyAlignment="1" applyProtection="1">
      <alignment horizontal="left" vertical="center"/>
    </xf>
    <xf numFmtId="222" fontId="3" fillId="0" borderId="0" xfId="0" applyNumberFormat="1" applyFont="1" applyAlignment="1">
      <alignment horizontal="center" vertical="center" wrapText="1"/>
    </xf>
    <xf numFmtId="0" fontId="7" fillId="0" borderId="1" xfId="0" applyFont="1" applyBorder="1" applyAlignment="1">
      <alignment horizontal="center" vertical="center" wrapText="1"/>
    </xf>
    <xf numFmtId="222" fontId="7" fillId="0" borderId="1" xfId="0" applyNumberFormat="1" applyFont="1" applyBorder="1" applyAlignment="1">
      <alignment horizontal="center" vertical="center" wrapText="1"/>
    </xf>
    <xf numFmtId="222" fontId="7" fillId="0" borderId="2" xfId="0" applyNumberFormat="1" applyFont="1" applyBorder="1" applyAlignment="1">
      <alignment horizontal="center" vertical="center" wrapText="1"/>
    </xf>
    <xf numFmtId="222" fontId="2" fillId="0" borderId="0" xfId="0" applyNumberFormat="1" applyFont="1" applyAlignment="1">
      <alignment horizontal="center" vertical="center" wrapText="1"/>
    </xf>
    <xf numFmtId="226" fontId="3" fillId="0" borderId="0" xfId="0" applyNumberFormat="1" applyFont="1" applyAlignment="1">
      <alignment vertical="center"/>
    </xf>
    <xf numFmtId="226" fontId="1" fillId="0" borderId="0" xfId="0" applyNumberFormat="1" applyFont="1" applyAlignment="1">
      <alignment horizontal="center" vertical="center" wrapText="1"/>
    </xf>
    <xf numFmtId="0" fontId="7" fillId="4" borderId="1" xfId="6121" applyFont="1" applyFill="1" applyBorder="1" applyAlignment="1">
      <alignment horizontal="center" vertical="center"/>
    </xf>
    <xf numFmtId="226" fontId="7" fillId="0" borderId="1" xfId="0" applyNumberFormat="1" applyFont="1" applyBorder="1" applyAlignment="1">
      <alignment horizontal="center" vertical="center" wrapText="1"/>
    </xf>
    <xf numFmtId="0" fontId="3" fillId="4" borderId="1" xfId="6121" applyFont="1" applyFill="1" applyBorder="1" applyAlignment="1">
      <alignment vertical="center"/>
    </xf>
    <xf numFmtId="226" fontId="3" fillId="0" borderId="1" xfId="0" applyNumberFormat="1" applyFont="1" applyBorder="1" applyAlignment="1">
      <alignment horizontal="center" vertical="center" shrinkToFit="1"/>
    </xf>
    <xf numFmtId="0" fontId="3" fillId="4" borderId="1" xfId="0" applyFont="1" applyFill="1" applyBorder="1" applyAlignment="1">
      <alignment horizontal="left" vertical="center" shrinkToFit="1"/>
    </xf>
    <xf numFmtId="0" fontId="7" fillId="0" borderId="13" xfId="0" applyFont="1" applyBorder="1" applyAlignment="1">
      <alignment horizontal="center" vertical="center"/>
    </xf>
    <xf numFmtId="43" fontId="3" fillId="0" borderId="4" xfId="1" applyFont="1" applyBorder="1" applyAlignment="1">
      <alignment horizontal="right" vertical="center" shrinkToFit="1"/>
    </xf>
    <xf numFmtId="43" fontId="3" fillId="0" borderId="13" xfId="1" applyFont="1" applyBorder="1" applyAlignment="1">
      <alignment horizontal="right" vertical="center" shrinkToFit="1"/>
    </xf>
    <xf numFmtId="0" fontId="1" fillId="0" borderId="0" xfId="0" applyFont="1" applyAlignment="1">
      <alignment vertical="center"/>
    </xf>
    <xf numFmtId="0" fontId="7" fillId="0" borderId="1" xfId="0" applyFont="1" applyBorder="1" applyAlignment="1">
      <alignment horizontal="center" vertical="center" shrinkToFit="1"/>
    </xf>
    <xf numFmtId="0" fontId="3" fillId="0" borderId="1" xfId="6098" applyFont="1" applyBorder="1" applyAlignment="1">
      <alignment horizontal="center" vertical="center" shrinkToFit="1"/>
    </xf>
    <xf numFmtId="222" fontId="7" fillId="0" borderId="1" xfId="0" applyNumberFormat="1" applyFont="1" applyBorder="1" applyAlignment="1">
      <alignment horizontal="center" vertical="center" shrinkToFit="1"/>
    </xf>
    <xf numFmtId="0" fontId="3" fillId="0" borderId="1" xfId="0" applyFont="1" applyBorder="1" applyAlignment="1">
      <alignment horizontal="center" vertical="center" wrapText="1"/>
    </xf>
    <xf numFmtId="0" fontId="3" fillId="0" borderId="13" xfId="0" applyFont="1" applyBorder="1" applyAlignment="1">
      <alignment horizontal="center" vertical="center"/>
    </xf>
    <xf numFmtId="49" fontId="3" fillId="0" borderId="1" xfId="0" applyNumberFormat="1"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3" fillId="4" borderId="1" xfId="6121" applyFont="1" applyFill="1" applyBorder="1" applyAlignment="1">
      <alignment horizontal="center" vertical="center"/>
    </xf>
    <xf numFmtId="222" fontId="3" fillId="0" borderId="1" xfId="0" applyNumberFormat="1" applyFont="1" applyBorder="1" applyAlignment="1">
      <alignment horizontal="left" vertical="center" shrinkToFit="1"/>
    </xf>
    <xf numFmtId="0" fontId="3" fillId="4" borderId="1" xfId="0" applyFont="1" applyFill="1" applyBorder="1" applyAlignment="1">
      <alignment horizontal="center" vertical="center" shrinkToFit="1"/>
    </xf>
    <xf numFmtId="222" fontId="7" fillId="0" borderId="3" xfId="6113" applyNumberFormat="1" applyFont="1" applyBorder="1" applyAlignment="1">
      <alignment horizontal="center" vertical="center" wrapText="1"/>
    </xf>
    <xf numFmtId="222" fontId="3" fillId="0" borderId="1" xfId="6113" applyNumberFormat="1" applyFont="1" applyBorder="1" applyAlignment="1">
      <alignment horizontal="center" vertical="center" wrapText="1"/>
    </xf>
    <xf numFmtId="222" fontId="12" fillId="4" borderId="1" xfId="0" applyNumberFormat="1" applyFont="1" applyFill="1" applyBorder="1" applyAlignment="1">
      <alignment horizontal="center" vertical="center" wrapText="1"/>
    </xf>
    <xf numFmtId="222" fontId="13" fillId="4" borderId="1" xfId="0" applyNumberFormat="1" applyFont="1" applyFill="1" applyBorder="1" applyAlignment="1">
      <alignment horizontal="center" vertical="center"/>
    </xf>
    <xf numFmtId="222" fontId="13" fillId="4" borderId="1" xfId="0" applyNumberFormat="1"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222" fontId="7" fillId="0" borderId="5" xfId="0" applyNumberFormat="1" applyFont="1" applyBorder="1" applyAlignment="1">
      <alignment horizontal="center" vertical="center" wrapText="1"/>
    </xf>
    <xf numFmtId="222" fontId="7" fillId="0" borderId="6" xfId="0" applyNumberFormat="1" applyFont="1" applyBorder="1" applyAlignment="1">
      <alignment horizontal="center" vertical="center" wrapText="1"/>
    </xf>
    <xf numFmtId="222" fontId="7" fillId="0" borderId="7" xfId="0" applyNumberFormat="1" applyFont="1" applyBorder="1" applyAlignment="1">
      <alignment horizontal="center" vertical="center" wrapText="1"/>
    </xf>
    <xf numFmtId="222" fontId="7" fillId="0" borderId="8" xfId="0" applyNumberFormat="1" applyFont="1" applyBorder="1" applyAlignment="1">
      <alignment horizontal="center" vertical="center" wrapText="1"/>
    </xf>
    <xf numFmtId="222" fontId="7" fillId="0" borderId="13" xfId="0" applyNumberFormat="1" applyFont="1" applyBorder="1" applyAlignment="1">
      <alignment horizontal="center" vertical="center"/>
    </xf>
    <xf numFmtId="222" fontId="4" fillId="0" borderId="0" xfId="6" applyNumberFormat="1" applyFont="1" applyAlignment="1" applyProtection="1">
      <alignment horizontal="left" vertical="center" wrapText="1"/>
    </xf>
    <xf numFmtId="222" fontId="3" fillId="0" borderId="1" xfId="0" applyNumberFormat="1" applyFont="1" applyBorder="1" applyAlignment="1">
      <alignment horizontal="center" vertical="center" wrapText="1"/>
    </xf>
    <xf numFmtId="222" fontId="11" fillId="0" borderId="1" xfId="0" applyNumberFormat="1" applyFont="1" applyBorder="1" applyAlignment="1">
      <alignment horizontal="center" vertical="center" wrapText="1"/>
    </xf>
    <xf numFmtId="0" fontId="3" fillId="0" borderId="5" xfId="6074" applyFont="1" applyBorder="1" applyAlignment="1">
      <alignment horizontal="center" vertical="center" wrapText="1"/>
    </xf>
    <xf numFmtId="0" fontId="3" fillId="3" borderId="6" xfId="0" applyFont="1" applyFill="1" applyBorder="1"/>
    <xf numFmtId="0" fontId="3" fillId="0" borderId="6" xfId="6074" applyFont="1" applyBorder="1" applyAlignment="1">
      <alignment horizontal="center" vertical="center" wrapText="1"/>
    </xf>
    <xf numFmtId="49" fontId="7" fillId="0" borderId="4"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11" fillId="0" borderId="5" xfId="6074" applyFont="1" applyBorder="1" applyAlignment="1">
      <alignment horizontal="center" vertical="center" wrapText="1"/>
    </xf>
    <xf numFmtId="222" fontId="3" fillId="0" borderId="5" xfId="6074" applyNumberFormat="1" applyFont="1" applyBorder="1" applyAlignment="1">
      <alignment horizontal="center" vertical="center" wrapText="1"/>
    </xf>
    <xf numFmtId="222" fontId="7" fillId="0" borderId="14" xfId="0" applyNumberFormat="1" applyFont="1" applyBorder="1" applyAlignment="1">
      <alignment horizontal="center" vertical="center"/>
    </xf>
    <xf numFmtId="222" fontId="3" fillId="0" borderId="6" xfId="6074" applyNumberFormat="1" applyFont="1" applyBorder="1" applyAlignment="1">
      <alignment horizontal="center" vertical="center" wrapText="1"/>
    </xf>
    <xf numFmtId="222" fontId="7" fillId="0" borderId="15" xfId="0" applyNumberFormat="1" applyFont="1" applyBorder="1" applyAlignment="1">
      <alignment horizontal="center" vertical="center"/>
    </xf>
    <xf numFmtId="222" fontId="7" fillId="0" borderId="10" xfId="0" applyNumberFormat="1" applyFont="1" applyBorder="1" applyAlignment="1">
      <alignment horizontal="center" vertical="center" wrapText="1"/>
    </xf>
    <xf numFmtId="222" fontId="8" fillId="0" borderId="5" xfId="0" applyNumberFormat="1" applyFont="1" applyBorder="1" applyAlignment="1">
      <alignment horizontal="center" vertical="center"/>
    </xf>
    <xf numFmtId="222" fontId="7" fillId="0" borderId="12" xfId="0" applyNumberFormat="1" applyFont="1" applyBorder="1" applyAlignment="1">
      <alignment horizontal="center" vertical="center" wrapText="1"/>
    </xf>
    <xf numFmtId="222" fontId="8" fillId="0" borderId="6" xfId="0" applyNumberFormat="1" applyFont="1" applyBorder="1" applyAlignment="1">
      <alignment horizontal="center" vertical="center"/>
    </xf>
    <xf numFmtId="222" fontId="7" fillId="0" borderId="16" xfId="0" applyNumberFormat="1" applyFont="1" applyBorder="1" applyAlignment="1">
      <alignment horizontal="center" vertical="center"/>
    </xf>
    <xf numFmtId="222" fontId="7" fillId="0" borderId="0" xfId="0" applyNumberFormat="1" applyFont="1" applyAlignment="1">
      <alignment horizontal="center" vertical="center" wrapText="1"/>
    </xf>
    <xf numFmtId="222" fontId="14" fillId="5" borderId="1" xfId="0" applyNumberFormat="1" applyFont="1" applyFill="1" applyBorder="1" applyAlignment="1">
      <alignment horizontal="center" vertical="center" shrinkToFit="1"/>
    </xf>
    <xf numFmtId="222" fontId="3" fillId="0" borderId="0" xfId="0" applyNumberFormat="1" applyFont="1" applyAlignment="1">
      <alignment vertical="center" shrinkToFit="1"/>
    </xf>
    <xf numFmtId="222" fontId="3" fillId="4" borderId="1" xfId="0" applyNumberFormat="1" applyFont="1" applyFill="1" applyBorder="1" applyAlignment="1">
      <alignment horizontal="center" vertical="center" shrinkToFit="1"/>
    </xf>
    <xf numFmtId="222" fontId="3" fillId="4" borderId="1" xfId="1" applyNumberFormat="1" applyFont="1" applyFill="1" applyBorder="1" applyAlignment="1">
      <alignment vertical="center"/>
    </xf>
    <xf numFmtId="222" fontId="3" fillId="4" borderId="1" xfId="0" applyNumberFormat="1" applyFont="1" applyFill="1" applyBorder="1" applyAlignment="1">
      <alignment vertical="center"/>
    </xf>
    <xf numFmtId="0" fontId="3" fillId="4" borderId="4" xfId="0" applyFont="1" applyFill="1" applyBorder="1" applyAlignment="1">
      <alignment horizontal="center" vertical="center" shrinkToFit="1"/>
    </xf>
    <xf numFmtId="0" fontId="3" fillId="4" borderId="13"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222" fontId="7" fillId="4" borderId="4" xfId="6074" applyNumberFormat="1" applyFont="1" applyFill="1" applyBorder="1" applyAlignment="1">
      <alignment horizontal="center" vertical="center" wrapText="1"/>
    </xf>
    <xf numFmtId="222" fontId="3" fillId="4" borderId="13" xfId="6074" applyNumberFormat="1" applyFont="1" applyFill="1" applyBorder="1" applyAlignment="1">
      <alignment horizontal="center" vertical="center" wrapText="1"/>
    </xf>
    <xf numFmtId="222" fontId="7" fillId="4" borderId="1" xfId="6074" applyNumberFormat="1" applyFont="1" applyFill="1" applyBorder="1" applyAlignment="1">
      <alignment horizontal="center" vertical="center" wrapText="1"/>
    </xf>
    <xf numFmtId="222" fontId="3" fillId="4" borderId="1" xfId="0" applyNumberFormat="1" applyFont="1" applyFill="1" applyBorder="1" applyAlignment="1">
      <alignment horizontal="center" vertical="center"/>
    </xf>
    <xf numFmtId="222" fontId="3" fillId="4" borderId="3" xfId="6074" applyNumberFormat="1" applyFont="1" applyFill="1" applyBorder="1" applyAlignment="1">
      <alignment horizontal="center" vertical="center" wrapText="1"/>
    </xf>
    <xf numFmtId="49" fontId="3" fillId="0" borderId="13" xfId="0" applyNumberFormat="1" applyFont="1" applyBorder="1" applyAlignment="1">
      <alignment horizontal="center" vertical="center"/>
    </xf>
    <xf numFmtId="222" fontId="3" fillId="0" borderId="6" xfId="0" applyNumberFormat="1" applyFont="1" applyBorder="1" applyAlignment="1">
      <alignment horizontal="center" vertical="center"/>
    </xf>
    <xf numFmtId="222" fontId="14" fillId="5" borderId="5" xfId="0" applyNumberFormat="1" applyFont="1" applyFill="1" applyBorder="1" applyAlignment="1">
      <alignment horizontal="center" vertical="center" shrinkToFit="1"/>
    </xf>
    <xf numFmtId="222" fontId="14" fillId="5" borderId="5" xfId="0" applyNumberFormat="1" applyFont="1" applyFill="1" applyBorder="1" applyAlignment="1">
      <alignment horizontal="center" vertical="center" wrapText="1" shrinkToFit="1"/>
    </xf>
    <xf numFmtId="222" fontId="15" fillId="5" borderId="5" xfId="0" applyNumberFormat="1" applyFont="1" applyFill="1" applyBorder="1" applyAlignment="1">
      <alignment horizontal="center" vertical="center" wrapText="1" shrinkToFit="1"/>
    </xf>
    <xf numFmtId="222" fontId="14" fillId="5" borderId="6" xfId="0" applyNumberFormat="1" applyFont="1" applyFill="1" applyBorder="1" applyAlignment="1">
      <alignment horizontal="center" vertical="center" shrinkToFit="1"/>
    </xf>
    <xf numFmtId="222" fontId="15" fillId="5" borderId="6" xfId="0" applyNumberFormat="1" applyFont="1" applyFill="1" applyBorder="1" applyAlignment="1">
      <alignment horizontal="center" vertical="center" shrinkToFit="1"/>
    </xf>
    <xf numFmtId="222" fontId="7" fillId="0" borderId="1" xfId="6117" applyNumberFormat="1" applyFont="1" applyBorder="1" applyAlignment="1">
      <alignment horizontal="center" vertical="center" wrapText="1" shrinkToFit="1"/>
    </xf>
    <xf numFmtId="222" fontId="7" fillId="0" borderId="3" xfId="0" applyNumberFormat="1" applyFont="1" applyBorder="1" applyAlignment="1">
      <alignment horizontal="center" vertical="center" shrinkToFit="1"/>
    </xf>
    <xf numFmtId="222" fontId="11" fillId="4" borderId="1" xfId="0" applyNumberFormat="1" applyFont="1" applyFill="1" applyBorder="1" applyAlignment="1">
      <alignment horizontal="center" vertical="center" wrapText="1"/>
    </xf>
    <xf numFmtId="222" fontId="3" fillId="4" borderId="1" xfId="0" applyNumberFormat="1" applyFont="1" applyFill="1" applyBorder="1" applyAlignment="1">
      <alignment horizontal="center" vertical="center" wrapText="1"/>
    </xf>
    <xf numFmtId="222" fontId="14" fillId="5" borderId="1" xfId="0" applyNumberFormat="1" applyFont="1" applyFill="1" applyBorder="1" applyAlignment="1">
      <alignment horizontal="center" vertical="center" wrapText="1" shrinkToFit="1"/>
    </xf>
    <xf numFmtId="222" fontId="15" fillId="5" borderId="1" xfId="0" applyNumberFormat="1" applyFont="1" applyFill="1" applyBorder="1" applyAlignment="1">
      <alignment horizontal="center" vertical="center" wrapText="1" shrinkToFit="1"/>
    </xf>
    <xf numFmtId="0" fontId="16" fillId="0" borderId="1" xfId="6" applyFont="1" applyBorder="1" applyAlignment="1" applyProtection="1">
      <alignment vertical="center"/>
    </xf>
    <xf numFmtId="0" fontId="17" fillId="0" borderId="1" xfId="0" applyFont="1" applyBorder="1" applyAlignment="1">
      <alignment vertical="center"/>
    </xf>
    <xf numFmtId="226" fontId="3" fillId="0" borderId="1" xfId="0" applyNumberFormat="1" applyFont="1" applyBorder="1" applyAlignment="1">
      <alignment horizontal="center" vertical="center"/>
    </xf>
    <xf numFmtId="49" fontId="7" fillId="0" borderId="1" xfId="0" applyNumberFormat="1" applyFont="1" applyBorder="1" applyAlignment="1">
      <alignment horizontal="center" vertical="center"/>
    </xf>
    <xf numFmtId="226" fontId="3" fillId="0" borderId="1" xfId="1" applyNumberFormat="1" applyFont="1" applyBorder="1" applyAlignment="1">
      <alignment horizontal="center" vertical="center" shrinkToFit="1"/>
    </xf>
    <xf numFmtId="0" fontId="7" fillId="4" borderId="4" xfId="0" applyFont="1" applyFill="1" applyBorder="1" applyAlignment="1">
      <alignment horizontal="center" vertical="center" wrapText="1"/>
    </xf>
    <xf numFmtId="0" fontId="7" fillId="4"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13"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1" xfId="0" applyFont="1" applyFill="1" applyBorder="1" applyAlignment="1">
      <alignment horizontal="center" vertical="center"/>
    </xf>
    <xf numFmtId="0" fontId="11" fillId="4" borderId="1" xfId="0" applyFont="1" applyFill="1" applyBorder="1" applyAlignment="1">
      <alignment horizontal="center" vertical="center"/>
    </xf>
    <xf numFmtId="0" fontId="18" fillId="0" borderId="0" xfId="6089" applyFont="1" applyAlignment="1">
      <alignment vertical="center"/>
    </xf>
    <xf numFmtId="0" fontId="19" fillId="0" borderId="0" xfId="6089" applyFont="1" applyAlignment="1">
      <alignment horizontal="center" vertical="center"/>
    </xf>
    <xf numFmtId="0" fontId="0" fillId="0" borderId="0" xfId="6089"/>
    <xf numFmtId="0" fontId="20" fillId="0" borderId="0" xfId="6089" applyFont="1"/>
    <xf numFmtId="0" fontId="3" fillId="0" borderId="1" xfId="6094" applyFont="1" applyBorder="1" applyAlignment="1">
      <alignment horizontal="center" vertical="center" wrapText="1"/>
    </xf>
    <xf numFmtId="0" fontId="3" fillId="0" borderId="4" xfId="6094" applyFont="1" applyBorder="1" applyAlignment="1">
      <alignment horizontal="center" vertical="center" wrapText="1"/>
    </xf>
    <xf numFmtId="0" fontId="3" fillId="0" borderId="3" xfId="6094" applyFont="1" applyBorder="1" applyAlignment="1">
      <alignment horizontal="center" vertical="center" wrapText="1"/>
    </xf>
    <xf numFmtId="0" fontId="7" fillId="0" borderId="1" xfId="6094" applyFont="1" applyBorder="1" applyAlignment="1">
      <alignment horizontal="left" vertical="center" wrapText="1"/>
    </xf>
    <xf numFmtId="0" fontId="3" fillId="0" borderId="1" xfId="6094" applyFont="1" applyBorder="1" applyAlignment="1">
      <alignment horizontal="justify" vertical="center" wrapText="1"/>
    </xf>
    <xf numFmtId="4" fontId="3" fillId="0" borderId="1" xfId="6094" applyNumberFormat="1" applyFont="1" applyBorder="1" applyAlignment="1">
      <alignment horizontal="right" vertical="center" wrapText="1"/>
    </xf>
    <xf numFmtId="0" fontId="7" fillId="0" borderId="1" xfId="6094" applyFont="1" applyBorder="1" applyAlignment="1">
      <alignment horizontal="center" vertical="center" wrapText="1"/>
    </xf>
    <xf numFmtId="0" fontId="3" fillId="0" borderId="1" xfId="6094" applyFont="1" applyBorder="1" applyAlignment="1">
      <alignment horizontal="right" vertical="center" wrapText="1"/>
    </xf>
    <xf numFmtId="0" fontId="3" fillId="0" borderId="1" xfId="6094" applyFont="1" applyBorder="1" applyAlignment="1">
      <alignment horizontal="left" vertical="center" wrapText="1"/>
    </xf>
    <xf numFmtId="0" fontId="21" fillId="0" borderId="1" xfId="6071" applyFont="1" applyBorder="1" applyAlignment="1">
      <alignment horizontal="left" vertical="center"/>
    </xf>
    <xf numFmtId="227" fontId="3" fillId="0" borderId="4" xfId="6094" applyNumberFormat="1" applyFont="1" applyBorder="1" applyAlignment="1">
      <alignment horizontal="center" vertical="center" wrapText="1"/>
    </xf>
    <xf numFmtId="227" fontId="3" fillId="0" borderId="3" xfId="6094" applyNumberFormat="1" applyFont="1" applyBorder="1" applyAlignment="1">
      <alignment horizontal="center" vertical="center" wrapText="1"/>
    </xf>
    <xf numFmtId="10" fontId="3" fillId="0" borderId="4" xfId="6094" applyNumberFormat="1" applyFont="1" applyBorder="1" applyAlignment="1">
      <alignment horizontal="center" vertical="center" wrapText="1"/>
    </xf>
    <xf numFmtId="10" fontId="3" fillId="0" borderId="3" xfId="6094" applyNumberFormat="1" applyFont="1" applyBorder="1" applyAlignment="1">
      <alignment horizontal="center" vertical="center" wrapText="1"/>
    </xf>
    <xf numFmtId="10" fontId="3" fillId="0" borderId="4" xfId="3" applyNumberFormat="1" applyFont="1" applyBorder="1" applyAlignment="1">
      <alignment horizontal="center" vertical="center" wrapText="1"/>
    </xf>
    <xf numFmtId="10" fontId="3" fillId="0" borderId="3" xfId="3" applyNumberFormat="1" applyFont="1" applyBorder="1" applyAlignment="1">
      <alignment horizontal="center" vertical="center" wrapText="1"/>
    </xf>
    <xf numFmtId="0" fontId="11" fillId="0" borderId="1" xfId="6094" applyFont="1" applyBorder="1" applyAlignment="1">
      <alignment horizontal="center" vertical="center" wrapText="1"/>
    </xf>
    <xf numFmtId="224" fontId="3" fillId="0" borderId="4" xfId="6094" applyNumberFormat="1" applyFont="1" applyBorder="1" applyAlignment="1">
      <alignment horizontal="center" vertical="center" wrapText="1"/>
    </xf>
    <xf numFmtId="224" fontId="3" fillId="0" borderId="13" xfId="6094" applyNumberFormat="1" applyFont="1" applyBorder="1" applyAlignment="1">
      <alignment horizontal="center" vertical="center" wrapText="1"/>
    </xf>
    <xf numFmtId="0" fontId="22" fillId="0" borderId="1" xfId="6071" applyFont="1" applyBorder="1" applyAlignment="1">
      <alignment horizontal="left" vertical="center"/>
    </xf>
    <xf numFmtId="43" fontId="3" fillId="0" borderId="1" xfId="6094" applyNumberFormat="1" applyFont="1" applyBorder="1" applyAlignment="1">
      <alignment horizontal="right" vertical="center" wrapText="1"/>
    </xf>
    <xf numFmtId="0" fontId="7" fillId="0" borderId="5" xfId="6094" applyFont="1" applyBorder="1" applyAlignment="1">
      <alignment horizontal="center" vertical="center" wrapText="1"/>
    </xf>
    <xf numFmtId="0" fontId="7" fillId="0" borderId="5" xfId="6094" applyFont="1" applyBorder="1" applyAlignment="1">
      <alignment horizontal="left" vertical="center" wrapText="1"/>
    </xf>
    <xf numFmtId="0" fontId="7" fillId="0" borderId="1" xfId="6094" applyFont="1" applyBorder="1" applyAlignment="1">
      <alignment horizontal="center" vertical="center" shrinkToFit="1"/>
    </xf>
    <xf numFmtId="10" fontId="3" fillId="0" borderId="14" xfId="6094" applyNumberFormat="1" applyFont="1" applyBorder="1" applyAlignment="1">
      <alignment horizontal="center" vertical="center" wrapText="1"/>
    </xf>
    <xf numFmtId="10" fontId="3" fillId="0" borderId="7" xfId="6094" applyNumberFormat="1" applyFont="1" applyBorder="1" applyAlignment="1">
      <alignment horizontal="center" vertical="center" wrapText="1"/>
    </xf>
    <xf numFmtId="4" fontId="3" fillId="0" borderId="5" xfId="6094" applyNumberFormat="1" applyFont="1" applyBorder="1" applyAlignment="1">
      <alignment horizontal="right" vertical="center" wrapText="1"/>
    </xf>
    <xf numFmtId="10" fontId="3" fillId="0" borderId="1" xfId="6094" applyNumberFormat="1" applyFont="1" applyBorder="1" applyAlignment="1">
      <alignment horizontal="center" vertical="center" wrapText="1"/>
    </xf>
    <xf numFmtId="49" fontId="7" fillId="0" borderId="1" xfId="6094" applyNumberFormat="1" applyFont="1" applyBorder="1" applyAlignment="1">
      <alignment horizontal="center" vertical="center" shrinkToFit="1"/>
    </xf>
    <xf numFmtId="43" fontId="0" fillId="0" borderId="0" xfId="1"/>
    <xf numFmtId="10" fontId="7" fillId="0" borderId="1" xfId="6094" applyNumberFormat="1" applyFont="1" applyBorder="1" applyAlignment="1">
      <alignment horizontal="center" vertical="center" wrapText="1"/>
    </xf>
    <xf numFmtId="0" fontId="3" fillId="0" borderId="0" xfId="6094" applyFont="1" applyAlignment="1">
      <alignment horizontal="center" vertical="center" wrapText="1"/>
    </xf>
    <xf numFmtId="0" fontId="7" fillId="0" borderId="0" xfId="6094" applyFont="1" applyAlignment="1">
      <alignment horizontal="left" vertical="center" wrapText="1"/>
    </xf>
    <xf numFmtId="4" fontId="3" fillId="0" borderId="0" xfId="6094" applyNumberFormat="1" applyFont="1" applyAlignment="1">
      <alignment horizontal="right" vertical="center" wrapText="1"/>
    </xf>
    <xf numFmtId="0" fontId="23" fillId="0" borderId="0" xfId="6089" applyFont="1" applyAlignment="1">
      <alignment vertical="center"/>
    </xf>
    <xf numFmtId="0" fontId="24" fillId="6" borderId="17" xfId="0" applyFont="1" applyFill="1" applyBorder="1" applyAlignment="1">
      <alignment horizontal="center" vertical="center" wrapText="1"/>
    </xf>
    <xf numFmtId="0" fontId="25" fillId="6" borderId="17" xfId="0" applyFont="1" applyFill="1" applyBorder="1" applyAlignment="1">
      <alignment horizontal="center" vertical="center" wrapText="1"/>
    </xf>
    <xf numFmtId="10" fontId="18" fillId="0" borderId="0" xfId="3" applyNumberFormat="1" applyFont="1" applyAlignment="1">
      <alignment vertical="center"/>
    </xf>
    <xf numFmtId="0" fontId="26" fillId="0" borderId="0" xfId="6089" applyFont="1" applyAlignment="1">
      <alignment vertical="center"/>
    </xf>
    <xf numFmtId="0" fontId="24" fillId="0" borderId="17" xfId="0" applyFont="1" applyBorder="1" applyAlignment="1">
      <alignment horizontal="center" vertical="center" wrapText="1"/>
    </xf>
    <xf numFmtId="0" fontId="25" fillId="0" borderId="17" xfId="0" applyFont="1" applyBorder="1" applyAlignment="1">
      <alignment horizontal="center" vertical="center" wrapText="1"/>
    </xf>
    <xf numFmtId="0" fontId="18" fillId="0" borderId="0" xfId="3" applyNumberFormat="1" applyFont="1" applyAlignment="1">
      <alignment vertical="center"/>
    </xf>
    <xf numFmtId="10" fontId="18" fillId="0" borderId="0" xfId="6089" applyNumberFormat="1" applyFont="1" applyAlignment="1">
      <alignment vertical="center"/>
    </xf>
    <xf numFmtId="0" fontId="27" fillId="6" borderId="17" xfId="0" applyFont="1" applyFill="1" applyBorder="1" applyAlignment="1">
      <alignment horizontal="center" vertical="center" wrapText="1"/>
    </xf>
    <xf numFmtId="0" fontId="24" fillId="7" borderId="18" xfId="0" applyFont="1" applyFill="1" applyBorder="1" applyAlignment="1">
      <alignment horizontal="center" vertical="center" wrapText="1"/>
    </xf>
    <xf numFmtId="0" fontId="27" fillId="7" borderId="18"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7" fillId="7" borderId="17" xfId="0" applyFont="1" applyFill="1" applyBorder="1" applyAlignment="1">
      <alignment horizontal="center" vertical="center" wrapText="1"/>
    </xf>
    <xf numFmtId="0" fontId="18" fillId="0" borderId="0" xfId="6089" applyFont="1" applyAlignment="1">
      <alignment horizontal="center" vertical="center" wrapText="1"/>
    </xf>
    <xf numFmtId="0" fontId="28" fillId="0" borderId="0" xfId="6089" applyFont="1"/>
    <xf numFmtId="43" fontId="20" fillId="0" borderId="0" xfId="6160" applyFont="1" applyFill="1" applyBorder="1" applyAlignment="1"/>
    <xf numFmtId="0" fontId="28" fillId="0" borderId="0" xfId="6089" applyFont="1" applyAlignment="1">
      <alignment horizontal="center"/>
    </xf>
    <xf numFmtId="10" fontId="28" fillId="0" borderId="0" xfId="6044" applyNumberFormat="1" applyFont="1" applyFill="1" applyBorder="1" applyAlignment="1"/>
    <xf numFmtId="0" fontId="29" fillId="0" borderId="0" xfId="6089" applyFont="1" applyAlignment="1">
      <alignment horizontal="center" vertical="center" wrapText="1"/>
    </xf>
    <xf numFmtId="10" fontId="20" fillId="0" borderId="0" xfId="6044" applyNumberFormat="1" applyFont="1" applyFill="1" applyBorder="1" applyAlignment="1"/>
    <xf numFmtId="10" fontId="20" fillId="0" borderId="0" xfId="6044" applyNumberFormat="1" applyFont="1" applyFill="1" applyBorder="1" applyAlignment="1">
      <alignment horizontal="right"/>
    </xf>
    <xf numFmtId="10" fontId="20" fillId="0" borderId="0" xfId="3" applyNumberFormat="1" applyFont="1"/>
    <xf numFmtId="222" fontId="3" fillId="0" borderId="1" xfId="0" applyNumberFormat="1" applyFont="1" applyBorder="1" applyAlignment="1">
      <alignment vertical="center"/>
    </xf>
    <xf numFmtId="43" fontId="18" fillId="0" borderId="0" xfId="6089" applyNumberFormat="1" applyFont="1" applyAlignment="1">
      <alignment horizontal="center" vertical="center" wrapText="1"/>
    </xf>
    <xf numFmtId="0" fontId="20" fillId="0" borderId="0" xfId="6089" applyFont="1" applyAlignment="1">
      <alignment horizontal="right"/>
    </xf>
    <xf numFmtId="14" fontId="20" fillId="0" borderId="0" xfId="6089" applyNumberFormat="1" applyFont="1" applyAlignment="1">
      <alignment horizontal="right"/>
    </xf>
    <xf numFmtId="43" fontId="20" fillId="0" borderId="0" xfId="6160" applyFont="1" applyFill="1" applyBorder="1" applyAlignment="1">
      <alignment horizontal="right"/>
    </xf>
    <xf numFmtId="43" fontId="27" fillId="7" borderId="0" xfId="0" applyNumberFormat="1" applyFont="1" applyFill="1" applyAlignment="1">
      <alignment vertical="center" wrapText="1"/>
    </xf>
    <xf numFmtId="43" fontId="18" fillId="0" borderId="0" xfId="6089" applyNumberFormat="1" applyFont="1" applyAlignment="1">
      <alignment vertical="center"/>
    </xf>
    <xf numFmtId="0" fontId="27" fillId="7" borderId="0" xfId="0" applyFont="1" applyFill="1" applyAlignment="1">
      <alignment vertical="center" wrapText="1"/>
    </xf>
    <xf numFmtId="43" fontId="20" fillId="0" borderId="0" xfId="6089" applyNumberFormat="1" applyFont="1"/>
    <xf numFmtId="0" fontId="30" fillId="0" borderId="0" xfId="6089" applyFont="1" applyAlignment="1">
      <alignment horizontal="center" vertical="center"/>
    </xf>
    <xf numFmtId="0" fontId="30" fillId="0" borderId="0" xfId="6089" applyFont="1" applyAlignment="1">
      <alignment vertical="center"/>
    </xf>
    <xf numFmtId="43" fontId="30" fillId="0" borderId="0" xfId="6168" applyFont="1">
      <alignment vertical="center"/>
    </xf>
    <xf numFmtId="0" fontId="30" fillId="0" borderId="0" xfId="6098" applyFont="1" applyAlignment="1">
      <alignment vertical="center"/>
    </xf>
    <xf numFmtId="0" fontId="31" fillId="0" borderId="0" xfId="6057" applyFont="1" applyAlignment="1">
      <alignment horizontal="center" vertical="center"/>
    </xf>
    <xf numFmtId="43" fontId="31" fillId="0" borderId="0" xfId="6168" applyFont="1" applyFill="1" applyBorder="1" applyAlignment="1" applyProtection="1">
      <alignment horizontal="center" vertical="center"/>
    </xf>
    <xf numFmtId="0" fontId="20" fillId="0" borderId="0" xfId="6089" applyFont="1" applyAlignment="1">
      <alignment horizontal="center"/>
    </xf>
    <xf numFmtId="43" fontId="20" fillId="0" borderId="0" xfId="6168" applyFont="1" applyFill="1" applyBorder="1" applyAlignment="1">
      <alignment horizontal="right" vertical="center"/>
    </xf>
    <xf numFmtId="0" fontId="20" fillId="0" borderId="19" xfId="6089" applyFont="1" applyBorder="1" applyAlignment="1">
      <alignment horizontal="center" vertical="center"/>
    </xf>
    <xf numFmtId="0" fontId="20" fillId="0" borderId="20" xfId="6089" applyFont="1" applyBorder="1" applyAlignment="1">
      <alignment horizontal="center" vertical="center"/>
    </xf>
    <xf numFmtId="0" fontId="20" fillId="0" borderId="21" xfId="6089" applyFont="1" applyBorder="1" applyAlignment="1">
      <alignment horizontal="center" vertical="center"/>
    </xf>
    <xf numFmtId="0" fontId="20" fillId="0" borderId="22" xfId="6089" applyFont="1" applyBorder="1" applyAlignment="1">
      <alignment horizontal="center" vertical="center"/>
    </xf>
    <xf numFmtId="0" fontId="20" fillId="0" borderId="23" xfId="6089" applyFont="1" applyBorder="1" applyAlignment="1">
      <alignment horizontal="center" vertical="center"/>
    </xf>
    <xf numFmtId="43" fontId="20" fillId="0" borderId="24" xfId="6168" applyFont="1" applyFill="1" applyBorder="1" applyAlignment="1" applyProtection="1">
      <alignment horizontal="center"/>
    </xf>
    <xf numFmtId="0" fontId="20" fillId="0" borderId="25" xfId="6089" applyFont="1" applyBorder="1" applyAlignment="1">
      <alignment horizontal="center" vertical="center" shrinkToFit="1"/>
    </xf>
    <xf numFmtId="0" fontId="20" fillId="0" borderId="4" xfId="6089" applyFont="1" applyBorder="1" applyAlignment="1">
      <alignment horizontal="center" vertical="center" shrinkToFit="1"/>
    </xf>
    <xf numFmtId="0" fontId="20" fillId="0" borderId="3" xfId="6089" applyFont="1" applyBorder="1" applyAlignment="1">
      <alignment horizontal="center" vertical="center" shrinkToFit="1"/>
    </xf>
    <xf numFmtId="0" fontId="20" fillId="0" borderId="1" xfId="6089" applyFont="1" applyBorder="1" applyAlignment="1">
      <alignment horizontal="left" vertical="center" shrinkToFit="1"/>
    </xf>
    <xf numFmtId="10" fontId="20" fillId="0" borderId="4" xfId="6089" applyNumberFormat="1" applyFont="1" applyBorder="1" applyAlignment="1">
      <alignment horizontal="center" vertical="center" shrinkToFit="1"/>
    </xf>
    <xf numFmtId="10" fontId="20" fillId="0" borderId="13" xfId="6089" applyNumberFormat="1" applyFont="1" applyBorder="1" applyAlignment="1">
      <alignment horizontal="center" vertical="center" shrinkToFit="1"/>
    </xf>
    <xf numFmtId="10" fontId="20" fillId="0" borderId="3" xfId="6089" applyNumberFormat="1" applyFont="1" applyBorder="1" applyAlignment="1">
      <alignment horizontal="center" vertical="center" shrinkToFit="1"/>
    </xf>
    <xf numFmtId="43" fontId="20" fillId="0" borderId="26" xfId="6168" applyFont="1" applyFill="1" applyBorder="1" applyAlignment="1">
      <alignment horizontal="center" vertical="center" shrinkToFit="1"/>
    </xf>
    <xf numFmtId="0" fontId="20" fillId="0" borderId="27" xfId="6089" applyFont="1" applyBorder="1" applyAlignment="1">
      <alignment horizontal="center" vertical="center" shrinkToFit="1"/>
    </xf>
    <xf numFmtId="0" fontId="20" fillId="0" borderId="5" xfId="6089" applyFont="1" applyBorder="1" applyAlignment="1">
      <alignment horizontal="center" vertical="center" shrinkToFit="1"/>
    </xf>
    <xf numFmtId="0" fontId="30" fillId="0" borderId="0" xfId="6089" applyFont="1" applyAlignment="1">
      <alignment horizontal="justify" vertical="center"/>
    </xf>
    <xf numFmtId="0" fontId="20" fillId="0" borderId="16" xfId="6089" applyFont="1" applyBorder="1" applyAlignment="1">
      <alignment horizontal="center" vertical="center" shrinkToFit="1"/>
    </xf>
    <xf numFmtId="10" fontId="20" fillId="0" borderId="4" xfId="6040" applyNumberFormat="1" applyFont="1" applyFill="1" applyBorder="1" applyAlignment="1">
      <alignment horizontal="center" vertical="center" shrinkToFit="1"/>
    </xf>
    <xf numFmtId="10" fontId="20" fillId="0" borderId="13" xfId="6040" applyNumberFormat="1" applyFont="1" applyFill="1" applyBorder="1" applyAlignment="1">
      <alignment horizontal="center" vertical="center" shrinkToFit="1"/>
    </xf>
    <xf numFmtId="10" fontId="20" fillId="0" borderId="3" xfId="6040" applyNumberFormat="1" applyFont="1" applyFill="1" applyBorder="1" applyAlignment="1">
      <alignment horizontal="center" vertical="center" shrinkToFit="1"/>
    </xf>
    <xf numFmtId="0" fontId="20" fillId="0" borderId="28" xfId="6089" applyFont="1" applyBorder="1" applyAlignment="1">
      <alignment horizontal="center" vertical="center" shrinkToFit="1"/>
    </xf>
    <xf numFmtId="0" fontId="20" fillId="0" borderId="6" xfId="6089" applyFont="1" applyBorder="1" applyAlignment="1">
      <alignment horizontal="center" vertical="center" shrinkToFit="1"/>
    </xf>
    <xf numFmtId="0" fontId="28" fillId="0" borderId="1" xfId="6089" applyFont="1" applyBorder="1" applyAlignment="1">
      <alignment horizontal="left" vertical="center" shrinkToFit="1"/>
    </xf>
    <xf numFmtId="0" fontId="20" fillId="0" borderId="29" xfId="6089" applyFont="1" applyBorder="1" applyAlignment="1">
      <alignment horizontal="center" vertical="center" shrinkToFit="1"/>
    </xf>
    <xf numFmtId="0" fontId="20" fillId="0" borderId="25" xfId="6089" applyFont="1" applyBorder="1" applyAlignment="1">
      <alignment horizontal="center" vertical="center" wrapText="1" shrinkToFit="1"/>
    </xf>
    <xf numFmtId="0" fontId="20" fillId="0" borderId="27" xfId="6089" applyFont="1" applyBorder="1" applyAlignment="1">
      <alignment horizontal="center" vertical="center" wrapText="1" shrinkToFit="1"/>
    </xf>
    <xf numFmtId="0" fontId="20" fillId="0" borderId="14" xfId="6089" applyFont="1" applyBorder="1" applyAlignment="1">
      <alignment horizontal="center" vertical="center" shrinkToFit="1"/>
    </xf>
    <xf numFmtId="0" fontId="20" fillId="0" borderId="30" xfId="6089" applyFont="1" applyBorder="1" applyAlignment="1">
      <alignment horizontal="center" vertical="center" shrinkToFit="1"/>
    </xf>
    <xf numFmtId="0" fontId="20" fillId="0" borderId="28" xfId="6089" applyFont="1" applyBorder="1" applyAlignment="1">
      <alignment horizontal="center" vertical="center" wrapText="1" shrinkToFit="1"/>
    </xf>
    <xf numFmtId="0" fontId="20" fillId="0" borderId="31" xfId="6089" applyFont="1" applyBorder="1" applyAlignment="1">
      <alignment horizontal="center" vertical="center" shrinkToFit="1"/>
    </xf>
    <xf numFmtId="10" fontId="20" fillId="0" borderId="4" xfId="6040" applyNumberFormat="1" applyFont="1" applyBorder="1" applyAlignment="1">
      <alignment horizontal="center" vertical="center" shrinkToFit="1"/>
    </xf>
    <xf numFmtId="10" fontId="20" fillId="0" borderId="13" xfId="6040" applyNumberFormat="1" applyFont="1" applyBorder="1" applyAlignment="1">
      <alignment horizontal="center" vertical="center" shrinkToFit="1"/>
    </xf>
    <xf numFmtId="10" fontId="20" fillId="0" borderId="3" xfId="6040" applyNumberFormat="1" applyFont="1" applyBorder="1" applyAlignment="1">
      <alignment horizontal="center" vertical="center" shrinkToFit="1"/>
    </xf>
    <xf numFmtId="0" fontId="30" fillId="0" borderId="32" xfId="6089" applyFont="1" applyBorder="1" applyAlignment="1">
      <alignment horizontal="center" vertical="center"/>
    </xf>
    <xf numFmtId="0" fontId="32" fillId="0" borderId="33" xfId="6089" applyFont="1" applyBorder="1" applyAlignment="1">
      <alignment horizontal="center" vertical="center"/>
    </xf>
    <xf numFmtId="0" fontId="30" fillId="0" borderId="34" xfId="6089" applyFont="1" applyBorder="1" applyAlignment="1">
      <alignment horizontal="center" vertical="center"/>
    </xf>
    <xf numFmtId="0" fontId="32" fillId="0" borderId="35" xfId="6089" applyFont="1" applyBorder="1" applyAlignment="1">
      <alignment horizontal="left" vertical="center" wrapText="1"/>
    </xf>
    <xf numFmtId="10" fontId="20" fillId="0" borderId="35" xfId="6040" applyNumberFormat="1" applyFont="1" applyBorder="1" applyAlignment="1">
      <alignment horizontal="center" vertical="center" shrinkToFit="1"/>
    </xf>
    <xf numFmtId="43" fontId="30" fillId="0" borderId="36" xfId="6168" applyFont="1" applyBorder="1">
      <alignment vertical="center"/>
    </xf>
    <xf numFmtId="0" fontId="32" fillId="6" borderId="0" xfId="6089" applyFont="1" applyFill="1" applyAlignment="1">
      <alignment vertical="center"/>
    </xf>
    <xf numFmtId="0" fontId="20" fillId="0" borderId="0" xfId="6098" applyFont="1"/>
    <xf numFmtId="43" fontId="30" fillId="0" borderId="0" xfId="6098" applyNumberFormat="1" applyFont="1" applyAlignment="1">
      <alignment vertical="center"/>
    </xf>
    <xf numFmtId="0" fontId="32" fillId="0" borderId="0" xfId="6098" applyFont="1" applyAlignment="1">
      <alignment vertical="center"/>
    </xf>
    <xf numFmtId="4" fontId="30" fillId="0" borderId="0" xfId="6098" applyNumberFormat="1" applyFont="1" applyAlignment="1">
      <alignment vertical="center"/>
    </xf>
    <xf numFmtId="43" fontId="32" fillId="6" borderId="3" xfId="6168" applyFont="1" applyFill="1" applyBorder="1">
      <alignment vertical="center"/>
    </xf>
    <xf numFmtId="198" fontId="3" fillId="0" borderId="1" xfId="6115" applyNumberFormat="1" applyFont="1" applyBorder="1">
      <alignment vertical="center"/>
    </xf>
    <xf numFmtId="216" fontId="30" fillId="0" borderId="0" xfId="6098" applyNumberFormat="1" applyFont="1" applyAlignment="1">
      <alignment vertical="center"/>
    </xf>
    <xf numFmtId="43" fontId="20" fillId="0" borderId="0" xfId="6168" applyFont="1" applyFill="1">
      <alignment vertical="center"/>
    </xf>
    <xf numFmtId="228" fontId="30" fillId="6" borderId="0" xfId="6168" applyNumberFormat="1" applyFont="1" applyFill="1">
      <alignment vertical="center"/>
    </xf>
    <xf numFmtId="43" fontId="20" fillId="0" borderId="0" xfId="6160" applyFont="1" applyAlignment="1"/>
    <xf numFmtId="43" fontId="20" fillId="0" borderId="0" xfId="6098" applyNumberFormat="1" applyFont="1"/>
    <xf numFmtId="43" fontId="30" fillId="0" borderId="0" xfId="6168" applyFont="1" applyAlignment="1">
      <alignment vertical="center"/>
    </xf>
    <xf numFmtId="0" fontId="20" fillId="0" borderId="0" xfId="6098" applyFont="1" applyAlignment="1">
      <alignment wrapText="1" shrinkToFit="1"/>
    </xf>
    <xf numFmtId="4" fontId="3" fillId="6" borderId="1" xfId="6094" applyNumberFormat="1" applyFont="1" applyFill="1" applyBorder="1" applyAlignment="1">
      <alignment horizontal="right" vertical="center" wrapText="1"/>
    </xf>
    <xf numFmtId="0" fontId="28" fillId="0" borderId="4" xfId="6089" applyFont="1" applyBorder="1" applyAlignment="1">
      <alignment horizontal="center" vertical="center" shrinkToFit="1"/>
    </xf>
    <xf numFmtId="0" fontId="32" fillId="0" borderId="0" xfId="6089" applyFont="1" applyAlignment="1">
      <alignment vertical="center"/>
    </xf>
    <xf numFmtId="222" fontId="3" fillId="8" borderId="0" xfId="0" applyNumberFormat="1" applyFont="1" applyFill="1" applyAlignment="1">
      <alignment vertical="center"/>
    </xf>
    <xf numFmtId="0" fontId="33" fillId="0" borderId="0" xfId="0" applyFont="1" applyAlignment="1">
      <alignment vertical="center"/>
    </xf>
    <xf numFmtId="222" fontId="33" fillId="0" borderId="0" xfId="0" applyNumberFormat="1" applyFont="1" applyAlignment="1">
      <alignment vertical="center"/>
    </xf>
    <xf numFmtId="0" fontId="34" fillId="0" borderId="0" xfId="0" applyFont="1" applyAlignment="1">
      <alignment horizontal="center" vertical="center" wrapText="1"/>
    </xf>
    <xf numFmtId="0" fontId="28" fillId="0" borderId="5" xfId="0" applyFont="1" applyBorder="1" applyAlignment="1">
      <alignment horizontal="center" vertical="center"/>
    </xf>
    <xf numFmtId="0" fontId="28" fillId="0" borderId="5" xfId="0" applyFont="1" applyBorder="1" applyAlignment="1">
      <alignment horizontal="center" vertical="center" wrapText="1"/>
    </xf>
    <xf numFmtId="0" fontId="33" fillId="0" borderId="5" xfId="0" applyFont="1" applyBorder="1" applyAlignment="1">
      <alignment horizontal="center" vertical="center"/>
    </xf>
    <xf numFmtId="222" fontId="33" fillId="3" borderId="5" xfId="0" applyNumberFormat="1" applyFont="1" applyFill="1" applyBorder="1" applyAlignment="1">
      <alignment horizontal="center" vertical="center"/>
    </xf>
    <xf numFmtId="222" fontId="28" fillId="0" borderId="5" xfId="0" applyNumberFormat="1" applyFont="1" applyBorder="1" applyAlignment="1">
      <alignment horizontal="center" vertical="center" wrapText="1"/>
    </xf>
    <xf numFmtId="0" fontId="33" fillId="0" borderId="6" xfId="0" applyFont="1" applyBorder="1" applyAlignment="1">
      <alignment horizontal="center" vertical="center"/>
    </xf>
    <xf numFmtId="0" fontId="28" fillId="0" borderId="6" xfId="0" applyFont="1" applyBorder="1" applyAlignment="1">
      <alignment horizontal="center" vertical="center" wrapText="1"/>
    </xf>
    <xf numFmtId="222" fontId="33" fillId="3" borderId="6" xfId="0" applyNumberFormat="1" applyFont="1" applyFill="1" applyBorder="1" applyAlignment="1">
      <alignment horizontal="center" vertical="center"/>
    </xf>
    <xf numFmtId="222" fontId="33" fillId="0" borderId="6" xfId="0" applyNumberFormat="1" applyFont="1" applyBorder="1" applyAlignment="1">
      <alignment horizontal="center" vertical="center" wrapText="1"/>
    </xf>
    <xf numFmtId="222" fontId="28" fillId="0" borderId="6" xfId="0" applyNumberFormat="1" applyFont="1" applyBorder="1" applyAlignment="1">
      <alignment horizontal="center" vertical="center" wrapText="1"/>
    </xf>
    <xf numFmtId="0" fontId="33" fillId="0" borderId="5" xfId="0" applyFont="1" applyBorder="1" applyAlignment="1">
      <alignment horizontal="center" vertical="center" shrinkToFit="1"/>
    </xf>
    <xf numFmtId="0" fontId="33" fillId="0" borderId="5" xfId="0" applyFont="1" applyBorder="1" applyAlignment="1">
      <alignment horizontal="left" vertical="center" shrinkToFit="1"/>
    </xf>
    <xf numFmtId="0" fontId="28" fillId="0" borderId="5" xfId="0" applyFont="1" applyBorder="1" applyAlignment="1">
      <alignment horizontal="left" vertical="center" wrapText="1" shrinkToFit="1"/>
    </xf>
    <xf numFmtId="0" fontId="28" fillId="0" borderId="5" xfId="0" applyFont="1" applyBorder="1" applyAlignment="1">
      <alignment horizontal="left" vertical="center" shrinkToFit="1"/>
    </xf>
    <xf numFmtId="43" fontId="33" fillId="8" borderId="1" xfId="1" applyFont="1" applyFill="1" applyBorder="1" applyAlignment="1">
      <alignment horizontal="center" vertical="center" wrapText="1"/>
    </xf>
    <xf numFmtId="222" fontId="28" fillId="8" borderId="1" xfId="0" applyNumberFormat="1" applyFont="1" applyFill="1" applyBorder="1" applyAlignment="1">
      <alignment horizontal="center" vertical="center" shrinkToFit="1"/>
    </xf>
    <xf numFmtId="0" fontId="35" fillId="8" borderId="1" xfId="0" applyFont="1" applyFill="1" applyBorder="1" applyAlignment="1">
      <alignment horizontal="center" vertical="center" wrapText="1"/>
    </xf>
    <xf numFmtId="0" fontId="28" fillId="0" borderId="5" xfId="0" applyFont="1" applyBorder="1" applyAlignment="1">
      <alignment horizontal="center" vertical="center" shrinkToFit="1"/>
    </xf>
    <xf numFmtId="0" fontId="33" fillId="0" borderId="16" xfId="0" applyFont="1" applyBorder="1" applyAlignment="1">
      <alignment horizontal="center" vertical="center" shrinkToFit="1"/>
    </xf>
    <xf numFmtId="0" fontId="33" fillId="0" borderId="16" xfId="0" applyFont="1" applyBorder="1" applyAlignment="1">
      <alignment horizontal="left" vertical="center" shrinkToFit="1"/>
    </xf>
    <xf numFmtId="0" fontId="28" fillId="0" borderId="16" xfId="0" applyFont="1" applyBorder="1" applyAlignment="1">
      <alignment horizontal="left" vertical="center" wrapText="1" shrinkToFit="1"/>
    </xf>
    <xf numFmtId="0" fontId="28" fillId="0" borderId="16" xfId="0" applyFont="1" applyBorder="1" applyAlignment="1">
      <alignment horizontal="left" vertical="center" shrinkToFit="1"/>
    </xf>
    <xf numFmtId="43" fontId="33" fillId="0" borderId="1" xfId="1" applyFont="1" applyBorder="1" applyAlignment="1">
      <alignment horizontal="center" vertical="center" wrapText="1"/>
    </xf>
    <xf numFmtId="222" fontId="28" fillId="0" borderId="1" xfId="0" applyNumberFormat="1" applyFont="1" applyBorder="1" applyAlignment="1">
      <alignment horizontal="center" vertical="center" shrinkToFit="1"/>
    </xf>
    <xf numFmtId="0" fontId="35" fillId="0" borderId="1" xfId="0" applyFont="1" applyBorder="1" applyAlignment="1">
      <alignment horizontal="center" vertical="center" wrapText="1"/>
    </xf>
    <xf numFmtId="0" fontId="28" fillId="0" borderId="16" xfId="0" applyFont="1" applyBorder="1" applyAlignment="1">
      <alignment horizontal="center" vertical="center" shrinkToFit="1"/>
    </xf>
    <xf numFmtId="0" fontId="33" fillId="0" borderId="6" xfId="0" applyFont="1" applyBorder="1" applyAlignment="1">
      <alignment horizontal="center" vertical="center" shrinkToFit="1"/>
    </xf>
    <xf numFmtId="0" fontId="33" fillId="0" borderId="6" xfId="0" applyFont="1" applyBorder="1" applyAlignment="1">
      <alignment horizontal="left" vertical="center" shrinkToFit="1"/>
    </xf>
    <xf numFmtId="0" fontId="28" fillId="0" borderId="6" xfId="0" applyFont="1" applyBorder="1" applyAlignment="1">
      <alignment horizontal="left" vertical="center" wrapText="1" shrinkToFit="1"/>
    </xf>
    <xf numFmtId="0" fontId="28" fillId="0" borderId="6" xfId="0" applyFont="1" applyBorder="1" applyAlignment="1">
      <alignment horizontal="left" vertical="center" shrinkToFit="1"/>
    </xf>
    <xf numFmtId="0" fontId="28" fillId="0" borderId="6" xfId="0" applyFont="1" applyBorder="1" applyAlignment="1">
      <alignment horizontal="center" vertical="center" shrinkToFit="1"/>
    </xf>
    <xf numFmtId="0" fontId="28" fillId="0" borderId="16" xfId="0" applyFont="1" applyBorder="1" applyAlignment="1">
      <alignment horizontal="center" vertical="center" wrapText="1"/>
    </xf>
    <xf numFmtId="43" fontId="33" fillId="0" borderId="1" xfId="1" applyFont="1" applyFill="1" applyBorder="1" applyAlignment="1">
      <alignment horizontal="center" vertical="center" wrapText="1"/>
    </xf>
    <xf numFmtId="0" fontId="33" fillId="0" borderId="1" xfId="0" applyFont="1" applyBorder="1" applyAlignment="1">
      <alignment horizontal="center" vertical="center" shrinkToFit="1"/>
    </xf>
    <xf numFmtId="0" fontId="33" fillId="0" borderId="1" xfId="0" applyFont="1" applyBorder="1" applyAlignment="1">
      <alignment horizontal="left" vertical="center" shrinkToFit="1"/>
    </xf>
    <xf numFmtId="0" fontId="28" fillId="0" borderId="1" xfId="0" applyFont="1" applyBorder="1" applyAlignment="1">
      <alignment horizontal="center" vertical="center" wrapText="1"/>
    </xf>
    <xf numFmtId="0" fontId="28" fillId="0" borderId="1" xfId="0" applyFont="1" applyBorder="1" applyAlignment="1">
      <alignment horizontal="left" vertical="center" shrinkToFit="1"/>
    </xf>
    <xf numFmtId="0" fontId="28" fillId="0" borderId="1" xfId="0" applyFont="1" applyBorder="1" applyAlignment="1">
      <alignment horizontal="center" vertical="center" shrinkToFit="1"/>
    </xf>
    <xf numFmtId="0" fontId="28" fillId="0" borderId="5" xfId="6074" applyFont="1" applyBorder="1" applyAlignment="1">
      <alignment horizontal="center" vertical="center" wrapText="1"/>
    </xf>
    <xf numFmtId="0" fontId="33" fillId="0" borderId="6" xfId="6074" applyFont="1" applyBorder="1" applyAlignment="1">
      <alignment horizontal="center" vertical="center" wrapText="1"/>
    </xf>
    <xf numFmtId="0" fontId="35" fillId="0" borderId="5" xfId="0" applyFont="1" applyBorder="1" applyAlignment="1">
      <alignment horizontal="center" vertical="center" wrapText="1"/>
    </xf>
    <xf numFmtId="14" fontId="35" fillId="0" borderId="5" xfId="0" applyNumberFormat="1" applyFont="1" applyBorder="1" applyAlignment="1">
      <alignment horizontal="center" vertical="center" wrapText="1"/>
    </xf>
    <xf numFmtId="0" fontId="35" fillId="0" borderId="16" xfId="0" applyFont="1" applyBorder="1" applyAlignment="1">
      <alignment horizontal="center" vertical="center" wrapText="1"/>
    </xf>
    <xf numFmtId="14" fontId="35" fillId="0" borderId="16" xfId="0" applyNumberFormat="1" applyFont="1" applyBorder="1" applyAlignment="1">
      <alignment horizontal="center" vertical="center" wrapText="1"/>
    </xf>
    <xf numFmtId="0" fontId="35" fillId="0" borderId="6" xfId="0" applyFont="1" applyBorder="1" applyAlignment="1">
      <alignment horizontal="center" vertical="center" wrapText="1"/>
    </xf>
    <xf numFmtId="14" fontId="35" fillId="0" borderId="6" xfId="0" applyNumberFormat="1" applyFont="1" applyBorder="1" applyAlignment="1">
      <alignment horizontal="center" vertical="center" wrapText="1"/>
    </xf>
    <xf numFmtId="14" fontId="35" fillId="0" borderId="1" xfId="0" applyNumberFormat="1" applyFont="1" applyBorder="1" applyAlignment="1">
      <alignment horizontal="center" vertical="center" wrapText="1"/>
    </xf>
    <xf numFmtId="0" fontId="28" fillId="4" borderId="1" xfId="6121" applyFont="1" applyFill="1" applyBorder="1" applyAlignment="1">
      <alignment horizontal="center" vertical="center"/>
    </xf>
    <xf numFmtId="0" fontId="20" fillId="4" borderId="1" xfId="6121" applyFont="1" applyFill="1" applyBorder="1" applyAlignment="1">
      <alignment horizontal="center" vertical="center"/>
    </xf>
    <xf numFmtId="0" fontId="20" fillId="4" borderId="1" xfId="0" applyFont="1" applyFill="1" applyBorder="1" applyAlignment="1">
      <alignment horizontal="left" vertical="center" shrinkToFit="1"/>
    </xf>
    <xf numFmtId="0" fontId="3" fillId="0" borderId="4" xfId="0" applyFont="1" applyBorder="1" applyAlignment="1">
      <alignment horizontal="left" vertical="center" shrinkToFit="1"/>
    </xf>
    <xf numFmtId="49" fontId="7" fillId="4" borderId="1" xfId="0" applyNumberFormat="1" applyFont="1" applyFill="1" applyBorder="1" applyAlignment="1">
      <alignment horizontal="center" vertical="center"/>
    </xf>
    <xf numFmtId="222" fontId="3" fillId="0" borderId="6" xfId="0" applyNumberFormat="1" applyFont="1" applyBorder="1" applyAlignment="1">
      <alignment horizontal="center" vertical="center" wrapText="1"/>
    </xf>
    <xf numFmtId="222" fontId="3" fillId="0" borderId="3" xfId="0" applyNumberFormat="1" applyFont="1" applyBorder="1" applyAlignment="1">
      <alignment horizontal="center" vertical="center"/>
    </xf>
    <xf numFmtId="222"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shrinkToFit="1"/>
    </xf>
    <xf numFmtId="222" fontId="3" fillId="4" borderId="1" xfId="0" applyNumberFormat="1" applyFont="1" applyFill="1" applyBorder="1" applyAlignment="1">
      <alignment horizontal="left" vertical="center" shrinkToFit="1"/>
    </xf>
    <xf numFmtId="0" fontId="7" fillId="4" borderId="4" xfId="0" applyFont="1" applyFill="1" applyBorder="1" applyAlignment="1">
      <alignment horizontal="center" vertical="center" shrinkToFit="1"/>
    </xf>
    <xf numFmtId="0" fontId="3" fillId="4" borderId="1" xfId="0" applyFont="1" applyFill="1" applyBorder="1" applyAlignment="1">
      <alignment horizontal="left" vertical="center"/>
    </xf>
    <xf numFmtId="49" fontId="7" fillId="0" borderId="13" xfId="0" applyNumberFormat="1" applyFont="1" applyBorder="1" applyAlignment="1">
      <alignment horizontal="center" vertical="center"/>
    </xf>
    <xf numFmtId="49" fontId="7" fillId="0" borderId="3" xfId="0" applyNumberFormat="1" applyFont="1" applyBorder="1" applyAlignment="1">
      <alignment horizontal="center" vertical="center"/>
    </xf>
    <xf numFmtId="0" fontId="3" fillId="4" borderId="1" xfId="0" applyFont="1" applyFill="1" applyBorder="1" applyAlignment="1">
      <alignment vertical="center"/>
    </xf>
    <xf numFmtId="0" fontId="28" fillId="4" borderId="5"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20" fillId="4" borderId="1" xfId="0" applyFont="1" applyFill="1" applyBorder="1" applyAlignment="1">
      <alignment horizontal="center" vertical="center"/>
    </xf>
    <xf numFmtId="0" fontId="20" fillId="4" borderId="1" xfId="0" applyFont="1" applyFill="1" applyBorder="1" applyAlignment="1">
      <alignment horizontal="center" vertical="center" shrinkToFit="1"/>
    </xf>
    <xf numFmtId="14" fontId="3" fillId="4" borderId="1" xfId="0" applyNumberFormat="1" applyFont="1" applyFill="1" applyBorder="1" applyAlignment="1">
      <alignment horizontal="center" vertical="center" shrinkToFit="1"/>
    </xf>
    <xf numFmtId="222" fontId="2" fillId="0" borderId="0" xfId="0" applyNumberFormat="1" applyFont="1" applyAlignment="1">
      <alignment vertical="center" wrapText="1"/>
    </xf>
    <xf numFmtId="222" fontId="8" fillId="0" borderId="1" xfId="0" applyNumberFormat="1" applyFont="1" applyBorder="1" applyAlignment="1">
      <alignment vertical="center" shrinkToFit="1"/>
    </xf>
    <xf numFmtId="222" fontId="12" fillId="4" borderId="1" xfId="0" applyNumberFormat="1" applyFont="1" applyFill="1" applyBorder="1" applyAlignment="1">
      <alignment horizontal="center" vertical="center" shrinkToFit="1"/>
    </xf>
    <xf numFmtId="0" fontId="4" fillId="0" borderId="0" xfId="6" applyFont="1" applyAlignment="1" applyProtection="1">
      <alignment vertical="center"/>
    </xf>
    <xf numFmtId="0" fontId="3" fillId="0" borderId="0" xfId="0" applyFont="1" applyAlignment="1">
      <alignment vertical="center" shrinkToFit="1"/>
    </xf>
    <xf numFmtId="224" fontId="3" fillId="0" borderId="0" xfId="0" applyNumberFormat="1" applyFont="1" applyAlignment="1">
      <alignment vertical="center" shrinkToFit="1"/>
    </xf>
    <xf numFmtId="0" fontId="3" fillId="0" borderId="13" xfId="0" applyFont="1" applyBorder="1"/>
    <xf numFmtId="0" fontId="3" fillId="0" borderId="3" xfId="0" applyFont="1" applyBorder="1"/>
    <xf numFmtId="222" fontId="7" fillId="0" borderId="4" xfId="0" applyNumberFormat="1" applyFont="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3" fillId="3" borderId="16" xfId="0" applyFont="1" applyFill="1" applyBorder="1"/>
    <xf numFmtId="0" fontId="3" fillId="6" borderId="1" xfId="0" applyFont="1" applyFill="1" applyBorder="1" applyAlignment="1">
      <alignment horizontal="center" vertical="center" shrinkToFit="1"/>
    </xf>
    <xf numFmtId="0" fontId="3" fillId="6" borderId="3" xfId="0" applyFont="1" applyFill="1" applyBorder="1" applyAlignment="1">
      <alignment horizontal="center" shrinkToFit="1"/>
    </xf>
    <xf numFmtId="0" fontId="7" fillId="6" borderId="3" xfId="0" applyFont="1" applyFill="1" applyBorder="1" applyAlignment="1">
      <alignment horizontal="center" vertical="center" shrinkToFit="1"/>
    </xf>
    <xf numFmtId="0" fontId="7" fillId="0" borderId="5" xfId="6117" applyFont="1" applyBorder="1" applyAlignment="1">
      <alignment horizontal="center" vertical="center" wrapText="1"/>
    </xf>
    <xf numFmtId="222" fontId="7" fillId="0" borderId="5" xfId="6117" applyNumberFormat="1" applyFont="1" applyBorder="1" applyAlignment="1">
      <alignment horizontal="center" vertical="center" wrapText="1"/>
    </xf>
    <xf numFmtId="0" fontId="3" fillId="0" borderId="6" xfId="6117" applyFont="1" applyBorder="1" applyAlignment="1">
      <alignment horizontal="center" vertical="center" wrapText="1"/>
    </xf>
    <xf numFmtId="222" fontId="3" fillId="0" borderId="6" xfId="6117" applyNumberFormat="1" applyFont="1" applyBorder="1" applyAlignment="1">
      <alignment horizontal="center" vertical="center" wrapText="1"/>
    </xf>
    <xf numFmtId="222" fontId="7" fillId="0" borderId="31" xfId="0" applyNumberFormat="1" applyFont="1" applyBorder="1" applyAlignment="1">
      <alignment horizontal="center" vertical="center"/>
    </xf>
    <xf numFmtId="222" fontId="6" fillId="0" borderId="0" xfId="0" applyNumberFormat="1" applyFont="1" applyAlignment="1">
      <alignment horizontal="center" vertical="center" wrapText="1"/>
    </xf>
    <xf numFmtId="43" fontId="3" fillId="0" borderId="1" xfId="1" applyFont="1" applyBorder="1" applyAlignment="1">
      <alignment horizontal="left" vertical="center" shrinkToFit="1"/>
    </xf>
    <xf numFmtId="0" fontId="3" fillId="0" borderId="3" xfId="0" applyFont="1" applyBorder="1" applyAlignment="1">
      <alignment shrinkToFit="1"/>
    </xf>
    <xf numFmtId="222" fontId="36" fillId="0" borderId="0" xfId="0" applyNumberFormat="1" applyFont="1" applyAlignment="1">
      <alignment vertical="center"/>
    </xf>
    <xf numFmtId="0" fontId="7" fillId="0" borderId="1" xfId="6" applyFont="1" applyBorder="1" applyAlignment="1" applyProtection="1">
      <alignment vertical="center"/>
    </xf>
    <xf numFmtId="0" fontId="7" fillId="0" borderId="1" xfId="0" applyFont="1" applyBorder="1" applyAlignment="1">
      <alignment vertical="center"/>
    </xf>
    <xf numFmtId="0" fontId="37" fillId="0" borderId="0" xfId="6" applyFont="1" applyAlignment="1" applyProtection="1">
      <alignment horizontal="left" vertical="center" wrapText="1"/>
    </xf>
    <xf numFmtId="0" fontId="3" fillId="0" borderId="4" xfId="0" applyFont="1" applyBorder="1" applyAlignment="1">
      <alignment horizontal="center" vertical="center"/>
    </xf>
    <xf numFmtId="0" fontId="3" fillId="0" borderId="0" xfId="6122" applyFont="1" applyAlignment="1">
      <alignment horizontal="left" vertical="center"/>
    </xf>
    <xf numFmtId="222" fontId="7" fillId="4" borderId="1" xfId="0" applyNumberFormat="1" applyFont="1" applyFill="1" applyBorder="1" applyAlignment="1">
      <alignment horizontal="center" vertical="center"/>
    </xf>
    <xf numFmtId="222" fontId="3" fillId="0" borderId="3" xfId="0" applyNumberFormat="1" applyFont="1" applyBorder="1" applyAlignment="1">
      <alignment horizontal="center" vertical="center" wrapText="1"/>
    </xf>
    <xf numFmtId="43" fontId="3" fillId="4" borderId="1" xfId="1" applyFont="1" applyFill="1" applyBorder="1" applyAlignment="1">
      <alignment horizontal="center" vertical="center" shrinkToFit="1"/>
    </xf>
    <xf numFmtId="9" fontId="3" fillId="0" borderId="1" xfId="3" applyFont="1" applyBorder="1" applyAlignment="1">
      <alignment horizontal="center" vertical="center" shrinkToFit="1"/>
    </xf>
    <xf numFmtId="14" fontId="3" fillId="0" borderId="0" xfId="0" applyNumberFormat="1" applyFont="1" applyAlignment="1">
      <alignment horizontal="center" vertical="center"/>
    </xf>
    <xf numFmtId="222" fontId="11" fillId="0" borderId="1" xfId="0" applyNumberFormat="1" applyFont="1" applyBorder="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222" fontId="7" fillId="0" borderId="0" xfId="0" applyNumberFormat="1" applyFont="1" applyAlignment="1">
      <alignment vertical="center"/>
    </xf>
    <xf numFmtId="222" fontId="7" fillId="4" borderId="13" xfId="0" applyNumberFormat="1" applyFont="1" applyFill="1" applyBorder="1" applyAlignment="1">
      <alignment horizontal="center" vertical="center"/>
    </xf>
    <xf numFmtId="43" fontId="3" fillId="4" borderId="13" xfId="1" applyFont="1" applyFill="1" applyBorder="1" applyAlignment="1">
      <alignment horizontal="right" vertical="center" shrinkToFit="1"/>
    </xf>
    <xf numFmtId="43" fontId="3" fillId="0" borderId="1" xfId="1" applyFont="1" applyFill="1" applyBorder="1" applyAlignment="1">
      <alignment horizontal="right" vertical="center" shrinkToFit="1"/>
    </xf>
    <xf numFmtId="43" fontId="7" fillId="0" borderId="2" xfId="1" applyFont="1" applyBorder="1" applyAlignment="1">
      <alignment horizontal="center" vertical="center" shrinkToFit="1"/>
    </xf>
    <xf numFmtId="43" fontId="7" fillId="4" borderId="1" xfId="1" applyFont="1" applyFill="1" applyBorder="1" applyAlignment="1">
      <alignment horizontal="center" vertical="center" shrinkToFit="1"/>
    </xf>
    <xf numFmtId="222" fontId="3" fillId="0" borderId="1" xfId="3" applyNumberFormat="1" applyFont="1" applyBorder="1" applyAlignment="1">
      <alignment horizontal="center" vertical="center" shrinkToFit="1"/>
    </xf>
    <xf numFmtId="43" fontId="7" fillId="0" borderId="1" xfId="1" applyFont="1" applyBorder="1" applyAlignment="1">
      <alignment horizontal="center" vertical="center" shrinkToFit="1"/>
    </xf>
    <xf numFmtId="222" fontId="38" fillId="0" borderId="0" xfId="0" applyNumberFormat="1" applyFont="1" applyAlignment="1">
      <alignment vertical="center"/>
    </xf>
    <xf numFmtId="0" fontId="7" fillId="4" borderId="3" xfId="0" applyFont="1" applyFill="1" applyBorder="1" applyAlignment="1">
      <alignment horizontal="center" vertical="center" shrinkToFit="1"/>
    </xf>
    <xf numFmtId="222" fontId="7" fillId="4" borderId="1" xfId="5811" applyNumberFormat="1" applyFont="1" applyFill="1" applyBorder="1" applyAlignment="1">
      <alignment horizontal="center" vertical="center" wrapText="1"/>
    </xf>
    <xf numFmtId="222" fontId="39" fillId="4" borderId="9" xfId="0" applyNumberFormat="1" applyFont="1" applyFill="1" applyBorder="1" applyAlignment="1">
      <alignment horizontal="center" vertical="center" wrapText="1"/>
    </xf>
    <xf numFmtId="222" fontId="3" fillId="4" borderId="1" xfId="5811" applyNumberFormat="1" applyFont="1" applyFill="1" applyBorder="1" applyAlignment="1">
      <alignment horizontal="center" vertical="center" wrapText="1"/>
    </xf>
    <xf numFmtId="222" fontId="38" fillId="4" borderId="11" xfId="0" applyNumberFormat="1" applyFont="1" applyFill="1" applyBorder="1" applyAlignment="1">
      <alignment horizontal="center" vertical="center" wrapText="1"/>
    </xf>
    <xf numFmtId="43" fontId="38" fillId="4" borderId="2" xfId="1" applyFont="1" applyFill="1" applyBorder="1" applyAlignment="1">
      <alignment horizontal="right" vertical="center" shrinkToFit="1"/>
    </xf>
    <xf numFmtId="43" fontId="3" fillId="0" borderId="3" xfId="1" applyFont="1" applyFill="1" applyBorder="1" applyAlignment="1">
      <alignment horizontal="right" vertical="center" shrinkToFit="1"/>
    </xf>
    <xf numFmtId="222" fontId="3" fillId="0" borderId="0" xfId="6114" applyNumberFormat="1" applyFont="1" applyAlignment="1">
      <alignment vertical="center"/>
    </xf>
    <xf numFmtId="0" fontId="3" fillId="3" borderId="1" xfId="6069" applyFont="1" applyFill="1" applyBorder="1" applyAlignment="1">
      <alignment horizontal="center" vertical="center" wrapText="1" shrinkToFit="1"/>
    </xf>
    <xf numFmtId="222" fontId="3" fillId="3" borderId="1" xfId="6069" applyNumberFormat="1" applyFont="1" applyFill="1" applyBorder="1" applyAlignment="1">
      <alignment horizontal="center" vertical="center" wrapText="1" shrinkToFit="1"/>
    </xf>
    <xf numFmtId="222" fontId="7" fillId="3" borderId="5" xfId="6069" applyNumberFormat="1" applyFont="1" applyFill="1" applyBorder="1" applyAlignment="1">
      <alignment horizontal="center" vertical="center" wrapText="1" shrinkToFit="1"/>
    </xf>
    <xf numFmtId="222" fontId="3" fillId="3" borderId="6" xfId="0" applyNumberFormat="1" applyFont="1" applyFill="1" applyBorder="1"/>
    <xf numFmtId="222" fontId="7" fillId="3" borderId="6" xfId="6069" applyNumberFormat="1" applyFont="1" applyFill="1" applyBorder="1" applyAlignment="1">
      <alignment horizontal="center" vertical="center" wrapText="1" shrinkToFit="1"/>
    </xf>
    <xf numFmtId="0" fontId="3" fillId="0" borderId="6" xfId="0" applyFont="1" applyBorder="1" applyAlignment="1">
      <alignment horizontal="left" vertical="center" shrinkToFit="1"/>
    </xf>
    <xf numFmtId="222" fontId="3" fillId="0" borderId="6" xfId="0" applyNumberFormat="1" applyFont="1" applyBorder="1" applyAlignment="1">
      <alignment horizontal="left" vertical="center" shrinkToFit="1"/>
    </xf>
    <xf numFmtId="222" fontId="7" fillId="0" borderId="1" xfId="0" applyNumberFormat="1" applyFont="1" applyBorder="1" applyAlignment="1">
      <alignment horizontal="left" vertical="center" shrinkToFit="1"/>
    </xf>
    <xf numFmtId="222" fontId="3" fillId="0" borderId="1" xfId="1" applyNumberFormat="1" applyFont="1" applyBorder="1" applyAlignment="1">
      <alignment horizontal="right" vertical="center" shrinkToFit="1"/>
    </xf>
    <xf numFmtId="222" fontId="3" fillId="0" borderId="4" xfId="1" applyNumberFormat="1" applyFont="1" applyBorder="1" applyAlignment="1">
      <alignment horizontal="right" vertical="center" shrinkToFit="1"/>
    </xf>
    <xf numFmtId="222" fontId="7" fillId="0" borderId="37" xfId="0" applyNumberFormat="1" applyFont="1" applyBorder="1" applyAlignment="1">
      <alignment horizontal="center" vertical="center"/>
    </xf>
    <xf numFmtId="222" fontId="20" fillId="3" borderId="1" xfId="1" applyNumberFormat="1" applyFont="1" applyFill="1" applyBorder="1" applyAlignment="1">
      <alignment horizontal="right" vertical="center" wrapText="1"/>
    </xf>
    <xf numFmtId="222" fontId="3" fillId="0" borderId="2" xfId="1" applyNumberFormat="1" applyFont="1" applyBorder="1" applyAlignment="1">
      <alignment horizontal="right" vertical="center" shrinkToFit="1"/>
    </xf>
    <xf numFmtId="222" fontId="3" fillId="0" borderId="1" xfId="1" applyNumberFormat="1" applyFont="1" applyFill="1" applyBorder="1" applyAlignment="1">
      <alignment horizontal="right" vertical="center" shrinkToFit="1"/>
    </xf>
    <xf numFmtId="222" fontId="3" fillId="4" borderId="14" xfId="0" applyNumberFormat="1" applyFont="1" applyFill="1" applyBorder="1" applyAlignment="1">
      <alignment horizontal="center" vertical="center" wrapText="1"/>
    </xf>
    <xf numFmtId="222" fontId="11" fillId="4" borderId="1" xfId="0" applyNumberFormat="1" applyFont="1" applyFill="1" applyBorder="1" applyAlignment="1">
      <alignment horizontal="center" vertical="center" wrapText="1" shrinkToFit="1"/>
    </xf>
    <xf numFmtId="0" fontId="3" fillId="0" borderId="6" xfId="0" applyFont="1" applyBorder="1" applyAlignment="1">
      <alignment horizontal="center" vertical="center" wrapText="1"/>
    </xf>
    <xf numFmtId="222" fontId="3" fillId="4" borderId="31" xfId="0" applyNumberFormat="1" applyFont="1" applyFill="1" applyBorder="1" applyAlignment="1">
      <alignment horizontal="center" vertical="center" wrapText="1"/>
    </xf>
    <xf numFmtId="0" fontId="3" fillId="0" borderId="6" xfId="0" applyFont="1" applyBorder="1" applyAlignment="1">
      <alignment horizontal="center" vertical="center" shrinkToFit="1"/>
    </xf>
    <xf numFmtId="0" fontId="8" fillId="4" borderId="6" xfId="0" applyFont="1" applyFill="1" applyBorder="1" applyAlignment="1">
      <alignment horizontal="center" vertical="center" shrinkToFit="1"/>
    </xf>
    <xf numFmtId="222" fontId="8" fillId="4" borderId="1" xfId="0" applyNumberFormat="1" applyFont="1" applyFill="1" applyBorder="1" applyAlignment="1">
      <alignment horizontal="right" vertical="center" shrinkToFit="1"/>
    </xf>
    <xf numFmtId="0" fontId="3" fillId="3" borderId="1" xfId="6085" applyFont="1" applyFill="1" applyBorder="1" applyAlignment="1" applyProtection="1">
      <alignment horizontal="center" vertical="center" wrapText="1"/>
    </xf>
    <xf numFmtId="0" fontId="3" fillId="3" borderId="1" xfId="6082" applyFont="1" applyFill="1" applyBorder="1" applyAlignment="1">
      <alignment horizontal="center" vertical="center" wrapText="1"/>
    </xf>
    <xf numFmtId="0" fontId="7" fillId="3" borderId="1" xfId="6082" applyFont="1" applyFill="1" applyBorder="1" applyAlignment="1">
      <alignment horizontal="center" vertical="center" wrapText="1"/>
    </xf>
    <xf numFmtId="0" fontId="7" fillId="3" borderId="5" xfId="6082" applyFont="1" applyFill="1" applyBorder="1" applyAlignment="1">
      <alignment horizontal="center" vertical="center" wrapText="1"/>
    </xf>
    <xf numFmtId="0" fontId="7" fillId="4" borderId="5" xfId="6082" applyFont="1" applyFill="1" applyBorder="1" applyAlignment="1">
      <alignment horizontal="center" vertical="center" wrapText="1"/>
    </xf>
    <xf numFmtId="222" fontId="7" fillId="4" borderId="4" xfId="6082" applyNumberFormat="1" applyFont="1" applyFill="1" applyBorder="1" applyAlignment="1">
      <alignment horizontal="center" vertical="center" wrapText="1"/>
    </xf>
    <xf numFmtId="222" fontId="7" fillId="4" borderId="13" xfId="6082" applyNumberFormat="1" applyFont="1" applyFill="1" applyBorder="1" applyAlignment="1">
      <alignment horizontal="center" vertical="center" wrapText="1"/>
    </xf>
    <xf numFmtId="0" fontId="3" fillId="3" borderId="1" xfId="0" applyFont="1" applyFill="1" applyBorder="1"/>
    <xf numFmtId="0" fontId="7" fillId="4" borderId="6" xfId="6082" applyFont="1" applyFill="1" applyBorder="1" applyAlignment="1">
      <alignment horizontal="center" vertical="center" wrapText="1"/>
    </xf>
    <xf numFmtId="222" fontId="3" fillId="4" borderId="5" xfId="6082" applyNumberFormat="1" applyFont="1" applyFill="1" applyBorder="1" applyAlignment="1">
      <alignment horizontal="center" vertical="center" wrapText="1"/>
    </xf>
    <xf numFmtId="222" fontId="3" fillId="4" borderId="1" xfId="1" applyNumberFormat="1" applyFont="1" applyFill="1" applyBorder="1" applyAlignment="1">
      <alignment horizontal="right" vertical="center" shrinkToFit="1"/>
    </xf>
    <xf numFmtId="222" fontId="8" fillId="0" borderId="9" xfId="0" applyNumberFormat="1" applyFont="1" applyBorder="1" applyAlignment="1">
      <alignment horizontal="center" vertical="center"/>
    </xf>
    <xf numFmtId="222" fontId="7" fillId="4" borderId="5" xfId="6082" applyNumberFormat="1" applyFont="1" applyFill="1" applyBorder="1" applyAlignment="1">
      <alignment horizontal="center" vertical="center" wrapText="1"/>
    </xf>
    <xf numFmtId="222" fontId="8" fillId="0" borderId="11" xfId="0" applyNumberFormat="1" applyFont="1" applyBorder="1" applyAlignment="1">
      <alignment horizontal="center" vertical="center"/>
    </xf>
    <xf numFmtId="222" fontId="3" fillId="4" borderId="4" xfId="1" applyNumberFormat="1" applyFont="1" applyFill="1" applyBorder="1" applyAlignment="1">
      <alignment horizontal="right" vertical="center" shrinkToFit="1"/>
    </xf>
    <xf numFmtId="43" fontId="3" fillId="0" borderId="2" xfId="1" applyFont="1" applyFill="1" applyBorder="1" applyAlignment="1">
      <alignment horizontal="right" vertical="center" shrinkToFit="1"/>
    </xf>
    <xf numFmtId="222" fontId="3" fillId="4" borderId="4" xfId="0" applyNumberFormat="1" applyFont="1" applyFill="1" applyBorder="1" applyAlignment="1">
      <alignment vertical="center" shrinkToFit="1"/>
    </xf>
    <xf numFmtId="0" fontId="3" fillId="3" borderId="1" xfId="6084" applyFont="1" applyFill="1" applyBorder="1" applyAlignment="1" applyProtection="1">
      <alignment horizontal="center" vertical="center" wrapText="1"/>
    </xf>
    <xf numFmtId="14" fontId="3" fillId="3" borderId="1" xfId="6082" applyNumberFormat="1" applyFont="1" applyFill="1" applyBorder="1" applyAlignment="1">
      <alignment horizontal="center" vertical="center" wrapText="1"/>
    </xf>
    <xf numFmtId="222" fontId="3" fillId="4" borderId="1" xfId="6082" applyNumberFormat="1" applyFont="1" applyFill="1" applyBorder="1" applyAlignment="1">
      <alignment horizontal="center" vertical="center" wrapText="1"/>
    </xf>
    <xf numFmtId="222" fontId="3" fillId="4" borderId="13" xfId="0" applyNumberFormat="1" applyFont="1" applyFill="1" applyBorder="1"/>
    <xf numFmtId="222" fontId="3" fillId="4" borderId="3" xfId="0" applyNumberFormat="1" applyFont="1" applyFill="1" applyBorder="1"/>
    <xf numFmtId="0" fontId="4" fillId="0" borderId="0" xfId="6" applyNumberFormat="1" applyFont="1" applyAlignment="1" applyProtection="1">
      <alignment horizontal="left" vertical="center"/>
    </xf>
    <xf numFmtId="0" fontId="4" fillId="0" borderId="0" xfId="6" applyNumberFormat="1" applyFont="1" applyFill="1" applyAlignment="1" applyProtection="1">
      <alignment horizontal="left" vertical="center"/>
    </xf>
    <xf numFmtId="222" fontId="4" fillId="0" borderId="0" xfId="6" applyNumberFormat="1" applyFont="1" applyFill="1" applyAlignment="1" applyProtection="1">
      <alignment horizontal="left" vertical="center"/>
    </xf>
    <xf numFmtId="43" fontId="3" fillId="0" borderId="1" xfId="1" applyFont="1" applyFill="1" applyBorder="1" applyAlignment="1">
      <alignment horizontal="left" vertical="center" shrinkToFit="1"/>
    </xf>
    <xf numFmtId="222" fontId="3" fillId="0" borderId="3" xfId="1" applyNumberFormat="1" applyFont="1" applyBorder="1" applyAlignment="1">
      <alignment horizontal="right" vertical="center" shrinkToFit="1"/>
    </xf>
    <xf numFmtId="0" fontId="7" fillId="0" borderId="14" xfId="0" applyFont="1" applyBorder="1" applyAlignment="1">
      <alignment horizontal="center" vertical="center" wrapText="1"/>
    </xf>
    <xf numFmtId="222" fontId="7" fillId="4" borderId="1" xfId="0" applyNumberFormat="1" applyFont="1" applyFill="1" applyBorder="1" applyAlignment="1">
      <alignment horizontal="center" vertical="center" wrapText="1" shrinkToFit="1"/>
    </xf>
    <xf numFmtId="0" fontId="3" fillId="0" borderId="31" xfId="0" applyFont="1" applyBorder="1" applyAlignment="1">
      <alignment horizontal="center" vertical="center" wrapText="1"/>
    </xf>
    <xf numFmtId="222" fontId="3" fillId="0" borderId="3" xfId="1" applyNumberFormat="1" applyFont="1" applyFill="1" applyBorder="1" applyAlignment="1">
      <alignment horizontal="right" vertical="center" shrinkToFit="1"/>
    </xf>
    <xf numFmtId="43" fontId="7" fillId="4" borderId="5" xfId="0" applyNumberFormat="1" applyFont="1" applyFill="1" applyBorder="1" applyAlignment="1">
      <alignment horizontal="center" vertical="center" shrinkToFit="1"/>
    </xf>
    <xf numFmtId="43" fontId="7" fillId="4" borderId="5" xfId="0" applyNumberFormat="1" applyFont="1" applyFill="1" applyBorder="1" applyAlignment="1">
      <alignment horizontal="center" vertical="center" wrapText="1" shrinkToFit="1"/>
    </xf>
    <xf numFmtId="222" fontId="7" fillId="4" borderId="5" xfId="0" applyNumberFormat="1" applyFont="1" applyFill="1" applyBorder="1" applyAlignment="1">
      <alignment horizontal="center" vertical="center" shrinkToFit="1"/>
    </xf>
    <xf numFmtId="43" fontId="3" fillId="4" borderId="6" xfId="0" applyNumberFormat="1" applyFont="1" applyFill="1" applyBorder="1" applyAlignment="1">
      <alignment horizontal="center" vertical="center" shrinkToFit="1"/>
    </xf>
    <xf numFmtId="222" fontId="3" fillId="4" borderId="6" xfId="0" applyNumberFormat="1" applyFont="1" applyFill="1" applyBorder="1" applyAlignment="1">
      <alignment horizontal="center" vertical="center" shrinkToFit="1"/>
    </xf>
    <xf numFmtId="43" fontId="3" fillId="4" borderId="1" xfId="0" applyNumberFormat="1" applyFont="1" applyFill="1" applyBorder="1" applyAlignment="1">
      <alignment horizontal="right" vertical="center" shrinkToFit="1"/>
    </xf>
    <xf numFmtId="222" fontId="11" fillId="4" borderId="5" xfId="0" applyNumberFormat="1" applyFont="1" applyFill="1" applyBorder="1" applyAlignment="1">
      <alignment horizontal="center" vertical="center" wrapText="1" shrinkToFit="1"/>
    </xf>
    <xf numFmtId="222" fontId="7" fillId="4" borderId="5" xfId="0" applyNumberFormat="1" applyFont="1" applyFill="1" applyBorder="1" applyAlignment="1">
      <alignment horizontal="center" vertical="center" wrapText="1" shrinkToFit="1"/>
    </xf>
    <xf numFmtId="222" fontId="7" fillId="4" borderId="1" xfId="0" applyNumberFormat="1" applyFont="1" applyFill="1" applyBorder="1" applyAlignment="1">
      <alignment horizontal="center" vertical="center" shrinkToFit="1"/>
    </xf>
    <xf numFmtId="222" fontId="8" fillId="4" borderId="1" xfId="0" applyNumberFormat="1" applyFont="1" applyFill="1" applyBorder="1" applyAlignment="1">
      <alignment horizontal="center" vertical="center" shrinkToFit="1"/>
    </xf>
    <xf numFmtId="222" fontId="7" fillId="4" borderId="3" xfId="0" applyNumberFormat="1" applyFont="1" applyFill="1" applyBorder="1" applyAlignment="1">
      <alignment horizontal="center" vertical="center" shrinkToFit="1"/>
    </xf>
    <xf numFmtId="222" fontId="3" fillId="0" borderId="1" xfId="6114" applyNumberFormat="1" applyFont="1" applyBorder="1" applyAlignment="1">
      <alignment horizontal="center" vertical="center" wrapText="1"/>
    </xf>
    <xf numFmtId="222" fontId="3" fillId="0" borderId="13" xfId="0" applyNumberFormat="1" applyFont="1" applyBorder="1" applyAlignment="1">
      <alignment horizontal="center" vertical="center"/>
    </xf>
    <xf numFmtId="0" fontId="3" fillId="0" borderId="6" xfId="0" applyFont="1" applyBorder="1" applyAlignment="1">
      <alignment horizontal="center" vertical="center"/>
    </xf>
    <xf numFmtId="222" fontId="3" fillId="0" borderId="37" xfId="0" applyNumberFormat="1" applyFont="1" applyBorder="1" applyAlignment="1">
      <alignment horizontal="center" vertical="center"/>
    </xf>
    <xf numFmtId="222" fontId="7" fillId="0" borderId="38" xfId="0" applyNumberFormat="1" applyFont="1" applyBorder="1" applyAlignment="1">
      <alignment horizontal="center" vertical="center"/>
    </xf>
    <xf numFmtId="222" fontId="7" fillId="4" borderId="6" xfId="0" applyNumberFormat="1" applyFont="1" applyFill="1" applyBorder="1" applyAlignment="1">
      <alignment horizontal="center" vertical="center" wrapText="1"/>
    </xf>
    <xf numFmtId="222" fontId="3" fillId="4" borderId="13" xfId="1" applyNumberFormat="1" applyFont="1" applyFill="1" applyBorder="1" applyAlignment="1">
      <alignment horizontal="right" vertical="center" shrinkToFit="1"/>
    </xf>
    <xf numFmtId="222" fontId="7" fillId="4" borderId="14" xfId="0" applyNumberFormat="1" applyFont="1" applyFill="1" applyBorder="1" applyAlignment="1">
      <alignment horizontal="center" vertical="center" wrapText="1"/>
    </xf>
    <xf numFmtId="222" fontId="7" fillId="4" borderId="31" xfId="0" applyNumberFormat="1" applyFont="1" applyFill="1" applyBorder="1" applyAlignment="1">
      <alignment horizontal="center" vertical="center" wrapText="1"/>
    </xf>
    <xf numFmtId="222" fontId="8" fillId="4" borderId="13" xfId="1" applyNumberFormat="1" applyFont="1" applyFill="1" applyBorder="1" applyAlignment="1">
      <alignment horizontal="right" vertical="center" shrinkToFit="1"/>
    </xf>
    <xf numFmtId="49" fontId="3" fillId="0" borderId="1" xfId="0" applyNumberFormat="1" applyFont="1" applyBorder="1" applyAlignment="1">
      <alignment horizontal="center" vertical="center" shrinkToFit="1"/>
    </xf>
    <xf numFmtId="49" fontId="3" fillId="0" borderId="1" xfId="0" applyNumberFormat="1" applyFont="1" applyBorder="1" applyAlignment="1">
      <alignment horizontal="left" vertical="center" shrinkToFit="1"/>
    </xf>
    <xf numFmtId="49" fontId="3" fillId="0" borderId="6" xfId="0" applyNumberFormat="1" applyFont="1" applyBorder="1" applyAlignment="1">
      <alignment horizontal="left" vertical="center" shrinkToFit="1"/>
    </xf>
    <xf numFmtId="49" fontId="3" fillId="0" borderId="6" xfId="0" applyNumberFormat="1" applyFont="1" applyBorder="1" applyAlignment="1">
      <alignment horizontal="center" vertical="center" shrinkToFit="1"/>
    </xf>
    <xf numFmtId="0" fontId="3" fillId="0" borderId="39" xfId="0" applyFont="1" applyBorder="1" applyAlignment="1">
      <alignment horizontal="center" vertical="center" shrinkToFit="1"/>
    </xf>
    <xf numFmtId="222" fontId="3" fillId="0" borderId="3" xfId="6114" applyNumberFormat="1" applyFont="1" applyBorder="1" applyAlignment="1">
      <alignment horizontal="right" vertical="center" shrinkToFit="1"/>
    </xf>
    <xf numFmtId="222" fontId="3" fillId="0" borderId="4" xfId="0" applyNumberFormat="1" applyFont="1" applyBorder="1" applyAlignment="1">
      <alignment horizontal="right" vertical="center" shrinkToFit="1"/>
    </xf>
    <xf numFmtId="49" fontId="3" fillId="9" borderId="1" xfId="0" applyNumberFormat="1" applyFont="1" applyFill="1" applyBorder="1" applyAlignment="1">
      <alignment horizontal="center" vertical="center"/>
    </xf>
    <xf numFmtId="43" fontId="3" fillId="9" borderId="6" xfId="0" applyNumberFormat="1" applyFont="1" applyFill="1" applyBorder="1" applyAlignment="1">
      <alignment horizontal="left" vertical="center" shrinkToFit="1"/>
    </xf>
    <xf numFmtId="43" fontId="3" fillId="9" borderId="2" xfId="1" applyFont="1" applyFill="1" applyBorder="1" applyAlignment="1">
      <alignment horizontal="right" vertical="center" shrinkToFit="1"/>
    </xf>
    <xf numFmtId="43" fontId="3" fillId="9" borderId="3" xfId="1" applyFont="1" applyFill="1" applyBorder="1" applyAlignment="1">
      <alignment horizontal="right" vertical="center" shrinkToFit="1"/>
    </xf>
    <xf numFmtId="43" fontId="3" fillId="9" borderId="1" xfId="1" applyFont="1" applyFill="1" applyBorder="1" applyAlignment="1">
      <alignment horizontal="right" vertical="center" shrinkToFit="1"/>
    </xf>
    <xf numFmtId="43" fontId="3" fillId="9" borderId="6" xfId="1" applyFont="1" applyFill="1" applyBorder="1" applyAlignment="1">
      <alignment horizontal="right" vertical="center" shrinkToFit="1"/>
    </xf>
    <xf numFmtId="222" fontId="3" fillId="0" borderId="0" xfId="0" applyNumberFormat="1" applyFont="1" applyAlignment="1">
      <alignment horizontal="right" vertical="center"/>
    </xf>
    <xf numFmtId="0" fontId="7" fillId="3" borderId="1" xfId="0" applyFont="1" applyFill="1" applyBorder="1" applyAlignment="1">
      <alignment horizontal="center" vertical="center"/>
    </xf>
    <xf numFmtId="43" fontId="3" fillId="4" borderId="1" xfId="0" applyNumberFormat="1" applyFont="1" applyFill="1" applyBorder="1" applyAlignment="1">
      <alignment horizontal="center" vertical="center" shrinkToFit="1"/>
    </xf>
    <xf numFmtId="222" fontId="3" fillId="0" borderId="4" xfId="0" applyNumberFormat="1" applyFont="1" applyBorder="1" applyAlignment="1">
      <alignment horizontal="center" vertical="center" wrapText="1"/>
    </xf>
    <xf numFmtId="222" fontId="3" fillId="0" borderId="4" xfId="0" applyNumberFormat="1" applyFont="1" applyBorder="1" applyAlignment="1">
      <alignment horizontal="center" vertical="center" shrinkToFit="1"/>
    </xf>
    <xf numFmtId="222" fontId="3" fillId="0" borderId="4" xfId="0" applyNumberFormat="1" applyFont="1" applyBorder="1" applyAlignment="1">
      <alignment vertical="center" shrinkToFit="1"/>
    </xf>
    <xf numFmtId="0" fontId="3" fillId="0" borderId="1" xfId="0" applyFont="1" applyBorder="1" applyAlignment="1">
      <alignment horizontal="left" vertical="center"/>
    </xf>
    <xf numFmtId="14" fontId="3" fillId="0" borderId="1" xfId="0" applyNumberFormat="1" applyFont="1" applyBorder="1" applyAlignment="1">
      <alignment horizontal="center" vertical="center"/>
    </xf>
    <xf numFmtId="43" fontId="3" fillId="0" borderId="1" xfId="1" applyFont="1" applyBorder="1" applyAlignment="1">
      <alignment horizontal="center" vertical="center"/>
    </xf>
    <xf numFmtId="0" fontId="3" fillId="0" borderId="1" xfId="0" applyFont="1" applyBorder="1" applyAlignment="1">
      <alignment horizontal="right" vertical="center"/>
    </xf>
    <xf numFmtId="222" fontId="3" fillId="0" borderId="1" xfId="0" applyNumberFormat="1" applyFont="1" applyBorder="1" applyAlignment="1">
      <alignment horizontal="right" vertical="center"/>
    </xf>
    <xf numFmtId="43" fontId="3" fillId="0" borderId="1" xfId="1" applyFont="1" applyBorder="1" applyAlignment="1">
      <alignment vertical="center"/>
    </xf>
    <xf numFmtId="222" fontId="16" fillId="0" borderId="0" xfId="0" applyNumberFormat="1" applyFont="1" applyAlignment="1">
      <alignment horizontal="right" vertical="center"/>
    </xf>
    <xf numFmtId="49" fontId="3" fillId="0" borderId="1" xfId="0" applyNumberFormat="1" applyFont="1" applyBorder="1" applyAlignment="1">
      <alignment horizontal="right" vertical="center"/>
    </xf>
    <xf numFmtId="49" fontId="3" fillId="0" borderId="1" xfId="0" applyNumberFormat="1" applyFont="1" applyBorder="1" applyAlignment="1">
      <alignment vertical="center" shrinkToFit="1"/>
    </xf>
    <xf numFmtId="223" fontId="5" fillId="2" borderId="0" xfId="6" applyNumberFormat="1" applyFont="1" applyFill="1" applyAlignment="1" applyProtection="1">
      <alignment horizontal="left" vertical="center" shrinkToFit="1"/>
    </xf>
    <xf numFmtId="43" fontId="3" fillId="0" borderId="1" xfId="1" applyFont="1" applyBorder="1" applyAlignment="1" applyProtection="1">
      <alignment horizontal="right" vertical="center" shrinkToFit="1"/>
    </xf>
    <xf numFmtId="43" fontId="3" fillId="0" borderId="2" xfId="1" applyFont="1" applyBorder="1" applyAlignment="1" applyProtection="1">
      <alignment horizontal="right" vertical="center" shrinkToFit="1"/>
    </xf>
    <xf numFmtId="43" fontId="3" fillId="0" borderId="3" xfId="1" applyFont="1" applyBorder="1" applyAlignment="1" applyProtection="1">
      <alignment horizontal="right" vertical="center" shrinkToFit="1"/>
    </xf>
    <xf numFmtId="222" fontId="4" fillId="2" borderId="0" xfId="6" applyNumberFormat="1" applyFont="1" applyFill="1" applyAlignment="1" applyProtection="1">
      <alignment horizontal="left" vertical="center" shrinkToFit="1"/>
      <protection locked="0" hidden="1"/>
    </xf>
    <xf numFmtId="222" fontId="17" fillId="0" borderId="0" xfId="0" applyNumberFormat="1" applyFont="1" applyAlignment="1">
      <alignment horizontal="left" vertical="center"/>
    </xf>
    <xf numFmtId="222" fontId="17" fillId="0" borderId="1" xfId="0" applyNumberFormat="1" applyFont="1" applyBorder="1" applyAlignment="1">
      <alignment horizontal="center" vertical="center"/>
    </xf>
    <xf numFmtId="222" fontId="17" fillId="0" borderId="2" xfId="0" applyNumberFormat="1" applyFont="1" applyBorder="1" applyAlignment="1">
      <alignment horizontal="center" vertical="center"/>
    </xf>
    <xf numFmtId="222" fontId="17" fillId="0" borderId="3" xfId="0" applyNumberFormat="1" applyFont="1" applyBorder="1" applyAlignment="1">
      <alignment horizontal="center" vertical="center"/>
    </xf>
    <xf numFmtId="222" fontId="16" fillId="0" borderId="1" xfId="0" applyNumberFormat="1" applyFont="1" applyBorder="1" applyAlignment="1">
      <alignment horizontal="center" vertical="center"/>
    </xf>
    <xf numFmtId="49" fontId="16" fillId="0" borderId="1" xfId="6" applyNumberFormat="1" applyFont="1" applyBorder="1" applyAlignment="1" applyProtection="1">
      <alignment vertical="center"/>
    </xf>
    <xf numFmtId="49" fontId="3" fillId="0" borderId="4" xfId="0" applyNumberFormat="1" applyFont="1" applyBorder="1" applyAlignment="1">
      <alignment horizontal="center" vertical="center"/>
    </xf>
    <xf numFmtId="49" fontId="17" fillId="0" borderId="1" xfId="0" applyNumberFormat="1" applyFont="1" applyBorder="1" applyAlignment="1">
      <alignment horizontal="left" vertical="center"/>
    </xf>
    <xf numFmtId="43" fontId="3" fillId="0" borderId="4" xfId="1" applyFont="1" applyFill="1" applyBorder="1" applyAlignment="1">
      <alignment horizontal="right" vertical="center" shrinkToFit="1"/>
    </xf>
    <xf numFmtId="49" fontId="17" fillId="0" borderId="1" xfId="0" applyNumberFormat="1" applyFont="1" applyBorder="1" applyAlignment="1">
      <alignment horizontal="center" vertical="center"/>
    </xf>
    <xf numFmtId="49" fontId="16" fillId="0" borderId="1" xfId="0" applyNumberFormat="1" applyFont="1" applyBorder="1" applyAlignment="1">
      <alignment horizontal="center" vertical="center"/>
    </xf>
    <xf numFmtId="222" fontId="40" fillId="2" borderId="0" xfId="6" applyNumberFormat="1" applyFont="1" applyFill="1" applyAlignment="1" applyProtection="1">
      <alignment horizontal="left" vertical="center" shrinkToFit="1"/>
      <protection locked="0" hidden="1"/>
    </xf>
    <xf numFmtId="222" fontId="40" fillId="0" borderId="0" xfId="6" applyNumberFormat="1" applyFont="1" applyAlignment="1" applyProtection="1">
      <alignment horizontal="left" vertical="center" wrapText="1"/>
    </xf>
    <xf numFmtId="49" fontId="17" fillId="0" borderId="1" xfId="0" applyNumberFormat="1" applyFont="1" applyBorder="1" applyAlignment="1">
      <alignment horizontal="left" vertical="center" shrinkToFit="1"/>
    </xf>
    <xf numFmtId="49" fontId="17" fillId="0" borderId="1" xfId="0" applyNumberFormat="1" applyFont="1" applyBorder="1" applyAlignment="1">
      <alignment horizontal="center" vertical="center" shrinkToFit="1"/>
    </xf>
    <xf numFmtId="222" fontId="4" fillId="0" borderId="0" xfId="6" applyNumberFormat="1" applyFont="1" applyAlignment="1" applyProtection="1">
      <alignment horizontal="left" vertical="center"/>
      <protection locked="0"/>
    </xf>
    <xf numFmtId="222" fontId="41" fillId="0" borderId="1" xfId="0" applyNumberFormat="1" applyFont="1" applyBorder="1" applyAlignment="1">
      <alignment horizontal="center" vertical="center"/>
    </xf>
    <xf numFmtId="222" fontId="9" fillId="0" borderId="1" xfId="0" applyNumberFormat="1" applyFont="1" applyBorder="1" applyAlignment="1">
      <alignment horizontal="center" vertical="center"/>
    </xf>
    <xf numFmtId="222" fontId="41" fillId="10" borderId="31" xfId="0" applyNumberFormat="1" applyFont="1" applyFill="1" applyBorder="1" applyAlignment="1">
      <alignment vertical="center" shrinkToFit="1"/>
    </xf>
    <xf numFmtId="43" fontId="41" fillId="10" borderId="40" xfId="1" applyFont="1" applyFill="1" applyBorder="1" applyAlignment="1">
      <alignment vertical="center" shrinkToFit="1"/>
    </xf>
    <xf numFmtId="43" fontId="41" fillId="10" borderId="39" xfId="1" applyFont="1" applyFill="1" applyBorder="1" applyAlignment="1">
      <alignment vertical="center" shrinkToFit="1"/>
    </xf>
    <xf numFmtId="222" fontId="17" fillId="0" borderId="1" xfId="0" applyNumberFormat="1" applyFont="1" applyBorder="1" applyAlignment="1">
      <alignment vertical="center" shrinkToFit="1"/>
    </xf>
    <xf numFmtId="43" fontId="3" fillId="0" borderId="1" xfId="1" applyFont="1" applyFill="1" applyBorder="1" applyAlignment="1" applyProtection="1">
      <alignment vertical="center" shrinkToFit="1"/>
      <protection hidden="1"/>
    </xf>
    <xf numFmtId="43" fontId="17" fillId="0" borderId="1" xfId="1" applyFont="1" applyFill="1" applyBorder="1" applyAlignment="1">
      <alignment vertical="center" shrinkToFit="1"/>
    </xf>
    <xf numFmtId="222" fontId="42" fillId="11" borderId="1" xfId="0" applyNumberFormat="1" applyFont="1" applyFill="1" applyBorder="1" applyAlignment="1">
      <alignment vertical="center" shrinkToFit="1"/>
    </xf>
    <xf numFmtId="43" fontId="17" fillId="11" borderId="1" xfId="1" applyFont="1" applyFill="1" applyBorder="1" applyAlignment="1">
      <alignment vertical="center" shrinkToFit="1"/>
    </xf>
    <xf numFmtId="222" fontId="8" fillId="0" borderId="0" xfId="0" applyNumberFormat="1" applyFont="1" applyAlignment="1">
      <alignment vertical="center"/>
    </xf>
    <xf numFmtId="222" fontId="43" fillId="10" borderId="1" xfId="0" applyNumberFormat="1" applyFont="1" applyFill="1" applyBorder="1" applyAlignment="1">
      <alignment horizontal="center" vertical="center" shrinkToFit="1"/>
    </xf>
    <xf numFmtId="43" fontId="41" fillId="10" borderId="1" xfId="1" applyFont="1" applyFill="1" applyBorder="1" applyAlignment="1">
      <alignment vertical="center" shrinkToFit="1"/>
    </xf>
    <xf numFmtId="222" fontId="41" fillId="10" borderId="4" xfId="0" applyNumberFormat="1" applyFont="1" applyFill="1" applyBorder="1" applyAlignment="1">
      <alignment vertical="center" shrinkToFit="1"/>
    </xf>
    <xf numFmtId="43" fontId="41" fillId="10" borderId="13" xfId="1" applyFont="1" applyFill="1" applyBorder="1" applyAlignment="1">
      <alignment vertical="center" shrinkToFit="1"/>
    </xf>
    <xf numFmtId="43" fontId="41" fillId="10" borderId="3" xfId="1" applyFont="1" applyFill="1" applyBorder="1" applyAlignment="1">
      <alignment vertical="center" shrinkToFit="1"/>
    </xf>
    <xf numFmtId="222" fontId="42" fillId="0" borderId="1" xfId="0" applyNumberFormat="1" applyFont="1" applyBorder="1" applyAlignment="1">
      <alignment vertical="center" shrinkToFit="1"/>
    </xf>
    <xf numFmtId="222" fontId="3" fillId="11" borderId="1" xfId="0" applyNumberFormat="1" applyFont="1" applyFill="1" applyBorder="1" applyAlignment="1">
      <alignment vertical="center" shrinkToFit="1"/>
    </xf>
    <xf numFmtId="222" fontId="17" fillId="11" borderId="1" xfId="0" applyNumberFormat="1" applyFont="1" applyFill="1" applyBorder="1" applyAlignment="1">
      <alignment vertical="center" shrinkToFit="1"/>
    </xf>
    <xf numFmtId="43" fontId="17" fillId="10" borderId="13" xfId="1" applyFont="1" applyFill="1" applyBorder="1" applyAlignment="1">
      <alignment vertical="center" shrinkToFit="1"/>
    </xf>
    <xf numFmtId="43" fontId="17" fillId="10" borderId="3" xfId="1" applyFont="1" applyFill="1" applyBorder="1" applyAlignment="1">
      <alignment vertical="center" shrinkToFit="1"/>
    </xf>
    <xf numFmtId="222" fontId="43" fillId="10" borderId="4" xfId="0" applyNumberFormat="1" applyFont="1" applyFill="1" applyBorder="1" applyAlignment="1">
      <alignment vertical="center" shrinkToFit="1"/>
    </xf>
    <xf numFmtId="43" fontId="43" fillId="10" borderId="13" xfId="1" applyFont="1" applyFill="1" applyBorder="1" applyAlignment="1">
      <alignment vertical="center" shrinkToFit="1"/>
    </xf>
    <xf numFmtId="43" fontId="43" fillId="10" borderId="3" xfId="1" applyFont="1" applyFill="1" applyBorder="1" applyAlignment="1">
      <alignment vertical="center" shrinkToFit="1"/>
    </xf>
    <xf numFmtId="222" fontId="43" fillId="10" borderId="1" xfId="0" applyNumberFormat="1" applyFont="1" applyFill="1" applyBorder="1" applyAlignment="1">
      <alignment vertical="center" shrinkToFit="1"/>
    </xf>
    <xf numFmtId="222" fontId="13" fillId="0" borderId="0" xfId="0" applyNumberFormat="1" applyFont="1" applyAlignment="1">
      <alignment horizontal="right" vertical="center" shrinkToFit="1"/>
    </xf>
    <xf numFmtId="222" fontId="13" fillId="0" borderId="0" xfId="6156" applyNumberFormat="1" applyFont="1" applyFill="1" applyBorder="1" applyAlignment="1" applyProtection="1">
      <alignment horizontal="center" vertical="center" shrinkToFit="1"/>
      <protection locked="0"/>
    </xf>
    <xf numFmtId="0" fontId="44" fillId="0" borderId="0" xfId="6116" applyFont="1" applyAlignment="1" applyProtection="1">
      <alignment vertical="center"/>
      <protection locked="0"/>
    </xf>
    <xf numFmtId="0" fontId="45" fillId="0" borderId="0" xfId="6116" applyFont="1" applyAlignment="1" applyProtection="1">
      <alignment vertical="center"/>
      <protection locked="0"/>
    </xf>
    <xf numFmtId="0" fontId="3" fillId="0" borderId="0" xfId="6116" applyFont="1" applyAlignment="1" applyProtection="1">
      <alignment horizontal="center" vertical="center"/>
      <protection locked="0"/>
    </xf>
    <xf numFmtId="0" fontId="9" fillId="0" borderId="0" xfId="6112" applyFont="1" applyAlignment="1" applyProtection="1">
      <alignment vertical="center"/>
      <protection locked="0"/>
    </xf>
    <xf numFmtId="0" fontId="3" fillId="0" borderId="0" xfId="6112" applyFont="1" applyAlignment="1" applyProtection="1">
      <alignment vertical="center"/>
      <protection locked="0"/>
    </xf>
    <xf numFmtId="0" fontId="3" fillId="0" borderId="0" xfId="6112" applyFont="1" applyAlignment="1" applyProtection="1">
      <alignment horizontal="left" vertical="center"/>
      <protection locked="0"/>
    </xf>
    <xf numFmtId="0" fontId="3" fillId="0" borderId="0" xfId="6116" applyFont="1" applyAlignment="1" applyProtection="1">
      <alignment vertical="center"/>
      <protection locked="0"/>
    </xf>
    <xf numFmtId="0" fontId="37" fillId="0" borderId="0" xfId="6" applyFont="1" applyAlignment="1" applyProtection="1">
      <alignment horizontal="left" vertical="center"/>
      <protection locked="0"/>
    </xf>
    <xf numFmtId="0" fontId="44" fillId="0" borderId="0" xfId="6112" applyFont="1" applyAlignment="1" applyProtection="1">
      <alignment horizontal="center" vertical="center"/>
      <protection locked="0"/>
    </xf>
    <xf numFmtId="0" fontId="45" fillId="0" borderId="0" xfId="6112" applyFont="1" applyAlignment="1" applyProtection="1">
      <alignment horizontal="center" vertical="center"/>
      <protection locked="0"/>
    </xf>
    <xf numFmtId="0" fontId="3" fillId="0" borderId="0" xfId="6112" applyFont="1" applyAlignment="1" applyProtection="1">
      <alignment horizontal="center" vertical="center"/>
      <protection locked="0"/>
    </xf>
    <xf numFmtId="0" fontId="46" fillId="0" borderId="0" xfId="6112" applyFont="1" applyAlignment="1" applyProtection="1">
      <alignment horizontal="left" vertical="center"/>
      <protection locked="0"/>
    </xf>
    <xf numFmtId="0" fontId="9" fillId="0" borderId="41" xfId="6116" applyFont="1" applyBorder="1" applyAlignment="1" applyProtection="1">
      <alignment horizontal="center" vertical="center"/>
      <protection locked="0"/>
    </xf>
    <xf numFmtId="0" fontId="9" fillId="0" borderId="22" xfId="6112" applyFont="1" applyBorder="1" applyAlignment="1" applyProtection="1">
      <alignment horizontal="center" vertical="center"/>
      <protection locked="0"/>
    </xf>
    <xf numFmtId="0" fontId="8" fillId="0" borderId="20" xfId="6116" applyFont="1" applyBorder="1" applyAlignment="1" applyProtection="1">
      <alignment horizontal="left" vertical="center" shrinkToFit="1"/>
      <protection locked="0"/>
    </xf>
    <xf numFmtId="0" fontId="3" fillId="0" borderId="23" xfId="6116" applyFont="1" applyBorder="1" applyAlignment="1" applyProtection="1">
      <alignment horizontal="left" vertical="center" shrinkToFit="1"/>
      <protection locked="0"/>
    </xf>
    <xf numFmtId="0" fontId="3" fillId="0" borderId="21" xfId="6116" applyFont="1" applyBorder="1" applyAlignment="1" applyProtection="1">
      <alignment horizontal="left" vertical="center" shrinkToFit="1"/>
      <protection locked="0"/>
    </xf>
    <xf numFmtId="0" fontId="9" fillId="0" borderId="22" xfId="6116" applyFont="1" applyBorder="1" applyAlignment="1" applyProtection="1">
      <alignment horizontal="center" vertical="center"/>
      <protection locked="0"/>
    </xf>
    <xf numFmtId="0" fontId="9" fillId="0" borderId="28" xfId="6116" applyFont="1" applyBorder="1" applyAlignment="1" applyProtection="1">
      <alignment horizontal="center" vertical="center"/>
      <protection locked="0"/>
    </xf>
    <xf numFmtId="0" fontId="9" fillId="0" borderId="1" xfId="6112" applyFont="1" applyBorder="1" applyAlignment="1" applyProtection="1">
      <alignment horizontal="center" vertical="center"/>
      <protection locked="0"/>
    </xf>
    <xf numFmtId="0" fontId="3" fillId="0" borderId="4" xfId="6116" applyFont="1" applyBorder="1" applyAlignment="1" applyProtection="1">
      <alignment horizontal="left" vertical="center" shrinkToFit="1"/>
      <protection locked="0"/>
    </xf>
    <xf numFmtId="0" fontId="3" fillId="0" borderId="13" xfId="6116" applyFont="1" applyBorder="1" applyAlignment="1" applyProtection="1">
      <alignment horizontal="left" vertical="center" shrinkToFit="1"/>
      <protection locked="0"/>
    </xf>
    <xf numFmtId="0" fontId="3" fillId="0" borderId="3" xfId="6116" applyFont="1" applyBorder="1" applyAlignment="1" applyProtection="1">
      <alignment horizontal="left" vertical="center" shrinkToFit="1"/>
      <protection locked="0"/>
    </xf>
    <xf numFmtId="0" fontId="9" fillId="0" borderId="1" xfId="6116" applyFont="1" applyBorder="1" applyAlignment="1" applyProtection="1">
      <alignment horizontal="center" vertical="center"/>
      <protection locked="0"/>
    </xf>
    <xf numFmtId="0" fontId="9" fillId="0" borderId="29" xfId="6116" applyFont="1" applyBorder="1" applyAlignment="1" applyProtection="1">
      <alignment horizontal="center" vertical="center"/>
      <protection locked="0"/>
    </xf>
    <xf numFmtId="0" fontId="9" fillId="0" borderId="4" xfId="6112" applyFont="1" applyBorder="1" applyAlignment="1" applyProtection="1">
      <alignment horizontal="center" vertical="center"/>
      <protection locked="0"/>
    </xf>
    <xf numFmtId="0" fontId="9" fillId="0" borderId="13" xfId="6112" applyFont="1" applyBorder="1" applyAlignment="1" applyProtection="1">
      <alignment horizontal="center" vertical="center"/>
      <protection locked="0"/>
    </xf>
    <xf numFmtId="0" fontId="9" fillId="0" borderId="3" xfId="6112" applyFont="1" applyBorder="1" applyAlignment="1" applyProtection="1">
      <alignment horizontal="center" vertical="center"/>
      <protection locked="0"/>
    </xf>
    <xf numFmtId="0" fontId="9" fillId="0" borderId="29" xfId="6112" applyFont="1" applyBorder="1" applyAlignment="1" applyProtection="1">
      <alignment horizontal="center" vertical="center"/>
      <protection locked="0"/>
    </xf>
    <xf numFmtId="0" fontId="3" fillId="0" borderId="1" xfId="6116" applyFont="1" applyBorder="1" applyAlignment="1" applyProtection="1">
      <alignment vertical="center" shrinkToFit="1"/>
      <protection locked="0"/>
    </xf>
    <xf numFmtId="0" fontId="3" fillId="0" borderId="4" xfId="6116" applyFont="1" applyBorder="1" applyAlignment="1" applyProtection="1">
      <alignment horizontal="center" vertical="center" shrinkToFit="1"/>
      <protection locked="0"/>
    </xf>
    <xf numFmtId="0" fontId="3" fillId="0" borderId="13" xfId="6116" applyFont="1" applyBorder="1" applyAlignment="1" applyProtection="1">
      <alignment horizontal="center" vertical="center" shrinkToFit="1"/>
      <protection locked="0"/>
    </xf>
    <xf numFmtId="0" fontId="3" fillId="0" borderId="3" xfId="6116" applyFont="1" applyBorder="1" applyAlignment="1" applyProtection="1">
      <alignment horizontal="center" vertical="center" shrinkToFit="1"/>
      <protection locked="0"/>
    </xf>
    <xf numFmtId="14" fontId="3" fillId="0" borderId="4" xfId="6116" applyNumberFormat="1" applyFont="1" applyBorder="1" applyAlignment="1" applyProtection="1">
      <alignment horizontal="center" vertical="center" shrinkToFit="1"/>
      <protection locked="0"/>
    </xf>
    <xf numFmtId="0" fontId="15" fillId="0" borderId="29" xfId="6116" applyFont="1" applyBorder="1" applyAlignment="1" applyProtection="1">
      <alignment horizontal="center" vertical="center"/>
      <protection locked="0"/>
    </xf>
    <xf numFmtId="0" fontId="3" fillId="0" borderId="4" xfId="6116" applyFont="1" applyBorder="1" applyAlignment="1" applyProtection="1">
      <alignment horizontal="center" vertical="center" wrapText="1" shrinkToFit="1"/>
      <protection locked="0"/>
    </xf>
    <xf numFmtId="0" fontId="9" fillId="0" borderId="4" xfId="6116" applyFont="1" applyBorder="1" applyAlignment="1" applyProtection="1">
      <alignment horizontal="center" vertical="center"/>
      <protection locked="0"/>
    </xf>
    <xf numFmtId="0" fontId="8" fillId="0" borderId="4" xfId="6116" applyFont="1" applyBorder="1" applyAlignment="1" applyProtection="1">
      <alignment horizontal="left" vertical="center" wrapText="1"/>
      <protection locked="0"/>
    </xf>
    <xf numFmtId="0" fontId="3" fillId="0" borderId="13" xfId="6116" applyFont="1" applyBorder="1" applyAlignment="1" applyProtection="1">
      <alignment horizontal="left" vertical="center" wrapText="1"/>
      <protection locked="0"/>
    </xf>
    <xf numFmtId="0" fontId="9" fillId="0" borderId="25" xfId="6116" applyFont="1" applyBorder="1" applyAlignment="1" applyProtection="1">
      <alignment horizontal="center" vertical="center"/>
      <protection locked="0"/>
    </xf>
    <xf numFmtId="31" fontId="3" fillId="0" borderId="4" xfId="6116" applyNumberFormat="1" applyFont="1" applyBorder="1" applyAlignment="1" applyProtection="1">
      <alignment horizontal="center" vertical="center" shrinkToFit="1"/>
      <protection locked="0"/>
    </xf>
    <xf numFmtId="0" fontId="3" fillId="0" borderId="14" xfId="6116" applyFont="1" applyBorder="1" applyAlignment="1" applyProtection="1">
      <alignment horizontal="center" vertical="center" shrinkToFit="1"/>
      <protection locked="0"/>
    </xf>
    <xf numFmtId="0" fontId="3" fillId="0" borderId="7" xfId="6116" applyFont="1" applyBorder="1" applyAlignment="1" applyProtection="1">
      <alignment horizontal="center" vertical="center" shrinkToFit="1"/>
      <protection locked="0"/>
    </xf>
    <xf numFmtId="0" fontId="3" fillId="0" borderId="8" xfId="6116" applyFont="1" applyBorder="1" applyAlignment="1" applyProtection="1">
      <alignment horizontal="center" vertical="center" shrinkToFit="1"/>
      <protection locked="0"/>
    </xf>
    <xf numFmtId="0" fontId="8" fillId="0" borderId="14" xfId="6116" applyFont="1" applyBorder="1" applyAlignment="1" applyProtection="1">
      <alignment horizontal="center" vertical="center" shrinkToFit="1"/>
      <protection locked="0"/>
    </xf>
    <xf numFmtId="0" fontId="9" fillId="0" borderId="5" xfId="6116" applyFont="1" applyBorder="1" applyAlignment="1" applyProtection="1">
      <alignment horizontal="center" vertical="center"/>
      <protection locked="0"/>
    </xf>
    <xf numFmtId="0" fontId="9" fillId="0" borderId="19" xfId="6116" applyFont="1" applyBorder="1" applyAlignment="1" applyProtection="1">
      <alignment horizontal="center" vertical="center"/>
      <protection locked="0"/>
    </xf>
    <xf numFmtId="0" fontId="3" fillId="0" borderId="29" xfId="6116" applyFont="1" applyBorder="1" applyAlignment="1" applyProtection="1">
      <alignment horizontal="center" vertical="center"/>
      <protection locked="0"/>
    </xf>
    <xf numFmtId="43" fontId="8" fillId="0" borderId="4" xfId="6120" applyNumberFormat="1" applyFont="1" applyBorder="1" applyAlignment="1" applyProtection="1">
      <alignment horizontal="center" vertical="center"/>
      <protection locked="0"/>
    </xf>
    <xf numFmtId="43" fontId="3" fillId="0" borderId="13" xfId="6120" applyNumberFormat="1" applyFont="1" applyBorder="1" applyAlignment="1" applyProtection="1">
      <alignment horizontal="center" vertical="center"/>
      <protection locked="0"/>
    </xf>
    <xf numFmtId="43" fontId="3" fillId="0" borderId="3" xfId="6120" applyNumberFormat="1" applyFont="1" applyBorder="1" applyAlignment="1" applyProtection="1">
      <alignment horizontal="center" vertical="center"/>
      <protection locked="0"/>
    </xf>
    <xf numFmtId="4" fontId="3" fillId="0" borderId="1" xfId="6147" applyNumberFormat="1" applyFont="1" applyBorder="1" applyAlignment="1" applyProtection="1">
      <alignment horizontal="right" vertical="center"/>
      <protection locked="0"/>
    </xf>
    <xf numFmtId="43" fontId="3" fillId="0" borderId="4" xfId="6120" applyNumberFormat="1" applyFont="1" applyBorder="1" applyAlignment="1" applyProtection="1">
      <alignment horizontal="center" vertical="center"/>
      <protection locked="0"/>
    </xf>
    <xf numFmtId="0" fontId="3" fillId="0" borderId="1" xfId="6116" applyFont="1" applyBorder="1" applyAlignment="1" applyProtection="1">
      <alignment vertical="center"/>
      <protection locked="0"/>
    </xf>
    <xf numFmtId="43" fontId="9" fillId="0" borderId="1" xfId="1" applyFont="1" applyBorder="1" applyAlignment="1" applyProtection="1">
      <alignment vertical="center"/>
      <protection locked="0"/>
    </xf>
    <xf numFmtId="0" fontId="15" fillId="0" borderId="1" xfId="6116" applyFont="1" applyBorder="1" applyAlignment="1" applyProtection="1">
      <alignment horizontal="center" vertical="center"/>
      <protection locked="0"/>
    </xf>
    <xf numFmtId="43" fontId="3" fillId="0" borderId="1" xfId="6120" applyNumberFormat="1" applyFont="1" applyBorder="1" applyAlignment="1" applyProtection="1">
      <alignment horizontal="center" vertical="center"/>
      <protection locked="0"/>
    </xf>
    <xf numFmtId="0" fontId="3" fillId="0" borderId="32" xfId="6116" applyFont="1" applyBorder="1" applyAlignment="1" applyProtection="1">
      <alignment horizontal="center" vertical="center"/>
      <protection locked="0"/>
    </xf>
    <xf numFmtId="43" fontId="3" fillId="0" borderId="35" xfId="6120" applyNumberFormat="1" applyFont="1" applyBorder="1" applyAlignment="1" applyProtection="1">
      <alignment horizontal="center" vertical="center"/>
      <protection locked="0"/>
    </xf>
    <xf numFmtId="0" fontId="3" fillId="0" borderId="35" xfId="6116" applyFont="1" applyBorder="1" applyAlignment="1" applyProtection="1">
      <alignment vertical="center"/>
      <protection locked="0"/>
    </xf>
    <xf numFmtId="0" fontId="9" fillId="0" borderId="42" xfId="6116" applyFont="1" applyBorder="1" applyAlignment="1" applyProtection="1">
      <alignment horizontal="center" vertical="center"/>
      <protection locked="0"/>
    </xf>
    <xf numFmtId="0" fontId="9" fillId="0" borderId="39" xfId="6116" applyFont="1" applyBorder="1" applyAlignment="1" applyProtection="1">
      <alignment horizontal="center" vertical="center"/>
      <protection locked="0"/>
    </xf>
    <xf numFmtId="0" fontId="3" fillId="0" borderId="30" xfId="6116" applyFont="1" applyBorder="1" applyAlignment="1" applyProtection="1">
      <alignment horizontal="center" vertical="center"/>
      <protection locked="0"/>
    </xf>
    <xf numFmtId="0" fontId="9" fillId="0" borderId="32" xfId="6116" applyFont="1" applyBorder="1" applyAlignment="1" applyProtection="1">
      <alignment horizontal="center" vertical="center"/>
      <protection locked="0"/>
    </xf>
    <xf numFmtId="0" fontId="9" fillId="0" borderId="35" xfId="6116" applyFont="1" applyBorder="1" applyAlignment="1" applyProtection="1">
      <alignment horizontal="center" vertical="center"/>
      <protection locked="0"/>
    </xf>
    <xf numFmtId="0" fontId="3" fillId="0" borderId="33" xfId="6116" applyFont="1" applyBorder="1" applyAlignment="1" applyProtection="1">
      <alignment horizontal="center" vertical="center"/>
      <protection locked="0"/>
    </xf>
    <xf numFmtId="0" fontId="3" fillId="0" borderId="43" xfId="6116" applyFont="1" applyBorder="1" applyAlignment="1" applyProtection="1">
      <alignment horizontal="center" vertical="center"/>
      <protection locked="0"/>
    </xf>
    <xf numFmtId="0" fontId="46" fillId="0" borderId="44" xfId="6116" applyFont="1" applyBorder="1" applyAlignment="1" applyProtection="1">
      <alignment horizontal="left" vertical="center"/>
      <protection locked="0"/>
    </xf>
    <xf numFmtId="0" fontId="9" fillId="0" borderId="45" xfId="6116" applyFont="1" applyBorder="1" applyAlignment="1" applyProtection="1">
      <alignment horizontal="center" vertical="center"/>
      <protection locked="0"/>
    </xf>
    <xf numFmtId="0" fontId="9" fillId="0" borderId="6" xfId="6116" applyFont="1" applyBorder="1" applyAlignment="1" applyProtection="1">
      <alignment horizontal="center" vertical="center"/>
      <protection locked="0"/>
    </xf>
    <xf numFmtId="0" fontId="9" fillId="0" borderId="46" xfId="6116" applyFont="1" applyBorder="1" applyAlignment="1" applyProtection="1">
      <alignment horizontal="center" vertical="center"/>
      <protection locked="0"/>
    </xf>
    <xf numFmtId="0" fontId="3" fillId="0" borderId="1" xfId="6116" applyFont="1" applyBorder="1" applyAlignment="1" applyProtection="1">
      <alignment horizontal="center" vertical="center"/>
      <protection locked="0"/>
    </xf>
    <xf numFmtId="0" fontId="3" fillId="0" borderId="1" xfId="6112" applyFont="1" applyBorder="1" applyAlignment="1" applyProtection="1">
      <alignment horizontal="center" vertical="center"/>
      <protection locked="0"/>
    </xf>
    <xf numFmtId="0" fontId="9" fillId="0" borderId="29" xfId="6116" applyFont="1" applyBorder="1" applyAlignment="1" applyProtection="1">
      <alignment horizontal="left" vertical="center"/>
      <protection locked="0"/>
    </xf>
    <xf numFmtId="0" fontId="9" fillId="0" borderId="13" xfId="6116" applyFont="1" applyBorder="1" applyAlignment="1" applyProtection="1">
      <alignment horizontal="center" vertical="center"/>
      <protection locked="0"/>
    </xf>
    <xf numFmtId="0" fontId="9" fillId="0" borderId="1" xfId="6116" applyFont="1" applyBorder="1" applyAlignment="1" applyProtection="1">
      <alignment horizontal="left" vertical="center"/>
      <protection locked="0"/>
    </xf>
    <xf numFmtId="0" fontId="9" fillId="0" borderId="47" xfId="6116" applyFont="1" applyBorder="1" applyAlignment="1" applyProtection="1">
      <alignment horizontal="left" vertical="center"/>
      <protection locked="0"/>
    </xf>
    <xf numFmtId="0" fontId="9" fillId="0" borderId="35" xfId="6116" applyFont="1" applyBorder="1" applyAlignment="1" applyProtection="1">
      <alignment horizontal="left" vertical="center"/>
      <protection locked="0"/>
    </xf>
    <xf numFmtId="0" fontId="3" fillId="0" borderId="35" xfId="6116" applyFont="1" applyBorder="1" applyAlignment="1" applyProtection="1">
      <alignment horizontal="center" vertical="center"/>
      <protection locked="0"/>
    </xf>
    <xf numFmtId="0" fontId="9" fillId="0" borderId="0" xfId="6116" applyFont="1" applyAlignment="1" applyProtection="1">
      <alignment horizontal="center" vertical="center"/>
      <protection locked="0"/>
    </xf>
    <xf numFmtId="0" fontId="47" fillId="0" borderId="0" xfId="0" applyFont="1" applyAlignment="1">
      <alignment vertical="center" wrapText="1"/>
    </xf>
    <xf numFmtId="0" fontId="10" fillId="0" borderId="0" xfId="6" applyAlignment="1" applyProtection="1">
      <alignment horizontal="left" vertical="center" wrapText="1" indent="6"/>
    </xf>
    <xf numFmtId="0" fontId="48" fillId="0" borderId="0" xfId="0" applyFont="1" applyAlignment="1">
      <alignment vertical="center" wrapText="1"/>
    </xf>
    <xf numFmtId="0" fontId="49" fillId="0" borderId="0" xfId="0" applyFont="1" applyAlignment="1">
      <alignment vertical="center" wrapText="1"/>
    </xf>
    <xf numFmtId="0" fontId="49" fillId="0" borderId="48" xfId="0" applyFont="1" applyBorder="1" applyAlignment="1">
      <alignment vertical="center" wrapText="1"/>
    </xf>
    <xf numFmtId="0" fontId="50" fillId="12" borderId="49" xfId="0" applyFont="1" applyFill="1" applyBorder="1" applyAlignment="1">
      <alignment vertical="center" wrapText="1"/>
    </xf>
    <xf numFmtId="0" fontId="51" fillId="0" borderId="50" xfId="0" applyFont="1" applyBorder="1" applyAlignment="1">
      <alignment vertical="center" wrapText="1"/>
    </xf>
    <xf numFmtId="0" fontId="50" fillId="0" borderId="51" xfId="0" applyFont="1" applyBorder="1" applyAlignment="1">
      <alignment vertical="center" wrapText="1"/>
    </xf>
    <xf numFmtId="0" fontId="50" fillId="0" borderId="52" xfId="0" applyFont="1" applyBorder="1" applyAlignment="1">
      <alignment vertical="center" wrapText="1"/>
    </xf>
    <xf numFmtId="0" fontId="50" fillId="12" borderId="53" xfId="0" applyFont="1" applyFill="1" applyBorder="1" applyAlignment="1">
      <alignment vertical="center" wrapText="1"/>
    </xf>
    <xf numFmtId="0" fontId="52" fillId="0" borderId="54" xfId="0" applyFont="1" applyBorder="1" applyAlignment="1">
      <alignment vertical="center" wrapText="1"/>
    </xf>
    <xf numFmtId="0" fontId="52" fillId="0" borderId="0" xfId="0" applyFont="1" applyAlignment="1">
      <alignment vertical="center" wrapText="1"/>
    </xf>
    <xf numFmtId="0" fontId="52" fillId="0" borderId="55" xfId="0" applyFont="1" applyBorder="1" applyAlignment="1">
      <alignment vertical="center" wrapText="1"/>
    </xf>
    <xf numFmtId="0" fontId="50" fillId="12" borderId="56" xfId="0" applyFont="1" applyFill="1" applyBorder="1" applyAlignment="1">
      <alignment vertical="center" wrapText="1"/>
    </xf>
    <xf numFmtId="0" fontId="53" fillId="0" borderId="57" xfId="0" applyFont="1" applyBorder="1" applyAlignment="1">
      <alignment vertical="center" wrapText="1"/>
    </xf>
    <xf numFmtId="0" fontId="53" fillId="0" borderId="58" xfId="0" applyFont="1" applyBorder="1" applyAlignment="1">
      <alignment vertical="center" wrapText="1"/>
    </xf>
    <xf numFmtId="0" fontId="53" fillId="0" borderId="59" xfId="0" applyFont="1" applyBorder="1" applyAlignment="1">
      <alignment vertical="center" wrapText="1"/>
    </xf>
    <xf numFmtId="0" fontId="50" fillId="12" borderId="60" xfId="0" applyFont="1" applyFill="1" applyBorder="1" applyAlignment="1">
      <alignment vertical="center" wrapText="1"/>
    </xf>
    <xf numFmtId="0" fontId="54" fillId="0" borderId="60" xfId="0" applyFont="1" applyBorder="1" applyAlignment="1">
      <alignment horizontal="center" vertical="center" wrapText="1"/>
    </xf>
    <xf numFmtId="0" fontId="55" fillId="0" borderId="60" xfId="0" applyFont="1" applyBorder="1" applyAlignment="1">
      <alignment vertical="center" wrapText="1"/>
    </xf>
    <xf numFmtId="0" fontId="56" fillId="0" borderId="60" xfId="0" applyFont="1" applyBorder="1" applyAlignment="1">
      <alignment horizontal="center" vertical="center" wrapText="1"/>
    </xf>
    <xf numFmtId="0" fontId="10" fillId="0" borderId="53" xfId="6" applyBorder="1" applyAlignment="1" applyProtection="1">
      <alignment horizontal="left" vertical="center" wrapText="1"/>
    </xf>
    <xf numFmtId="0" fontId="55" fillId="0" borderId="56" xfId="0" applyFont="1" applyBorder="1" applyAlignment="1">
      <alignment vertical="center" wrapText="1"/>
    </xf>
    <xf numFmtId="0" fontId="56" fillId="0" borderId="53" xfId="0" applyFont="1" applyBorder="1" applyAlignment="1">
      <alignment horizontal="center" vertical="center" wrapText="1"/>
    </xf>
    <xf numFmtId="0" fontId="57" fillId="0" borderId="56" xfId="0" applyFont="1" applyBorder="1" applyAlignment="1">
      <alignment vertical="center" wrapText="1"/>
    </xf>
    <xf numFmtId="0" fontId="50" fillId="12" borderId="61" xfId="0" applyFont="1" applyFill="1" applyBorder="1" applyAlignment="1">
      <alignment vertical="center" wrapText="1"/>
    </xf>
    <xf numFmtId="14" fontId="50" fillId="0" borderId="61" xfId="0" applyNumberFormat="1" applyFont="1" applyBorder="1" applyAlignment="1">
      <alignment vertical="center" wrapText="1"/>
    </xf>
    <xf numFmtId="0" fontId="56" fillId="0" borderId="56" xfId="0" applyFont="1" applyBorder="1" applyAlignment="1">
      <alignment horizontal="center" vertical="center" wrapText="1"/>
    </xf>
    <xf numFmtId="0" fontId="50" fillId="0" borderId="61" xfId="0" applyFont="1" applyBorder="1" applyAlignment="1">
      <alignment vertical="center" wrapText="1"/>
    </xf>
    <xf numFmtId="0" fontId="50" fillId="0" borderId="60" xfId="0" applyFont="1" applyBorder="1" applyAlignment="1">
      <alignment vertical="center" wrapText="1"/>
    </xf>
    <xf numFmtId="0" fontId="50" fillId="0" borderId="50" xfId="0" applyFont="1" applyBorder="1" applyAlignment="1">
      <alignment vertical="center" wrapText="1"/>
    </xf>
    <xf numFmtId="0" fontId="50" fillId="0" borderId="56" xfId="0" applyFont="1" applyBorder="1" applyAlignment="1">
      <alignment vertical="center" wrapText="1"/>
    </xf>
    <xf numFmtId="0" fontId="50" fillId="0" borderId="54" xfId="0" applyFont="1" applyBorder="1" applyAlignment="1">
      <alignment vertical="center" wrapText="1"/>
    </xf>
    <xf numFmtId="0" fontId="50" fillId="0" borderId="0" xfId="0" applyFont="1" applyAlignment="1">
      <alignment vertical="center" wrapText="1"/>
    </xf>
    <xf numFmtId="0" fontId="50" fillId="0" borderId="55" xfId="0" applyFont="1" applyBorder="1" applyAlignment="1">
      <alignment vertical="center" wrapText="1"/>
    </xf>
    <xf numFmtId="49" fontId="3" fillId="0" borderId="0" xfId="6112" applyNumberFormat="1" applyFont="1" applyAlignment="1" applyProtection="1">
      <alignment horizontal="right" vertical="center"/>
      <protection locked="0"/>
    </xf>
    <xf numFmtId="0" fontId="8" fillId="0" borderId="22" xfId="6116" applyFont="1" applyBorder="1" applyAlignment="1" applyProtection="1">
      <alignment horizontal="center" vertical="center"/>
      <protection locked="0"/>
    </xf>
    <xf numFmtId="0" fontId="3" fillId="0" borderId="24" xfId="6116" applyFont="1" applyBorder="1" applyAlignment="1" applyProtection="1">
      <alignment horizontal="center" vertical="center"/>
      <protection locked="0"/>
    </xf>
    <xf numFmtId="0" fontId="8" fillId="0" borderId="1" xfId="6116" applyFont="1" applyBorder="1" applyAlignment="1" applyProtection="1">
      <alignment horizontal="center" vertical="center"/>
      <protection locked="0"/>
    </xf>
    <xf numFmtId="0" fontId="3" fillId="0" borderId="62" xfId="6116" applyFont="1" applyBorder="1" applyAlignment="1" applyProtection="1">
      <alignment horizontal="center" vertical="center"/>
      <protection locked="0"/>
    </xf>
    <xf numFmtId="0" fontId="8" fillId="0" borderId="4" xfId="6116" applyFont="1" applyBorder="1" applyAlignment="1" applyProtection="1">
      <alignment horizontal="center" vertical="center"/>
      <protection locked="0"/>
    </xf>
    <xf numFmtId="0" fontId="3" fillId="0" borderId="13" xfId="6116" applyFont="1" applyBorder="1" applyAlignment="1" applyProtection="1">
      <alignment horizontal="center" vertical="center"/>
      <protection locked="0"/>
    </xf>
    <xf numFmtId="0" fontId="3" fillId="0" borderId="63" xfId="6116" applyFont="1" applyBorder="1" applyAlignment="1" applyProtection="1">
      <alignment horizontal="center" vertical="center"/>
      <protection locked="0"/>
    </xf>
    <xf numFmtId="0" fontId="9" fillId="0" borderId="63" xfId="6116" applyFont="1" applyBorder="1" applyAlignment="1" applyProtection="1">
      <alignment horizontal="center" vertical="center"/>
      <protection locked="0"/>
    </xf>
    <xf numFmtId="0" fontId="3" fillId="0" borderId="63" xfId="6116" applyFont="1" applyBorder="1" applyAlignment="1" applyProtection="1">
      <alignment horizontal="left" vertical="center" wrapText="1"/>
      <protection locked="0"/>
    </xf>
    <xf numFmtId="43" fontId="3" fillId="0" borderId="1" xfId="1" applyFont="1" applyBorder="1" applyAlignment="1" applyProtection="1">
      <alignment vertical="center" shrinkToFit="1"/>
      <protection locked="0"/>
    </xf>
    <xf numFmtId="43" fontId="3" fillId="0" borderId="62" xfId="1" applyFont="1" applyBorder="1" applyAlignment="1" applyProtection="1">
      <alignment vertical="center" shrinkToFit="1"/>
      <protection locked="0"/>
    </xf>
    <xf numFmtId="43" fontId="3" fillId="0" borderId="5" xfId="1" applyFont="1" applyBorder="1" applyAlignment="1" applyProtection="1">
      <alignment vertical="center" shrinkToFit="1"/>
      <protection locked="0"/>
    </xf>
    <xf numFmtId="43" fontId="3" fillId="0" borderId="64" xfId="1" applyFont="1" applyBorder="1" applyAlignment="1" applyProtection="1">
      <alignment vertical="center" shrinkToFit="1"/>
      <protection locked="0"/>
    </xf>
    <xf numFmtId="0" fontId="9" fillId="0" borderId="24" xfId="6116" applyFont="1" applyBorder="1" applyAlignment="1" applyProtection="1">
      <alignment horizontal="center" vertical="center"/>
      <protection locked="0"/>
    </xf>
    <xf numFmtId="0" fontId="9" fillId="0" borderId="62" xfId="6112" applyFont="1" applyBorder="1" applyAlignment="1" applyProtection="1">
      <alignment horizontal="center" vertical="center"/>
      <protection locked="0"/>
    </xf>
    <xf numFmtId="10" fontId="3" fillId="0" borderId="1" xfId="3" applyNumberFormat="1" applyFont="1" applyBorder="1" applyAlignment="1" applyProtection="1">
      <alignment horizontal="right" vertical="center"/>
      <protection locked="0"/>
    </xf>
    <xf numFmtId="10" fontId="3" fillId="0" borderId="62" xfId="3" applyNumberFormat="1" applyFont="1" applyBorder="1" applyAlignment="1" applyProtection="1">
      <alignment horizontal="right" vertical="center"/>
      <protection locked="0"/>
    </xf>
    <xf numFmtId="10" fontId="9" fillId="0" borderId="1" xfId="1" applyNumberFormat="1" applyFont="1" applyBorder="1" applyAlignment="1" applyProtection="1">
      <alignment vertical="center"/>
      <protection locked="0"/>
    </xf>
    <xf numFmtId="10" fontId="9" fillId="0" borderId="62" xfId="3" applyNumberFormat="1" applyFont="1" applyBorder="1" applyAlignment="1" applyProtection="1">
      <alignment vertical="center"/>
      <protection locked="0"/>
    </xf>
    <xf numFmtId="0" fontId="9" fillId="0" borderId="62" xfId="6116" applyFont="1" applyBorder="1" applyAlignment="1" applyProtection="1">
      <alignment horizontal="center" vertical="center"/>
      <protection locked="0"/>
    </xf>
    <xf numFmtId="0" fontId="9" fillId="0" borderId="63" xfId="6112" applyFont="1" applyBorder="1" applyAlignment="1" applyProtection="1">
      <alignment horizontal="center" vertical="center"/>
      <protection locked="0"/>
    </xf>
    <xf numFmtId="10" fontId="3" fillId="0" borderId="4" xfId="3" applyNumberFormat="1" applyFont="1" applyBorder="1" applyAlignment="1" applyProtection="1">
      <alignment horizontal="left" vertical="center"/>
      <protection locked="0"/>
    </xf>
    <xf numFmtId="10" fontId="3" fillId="0" borderId="63" xfId="3" applyNumberFormat="1" applyFont="1" applyBorder="1" applyAlignment="1" applyProtection="1">
      <alignment horizontal="left" vertical="center"/>
      <protection locked="0"/>
    </xf>
    <xf numFmtId="10" fontId="3" fillId="0" borderId="33" xfId="3" applyNumberFormat="1" applyFont="1" applyBorder="1" applyAlignment="1" applyProtection="1">
      <alignment horizontal="left" vertical="center"/>
      <protection locked="0"/>
    </xf>
    <xf numFmtId="10" fontId="3" fillId="0" borderId="65" xfId="3" applyNumberFormat="1" applyFont="1" applyBorder="1" applyAlignment="1" applyProtection="1">
      <alignment horizontal="left" vertical="center"/>
      <protection locked="0"/>
    </xf>
    <xf numFmtId="0" fontId="3" fillId="0" borderId="66" xfId="6116" applyFont="1" applyBorder="1" applyAlignment="1" applyProtection="1">
      <alignment horizontal="center" vertical="center"/>
      <protection locked="0"/>
    </xf>
    <xf numFmtId="0" fontId="3" fillId="0" borderId="65" xfId="6116" applyFont="1" applyBorder="1" applyAlignment="1" applyProtection="1">
      <alignment horizontal="center" vertical="center"/>
      <protection locked="0"/>
    </xf>
    <xf numFmtId="0" fontId="3" fillId="0" borderId="67" xfId="6116" applyFont="1" applyBorder="1" applyAlignment="1" applyProtection="1">
      <alignment horizontal="center" vertical="center"/>
      <protection locked="0"/>
    </xf>
    <xf numFmtId="0" fontId="9" fillId="0" borderId="26" xfId="6116" applyFont="1" applyBorder="1" applyAlignment="1" applyProtection="1">
      <alignment horizontal="center" vertical="center"/>
      <protection locked="0"/>
    </xf>
    <xf numFmtId="0" fontId="3" fillId="0" borderId="62" xfId="6116" applyFont="1" applyBorder="1" applyAlignment="1" applyProtection="1">
      <alignment vertical="center"/>
      <protection locked="0"/>
    </xf>
    <xf numFmtId="0" fontId="3" fillId="0" borderId="36" xfId="6116" applyFont="1" applyBorder="1" applyAlignment="1" applyProtection="1">
      <alignment vertical="center"/>
      <protection locked="0"/>
    </xf>
    <xf numFmtId="0" fontId="50" fillId="0" borderId="57" xfId="0" applyFont="1" applyBorder="1" applyAlignment="1">
      <alignment vertical="center" wrapText="1"/>
    </xf>
    <xf numFmtId="0" fontId="50" fillId="0" borderId="58" xfId="0" applyFont="1" applyBorder="1" applyAlignment="1">
      <alignment vertical="center" wrapText="1"/>
    </xf>
    <xf numFmtId="0" fontId="50" fillId="0" borderId="59" xfId="0" applyFont="1" applyBorder="1" applyAlignment="1">
      <alignment vertical="center" wrapText="1"/>
    </xf>
    <xf numFmtId="0" fontId="10" fillId="0" borderId="68" xfId="6" applyBorder="1" applyAlignment="1" applyProtection="1">
      <alignment vertical="center" wrapText="1"/>
    </xf>
    <xf numFmtId="0" fontId="10" fillId="0" borderId="69" xfId="6" applyBorder="1" applyAlignment="1" applyProtection="1">
      <alignment vertical="center" wrapText="1"/>
    </xf>
    <xf numFmtId="0" fontId="10" fillId="0" borderId="70" xfId="6" applyBorder="1" applyAlignment="1" applyProtection="1">
      <alignment vertical="center" wrapText="1"/>
    </xf>
    <xf numFmtId="0" fontId="50" fillId="0" borderId="68" xfId="0" applyFont="1" applyBorder="1" applyAlignment="1">
      <alignment vertical="center" wrapText="1"/>
    </xf>
    <xf numFmtId="0" fontId="50" fillId="0" borderId="69" xfId="0" applyFont="1" applyBorder="1" applyAlignment="1">
      <alignment vertical="center" wrapText="1"/>
    </xf>
    <xf numFmtId="0" fontId="50" fillId="0" borderId="70" xfId="0" applyFont="1" applyBorder="1" applyAlignment="1">
      <alignment vertical="center" wrapText="1"/>
    </xf>
    <xf numFmtId="0" fontId="3" fillId="0" borderId="20" xfId="6116" applyFont="1" applyBorder="1" applyAlignment="1" applyProtection="1">
      <alignment horizontal="left" vertical="center" shrinkToFit="1"/>
      <protection locked="0"/>
    </xf>
    <xf numFmtId="0" fontId="38" fillId="0" borderId="0" xfId="0" applyFont="1" applyAlignment="1">
      <alignment vertical="center"/>
    </xf>
    <xf numFmtId="0" fontId="37" fillId="0" borderId="71" xfId="6" applyNumberFormat="1" applyFont="1" applyFill="1" applyBorder="1" applyAlignment="1" applyProtection="1">
      <alignment vertical="center" shrinkToFit="1"/>
      <protection locked="0"/>
    </xf>
    <xf numFmtId="0" fontId="45" fillId="0" borderId="45" xfId="0" applyFont="1" applyBorder="1" applyAlignment="1">
      <alignment horizontal="center" vertical="center"/>
    </xf>
    <xf numFmtId="0" fontId="9" fillId="0" borderId="0" xfId="0" applyFont="1" applyAlignment="1">
      <alignment horizontal="center" vertical="center"/>
    </xf>
    <xf numFmtId="0" fontId="38" fillId="0" borderId="0" xfId="0" applyFont="1" applyAlignment="1">
      <alignment horizontal="center" vertical="center"/>
    </xf>
    <xf numFmtId="0" fontId="38" fillId="0" borderId="0" xfId="0" applyFont="1" applyAlignment="1">
      <alignment horizontal="right" vertical="center"/>
    </xf>
    <xf numFmtId="0" fontId="46" fillId="0" borderId="0" xfId="0" applyFont="1" applyAlignment="1">
      <alignment vertical="center"/>
    </xf>
    <xf numFmtId="0" fontId="46" fillId="0" borderId="0" xfId="0" applyFont="1" applyAlignment="1">
      <alignment horizontal="right" vertical="center"/>
    </xf>
    <xf numFmtId="0" fontId="58" fillId="0" borderId="0" xfId="0" applyFont="1" applyAlignment="1">
      <alignment vertical="center"/>
    </xf>
    <xf numFmtId="0" fontId="9" fillId="0" borderId="0" xfId="0" applyFont="1" applyAlignment="1">
      <alignment vertical="center"/>
    </xf>
    <xf numFmtId="0" fontId="3" fillId="0" borderId="0" xfId="0" applyFont="1" applyAlignment="1">
      <alignment horizontal="right" vertical="center"/>
    </xf>
    <xf numFmtId="49" fontId="15" fillId="0" borderId="0" xfId="1" applyNumberFormat="1" applyFont="1" applyBorder="1" applyAlignment="1">
      <alignment horizontal="centerContinuous" vertical="center"/>
    </xf>
    <xf numFmtId="49" fontId="9" fillId="0" borderId="0" xfId="6119" applyNumberFormat="1" applyFont="1" applyAlignment="1">
      <alignment horizontal="centerContinuous" vertical="center"/>
    </xf>
    <xf numFmtId="49" fontId="45" fillId="0" borderId="0" xfId="6119" applyNumberFormat="1" applyFont="1" applyAlignment="1">
      <alignment horizontal="center" vertical="center"/>
    </xf>
    <xf numFmtId="49" fontId="9" fillId="0" borderId="0" xfId="6119" applyNumberFormat="1" applyFont="1" applyAlignment="1">
      <alignment horizontal="right" vertical="center"/>
    </xf>
    <xf numFmtId="49" fontId="3" fillId="0" borderId="0" xfId="1" applyNumberFormat="1" applyFont="1" applyBorder="1" applyAlignment="1">
      <alignment vertical="center"/>
    </xf>
    <xf numFmtId="49" fontId="59" fillId="0" borderId="0" xfId="6" applyNumberFormat="1" applyFont="1" applyFill="1" applyBorder="1" applyAlignment="1" applyProtection="1">
      <alignment vertical="center"/>
    </xf>
    <xf numFmtId="49" fontId="3" fillId="0" borderId="0" xfId="6119" applyNumberFormat="1" applyFont="1" applyAlignment="1">
      <alignment vertical="center"/>
    </xf>
    <xf numFmtId="49" fontId="3" fillId="0" borderId="0" xfId="6119" applyNumberFormat="1" applyFont="1" applyAlignment="1">
      <alignment horizontal="right" vertical="center"/>
    </xf>
    <xf numFmtId="49" fontId="59" fillId="0" borderId="0" xfId="6" applyNumberFormat="1" applyFont="1" applyBorder="1" applyAlignment="1" applyProtection="1">
      <alignment vertical="center"/>
    </xf>
    <xf numFmtId="49" fontId="59" fillId="0" borderId="0" xfId="6" applyNumberFormat="1" applyFont="1" applyBorder="1" applyAlignment="1" applyProtection="1">
      <alignment horizontal="left" vertical="center"/>
    </xf>
    <xf numFmtId="49" fontId="3" fillId="0" borderId="0" xfId="1" applyNumberFormat="1" applyFont="1" applyBorder="1" applyAlignment="1">
      <alignment horizontal="left" vertical="center"/>
    </xf>
    <xf numFmtId="49" fontId="3" fillId="0" borderId="0" xfId="6119" applyNumberFormat="1" applyFont="1" applyAlignment="1">
      <alignment horizontal="left" vertical="center"/>
    </xf>
    <xf numFmtId="49" fontId="60" fillId="0" borderId="0" xfId="6" applyNumberFormat="1" applyFont="1" applyFill="1" applyBorder="1" applyAlignment="1" applyProtection="1">
      <alignment vertical="center"/>
    </xf>
    <xf numFmtId="49" fontId="59" fillId="0" borderId="0" xfId="6" applyNumberFormat="1" applyFont="1" applyFill="1" applyBorder="1" applyAlignment="1" applyProtection="1">
      <alignment horizontal="left" vertical="center" shrinkToFit="1"/>
    </xf>
    <xf numFmtId="49" fontId="61" fillId="0" borderId="0" xfId="6" applyNumberFormat="1" applyFont="1" applyFill="1" applyBorder="1" applyAlignment="1" applyProtection="1">
      <alignment vertical="center"/>
    </xf>
    <xf numFmtId="49" fontId="59" fillId="0" borderId="0" xfId="6" applyNumberFormat="1" applyFont="1" applyFill="1" applyBorder="1" applyAlignment="1" applyProtection="1">
      <alignment horizontal="right" vertical="center"/>
    </xf>
    <xf numFmtId="49" fontId="61" fillId="0" borderId="0" xfId="6" applyNumberFormat="1" applyFont="1" applyFill="1" applyBorder="1" applyAlignment="1" applyProtection="1">
      <alignment horizontal="right" vertical="center"/>
    </xf>
    <xf numFmtId="49" fontId="60" fillId="0" borderId="0" xfId="6" applyNumberFormat="1" applyFont="1" applyFill="1" applyBorder="1" applyAlignment="1" applyProtection="1">
      <alignment horizontal="left" vertical="center" shrinkToFit="1"/>
    </xf>
    <xf numFmtId="49" fontId="60" fillId="0" borderId="0" xfId="6" applyNumberFormat="1" applyFont="1" applyFill="1" applyBorder="1" applyAlignment="1" applyProtection="1">
      <alignment horizontal="right" vertical="center"/>
    </xf>
    <xf numFmtId="49" fontId="62" fillId="0" borderId="0" xfId="6" applyNumberFormat="1" applyFont="1" applyFill="1" applyBorder="1" applyAlignment="1" applyProtection="1">
      <alignment vertical="center"/>
    </xf>
    <xf numFmtId="0" fontId="59" fillId="0" borderId="0" xfId="6" applyFont="1" applyBorder="1" applyAlignment="1" applyProtection="1">
      <alignment vertical="center"/>
    </xf>
    <xf numFmtId="229" fontId="3" fillId="0" borderId="0" xfId="6119" applyNumberFormat="1" applyFont="1" applyAlignment="1">
      <alignment vertical="center"/>
    </xf>
    <xf numFmtId="0" fontId="3" fillId="0" borderId="0" xfId="0" applyFont="1"/>
    <xf numFmtId="0" fontId="60" fillId="0" borderId="72" xfId="6" applyFont="1" applyFill="1" applyBorder="1" applyAlignment="1" applyProtection="1">
      <alignment horizontal="center" vertical="center"/>
      <protection locked="0"/>
    </xf>
    <xf numFmtId="0" fontId="63" fillId="13" borderId="73" xfId="6118" applyFont="1" applyFill="1" applyBorder="1" applyAlignment="1">
      <alignment horizontal="center" vertical="center"/>
    </xf>
    <xf numFmtId="0" fontId="63" fillId="13" borderId="74" xfId="6118" applyFont="1" applyFill="1" applyBorder="1" applyAlignment="1">
      <alignment horizontal="center" vertical="center"/>
    </xf>
    <xf numFmtId="0" fontId="63" fillId="13" borderId="75" xfId="6118" applyFont="1" applyFill="1" applyBorder="1" applyAlignment="1">
      <alignment horizontal="center" vertical="center"/>
    </xf>
    <xf numFmtId="0" fontId="64" fillId="14" borderId="76" xfId="6118" applyFont="1" applyFill="1" applyBorder="1" applyAlignment="1">
      <alignment horizontal="center" vertical="center"/>
    </xf>
    <xf numFmtId="0" fontId="64" fillId="14" borderId="0" xfId="6118" applyFont="1" applyFill="1" applyAlignment="1">
      <alignment horizontal="center" vertical="center"/>
    </xf>
    <xf numFmtId="0" fontId="9" fillId="14" borderId="76" xfId="6118" applyFont="1" applyFill="1" applyBorder="1" applyAlignment="1">
      <alignment horizontal="center" vertical="center"/>
    </xf>
    <xf numFmtId="0" fontId="65" fillId="14" borderId="0" xfId="6118" applyFont="1" applyFill="1" applyAlignment="1">
      <alignment vertical="center"/>
    </xf>
    <xf numFmtId="0" fontId="66" fillId="14" borderId="0" xfId="6118" applyFont="1" applyFill="1" applyAlignment="1">
      <alignment vertical="center"/>
    </xf>
    <xf numFmtId="49" fontId="28" fillId="0" borderId="77" xfId="6118" applyNumberFormat="1" applyFont="1" applyBorder="1" applyAlignment="1">
      <alignment horizontal="left" vertical="center"/>
    </xf>
    <xf numFmtId="49" fontId="28" fillId="0" borderId="23" xfId="6118" applyNumberFormat="1" applyFont="1" applyBorder="1" applyAlignment="1">
      <alignment horizontal="left" vertical="center"/>
    </xf>
    <xf numFmtId="49" fontId="67" fillId="2" borderId="23" xfId="6118" applyNumberFormat="1" applyFont="1" applyFill="1" applyBorder="1" applyAlignment="1" applyProtection="1">
      <alignment horizontal="left" vertical="center" shrinkToFit="1"/>
      <protection locked="0"/>
    </xf>
    <xf numFmtId="49" fontId="68" fillId="2" borderId="23" xfId="6118" applyNumberFormat="1" applyFont="1" applyFill="1" applyBorder="1" applyAlignment="1" applyProtection="1">
      <alignment horizontal="left" vertical="center" shrinkToFit="1"/>
      <protection locked="0"/>
    </xf>
    <xf numFmtId="0" fontId="69" fillId="14" borderId="78" xfId="6118" applyFont="1" applyFill="1" applyBorder="1" applyAlignment="1">
      <alignment vertical="center"/>
    </xf>
    <xf numFmtId="0" fontId="69" fillId="14" borderId="13" xfId="6118" applyFont="1" applyFill="1" applyBorder="1" applyAlignment="1">
      <alignment vertical="center"/>
    </xf>
    <xf numFmtId="49" fontId="28" fillId="0" borderId="78" xfId="6118" applyNumberFormat="1" applyFont="1" applyBorder="1" applyAlignment="1">
      <alignment horizontal="left" vertical="center"/>
    </xf>
    <xf numFmtId="49" fontId="28" fillId="0" borderId="13" xfId="6118" applyNumberFormat="1" applyFont="1" applyBorder="1" applyAlignment="1">
      <alignment horizontal="left" vertical="center"/>
    </xf>
    <xf numFmtId="0" fontId="68" fillId="2" borderId="13" xfId="6118" applyFont="1" applyFill="1" applyBorder="1" applyAlignment="1" applyProtection="1">
      <alignment horizontal="center" vertical="center"/>
      <protection locked="0"/>
    </xf>
    <xf numFmtId="49" fontId="68" fillId="2" borderId="13" xfId="6118" applyNumberFormat="1" applyFont="1" applyFill="1" applyBorder="1" applyAlignment="1">
      <alignment horizontal="center" vertical="center"/>
    </xf>
    <xf numFmtId="0" fontId="70" fillId="14" borderId="78" xfId="6118" applyFont="1" applyFill="1" applyBorder="1" applyAlignment="1">
      <alignment vertical="center"/>
    </xf>
    <xf numFmtId="0" fontId="70" fillId="14" borderId="13" xfId="6118" applyFont="1" applyFill="1" applyBorder="1" applyAlignment="1">
      <alignment vertical="center"/>
    </xf>
    <xf numFmtId="0" fontId="70" fillId="14" borderId="40" xfId="6118" applyFont="1" applyFill="1" applyBorder="1" applyAlignment="1">
      <alignment vertical="center"/>
    </xf>
    <xf numFmtId="49" fontId="67" fillId="2" borderId="13" xfId="6118" applyNumberFormat="1" applyFont="1" applyFill="1" applyBorder="1" applyAlignment="1" applyProtection="1">
      <alignment horizontal="left" vertical="center"/>
      <protection locked="0"/>
    </xf>
    <xf numFmtId="0" fontId="20" fillId="0" borderId="13" xfId="0" applyFont="1" applyBorder="1" applyAlignment="1" applyProtection="1">
      <alignment vertical="center"/>
      <protection locked="0"/>
    </xf>
    <xf numFmtId="0" fontId="71" fillId="14" borderId="78" xfId="6118" applyFont="1" applyFill="1" applyBorder="1" applyAlignment="1">
      <alignment vertical="center"/>
    </xf>
    <xf numFmtId="0" fontId="71" fillId="14" borderId="13" xfId="6118" applyFont="1" applyFill="1" applyBorder="1" applyAlignment="1">
      <alignment vertical="center"/>
    </xf>
    <xf numFmtId="0" fontId="71" fillId="14" borderId="42" xfId="6118" applyFont="1" applyFill="1" applyBorder="1" applyAlignment="1">
      <alignment vertical="center"/>
    </xf>
    <xf numFmtId="0" fontId="71" fillId="14" borderId="40" xfId="6118" applyFont="1" applyFill="1" applyBorder="1" applyAlignment="1">
      <alignment vertical="center"/>
    </xf>
    <xf numFmtId="49" fontId="28" fillId="2" borderId="78" xfId="6118" applyNumberFormat="1" applyFont="1" applyFill="1" applyBorder="1" applyAlignment="1">
      <alignment horizontal="left" vertical="center"/>
    </xf>
    <xf numFmtId="49" fontId="28" fillId="2" borderId="13" xfId="6118" applyNumberFormat="1" applyFont="1" applyFill="1" applyBorder="1" applyAlignment="1">
      <alignment horizontal="left" vertical="center"/>
    </xf>
    <xf numFmtId="0" fontId="71" fillId="14" borderId="79" xfId="6118" applyFont="1" applyFill="1" applyBorder="1" applyAlignment="1">
      <alignment vertical="center"/>
    </xf>
    <xf numFmtId="0" fontId="71" fillId="14" borderId="80" xfId="6118" applyFont="1" applyFill="1" applyBorder="1" applyAlignment="1">
      <alignment vertical="center"/>
    </xf>
    <xf numFmtId="0" fontId="20" fillId="14" borderId="0" xfId="6118" applyFont="1" applyFill="1" applyAlignment="1">
      <alignment horizontal="center" vertical="center"/>
    </xf>
    <xf numFmtId="49" fontId="28" fillId="2" borderId="77" xfId="6118" applyNumberFormat="1" applyFont="1" applyFill="1" applyBorder="1" applyAlignment="1">
      <alignment horizontal="left" vertical="center"/>
    </xf>
    <xf numFmtId="0" fontId="20" fillId="0" borderId="23" xfId="0" applyFont="1" applyBorder="1" applyAlignment="1">
      <alignment vertical="center"/>
    </xf>
    <xf numFmtId="49" fontId="67" fillId="2" borderId="23" xfId="6118" applyNumberFormat="1" applyFont="1" applyFill="1" applyBorder="1" applyAlignment="1" applyProtection="1">
      <alignment horizontal="left" vertical="center"/>
      <protection locked="0"/>
    </xf>
    <xf numFmtId="0" fontId="20" fillId="0" borderId="23" xfId="0" applyFont="1" applyBorder="1" applyAlignment="1" applyProtection="1">
      <alignment vertical="center"/>
      <protection locked="0"/>
    </xf>
    <xf numFmtId="0" fontId="20" fillId="14" borderId="81" xfId="6118" applyFont="1" applyFill="1" applyBorder="1" applyAlignment="1">
      <alignment vertical="center"/>
    </xf>
    <xf numFmtId="0" fontId="20" fillId="14" borderId="7" xfId="6118" applyFont="1" applyFill="1" applyBorder="1" applyAlignment="1">
      <alignment vertical="center"/>
    </xf>
    <xf numFmtId="0" fontId="20" fillId="0" borderId="13" xfId="0" applyFont="1" applyBorder="1" applyAlignment="1">
      <alignment vertical="center"/>
    </xf>
    <xf numFmtId="0" fontId="20" fillId="14" borderId="78" xfId="6118" applyFont="1" applyFill="1" applyBorder="1" applyAlignment="1">
      <alignment vertical="center"/>
    </xf>
    <xf numFmtId="0" fontId="20" fillId="14" borderId="13" xfId="6118" applyFont="1" applyFill="1" applyBorder="1" applyAlignment="1">
      <alignment vertical="center"/>
    </xf>
    <xf numFmtId="49" fontId="28" fillId="2" borderId="47" xfId="6118" applyNumberFormat="1" applyFont="1" applyFill="1" applyBorder="1" applyAlignment="1">
      <alignment horizontal="left" vertical="center"/>
    </xf>
    <xf numFmtId="0" fontId="20" fillId="0" borderId="43" xfId="0" applyFont="1" applyBorder="1" applyAlignment="1">
      <alignment vertical="center"/>
    </xf>
    <xf numFmtId="49" fontId="67" fillId="2" borderId="43" xfId="6118" applyNumberFormat="1" applyFont="1" applyFill="1" applyBorder="1" applyAlignment="1" applyProtection="1">
      <alignment horizontal="left" vertical="center"/>
      <protection locked="0"/>
    </xf>
    <xf numFmtId="0" fontId="20" fillId="0" borderId="43" xfId="0" applyFont="1" applyBorder="1" applyAlignment="1" applyProtection="1">
      <alignment vertical="center"/>
      <protection locked="0"/>
    </xf>
    <xf numFmtId="49" fontId="3" fillId="14" borderId="0" xfId="6118" applyNumberFormat="1" applyFont="1" applyFill="1" applyAlignment="1">
      <alignment horizontal="left" vertical="center"/>
    </xf>
    <xf numFmtId="0" fontId="9" fillId="14" borderId="82" xfId="6118" applyFont="1" applyFill="1" applyBorder="1" applyAlignment="1">
      <alignment horizontal="center" vertical="center"/>
    </xf>
    <xf numFmtId="0" fontId="72" fillId="14" borderId="72" xfId="6118" applyFont="1" applyFill="1" applyBorder="1" applyAlignment="1">
      <alignment horizontal="center" vertical="center"/>
    </xf>
    <xf numFmtId="0" fontId="73" fillId="13" borderId="83" xfId="6118" applyFont="1" applyFill="1" applyBorder="1" applyAlignment="1">
      <alignment horizontal="center" vertical="center"/>
    </xf>
    <xf numFmtId="0" fontId="73" fillId="13" borderId="84" xfId="6118" applyFont="1" applyFill="1" applyBorder="1" applyAlignment="1">
      <alignment horizontal="center" vertical="center"/>
    </xf>
    <xf numFmtId="0" fontId="63" fillId="13" borderId="85" xfId="6118" applyFont="1" applyFill="1" applyBorder="1" applyAlignment="1">
      <alignment horizontal="center" vertical="center"/>
    </xf>
    <xf numFmtId="0" fontId="64" fillId="14" borderId="86" xfId="6118" applyFont="1" applyFill="1" applyBorder="1" applyAlignment="1">
      <alignment horizontal="center" vertical="center"/>
    </xf>
    <xf numFmtId="0" fontId="63" fillId="13" borderId="87" xfId="6118" applyFont="1" applyFill="1" applyBorder="1" applyAlignment="1">
      <alignment horizontal="center" vertical="center"/>
    </xf>
    <xf numFmtId="0" fontId="74" fillId="14" borderId="86" xfId="6118" applyFont="1" applyFill="1" applyBorder="1" applyAlignment="1">
      <alignment horizontal="center" vertical="center"/>
    </xf>
    <xf numFmtId="49" fontId="68" fillId="2" borderId="88" xfId="6118" applyNumberFormat="1" applyFont="1" applyFill="1" applyBorder="1" applyAlignment="1" applyProtection="1">
      <alignment horizontal="left" vertical="center" shrinkToFit="1"/>
      <protection locked="0"/>
    </xf>
    <xf numFmtId="0" fontId="69" fillId="14" borderId="63" xfId="6118" applyFont="1" applyFill="1" applyBorder="1" applyAlignment="1">
      <alignment vertical="center"/>
    </xf>
    <xf numFmtId="49" fontId="68" fillId="2" borderId="13" xfId="6118" applyNumberFormat="1" applyFont="1" applyFill="1" applyBorder="1" applyAlignment="1">
      <alignment vertical="center"/>
    </xf>
    <xf numFmtId="49" fontId="68" fillId="2" borderId="63" xfId="6118" applyNumberFormat="1" applyFont="1" applyFill="1" applyBorder="1" applyAlignment="1">
      <alignment vertical="center"/>
    </xf>
    <xf numFmtId="0" fontId="70" fillId="14" borderId="63" xfId="6118" applyFont="1" applyFill="1" applyBorder="1" applyAlignment="1">
      <alignment vertical="center"/>
    </xf>
    <xf numFmtId="0" fontId="20" fillId="0" borderId="63" xfId="0" applyFont="1" applyBorder="1" applyAlignment="1" applyProtection="1">
      <alignment vertical="center"/>
      <protection locked="0"/>
    </xf>
    <xf numFmtId="0" fontId="71" fillId="14" borderId="63" xfId="6118" applyFont="1" applyFill="1" applyBorder="1" applyAlignment="1">
      <alignment vertical="center"/>
    </xf>
    <xf numFmtId="0" fontId="71" fillId="14" borderId="89" xfId="6118" applyFont="1" applyFill="1" applyBorder="1" applyAlignment="1">
      <alignment vertical="center"/>
    </xf>
    <xf numFmtId="0" fontId="71" fillId="14" borderId="90" xfId="6118" applyFont="1" applyFill="1" applyBorder="1" applyAlignment="1">
      <alignment vertical="center"/>
    </xf>
    <xf numFmtId="0" fontId="20" fillId="0" borderId="88" xfId="0" applyFont="1" applyBorder="1" applyAlignment="1" applyProtection="1">
      <alignment vertical="center"/>
      <protection locked="0"/>
    </xf>
    <xf numFmtId="0" fontId="20" fillId="14" borderId="91" xfId="6118" applyFont="1" applyFill="1" applyBorder="1" applyAlignment="1">
      <alignment vertical="center"/>
    </xf>
    <xf numFmtId="0" fontId="20" fillId="14" borderId="63" xfId="6118" applyFont="1" applyFill="1" applyBorder="1" applyAlignment="1">
      <alignment vertical="center"/>
    </xf>
    <xf numFmtId="0" fontId="20" fillId="0" borderId="65" xfId="0" applyFont="1" applyBorder="1" applyAlignment="1" applyProtection="1">
      <alignment vertical="center"/>
      <protection locked="0"/>
    </xf>
    <xf numFmtId="0" fontId="74" fillId="14" borderId="92" xfId="6118" applyFont="1" applyFill="1" applyBorder="1" applyAlignment="1">
      <alignment horizontal="center" vertical="center"/>
    </xf>
    <xf numFmtId="0" fontId="73" fillId="13" borderId="93" xfId="6118" applyFont="1" applyFill="1" applyBorder="1" applyAlignment="1">
      <alignment horizontal="center" vertical="center"/>
    </xf>
    <xf numFmtId="0" fontId="4" fillId="0" borderId="0" xfId="6" applyFont="1" applyAlignment="1" applyProtection="1" quotePrefix="1">
      <alignment vertical="center"/>
    </xf>
    <xf numFmtId="0" fontId="33" fillId="0" borderId="5" xfId="0" applyFont="1" applyBorder="1" applyAlignment="1" quotePrefix="1">
      <alignment horizontal="left" vertical="center" shrinkToFit="1"/>
    </xf>
    <xf numFmtId="0" fontId="33" fillId="0" borderId="5" xfId="0" applyFont="1" applyBorder="1" applyAlignment="1" quotePrefix="1">
      <alignment horizontal="center" vertical="center" shrinkToFit="1"/>
    </xf>
    <xf numFmtId="0" fontId="33" fillId="0" borderId="1" xfId="0" applyFont="1" applyBorder="1" applyAlignment="1" quotePrefix="1">
      <alignment horizontal="left" vertical="center" shrinkToFit="1"/>
    </xf>
    <xf numFmtId="0" fontId="3" fillId="0" borderId="1" xfId="6094" applyFont="1" applyBorder="1" applyAlignment="1" quotePrefix="1">
      <alignment horizontal="center" vertical="center" wrapText="1"/>
    </xf>
  </cellXfs>
  <cellStyles count="621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 xfId="49"/>
    <cellStyle name="?? [0.00]_Analysis of Loans" xfId="50"/>
    <cellStyle name="?? [0]" xfId="51"/>
    <cellStyle name="?? [0] 2" xfId="52"/>
    <cellStyle name="?? 10" xfId="53"/>
    <cellStyle name="?? 11" xfId="54"/>
    <cellStyle name="?? 12" xfId="55"/>
    <cellStyle name="?? 13" xfId="56"/>
    <cellStyle name="?? 14" xfId="57"/>
    <cellStyle name="?? 15" xfId="58"/>
    <cellStyle name="?? 16" xfId="59"/>
    <cellStyle name="?? 17" xfId="60"/>
    <cellStyle name="?? 18" xfId="61"/>
    <cellStyle name="?? 19" xfId="62"/>
    <cellStyle name="?? 2" xfId="63"/>
    <cellStyle name="?? 20" xfId="64"/>
    <cellStyle name="?? 21" xfId="65"/>
    <cellStyle name="?? 22" xfId="66"/>
    <cellStyle name="?? 23" xfId="67"/>
    <cellStyle name="?? 24" xfId="68"/>
    <cellStyle name="?? 25" xfId="69"/>
    <cellStyle name="?? 26" xfId="70"/>
    <cellStyle name="?? 27" xfId="71"/>
    <cellStyle name="?? 28" xfId="72"/>
    <cellStyle name="?? 29" xfId="73"/>
    <cellStyle name="?? 3" xfId="74"/>
    <cellStyle name="?? 30" xfId="75"/>
    <cellStyle name="?? 31" xfId="76"/>
    <cellStyle name="?? 32" xfId="77"/>
    <cellStyle name="?? 33" xfId="78"/>
    <cellStyle name="?? 34" xfId="79"/>
    <cellStyle name="?? 35" xfId="80"/>
    <cellStyle name="?? 36" xfId="81"/>
    <cellStyle name="?? 37" xfId="82"/>
    <cellStyle name="?? 38" xfId="83"/>
    <cellStyle name="?? 39" xfId="84"/>
    <cellStyle name="?? 4" xfId="85"/>
    <cellStyle name="?? 40" xfId="86"/>
    <cellStyle name="?? 5" xfId="87"/>
    <cellStyle name="?? 6" xfId="88"/>
    <cellStyle name="?? 7" xfId="89"/>
    <cellStyle name="?? 8" xfId="90"/>
    <cellStyle name="?? 9" xfId="91"/>
    <cellStyle name="???? [0.00]_Analysis of Loans" xfId="92"/>
    <cellStyle name="????_Analysis of Loans" xfId="93"/>
    <cellStyle name="??_????????" xfId="94"/>
    <cellStyle name="?鹎%U龡&amp;H?_x0008__x001c__x001c_?_x0007__x0001__x0001_" xfId="95"/>
    <cellStyle name="?鹎%U龡&amp;H?_x0008__x001c__x001c_?_x0007__x0001__x0001_ 2" xfId="96"/>
    <cellStyle name="?鹎%U龡&amp;H?_x0008__x001c__x001c_?_x0007__x0001__x0001_ 2 2" xfId="97"/>
    <cellStyle name="?鹎%U龡&amp;H?_x0008__x001c__x001c_?_x0007__x0001__x0001_ 3" xfId="98"/>
    <cellStyle name="@_text" xfId="99"/>
    <cellStyle name="@_text_Analysis" xfId="100"/>
    <cellStyle name="@_text_M1" xfId="101"/>
    <cellStyle name="@_text_part 6 structure and related parties (XXX) (20080930)revised" xfId="102"/>
    <cellStyle name="_" xfId="103"/>
    <cellStyle name="_ 2" xfId="104"/>
    <cellStyle name="__20081231.Longyuan.Reporting Package.(Company).(Code).alex2-rg" xfId="105"/>
    <cellStyle name="__20081231.Longyuan.Reporting Package.(Company).(Code).alex2-rg 2" xfId="106"/>
    <cellStyle name="__Book2" xfId="107"/>
    <cellStyle name="__Book2 2" xfId="108"/>
    <cellStyle name="__P3.1 Intercompany Summary" xfId="109"/>
    <cellStyle name="__P3.1 Intercompany Summary 2" xfId="110"/>
    <cellStyle name="_041101 Part II - Consol Journal supplementary Schedule (Shendong) 30 June 2003.conosl" xfId="111"/>
    <cellStyle name="_041101 Part II - Consol Journal supplementary Schedule (Shendong) 30 June 2003.conosl 2" xfId="112"/>
    <cellStyle name="_05.CCB.HO.Tool.PRCAccounts.040409" xfId="113"/>
    <cellStyle name="_05.CCB.HO.Tool.PRCAccounts.040409 2" xfId="114"/>
    <cellStyle name="_05.CCB.HO.Tool.PRCAccounts.040409_1" xfId="115"/>
    <cellStyle name="_05.CCB.HO.Tool.PRCAccounts.040409_1 2" xfId="116"/>
    <cellStyle name="_05.CCB.HO.Tool.PRCAccounts.040409_1_20081231.Longyuan.Reporting Package.(Company).(Code).alex2-rg" xfId="117"/>
    <cellStyle name="_05.CCB.HO.Tool.PRCAccounts.040409_1_20081231.Longyuan.Reporting Package.(Company).(Code).alex2-rg 2" xfId="118"/>
    <cellStyle name="_05.CCB.HO.Tool.PRCAccounts.040409_1_Book2" xfId="119"/>
    <cellStyle name="_05.CCB.HO.Tool.PRCAccounts.040409_1_Book2 2" xfId="120"/>
    <cellStyle name="_05.CCB.HO.Tool.PRCAccounts.040409_1_P3.1 Intercompany Summary" xfId="121"/>
    <cellStyle name="_05.CCB.HO.Tool.PRCAccounts.040409_1_P3.1 Intercompany Summary 2" xfId="122"/>
    <cellStyle name="_05.CCB.HO.Tool.PRCAccounts.040409_20081231.Longyuan.Reporting Package.(Company).(Code).alex2-rg" xfId="123"/>
    <cellStyle name="_05.CCB.HO.Tool.PRCAccounts.040409_20081231.Longyuan.Reporting Package.(Company).(Code).alex2-rg 2" xfId="124"/>
    <cellStyle name="_05.CCB.HO.Tool.PRCAccounts.040409_Book2" xfId="125"/>
    <cellStyle name="_05.CCB.HO.Tool.PRCAccounts.040409_Book2 2" xfId="126"/>
    <cellStyle name="_05.CCB.HO.Tool.PRCAccounts.040409_P3.1 Intercompany Summary" xfId="127"/>
    <cellStyle name="_05.CCB.HO.Tool.PRCAccounts.040409_P3.1 Intercompany Summary 2" xfId="128"/>
    <cellStyle name="_05年6.14结算部成本到扎表" xfId="129"/>
    <cellStyle name="_05年6.14结算部成本到扎表 2" xfId="130"/>
    <cellStyle name="_060121 Sales Co payment on behalf Dec 05 v2" xfId="131"/>
    <cellStyle name="_060121 Sales Co payment on behalf Dec 05 v2 2" xfId="132"/>
    <cellStyle name="_060630.Part II - Consol Journal supp Schedule (Shenshuo)" xfId="133"/>
    <cellStyle name="_060630.Part II - Consol Journal supp Schedule (Shenshuo) 2" xfId="134"/>
    <cellStyle name="_060714.Part II - Consol Journal supp Schedule (Shuohuang)" xfId="135"/>
    <cellStyle name="_060714.Part II - Consol Journal supp Schedule (Shuohuang) 2" xfId="136"/>
    <cellStyle name="_070320.CCBC.Consol.0612.combine TB (Final) v15" xfId="137"/>
    <cellStyle name="_070320.CCBC.Consol.0612.combine TB (Final) v15 2" xfId="138"/>
    <cellStyle name="_070320.CCBC.Consol.0612.combine TB (Final) v15_20081231.Longyuan.Reporting Package.(Company).(Code).alex2-rg" xfId="139"/>
    <cellStyle name="_070320.CCBC.Consol.0612.combine TB (Final) v15_20081231.Longyuan.Reporting Package.(Company).(Code).alex2-rg 2" xfId="140"/>
    <cellStyle name="_070320.CCBC.Consol.0612.combine TB (Final) v15_Book2" xfId="141"/>
    <cellStyle name="_070320.CCBC.Consol.0612.combine TB (Final) v15_Book2 2" xfId="142"/>
    <cellStyle name="_070320.CCBC.Consol.0612.combine TB (Final) v15_P3.1 Intercompany Summary" xfId="143"/>
    <cellStyle name="_070320.CCBC.Consol.0612.combine TB (Final) v15_P3.1 Intercompany Summary 2" xfId="144"/>
    <cellStyle name="_07定洲发电" xfId="145"/>
    <cellStyle name="_07定洲发电 2" xfId="146"/>
    <cellStyle name="_2004.01.17.suizhong TB &amp; JA list for client" xfId="147"/>
    <cellStyle name="_2004.01.17.suizhong TB &amp; JA list for client 2" xfId="148"/>
    <cellStyle name="_2005.01.22.Power.consolidation TB.20041231.Version 13" xfId="149"/>
    <cellStyle name="_2005.01.22.Power.consolidation TB.20041231.Version 13 2" xfId="150"/>
    <cellStyle name="_2005.01.22.Power.consolidation TB.20041231.Version 15" xfId="151"/>
    <cellStyle name="_2005.01.22.Power.consolidation TB.20041231.Version 15 2" xfId="152"/>
    <cellStyle name="_2005.04.10.Power.consolidation TB.2005.03.31.Version 1" xfId="153"/>
    <cellStyle name="_2005.04.10.Power.consolidation TB.2005.03.31.Version 1 2" xfId="154"/>
    <cellStyle name="_2005.04.10.Power.consolidation TB.2005.03.31.Version 1_1" xfId="155"/>
    <cellStyle name="_2005.04.10.Power.consolidation TB.2005.03.31.Version 1_1 2" xfId="156"/>
    <cellStyle name="_2005.04.10.Power.consolidation TB.2005.03.31.Version 2" xfId="157"/>
    <cellStyle name="_2005.04.10.Power.consolidation TB.2005.03.31.Version 2 2" xfId="158"/>
    <cellStyle name="_2005.04.10.Power.consolidation TB.2005.03.31.Version 2_1" xfId="159"/>
    <cellStyle name="_2005.04.10.Power.consolidation TB.2005.03.31.Version 2_1 2" xfId="160"/>
    <cellStyle name="_2005-6-14北京成本倒轧表" xfId="161"/>
    <cellStyle name="_2005-6-14北京成本倒轧表 2" xfId="162"/>
    <cellStyle name="_2006 PBC package LZ-v1" xfId="163"/>
    <cellStyle name="_2006 PBC package LZ-v1 2" xfId="164"/>
    <cellStyle name="_2007 interim supplementary schedules_(Site Name)" xfId="165"/>
    <cellStyle name="_2007 interim supplementary schedules_(Site Name) 2" xfId="166"/>
    <cellStyle name="_20081231.Longyuan.Reporting Package.(Company).(Code).final" xfId="167"/>
    <cellStyle name="_20081231.Longyuan.Reporting Package.(Company).(Code).final 2" xfId="168"/>
    <cellStyle name="_Account disclosure of entrusted loan" xfId="169"/>
    <cellStyle name="_Account disclosure of entrusted loan 2" xfId="170"/>
    <cellStyle name="_Book1" xfId="171"/>
    <cellStyle name="_Book1 2" xfId="172"/>
    <cellStyle name="_CCB Consol Item12 NAV and Profit Recon 040202( to be updated) EL" xfId="173"/>
    <cellStyle name="_CCB Consol Item12 NAV and Profit Recon 040202( to be updated) EL 2" xfId="174"/>
    <cellStyle name="_CCB Consol Item12 NAV and Profit Recon 040202( to be updated) EL_05.CCB.HO.Tool.PRCAccounts.040409" xfId="175"/>
    <cellStyle name="_CCB Consol Item12 NAV and Profit Recon 040202( to be updated) EL_05.CCB.HO.Tool.PRCAccounts.040409 2" xfId="176"/>
    <cellStyle name="_CCB Consol Item12 NAV and Profit Recon 040202( to be updated) EL_05.CCB.HO.Tool.PRCAccounts.040409_1" xfId="177"/>
    <cellStyle name="_CCB Consol Item12 NAV and Profit Recon 040202( to be updated) EL_05.CCB.HO.Tool.PRCAccounts.040409_1 2" xfId="178"/>
    <cellStyle name="_CCB Consol Item12 NAV and Profit Recon 040202( to be updated) EL_05.CCB.HO.Tool.PRCAccounts.040409_1_20081231.Longyuan.Reporting Package.(Company).(Code).alex2-rg" xfId="179"/>
    <cellStyle name="_CCB Consol Item12 NAV and Profit Recon 040202( to be updated) EL_05.CCB.HO.Tool.PRCAccounts.040409_1_20081231.Longyuan.Reporting Package.(Company).(Code).alex2-rg 2" xfId="180"/>
    <cellStyle name="_CCB Consol Item12 NAV and Profit Recon 040202( to be updated) EL_05.CCB.HO.Tool.PRCAccounts.040409_1_Book2" xfId="181"/>
    <cellStyle name="_CCB Consol Item12 NAV and Profit Recon 040202( to be updated) EL_05.CCB.HO.Tool.PRCAccounts.040409_1_Book2 2" xfId="182"/>
    <cellStyle name="_CCB Consol Item12 NAV and Profit Recon 040202( to be updated) EL_05.CCB.HO.Tool.PRCAccounts.040409_1_P3.1 Intercompany Summary" xfId="183"/>
    <cellStyle name="_CCB Consol Item12 NAV and Profit Recon 040202( to be updated) EL_05.CCB.HO.Tool.PRCAccounts.040409_1_P3.1 Intercompany Summary 2" xfId="184"/>
    <cellStyle name="_CCB Consol Item12 NAV and Profit Recon 040202( to be updated) EL_05.CCB.HO.Tool.PRCAccounts.040409_20081231.Longyuan.Reporting Package.(Company).(Code).alex2-rg" xfId="185"/>
    <cellStyle name="_CCB Consol Item12 NAV and Profit Recon 040202( to be updated) EL_05.CCB.HO.Tool.PRCAccounts.040409_20081231.Longyuan.Reporting Package.(Company).(Code).alex2-rg 2" xfId="186"/>
    <cellStyle name="_CCB Consol Item12 NAV and Profit Recon 040202( to be updated) EL_05.CCB.HO.Tool.PRCAccounts.040409_Book2" xfId="187"/>
    <cellStyle name="_CCB Consol Item12 NAV and Profit Recon 040202( to be updated) EL_05.CCB.HO.Tool.PRCAccounts.040409_Book2 2" xfId="188"/>
    <cellStyle name="_CCB Consol Item12 NAV and Profit Recon 040202( to be updated) EL_05.CCB.HO.Tool.PRCAccounts.040409_P3.1 Intercompany Summary" xfId="189"/>
    <cellStyle name="_CCB Consol Item12 NAV and Profit Recon 040202( to be updated) EL_05.CCB.HO.Tool.PRCAccounts.040409_P3.1 Intercompany Summary 2" xfId="190"/>
    <cellStyle name="_CCB Consol Item12 NAV and Profit Recon 040202( to be updated) EL_20081231.Longyuan.Reporting Package.(Company).(Code).alex2-rg" xfId="191"/>
    <cellStyle name="_CCB Consol Item12 NAV and Profit Recon 040202( to be updated) EL_20081231.Longyuan.Reporting Package.(Company).(Code).alex2-rg 2" xfId="192"/>
    <cellStyle name="_CCB Consol Item12 NAV and Profit Recon 040202( to be updated) EL_Book2" xfId="193"/>
    <cellStyle name="_CCB Consol Item12 NAV and Profit Recon 040202( to be updated) EL_Book2 2" xfId="194"/>
    <cellStyle name="_CCB Consol Item12 NAV and Profit Recon 040202( to be updated) EL_CCB.Dec03AuditPack.GL.V2" xfId="195"/>
    <cellStyle name="_CCB Consol Item12 NAV and Profit Recon 040202( to be updated) EL_CCB.Dec03AuditPack.GL.V2 2" xfId="196"/>
    <cellStyle name="_CCB Consol Item12 NAV and Profit Recon 040202( to be updated) EL_CCB.Dec03AuditPack.GL.V2_05.CCB.HO.Tool.PRCAccounts.040409" xfId="197"/>
    <cellStyle name="_CCB Consol Item12 NAV and Profit Recon 040202( to be updated) EL_CCB.Dec03AuditPack.GL.V2_05.CCB.HO.Tool.PRCAccounts.040409 2" xfId="198"/>
    <cellStyle name="_CCB Consol Item12 NAV and Profit Recon 040202( to be updated) EL_CCB.Dec03AuditPack.GL.V2_05.CCB.HO.Tool.PRCAccounts.040409_1" xfId="199"/>
    <cellStyle name="_CCB Consol Item12 NAV and Profit Recon 040202( to be updated) EL_CCB.Dec03AuditPack.GL.V2_05.CCB.HO.Tool.PRCAccounts.040409_1 2" xfId="200"/>
    <cellStyle name="_CCB Consol Item12 NAV and Profit Recon 040202( to be updated) EL_CCB.Dec03AuditPack.GL.V2_05.CCB.HO.Tool.PRCAccounts.040409_1_20081231.Longyuan.Reporting Package.(Company).(Code).alex2-rg" xfId="201"/>
    <cellStyle name="_CCB Consol Item12 NAV and Profit Recon 040202( to be updated) EL_CCB.Dec03AuditPack.GL.V2_05.CCB.HO.Tool.PRCAccounts.040409_1_20081231.Longyuan.Reporting Package.(Company).(Code).alex2-rg 2" xfId="202"/>
    <cellStyle name="_CCB Consol Item12 NAV and Profit Recon 040202( to be updated) EL_CCB.Dec03AuditPack.GL.V2_05.CCB.HO.Tool.PRCAccounts.040409_1_Book2" xfId="203"/>
    <cellStyle name="_CCB Consol Item12 NAV and Profit Recon 040202( to be updated) EL_CCB.Dec03AuditPack.GL.V2_05.CCB.HO.Tool.PRCAccounts.040409_1_Book2 2" xfId="204"/>
    <cellStyle name="_CCB Consol Item12 NAV and Profit Recon 040202( to be updated) EL_CCB.Dec03AuditPack.GL.V2_05.CCB.HO.Tool.PRCAccounts.040409_1_P3.1 Intercompany Summary" xfId="205"/>
    <cellStyle name="_CCB Consol Item12 NAV and Profit Recon 040202( to be updated) EL_CCB.Dec03AuditPack.GL.V2_05.CCB.HO.Tool.PRCAccounts.040409_1_P3.1 Intercompany Summary 2" xfId="206"/>
    <cellStyle name="_CCB Consol Item12 NAV and Profit Recon 040202( to be updated) EL_CCB.Dec03AuditPack.GL.V2_05.CCB.HO.Tool.PRCAccounts.040409_20081231.Longyuan.Reporting Package.(Company).(Code).alex2-rg" xfId="207"/>
    <cellStyle name="_CCB Consol Item12 NAV and Profit Recon 040202( to be updated) EL_CCB.Dec03AuditPack.GL.V2_05.CCB.HO.Tool.PRCAccounts.040409_20081231.Longyuan.Reporting Package.(Company).(Code).alex2-rg 2" xfId="208"/>
    <cellStyle name="_CCB Consol Item12 NAV and Profit Recon 040202( to be updated) EL_CCB.Dec03AuditPack.GL.V2_05.CCB.HO.Tool.PRCAccounts.040409_Book2" xfId="209"/>
    <cellStyle name="_CCB Consol Item12 NAV and Profit Recon 040202( to be updated) EL_CCB.Dec03AuditPack.GL.V2_05.CCB.HO.Tool.PRCAccounts.040409_Book2 2" xfId="210"/>
    <cellStyle name="_CCB Consol Item12 NAV and Profit Recon 040202( to be updated) EL_CCB.Dec03AuditPack.GL.V2_05.CCB.HO.Tool.PRCAccounts.040409_P3.1 Intercompany Summary" xfId="211"/>
    <cellStyle name="_CCB Consol Item12 NAV and Profit Recon 040202( to be updated) EL_CCB.Dec03AuditPack.GL.V2_05.CCB.HO.Tool.PRCAccounts.040409_P3.1 Intercompany Summary 2" xfId="212"/>
    <cellStyle name="_CCB Consol Item12 NAV and Profit Recon 040202( to be updated) EL_CCB.Dec03AuditPack.GL.V2_20081231.Longyuan.Reporting Package.(Company).(Code).alex2-rg" xfId="213"/>
    <cellStyle name="_CCB Consol Item12 NAV and Profit Recon 040202( to be updated) EL_CCB.Dec03AuditPack.GL.V2_20081231.Longyuan.Reporting Package.(Company).(Code).alex2-rg 2" xfId="214"/>
    <cellStyle name="_CCB Consol Item12 NAV and Profit Recon 040202( to be updated) EL_CCB.Dec03AuditPack.GL.V2_Book2" xfId="215"/>
    <cellStyle name="_CCB Consol Item12 NAV and Profit Recon 040202( to be updated) EL_CCB.Dec03AuditPack.GL.V2_Book2 2" xfId="216"/>
    <cellStyle name="_CCB Consol Item12 NAV and Profit Recon 040202( to be updated) EL_CCB.Dec03AuditPack.GL.V2_CCB.Dec03AuditPack.GL.V4(trail run new)" xfId="217"/>
    <cellStyle name="_CCB Consol Item12 NAV and Profit Recon 040202( to be updated) EL_CCB.Dec03AuditPack.GL.V2_CCB.Dec03AuditPack.GL.V4(trail run new) 2" xfId="218"/>
    <cellStyle name="_CCB Consol Item12 NAV and Profit Recon 040202( to be updated) EL_CCB.Dec03AuditPack.GL.V2_CCB.Dec03AuditPack.GL.V4(trail run new)_20081231.Longyuan.Reporting Package.(Company).(Code).alex2-rg" xfId="219"/>
    <cellStyle name="_CCB Consol Item12 NAV and Profit Recon 040202( to be updated) EL_CCB.Dec03AuditPack.GL.V2_CCB.Dec03AuditPack.GL.V4(trail run new)_20081231.Longyuan.Reporting Package.(Company).(Code).alex2-rg 2" xfId="220"/>
    <cellStyle name="_CCB Consol Item12 NAV and Profit Recon 040202( to be updated) EL_CCB.Dec03AuditPack.GL.V2_CCB.Dec03AuditPack.GL.V4(trail run new)_Book2" xfId="221"/>
    <cellStyle name="_CCB Consol Item12 NAV and Profit Recon 040202( to be updated) EL_CCB.Dec03AuditPack.GL.V2_CCB.Dec03AuditPack.GL.V4(trail run new)_Book2 2" xfId="222"/>
    <cellStyle name="_CCB Consol Item12 NAV and Profit Recon 040202( to be updated) EL_CCB.Dec03AuditPack.GL.V2_CCB.Dec03AuditPack.GL.V4(trail run new)_P3.1 Intercompany Summary" xfId="223"/>
    <cellStyle name="_CCB Consol Item12 NAV and Profit Recon 040202( to be updated) EL_CCB.Dec03AuditPack.GL.V2_CCB.Dec03AuditPack.GL.V4(trail run new)_P3.1 Intercompany Summary 2" xfId="224"/>
    <cellStyle name="_CCB Consol Item12 NAV and Profit Recon 040202( to be updated) EL_CCB.Dec03AuditPack.GL.V2_CCB.Dec03AuditPack.GL.V4(trial run new)" xfId="225"/>
    <cellStyle name="_CCB Consol Item12 NAV and Profit Recon 040202( to be updated) EL_CCB.Dec03AuditPack.GL.V2_CCB.Dec03AuditPack.GL.V4(trial run new) 2" xfId="226"/>
    <cellStyle name="_CCB Consol Item12 NAV and Profit Recon 040202( to be updated) EL_CCB.Dec03AuditPack.GL.V2_CCB.Dec03AuditPack.GL.V4(trial run new)_20081231.Longyuan.Reporting Package.(Company).(Code).alex2-rg" xfId="227"/>
    <cellStyle name="_CCB Consol Item12 NAV and Profit Recon 040202( to be updated) EL_CCB.Dec03AuditPack.GL.V2_CCB.Dec03AuditPack.GL.V4(trial run new)_20081231.Longyuan.Reporting Package.(Company).(Code).alex2-rg 2" xfId="228"/>
    <cellStyle name="_CCB Consol Item12 NAV and Profit Recon 040202( to be updated) EL_CCB.Dec03AuditPack.GL.V2_CCB.Dec03AuditPack.GL.V4(trial run new)_Book2" xfId="229"/>
    <cellStyle name="_CCB Consol Item12 NAV and Profit Recon 040202( to be updated) EL_CCB.Dec03AuditPack.GL.V2_CCB.Dec03AuditPack.GL.V4(trial run new)_Book2 2" xfId="230"/>
    <cellStyle name="_CCB Consol Item12 NAV and Profit Recon 040202( to be updated) EL_CCB.Dec03AuditPack.GL.V2_CCB.Dec03AuditPack.GL.V4(trial run new)_P3.1 Intercompany Summary" xfId="231"/>
    <cellStyle name="_CCB Consol Item12 NAV and Profit Recon 040202( to be updated) EL_CCB.Dec03AuditPack.GL.V2_CCB.Dec03AuditPack.GL.V4(trial run new)_P3.1 Intercompany Summary 2" xfId="232"/>
    <cellStyle name="_CCB Consol Item12 NAV and Profit Recon 040202( to be updated) EL_CCB.Dec03AuditPack.GL.V2_Copy of CCB.Dec03AuditPack.GL.V4" xfId="233"/>
    <cellStyle name="_CCB Consol Item12 NAV and Profit Recon 040202( to be updated) EL_CCB.Dec03AuditPack.GL.V2_Copy of CCB.Dec03AuditPack.GL.V4 2" xfId="234"/>
    <cellStyle name="_CCB Consol Item12 NAV and Profit Recon 040202( to be updated) EL_CCB.Dec03AuditPack.GL.V2_Copy of CCB.Dec03AuditPack.GL.V4_20081231.Longyuan.Reporting Package.(Company).(Code).alex2-rg" xfId="235"/>
    <cellStyle name="_CCB Consol Item12 NAV and Profit Recon 040202( to be updated) EL_CCB.Dec03AuditPack.GL.V2_Copy of CCB.Dec03AuditPack.GL.V4_20081231.Longyuan.Reporting Package.(Company).(Code).alex2-rg 2" xfId="236"/>
    <cellStyle name="_CCB Consol Item12 NAV and Profit Recon 040202( to be updated) EL_CCB.Dec03AuditPack.GL.V2_Copy of CCB.Dec03AuditPack.GL.V4_Book2" xfId="237"/>
    <cellStyle name="_CCB Consol Item12 NAV and Profit Recon 040202( to be updated) EL_CCB.Dec03AuditPack.GL.V2_Copy of CCB.Dec03AuditPack.GL.V4_Book2 2" xfId="238"/>
    <cellStyle name="_CCB Consol Item12 NAV and Profit Recon 040202( to be updated) EL_CCB.Dec03AuditPack.GL.V2_Copy of CCB.Dec03AuditPack.GL.V4_P3.1 Intercompany Summary" xfId="239"/>
    <cellStyle name="_CCB Consol Item12 NAV and Profit Recon 040202( to be updated) EL_CCB.Dec03AuditPack.GL.V2_Copy of CCB.Dec03AuditPack.GL.V4_P3.1 Intercompany Summary 2" xfId="240"/>
    <cellStyle name="_CCB Consol Item12 NAV and Profit Recon 040202( to be updated) EL_CCB.Dec03AuditPack.GL.V2_P3.1 Intercompany Summary" xfId="241"/>
    <cellStyle name="_CCB Consol Item12 NAV and Profit Recon 040202( to be updated) EL_CCB.Dec03AuditPack.GL.V2_P3.1 Intercompany Summary 2" xfId="242"/>
    <cellStyle name="_CCB Consol Item12 NAV and Profit Recon 040202( to be updated) EL_CCB.Dec03AuditPack.HL.V2.revised ctl" xfId="243"/>
    <cellStyle name="_CCB Consol Item12 NAV and Profit Recon 040202( to be updated) EL_CCB.Dec03AuditPack.HL.V2.revised ctl 2" xfId="244"/>
    <cellStyle name="_CCB Consol Item12 NAV and Profit Recon 040202( to be updated) EL_CCB.Dec03AuditPack.HL.V2.revised ctl_05.CCB.HO.Tool.PRCAccounts.040409" xfId="245"/>
    <cellStyle name="_CCB Consol Item12 NAV and Profit Recon 040202( to be updated) EL_CCB.Dec03AuditPack.HL.V2.revised ctl_05.CCB.HO.Tool.PRCAccounts.040409 2" xfId="246"/>
    <cellStyle name="_CCB Consol Item12 NAV and Profit Recon 040202( to be updated) EL_CCB.Dec03AuditPack.HL.V2.revised ctl_05.CCB.HO.Tool.PRCAccounts.040409_20081231.Longyuan.Reporting Package.(Company).(Code).alex2-rg" xfId="247"/>
    <cellStyle name="_CCB Consol Item12 NAV and Profit Recon 040202( to be updated) EL_CCB.Dec03AuditPack.HL.V2.revised ctl_05.CCB.HO.Tool.PRCAccounts.040409_20081231.Longyuan.Reporting Package.(Company).(Code).alex2-rg 2" xfId="248"/>
    <cellStyle name="_CCB Consol Item12 NAV and Profit Recon 040202( to be updated) EL_CCB.Dec03AuditPack.HL.V2.revised ctl_05.CCB.HO.Tool.PRCAccounts.040409_Book2" xfId="249"/>
    <cellStyle name="_CCB Consol Item12 NAV and Profit Recon 040202( to be updated) EL_CCB.Dec03AuditPack.HL.V2.revised ctl_05.CCB.HO.Tool.PRCAccounts.040409_Book2 2" xfId="250"/>
    <cellStyle name="_CCB Consol Item12 NAV and Profit Recon 040202( to be updated) EL_CCB.Dec03AuditPack.HL.V2.revised ctl_05.CCB.HO.Tool.PRCAccounts.040409_P3.1 Intercompany Summary" xfId="251"/>
    <cellStyle name="_CCB Consol Item12 NAV and Profit Recon 040202( to be updated) EL_CCB.Dec03AuditPack.HL.V2.revised ctl_05.CCB.HO.Tool.PRCAccounts.040409_P3.1 Intercompany Summary 2" xfId="252"/>
    <cellStyle name="_CCB Consol Item12 NAV and Profit Recon 040202( to be updated) EL_CCB.Dec03AuditPack.HL.V2.revised ctl_20081231.Longyuan.Reporting Package.(Company).(Code).alex2-rg" xfId="253"/>
    <cellStyle name="_CCB Consol Item12 NAV and Profit Recon 040202( to be updated) EL_CCB.Dec03AuditPack.HL.V2.revised ctl_20081231.Longyuan.Reporting Package.(Company).(Code).alex2-rg 2" xfId="254"/>
    <cellStyle name="_CCB Consol Item12 NAV and Profit Recon 040202( to be updated) EL_CCB.Dec03AuditPack.HL.V2.revised ctl_Book2" xfId="255"/>
    <cellStyle name="_CCB Consol Item12 NAV and Profit Recon 040202( to be updated) EL_CCB.Dec03AuditPack.HL.V2.revised ctl_Book2 2" xfId="256"/>
    <cellStyle name="_CCB Consol Item12 NAV and Profit Recon 040202( to be updated) EL_CCB.Dec03AuditPack.HL.V2.revised ctl_CCB.HO.new TB template.for reporting package.040309" xfId="257"/>
    <cellStyle name="_CCB Consol Item12 NAV and Profit Recon 040202( to be updated) EL_CCB.Dec03AuditPack.HL.V2.revised ctl_CCB.HO.new TB template.for reporting package.040309 2" xfId="258"/>
    <cellStyle name="_CCB Consol Item12 NAV and Profit Recon 040202( to be updated) EL_CCB.Dec03AuditPack.HL.V2.revised ctl_CCB.HO.new TB template.for reporting package.040309_05.CCB.HO.Tool.PRCAccounts.040409" xfId="259"/>
    <cellStyle name="_CCB Consol Item12 NAV and Profit Recon 040202( to be updated) EL_CCB.Dec03AuditPack.HL.V2.revised ctl_CCB.HO.new TB template.for reporting package.040309_05.CCB.HO.Tool.PRCAccounts.040409 2" xfId="260"/>
    <cellStyle name="_CCB Consol Item12 NAV and Profit Recon 040202( to be updated) EL_CCB.Dec03AuditPack.HL.V2.revised ctl_CCB.HO.new TB template.for reporting package.040309_05.CCB.HO.Tool.PRCAccounts.040409_1" xfId="261"/>
    <cellStyle name="_CCB Consol Item12 NAV and Profit Recon 040202( to be updated) EL_CCB.Dec03AuditPack.HL.V2.revised ctl_CCB.HO.new TB template.for reporting package.040309_05.CCB.HO.Tool.PRCAccounts.040409_1 2" xfId="262"/>
    <cellStyle name="_CCB Consol Item12 NAV and Profit Recon 040202( to be updated) EL_CCB.Dec03AuditPack.HL.V2.revised ctl_CCB.HO.new TB template.for reporting package.040309_05.CCB.HO.Tool.PRCAccounts.040409_1_20081231.Longyuan.Reporting Package.(Company).(Code).alex2-rg" xfId="263"/>
    <cellStyle name="_CCB Consol Item12 NAV and Profit Recon 040202( to be updated) EL_CCB.Dec03AuditPack.HL.V2.revised ctl_CCB.HO.new TB template.for reporting package.040309_05.CCB.HO.Tool.PRCAccounts.040409_1_20081231.Longyuan.Reporting Package.(Company).(Code).alex2-rg 2" xfId="264"/>
    <cellStyle name="_CCB Consol Item12 NAV and Profit Recon 040202( to be updated) EL_CCB.Dec03AuditPack.HL.V2.revised ctl_CCB.HO.new TB template.for reporting package.040309_05.CCB.HO.Tool.PRCAccounts.040409_1_Book2" xfId="265"/>
    <cellStyle name="_CCB Consol Item12 NAV and Profit Recon 040202( to be updated) EL_CCB.Dec03AuditPack.HL.V2.revised ctl_CCB.HO.new TB template.for reporting package.040309_05.CCB.HO.Tool.PRCAccounts.040409_1_Book2 2" xfId="266"/>
    <cellStyle name="_CCB Consol Item12 NAV and Profit Recon 040202( to be updated) EL_CCB.Dec03AuditPack.HL.V2.revised ctl_CCB.HO.new TB template.for reporting package.040309_05.CCB.HO.Tool.PRCAccounts.040409_1_P3.1 Intercompany Summary" xfId="267"/>
    <cellStyle name="_CCB Consol Item12 NAV and Profit Recon 040202( to be updated) EL_CCB.Dec03AuditPack.HL.V2.revised ctl_CCB.HO.new TB template.for reporting package.040309_05.CCB.HO.Tool.PRCAccounts.040409_1_P3.1 Intercompany Summary 2" xfId="268"/>
    <cellStyle name="_CCB Consol Item12 NAV and Profit Recon 040202( to be updated) EL_CCB.Dec03AuditPack.HL.V2.revised ctl_CCB.HO.new TB template.for reporting package.040309_05.CCB.HO.Tool.PRCAccounts.040409_20081231.Longyuan.Reporting Package.(Company).(Code).alex2-rg" xfId="269"/>
    <cellStyle name="_CCB Consol Item12 NAV and Profit Recon 040202( to be updated) EL_CCB.Dec03AuditPack.HL.V2.revised ctl_CCB.HO.new TB template.for reporting package.040309_05.CCB.HO.Tool.PRCAccounts.040409_20081231.Longyuan.Reporting Package.(Company).(Code).alex2-rg 2" xfId="270"/>
    <cellStyle name="_CCB Consol Item12 NAV and Profit Recon 040202( to be updated) EL_CCB.Dec03AuditPack.HL.V2.revised ctl_CCB.HO.new TB template.for reporting package.040309_05.CCB.HO.Tool.PRCAccounts.040409_Book2" xfId="271"/>
    <cellStyle name="_CCB Consol Item12 NAV and Profit Recon 040202( to be updated) EL_CCB.Dec03AuditPack.HL.V2.revised ctl_CCB.HO.new TB template.for reporting package.040309_05.CCB.HO.Tool.PRCAccounts.040409_Book2 2" xfId="272"/>
    <cellStyle name="_CCB Consol Item12 NAV and Profit Recon 040202( to be updated) EL_CCB.Dec03AuditPack.HL.V2.revised ctl_CCB.HO.new TB template.for reporting package.040309_05.CCB.HO.Tool.PRCAccounts.040409_P3.1 Intercompany Summary" xfId="273"/>
    <cellStyle name="_CCB Consol Item12 NAV and Profit Recon 040202( to be updated) EL_CCB.Dec03AuditPack.HL.V2.revised ctl_CCB.HO.new TB template.for reporting package.040309_05.CCB.HO.Tool.PRCAccounts.040409_P3.1 Intercompany Summary 2" xfId="274"/>
    <cellStyle name="_CCB Consol Item12 NAV and Profit Recon 040202( to be updated) EL_CCB.Dec03AuditPack.HL.V2.revised ctl_CCB.HO.new TB template.for reporting package.040309_20081231.Longyuan.Reporting Package.(Company).(Code).alex2-rg" xfId="275"/>
    <cellStyle name="_CCB Consol Item12 NAV and Profit Recon 040202( to be updated) EL_CCB.Dec03AuditPack.HL.V2.revised ctl_CCB.HO.new TB template.for reporting package.040309_20081231.Longyuan.Reporting Package.(Company).(Code).alex2-rg 2" xfId="276"/>
    <cellStyle name="_CCB Consol Item12 NAV and Profit Recon 040202( to be updated) EL_CCB.Dec03AuditPack.HL.V2.revised ctl_CCB.HO.new TB template.for reporting package.040309_Book2" xfId="277"/>
    <cellStyle name="_CCB Consol Item12 NAV and Profit Recon 040202( to be updated) EL_CCB.Dec03AuditPack.HL.V2.revised ctl_CCB.HO.new TB template.for reporting package.040309_Book2 2" xfId="278"/>
    <cellStyle name="_CCB Consol Item12 NAV and Profit Recon 040202( to be updated) EL_CCB.Dec03AuditPack.HL.V2.revised ctl_CCB.HO.new TB template.for reporting package.040309_P3.1 Intercompany Summary" xfId="279"/>
    <cellStyle name="_CCB Consol Item12 NAV and Profit Recon 040202( to be updated) EL_CCB.Dec03AuditPack.HL.V2.revised ctl_CCB.HO.new TB template.for reporting package.040309_P3.1 Intercompany Summary 2" xfId="280"/>
    <cellStyle name="_CCB Consol Item12 NAV and Profit Recon 040202( to be updated) EL_CCB.Dec03AuditPack.HL.V2.revised ctl_CCB.HO.new TB template.for reporting package.1P.040316" xfId="281"/>
    <cellStyle name="_CCB Consol Item12 NAV and Profit Recon 040202( to be updated) EL_CCB.Dec03AuditPack.HL.V2.revised ctl_CCB.HO.new TB template.for reporting package.1P.040316 2" xfId="282"/>
    <cellStyle name="_CCB Consol Item12 NAV and Profit Recon 040202( to be updated) EL_CCB.Dec03AuditPack.HL.V2.revised ctl_CCB.HO.new TB template.for reporting package.1P.040316_05.CCB.HO.Tool.PRCAccounts.040409" xfId="283"/>
    <cellStyle name="_CCB Consol Item12 NAV and Profit Recon 040202( to be updated) EL_CCB.Dec03AuditPack.HL.V2.revised ctl_CCB.HO.new TB template.for reporting package.1P.040316_05.CCB.HO.Tool.PRCAccounts.040409 2" xfId="284"/>
    <cellStyle name="_CCB Consol Item12 NAV and Profit Recon 040202( to be updated) EL_CCB.Dec03AuditPack.HL.V2.revised ctl_CCB.HO.new TB template.for reporting package.1P.040316_05.CCB.HO.Tool.PRCAccounts.040409_1" xfId="285"/>
    <cellStyle name="_CCB Consol Item12 NAV and Profit Recon 040202( to be updated) EL_CCB.Dec03AuditPack.HL.V2.revised ctl_CCB.HO.new TB template.for reporting package.1P.040316_05.CCB.HO.Tool.PRCAccounts.040409_1 2" xfId="286"/>
    <cellStyle name="_CCB Consol Item12 NAV and Profit Recon 040202( to be updated) EL_CCB.Dec03AuditPack.HL.V2.revised ctl_CCB.HO.new TB template.for reporting package.1P.040316_05.CCB.HO.Tool.PRCAccounts.040409_1_20081231.Longyuan.Reporting Package.(Company).(Code).alex2-rg" xfId="287"/>
    <cellStyle name="_CCB Consol Item12 NAV and Profit Recon 040202( to be updated) EL_CCB.Dec03AuditPack.HL.V2.revised ctl_CCB.HO.new TB template.for reporting package.1P.040316_05.CCB.HO.Tool.PRCAccounts.040409_1_Book2" xfId="288"/>
    <cellStyle name="_CCB Consol Item12 NAV and Profit Recon 040202( to be updated) EL_CCB.Dec03AuditPack.HL.V2.revised ctl_CCB.HO.new TB template.for reporting package.1P.040316_05.CCB.HO.Tool.PRCAccounts.040409_1_Book2 2" xfId="289"/>
    <cellStyle name="_CCB Consol Item12 NAV and Profit Recon 040202( to be updated) EL_CCB.Dec03AuditPack.HL.V2.revised ctl_CCB.HO.new TB template.for reporting package.1P.040316_05.CCB.HO.Tool.PRCAccounts.040409_1_P3.1 Intercompany Summary" xfId="290"/>
    <cellStyle name="_CCB Consol Item12 NAV and Profit Recon 040202( to be updated) EL_CCB.Dec03AuditPack.HL.V2.revised ctl_CCB.HO.new TB template.for reporting package.1P.040316_05.CCB.HO.Tool.PRCAccounts.040409_1_P3.1 Intercompany Summary 2" xfId="291"/>
    <cellStyle name="_CCB Consol Item12 NAV and Profit Recon 040202( to be updated) EL_CCB.Dec03AuditPack.HL.V2.revised ctl_CCB.HO.new TB template.for reporting package.1P.040316_05.CCB.HO.Tool.PRCAccounts.040409_20081231.Longyuan.Reporting Package.(Company).(Code).alex2-rg" xfId="292"/>
    <cellStyle name="_CCB Consol Item12 NAV and Profit Recon 040202( to be updated) EL_CCB.Dec03AuditPack.HL.V2.revised ctl_CCB.HO.new TB template.for reporting package.1P.040316_05.CCB.HO.Tool.PRCAccounts.040409_20081231.Longyuan.Reporting Package.(Company).(Code).alex2-rg 2" xfId="293"/>
    <cellStyle name="_CCB Consol Item12 NAV and Profit Recon 040202( to be updated) EL_CCB.Dec03AuditPack.HL.V2.revised ctl_CCB.HO.new TB template.for reporting package.1P.040316_05.CCB.HO.Tool.PRCAccounts.040409_Book2" xfId="294"/>
    <cellStyle name="_CCB Consol Item12 NAV and Profit Recon 040202( to be updated) EL_CCB.Dec03AuditPack.HL.V2.revised ctl_CCB.HO.new TB template.for reporting package.1P.040316_05.CCB.HO.Tool.PRCAccounts.040409_Book2 2" xfId="295"/>
    <cellStyle name="_CCB Consol Item12 NAV and Profit Recon 040202( to be updated) EL_CCB.Dec03AuditPack.HL.V2.revised ctl_CCB.HO.new TB template.for reporting package.1P.040316_05.CCB.HO.Tool.PRCAccounts.040409_P3.1 Intercompany Summary" xfId="296"/>
    <cellStyle name="_CCB Consol Item12 NAV and Profit Recon 040202( to be updated) EL_CCB.Dec03AuditPack.HL.V2.revised ctl_CCB.HO.new TB template.for reporting package.1P.040316_05.CCB.HO.Tool.PRCAccounts.040409_P3.1 Intercompany Summary 2" xfId="297"/>
    <cellStyle name="_CCB Consol Item12 NAV and Profit Recon 040202( to be updated) EL_CCB.Dec03AuditPack.HL.V2.revised ctl_CCB.HO.new TB template.for reporting package.1P.040316_20081231.Longyuan.Reporting Package.(Company).(Code).alex2-rg" xfId="298"/>
    <cellStyle name="_CCB Consol Item12 NAV and Profit Recon 040202( to be updated) EL_CCB.Dec03AuditPack.HL.V2.revised ctl_CCB.HO.new TB template.for reporting package.1P.040316_20081231.Longyuan.Reporting Package.(Company).(Code).alex2-rg 2" xfId="299"/>
    <cellStyle name="_CCB Consol Item12 NAV and Profit Recon 040202( to be updated) EL_CCB.Dec03AuditPack.HL.V2.revised ctl_CCB.HO.new TB template.for reporting package.1P.040316_Book2" xfId="300"/>
    <cellStyle name="_CCB Consol Item12 NAV and Profit Recon 040202( to be updated) EL_CCB.Dec03AuditPack.HL.V2.revised ctl_CCB.HO.new TB template.for reporting package.1P.040316_Book2 2" xfId="301"/>
    <cellStyle name="_CCB Consol Item12 NAV and Profit Recon 040202( to be updated) EL_CCB.Dec03AuditPack.HL.V2.revised ctl_CCB.HO.new TB template.for reporting package.1P.040316_P3.1 Intercompany Summary" xfId="302"/>
    <cellStyle name="_CCB Consol Item12 NAV and Profit Recon 040202( to be updated) EL_CCB.Dec03AuditPack.HL.V2.revised ctl_CCB.HO.new TB template.for reporting package.1P.040316_P3.1 Intercompany Summary 2" xfId="303"/>
    <cellStyle name="_CCB Consol Item12 NAV and Profit Recon 040202( to be updated) EL_CCB.Dec03AuditPack.HL.V2.revised ctl_CCB.HO.reporting TB-Comb.1P.040316" xfId="304"/>
    <cellStyle name="_CCB Consol Item12 NAV and Profit Recon 040202( to be updated) EL_CCB.Dec03AuditPack.HL.V2.revised ctl_CCB.HO.reporting TB-Comb.1P.040316 2" xfId="305"/>
    <cellStyle name="_CCB Consol Item12 NAV and Profit Recon 040202( to be updated) EL_CCB.Dec03AuditPack.HL.V2.revised ctl_CCB.HO.reporting TB-Comb.1P.040316_05.CCB.HO.Tool.PRCAccounts.040409" xfId="306"/>
    <cellStyle name="_CCB Consol Item12 NAV and Profit Recon 040202( to be updated) EL_CCB.Dec03AuditPack.HL.V2.revised ctl_CCB.HO.reporting TB-Comb.1P.040316_05.CCB.HO.Tool.PRCAccounts.040409 2" xfId="307"/>
    <cellStyle name="_CCB Consol Item12 NAV and Profit Recon 040202( to be updated) EL_CCB.Dec03AuditPack.HL.V2.revised ctl_CCB.HO.reporting TB-Comb.1P.040316_05.CCB.HO.Tool.PRCAccounts.040409_20081231.Longyuan.Reporting Package.(Company).(Code).alex2-rg" xfId="308"/>
    <cellStyle name="_CCB Consol Item12 NAV and Profit Recon 040202( to be updated) EL_CCB.Dec03AuditPack.HL.V2.revised ctl_CCB.HO.reporting TB-Comb.1P.040316_05.CCB.HO.Tool.PRCAccounts.040409_20081231.Longyuan.Reporting Package.(Company).(Code).alex2-rg 2" xfId="309"/>
    <cellStyle name="_CCB Consol Item12 NAV and Profit Recon 040202( to be updated) EL_CCB.Dec03AuditPack.HL.V2.revised ctl_CCB.HO.reporting TB-Comb.1P.040316_05.CCB.HO.Tool.PRCAccounts.040409_Book2" xfId="310"/>
    <cellStyle name="_CCB Consol Item12 NAV and Profit Recon 040202( to be updated) EL_CCB.Dec03AuditPack.HL.V2.revised ctl_CCB.HO.reporting TB-Comb.1P.040316_05.CCB.HO.Tool.PRCAccounts.040409_Book2 2" xfId="311"/>
    <cellStyle name="_CCB Consol Item12 NAV and Profit Recon 040202( to be updated) EL_CCB.Dec03AuditPack.HL.V2.revised ctl_CCB.HO.reporting TB-Comb.1P.040316_05.CCB.HO.Tool.PRCAccounts.040409_P3.1 Intercompany Summary" xfId="312"/>
    <cellStyle name="_CCB Consol Item12 NAV and Profit Recon 040202( to be updated) EL_CCB.Dec03AuditPack.HL.V2.revised ctl_CCB.HO.reporting TB-Comb.1P.040316_05.CCB.HO.Tool.PRCAccounts.040409_P3.1 Intercompany Summary 2" xfId="313"/>
    <cellStyle name="_CCB Consol Item12 NAV and Profit Recon 040202( to be updated) EL_CCB.Dec03AuditPack.HL.V2.revised ctl_CCB.HO.reporting TB-Comb.1P.040316_20081231.Longyuan.Reporting Package.(Company).(Code).alex2-rg" xfId="314"/>
    <cellStyle name="_CCB Consol Item12 NAV and Profit Recon 040202( to be updated) EL_CCB.Dec03AuditPack.HL.V2.revised ctl_CCB.HO.reporting TB-Comb.1P.040316_20081231.Longyuan.Reporting Package.(Company).(Code).alex2-rg 2" xfId="315"/>
    <cellStyle name="_CCB Consol Item12 NAV and Profit Recon 040202( to be updated) EL_CCB.Dec03AuditPack.HL.V2.revised ctl_CCB.HO.reporting TB-Comb.1P.040316_Book2" xfId="316"/>
    <cellStyle name="_CCB Consol Item12 NAV and Profit Recon 040202( to be updated) EL_CCB.Dec03AuditPack.HL.V2.revised ctl_CCB.HO.reporting TB-Comb.1P.040316_Book2 2" xfId="317"/>
    <cellStyle name="_CCB Consol Item12 NAV and Profit Recon 040202( to be updated) EL_CCB.Dec03AuditPack.HL.V2.revised ctl_CCB.HO.reporting TB-Comb.1P.040316_P3.1 Intercompany Summary" xfId="318"/>
    <cellStyle name="_CCB Consol Item12 NAV and Profit Recon 040202( to be updated) EL_CCB.Dec03AuditPack.HL.V2.revised ctl_CCB.HO.reporting TB-Comb.1P.040316_P3.1 Intercompany Summary 2" xfId="319"/>
    <cellStyle name="_CCB Consol Item12 NAV and Profit Recon 040202( to be updated) EL_CCB.Dec03AuditPack.HL.V2.revised ctl_CCB.HO.reporting TB-Comb.4Period.040316" xfId="320"/>
    <cellStyle name="_CCB Consol Item12 NAV and Profit Recon 040202( to be updated) EL_CCB.Dec03AuditPack.HL.V2.revised ctl_CCB.HO.reporting TB-Comb.4Period.040316 2" xfId="321"/>
    <cellStyle name="_CCB Consol Item12 NAV and Profit Recon 040202( to be updated) EL_CCB.Dec03AuditPack.HL.V2.revised ctl_CCB.HO.reporting TB-Comb.4Period.040316_05.CCB.HO.Tool.PRCAccounts.040409" xfId="322"/>
    <cellStyle name="_CCB Consol Item12 NAV and Profit Recon 040202( to be updated) EL_CCB.Dec03AuditPack.HL.V2.revised ctl_CCB.HO.reporting TB-Comb.4Period.040316_05.CCB.HO.Tool.PRCAccounts.040409 2" xfId="323"/>
    <cellStyle name="_CCB Consol Item12 NAV and Profit Recon 040202( to be updated) EL_CCB.Dec03AuditPack.HL.V2.revised ctl_CCB.HO.reporting TB-Comb.4Period.040316_05.CCB.HO.Tool.PRCAccounts.040409_20081231.Longyuan.Reporting Package.(Company).(Code).alex2-rg" xfId="324"/>
    <cellStyle name="_CCB Consol Item12 NAV and Profit Recon 040202( to be updated) EL_CCB.Dec03AuditPack.HL.V2.revised ctl_CCB.HO.reporting TB-Comb.4Period.040316_05.CCB.HO.Tool.PRCAccounts.040409_20081231.Longyuan.Reporting Package.(Company).(Code).alex2-rg 2" xfId="325"/>
    <cellStyle name="_CCB Consol Item12 NAV and Profit Recon 040202( to be updated) EL_CCB.Dec03AuditPack.HL.V2.revised ctl_CCB.HO.reporting TB-Comb.4Period.040316_05.CCB.HO.Tool.PRCAccounts.040409_Book2" xfId="326"/>
    <cellStyle name="_CCB Consol Item12 NAV and Profit Recon 040202( to be updated) EL_CCB.Dec03AuditPack.HL.V2.revised ctl_CCB.HO.reporting TB-Comb.4Period.040316_05.CCB.HO.Tool.PRCAccounts.040409_Book2 2" xfId="327"/>
    <cellStyle name="_CCB Consol Item12 NAV and Profit Recon 040202( to be updated) EL_CCB.Dec03AuditPack.HL.V2.revised ctl_CCB.HO.reporting TB-Comb.4Period.040316_05.CCB.HO.Tool.PRCAccounts.040409_P3.1 Intercompany Summary" xfId="328"/>
    <cellStyle name="_CCB Consol Item12 NAV and Profit Recon 040202( to be updated) EL_CCB.Dec03AuditPack.HL.V2.revised ctl_CCB.HO.reporting TB-Comb.4Period.040316_05.CCB.HO.Tool.PRCAccounts.040409_P3.1 Intercompany Summary 2" xfId="329"/>
    <cellStyle name="_CCB Consol Item12 NAV and Profit Recon 040202( to be updated) EL_CCB.Dec03AuditPack.HL.V2.revised ctl_CCB.HO.reporting TB-Comb.4Period.040316_20081231.Longyuan.Reporting Package.(Company).(Code).alex2-rg" xfId="330"/>
    <cellStyle name="_CCB Consol Item12 NAV and Profit Recon 040202( to be updated) EL_CCB.Dec03AuditPack.HL.V2.revised ctl_CCB.HO.reporting TB-Comb.4Period.040316_20081231.Longyuan.Reporting Package.(Company).(Code).alex2-rg 2" xfId="331"/>
    <cellStyle name="_CCB Consol Item12 NAV and Profit Recon 040202( to be updated) EL_CCB.Dec03AuditPack.HL.V2.revised ctl_CCB.HO.reporting TB-Comb.4Period.040316_Book2" xfId="332"/>
    <cellStyle name="_CCB Consol Item12 NAV and Profit Recon 040202( to be updated) EL_CCB.Dec03AuditPack.HL.V2.revised ctl_CCB.HO.reporting TB-Comb.4Period.040316_Book2 2" xfId="333"/>
    <cellStyle name="_CCB Consol Item12 NAV and Profit Recon 040202( to be updated) EL_CCB.Dec03AuditPack.HL.V2.revised ctl_CCB.HO.reporting TB-Comb.4Period.040316_P3.1 Intercompany Summary" xfId="334"/>
    <cellStyle name="_CCB Consol Item12 NAV and Profit Recon 040202( to be updated) EL_CCB.Dec03AuditPack.HL.V2.revised ctl_CCB.HO.reporting TB-Comb.4Period.040316_P3.1 Intercompany Summary 2" xfId="335"/>
    <cellStyle name="_CCB Consol Item12 NAV and Profit Recon 040202( to be updated) EL_CCB.Dec03AuditPack.HL.V2.revised ctl_CCB.HO.reporting TB-HL.1P.040316" xfId="336"/>
    <cellStyle name="_CCB Consol Item12 NAV and Profit Recon 040202( to be updated) EL_CCB.Dec03AuditPack.HL.V2.revised ctl_CCB.HO.reporting TB-HL.1P.040316 2" xfId="337"/>
    <cellStyle name="_CCB Consol Item12 NAV and Profit Recon 040202( to be updated) EL_CCB.Dec03AuditPack.HL.V2.revised ctl_CCB.HO.reporting TB-HL.1P.040316_05.CCB.HO.Tool.PRCAccounts.040409" xfId="338"/>
    <cellStyle name="_CCB Consol Item12 NAV and Profit Recon 040202( to be updated) EL_CCB.Dec03AuditPack.HL.V2.revised ctl_CCB.HO.reporting TB-HL.1P.040316_05.CCB.HO.Tool.PRCAccounts.040409 2" xfId="339"/>
    <cellStyle name="_CCB Consol Item12 NAV and Profit Recon 040202( to be updated) EL_CCB.Dec03AuditPack.HL.V2.revised ctl_CCB.HO.reporting TB-HL.1P.040316_05.CCB.HO.Tool.PRCAccounts.040409_1" xfId="340"/>
    <cellStyle name="_CCB Consol Item12 NAV and Profit Recon 040202( to be updated) EL_CCB.Dec03AuditPack.HL.V2.revised ctl_CCB.HO.reporting TB-HL.1P.040316_05.CCB.HO.Tool.PRCAccounts.040409_1 2" xfId="341"/>
    <cellStyle name="_CCB Consol Item12 NAV and Profit Recon 040202( to be updated) EL_CCB.Dec03AuditPack.HL.V2.revised ctl_CCB.HO.reporting TB-HL.1P.040316_05.CCB.HO.Tool.PRCAccounts.040409_1_20081231.Longyuan.Reporting Package.(Company).(Code).alex2-rg" xfId="342"/>
    <cellStyle name="_CCB Consol Item12 NAV and Profit Recon 040202( to be updated) EL_CCB.Dec03AuditPack.HL.V2.revised ctl_CCB.HO.reporting TB-HL.1P.040316_05.CCB.HO.Tool.PRCAccounts.040409_1_20081231.Longyuan.Reporting Package.(Company).(Code).alex2-rg 2" xfId="343"/>
    <cellStyle name="_CCB Consol Item12 NAV and Profit Recon 040202( to be updated) EL_CCB.Dec03AuditPack.HL.V2.revised ctl_CCB.HO.reporting TB-HL.1P.040316_05.CCB.HO.Tool.PRCAccounts.040409_1_Book2" xfId="344"/>
    <cellStyle name="_CCB Consol Item12 NAV and Profit Recon 040202( to be updated) EL_CCB.Dec03AuditPack.HL.V2.revised ctl_CCB.HO.reporting TB-HL.1P.040316_05.CCB.HO.Tool.PRCAccounts.040409_1_Book2 2" xfId="345"/>
    <cellStyle name="_CCB Consol Item12 NAV and Profit Recon 040202( to be updated) EL_CCB.Dec03AuditPack.HL.V2.revised ctl_CCB.HO.reporting TB-HL.1P.040316_05.CCB.HO.Tool.PRCAccounts.040409_1_P3.1 Intercompany Summary" xfId="346"/>
    <cellStyle name="_CCB Consol Item12 NAV and Profit Recon 040202( to be updated) EL_CCB.Dec03AuditPack.HL.V2.revised ctl_CCB.HO.reporting TB-HL.1P.040316_05.CCB.HO.Tool.PRCAccounts.040409_1_P3.1 Intercompany Summary 2" xfId="347"/>
    <cellStyle name="_CCB Consol Item12 NAV and Profit Recon 040202( to be updated) EL_CCB.Dec03AuditPack.HL.V2.revised ctl_CCB.HO.reporting TB-HL.1P.040316_05.CCB.HO.Tool.PRCAccounts.040409_20081231.Longyuan.Reporting Package.(Company).(Code).alex2-rg" xfId="348"/>
    <cellStyle name="_CCB Consol Item12 NAV and Profit Recon 040202( to be updated) EL_CCB.Dec03AuditPack.HL.V2.revised ctl_CCB.HO.reporting TB-HL.1P.040316_05.CCB.HO.Tool.PRCAccounts.040409_20081231.Longyuan.Reporting Package.(Company).(Code).alex2-rg 2" xfId="349"/>
    <cellStyle name="_CCB Consol Item12 NAV and Profit Recon 040202( to be updated) EL_CCB.Dec03AuditPack.HL.V2.revised ctl_CCB.HO.reporting TB-HL.1P.040316_05.CCB.HO.Tool.PRCAccounts.040409_Book2" xfId="350"/>
    <cellStyle name="_CCB Consol Item12 NAV and Profit Recon 040202( to be updated) EL_CCB.Dec03AuditPack.HL.V2.revised ctl_CCB.HO.reporting TB-HL.1P.040316_05.CCB.HO.Tool.PRCAccounts.040409_Book2 2" xfId="351"/>
    <cellStyle name="_CCB Consol Item12 NAV and Profit Recon 040202( to be updated) EL_CCB.Dec03AuditPack.HL.V2.revised ctl_CCB.HO.reporting TB-HL.1P.040316_05.CCB.HO.Tool.PRCAccounts.040409_P3.1 Intercompany Summary" xfId="352"/>
    <cellStyle name="_CCB Consol Item12 NAV and Profit Recon 040202( to be updated) EL_CCB.Dec03AuditPack.HL.V2.revised ctl_CCB.HO.reporting TB-HL.1P.040316_05.CCB.HO.Tool.PRCAccounts.040409_P3.1 Intercompany Summary 2" xfId="353"/>
    <cellStyle name="_CCB Consol Item12 NAV and Profit Recon 040202( to be updated) EL_CCB.Dec03AuditPack.HL.V2.revised ctl_CCB.HO.reporting TB-HL.1P.040316_20081231.Longyuan.Reporting Package.(Company).(Code).alex2-rg" xfId="354"/>
    <cellStyle name="_CCB Consol Item12 NAV and Profit Recon 040202( to be updated) EL_CCB.Dec03AuditPack.HL.V2.revised ctl_CCB.HO.reporting TB-HL.1P.040316_20081231.Longyuan.Reporting Package.(Company).(Code).alex2-rg 2" xfId="355"/>
    <cellStyle name="_CCB Consol Item12 NAV and Profit Recon 040202( to be updated) EL_CCB.Dec03AuditPack.HL.V2.revised ctl_CCB.HO.reporting TB-HL.1P.040316_Book2" xfId="356"/>
    <cellStyle name="_CCB Consol Item12 NAV and Profit Recon 040202( to be updated) EL_CCB.Dec03AuditPack.HL.V2.revised ctl_CCB.HO.reporting TB-HL.1P.040316_Book2 2" xfId="357"/>
    <cellStyle name="_CCB Consol Item12 NAV and Profit Recon 040202( to be updated) EL_CCB.Dec03AuditPack.HL.V2.revised ctl_CCB.HO.reporting TB-HL.1P.040316_P3.1 Intercompany Summary" xfId="358"/>
    <cellStyle name="_CCB Consol Item12 NAV and Profit Recon 040202( to be updated) EL_CCB.Dec03AuditPack.HL.V2.revised ctl_CCB.HO.reporting TB-HL.1P.040316_P3.1 Intercompany Summary 2" xfId="359"/>
    <cellStyle name="_CCB Consol Item12 NAV and Profit Recon 040202( to be updated) EL_CCB.Dec03AuditPack.HL.V2.revised ctl_CCB.HO.Tool - convert old 2.5yrs combine TB to new.040315" xfId="360"/>
    <cellStyle name="_CCB Consol Item12 NAV and Profit Recon 040202( to be updated) EL_CCB.Dec03AuditPack.HL.V2.revised ctl_CCB.HO.Tool - convert old 2.5yrs combine TB to new.040315 2" xfId="361"/>
    <cellStyle name="_CCB Consol Item12 NAV and Profit Recon 040202( to be updated) EL_CCB.Dec03AuditPack.HL.V2.revised ctl_CCB.HO.Tool - convert old 2.5yrs combine TB to new.040315_05.CCB.HO.Tool.PRCAccounts.040409" xfId="362"/>
    <cellStyle name="_CCB Consol Item12 NAV and Profit Recon 040202( to be updated) EL_CCB.Dec03AuditPack.HL.V2.revised ctl_CCB.HO.Tool - convert old 2.5yrs combine TB to new.040315_05.CCB.HO.Tool.PRCAccounts.040409 2" xfId="363"/>
    <cellStyle name="_CCB Consol Item12 NAV and Profit Recon 040202( to be updated) EL_CCB.Dec03AuditPack.HL.V2.revised ctl_CCB.HO.Tool - convert old 2.5yrs combine TB to new.040315_05.CCB.HO.Tool.PRCAccounts.040409_Book2" xfId="364"/>
    <cellStyle name="_CCB Consol Item12 NAV and Profit Recon 040202( to be updated) EL_CCB.Dec03AuditPack.HL.V2.revised ctl_CCB.HO.Tool - convert old 2.5yrs combine TB to new.040315_05.CCB.HO.Tool.PRCAccounts.040409_Book2 2" xfId="365"/>
    <cellStyle name="_CCB Consol Item12 NAV and Profit Recon 040202( to be updated) EL_CCB.Dec03AuditPack.HL.V2.revised ctl_CCB.HO.Tool - convert old 2.5yrs combine TB to new.040315_05.CCB.HO.Tool.PRCAccounts.040409_P3.1 Intercompany Summary" xfId="366"/>
    <cellStyle name="_CCB Consol Item12 NAV and Profit Recon 040202( to be updated) EL_CCB.Dec03AuditPack.HL.V2.revised ctl_CCB.HO.Tool - convert old 2.5yrs combine TB to new.040315_05.CCB.HO.Tool.PRCAccounts.040409_P3.1 Intercompany Summary 2" xfId="367"/>
    <cellStyle name="_CCB Consol Item12 NAV and Profit Recon 040202( to be updated) EL_CCB.Dec03AuditPack.HL.V2.revised ctl_CCB.HO.Tool - convert old 2.5yrs combine TB to new.040315_20081231.Longyuan.Reporting Package.(Company).(Code).alex2-rg" xfId="368"/>
    <cellStyle name="_CCB Consol Item12 NAV and Profit Recon 040202( to be updated) EL_CCB.Dec03AuditPack.HL.V2.revised ctl_CCB.HO.Tool - convert old 2.5yrs combine TB to new.040315_20081231.Longyuan.Reporting Package.(Company).(Code).alex2-rg 2" xfId="369"/>
    <cellStyle name="_CCB Consol Item12 NAV and Profit Recon 040202( to be updated) EL_CCB.Dec03AuditPack.HL.V2.revised ctl_CCB.HO.Tool - convert old 2.5yrs combine TB to new.040315_Book2" xfId="370"/>
    <cellStyle name="_CCB Consol Item12 NAV and Profit Recon 040202( to be updated) EL_CCB.Dec03AuditPack.HL.V2.revised ctl_CCB.HO.Tool - convert old 2.5yrs combine TB to new.040315_Book2 2" xfId="371"/>
    <cellStyle name="_CCB Consol Item12 NAV and Profit Recon 040202( to be updated) EL_CCB.Dec03AuditPack.HL.V2.revised ctl_CCB.HO.Tool - convert old 2.5yrs combine TB to new.040315_P3.1 Intercompany Summary" xfId="372"/>
    <cellStyle name="_CCB Consol Item12 NAV and Profit Recon 040202( to be updated) EL_CCB.Dec03AuditPack.HL.V2.revised ctl_CCB.HO.Tool - convert old 2.5yrs combine TB to new.040315_P3.1 Intercompany Summary 2" xfId="373"/>
    <cellStyle name="_CCB Consol Item12 NAV and Profit Recon 040202( to be updated) EL_CCB.Dec03AuditPack.HL.V2.revised ctl_CCB.xx.4P.PRCTB.yymmdd" xfId="374"/>
    <cellStyle name="_CCB Consol Item12 NAV and Profit Recon 040202( to be updated) EL_CCB.Dec03AuditPack.HL.V2.revised ctl_CCB.xx.4P.PRCTB.yymmdd 2" xfId="375"/>
    <cellStyle name="_CCB Consol Item12 NAV and Profit Recon 040202( to be updated) EL_CCB.Dec03AuditPack.HL.V2.revised ctl_CCB.xx.4P.PRCTB.yymmdd_05.CCB.HO.Tool.PRCAccounts.040409" xfId="376"/>
    <cellStyle name="_CCB Consol Item12 NAV and Profit Recon 040202( to be updated) EL_CCB.Dec03AuditPack.HL.V2.revised ctl_CCB.xx.4P.PRCTB.yymmdd_05.CCB.HO.Tool.PRCAccounts.040409 2" xfId="377"/>
    <cellStyle name="_CCB Consol Item12 NAV and Profit Recon 040202( to be updated) EL_CCB.Dec03AuditPack.HL.V2.revised ctl_CCB.xx.4P.PRCTB.yymmdd_05.CCB.HO.Tool.PRCAccounts.040409_20081231.Longyuan.Reporting Package.(Company).(Code).alex2-rg" xfId="378"/>
    <cellStyle name="_CCB Consol Item12 NAV and Profit Recon 040202( to be updated) EL_CCB.Dec03AuditPack.HL.V2.revised ctl_CCB.xx.4P.PRCTB.yymmdd_05.CCB.HO.Tool.PRCAccounts.040409_20081231.Longyuan.Reporting Package.(Company).(Code).alex2-rg 2" xfId="379"/>
    <cellStyle name="_CCB Consol Item12 NAV and Profit Recon 040202( to be updated) EL_CCB.Dec03AuditPack.HL.V2.revised ctl_CCB.xx.4P.PRCTB.yymmdd_05.CCB.HO.Tool.PRCAccounts.040409_Book2" xfId="380"/>
    <cellStyle name="_CCB Consol Item12 NAV and Profit Recon 040202( to be updated) EL_CCB.Dec03AuditPack.HL.V2.revised ctl_CCB.xx.4P.PRCTB.yymmdd_05.CCB.HO.Tool.PRCAccounts.040409_Book2 2" xfId="381"/>
    <cellStyle name="_CCB Consol Item12 NAV and Profit Recon 040202( to be updated) EL_CCB.Dec03AuditPack.HL.V2.revised ctl_CCB.xx.4P.PRCTB.yymmdd_05.CCB.HO.Tool.PRCAccounts.040409_P3.1 Intercompany Summary" xfId="382"/>
    <cellStyle name="_CCB Consol Item12 NAV and Profit Recon 040202( to be updated) EL_CCB.Dec03AuditPack.HL.V2.revised ctl_CCB.xx.4P.PRCTB.yymmdd_05.CCB.HO.Tool.PRCAccounts.040409_P3.1 Intercompany Summary 2" xfId="383"/>
    <cellStyle name="_CCB Consol Item12 NAV and Profit Recon 040202( to be updated) EL_CCB.Dec03AuditPack.HL.V2.revised ctl_CCB.xx.4P.PRCTB.yymmdd_20081231.Longyuan.Reporting Package.(Company).(Code).alex2-rg" xfId="384"/>
    <cellStyle name="_CCB Consol Item12 NAV and Profit Recon 040202( to be updated) EL_CCB.Dec03AuditPack.HL.V2.revised ctl_CCB.xx.4P.PRCTB.yymmdd_20081231.Longyuan.Reporting Package.(Company).(Code).alex2-rg 2" xfId="385"/>
    <cellStyle name="_CCB Consol Item12 NAV and Profit Recon 040202( to be updated) EL_CCB.Dec03AuditPack.HL.V2.revised ctl_CCB.xx.4P.PRCTB.yymmdd_Book2" xfId="386"/>
    <cellStyle name="_CCB Consol Item12 NAV and Profit Recon 040202( to be updated) EL_CCB.Dec03AuditPack.HL.V2.revised ctl_CCB.xx.4P.PRCTB.yymmdd_Book2 2" xfId="387"/>
    <cellStyle name="_CCB Consol Item12 NAV and Profit Recon 040202( to be updated) EL_CCB.Dec03AuditPack.HL.V2.revised ctl_CCB.xx.4P.PRCTB.yymmdd_P3.1 Intercompany Summary" xfId="388"/>
    <cellStyle name="_CCB Consol Item12 NAV and Profit Recon 040202( to be updated) EL_CCB.Dec03AuditPack.HL.V2.revised ctl_CCB.xx.4P.PRCTB.yymmdd_P3.1 Intercompany Summary 2" xfId="389"/>
    <cellStyle name="_CCB Consol Item12 NAV and Profit Recon 040202( to be updated) EL_CCB.Dec03AuditPack.HL.V2.revised ctl_P3.1 Intercompany Summary" xfId="390"/>
    <cellStyle name="_CCB Consol Item12 NAV and Profit Recon 040202( to be updated) EL_CCB.Dec03AuditPack.HL.V2.revised ctl_P3.1 Intercompany Summary 2" xfId="391"/>
    <cellStyle name="_CCB Consol Item12 NAV and Profit Recon 040202( to be updated) EL_P3.1 Intercompany Summary" xfId="392"/>
    <cellStyle name="_CCB Consol Item12 NAV and Profit Recon 040202( to be updated) EL_P3.1 Intercompany Summary 2" xfId="393"/>
    <cellStyle name="_CCB(1).JL.Item12.ProfitNAVRecon.031127.ty" xfId="394"/>
    <cellStyle name="_CCB(1).JL.Item12.ProfitNAVRecon.031127.ty 2" xfId="395"/>
    <cellStyle name="_CCB(1).JL.Item12.ProfitNAVRecon.031127.ty_05.CCB.HO.Tool.PRCAccounts.040409" xfId="396"/>
    <cellStyle name="_CCB(1).JL.Item12.ProfitNAVRecon.031127.ty_05.CCB.HO.Tool.PRCAccounts.040409 2" xfId="397"/>
    <cellStyle name="_CCB(1).JL.Item12.ProfitNAVRecon.031127.ty_05.CCB.HO.Tool.PRCAccounts.040409_1" xfId="398"/>
    <cellStyle name="_CCB(1).JL.Item12.ProfitNAVRecon.031127.ty_05.CCB.HO.Tool.PRCAccounts.040409_1 2" xfId="399"/>
    <cellStyle name="_CCB(1).JL.Item12.ProfitNAVRecon.031127.ty_05.CCB.HO.Tool.PRCAccounts.040409_1_20081231.Longyuan.Reporting Package.(Company).(Code).alex2-rg" xfId="400"/>
    <cellStyle name="_CCB(1).JL.Item12.ProfitNAVRecon.031127.ty_05.CCB.HO.Tool.PRCAccounts.040409_1_20081231.Longyuan.Reporting Package.(Company).(Code).alex2-rg 2" xfId="401"/>
    <cellStyle name="_CCB(1).JL.Item12.ProfitNAVRecon.031127.ty_05.CCB.HO.Tool.PRCAccounts.040409_1_Book2" xfId="402"/>
    <cellStyle name="_CCB(1).JL.Item12.ProfitNAVRecon.031127.ty_05.CCB.HO.Tool.PRCAccounts.040409_1_Book2 2" xfId="403"/>
    <cellStyle name="_CCB(1).JL.Item12.ProfitNAVRecon.031127.ty_05.CCB.HO.Tool.PRCAccounts.040409_1_P3.1 Intercompany Summary" xfId="404"/>
    <cellStyle name="_CCB(1).JL.Item12.ProfitNAVRecon.031127.ty_05.CCB.HO.Tool.PRCAccounts.040409_1_P3.1 Intercompany Summary 2" xfId="405"/>
    <cellStyle name="_CCB(1).JL.Item12.ProfitNAVRecon.031127.ty_05.CCB.HO.Tool.PRCAccounts.040409_20081231.Longyuan.Reporting Package.(Company).(Code).alex2-rg" xfId="406"/>
    <cellStyle name="_CCB(1).JL.Item12.ProfitNAVRecon.031127.ty_05.CCB.HO.Tool.PRCAccounts.040409_20081231.Longyuan.Reporting Package.(Company).(Code).alex2-rg 2" xfId="407"/>
    <cellStyle name="_CCB(1).JL.Item12.ProfitNAVRecon.031127.ty_05.CCB.HO.Tool.PRCAccounts.040409_Book2" xfId="408"/>
    <cellStyle name="_CCB(1).JL.Item12.ProfitNAVRecon.031127.ty_05.CCB.HO.Tool.PRCAccounts.040409_Book2 2" xfId="409"/>
    <cellStyle name="_CCB(1).JL.Item12.ProfitNAVRecon.031127.ty_05.CCB.HO.Tool.PRCAccounts.040409_P3.1 Intercompany Summary" xfId="410"/>
    <cellStyle name="_CCB(1).JL.Item12.ProfitNAVRecon.031127.ty_05.CCB.HO.Tool.PRCAccounts.040409_P3.1 Intercompany Summary 2" xfId="411"/>
    <cellStyle name="_CCB(1).JL.Item12.ProfitNAVRecon.031127.ty_20081231.Longyuan.Reporting Package.(Company).(Code).alex2-rg" xfId="412"/>
    <cellStyle name="_CCB(1).JL.Item12.ProfitNAVRecon.031127.ty_20081231.Longyuan.Reporting Package.(Company).(Code).alex2-rg 2" xfId="413"/>
    <cellStyle name="_CCB(1).JL.Item12.ProfitNAVRecon.031127.ty_Book2" xfId="414"/>
    <cellStyle name="_CCB(1).JL.Item12.ProfitNAVRecon.031127.ty_Book2 2" xfId="415"/>
    <cellStyle name="_CCB(1).JL.Item12.ProfitNAVRecon.031127.ty_CCB.Dec03AuditPack.GL.V2" xfId="416"/>
    <cellStyle name="_CCB(1).JL.Item12.ProfitNAVRecon.031127.ty_CCB.Dec03AuditPack.GL.V2 2" xfId="417"/>
    <cellStyle name="_CCB(1).JL.Item12.ProfitNAVRecon.031127.ty_CCB.Dec03AuditPack.GL.V2_05.CCB.HO.Tool.PRCAccounts.040409" xfId="418"/>
    <cellStyle name="_CCB(1).JL.Item12.ProfitNAVRecon.031127.ty_CCB.Dec03AuditPack.GL.V2_05.CCB.HO.Tool.PRCAccounts.040409 2" xfId="419"/>
    <cellStyle name="_CCB(1).JL.Item12.ProfitNAVRecon.031127.ty_CCB.Dec03AuditPack.GL.V2_05.CCB.HO.Tool.PRCAccounts.040409_1" xfId="420"/>
    <cellStyle name="_CCB(1).JL.Item12.ProfitNAVRecon.031127.ty_CCB.Dec03AuditPack.GL.V2_05.CCB.HO.Tool.PRCAccounts.040409_1 2" xfId="421"/>
    <cellStyle name="_CCB(1).JL.Item12.ProfitNAVRecon.031127.ty_CCB.Dec03AuditPack.GL.V2_05.CCB.HO.Tool.PRCAccounts.040409_1_20081231.Longyuan.Reporting Package.(Company).(Code).alex2-rg" xfId="422"/>
    <cellStyle name="_CCB(1).JL.Item12.ProfitNAVRecon.031127.ty_CCB.Dec03AuditPack.GL.V2_05.CCB.HO.Tool.PRCAccounts.040409_1_20081231.Longyuan.Reporting Package.(Company).(Code).alex2-rg 2" xfId="423"/>
    <cellStyle name="_CCB(1).JL.Item12.ProfitNAVRecon.031127.ty_CCB.Dec03AuditPack.GL.V2_05.CCB.HO.Tool.PRCAccounts.040409_1_Book2" xfId="424"/>
    <cellStyle name="_CCB(1).JL.Item12.ProfitNAVRecon.031127.ty_CCB.Dec03AuditPack.GL.V2_05.CCB.HO.Tool.PRCAccounts.040409_1_Book2 2" xfId="425"/>
    <cellStyle name="_CCB(1).JL.Item12.ProfitNAVRecon.031127.ty_CCB.Dec03AuditPack.GL.V2_05.CCB.HO.Tool.PRCAccounts.040409_1_P3.1 Intercompany Summary" xfId="426"/>
    <cellStyle name="_CCB(1).JL.Item12.ProfitNAVRecon.031127.ty_CCB.Dec03AuditPack.GL.V2_05.CCB.HO.Tool.PRCAccounts.040409_1_P3.1 Intercompany Summary 2" xfId="427"/>
    <cellStyle name="_CCB(1).JL.Item12.ProfitNAVRecon.031127.ty_CCB.Dec03AuditPack.GL.V2_05.CCB.HO.Tool.PRCAccounts.040409_20081231.Longyuan.Reporting Package.(Company).(Code).alex2-rg" xfId="428"/>
    <cellStyle name="_CCB(1).JL.Item12.ProfitNAVRecon.031127.ty_CCB.Dec03AuditPack.GL.V2_05.CCB.HO.Tool.PRCAccounts.040409_20081231.Longyuan.Reporting Package.(Company).(Code).alex2-rg 2" xfId="429"/>
    <cellStyle name="_CCB(1).JL.Item12.ProfitNAVRecon.031127.ty_CCB.Dec03AuditPack.GL.V2_05.CCB.HO.Tool.PRCAccounts.040409_Book2" xfId="430"/>
    <cellStyle name="_CCB(1).JL.Item12.ProfitNAVRecon.031127.ty_CCB.Dec03AuditPack.GL.V2_05.CCB.HO.Tool.PRCAccounts.040409_Book2 2" xfId="431"/>
    <cellStyle name="_CCB(1).JL.Item12.ProfitNAVRecon.031127.ty_CCB.Dec03AuditPack.GL.V2_05.CCB.HO.Tool.PRCAccounts.040409_P3.1 Intercompany Summary" xfId="432"/>
    <cellStyle name="_CCB(1).JL.Item12.ProfitNAVRecon.031127.ty_CCB.Dec03AuditPack.GL.V2_05.CCB.HO.Tool.PRCAccounts.040409_P3.1 Intercompany Summary 2" xfId="433"/>
    <cellStyle name="_CCB(1).JL.Item12.ProfitNAVRecon.031127.ty_CCB.Dec03AuditPack.GL.V2_20081231.Longyuan.Reporting Package.(Company).(Code).alex2-rg" xfId="434"/>
    <cellStyle name="_CCB(1).JL.Item12.ProfitNAVRecon.031127.ty_CCB.Dec03AuditPack.GL.V2_20081231.Longyuan.Reporting Package.(Company).(Code).alex2-rg 2" xfId="435"/>
    <cellStyle name="_CCB(1).JL.Item12.ProfitNAVRecon.031127.ty_CCB.Dec03AuditPack.GL.V2_Book2" xfId="436"/>
    <cellStyle name="_CCB(1).JL.Item12.ProfitNAVRecon.031127.ty_CCB.Dec03AuditPack.GL.V2_Book2 2" xfId="437"/>
    <cellStyle name="_CCB(1).JL.Item12.ProfitNAVRecon.031127.ty_CCB.Dec03AuditPack.GL.V2_CCB.Dec03AuditPack.GL.V4(trail run new)" xfId="438"/>
    <cellStyle name="_CCB(1).JL.Item12.ProfitNAVRecon.031127.ty_CCB.Dec03AuditPack.GL.V2_CCB.Dec03AuditPack.GL.V4(trail run new) 2" xfId="439"/>
    <cellStyle name="_CCB(1).JL.Item12.ProfitNAVRecon.031127.ty_CCB.Dec03AuditPack.GL.V2_CCB.Dec03AuditPack.GL.V4(trail run new)_20081231.Longyuan.Reporting Package.(Company).(Code).alex2-rg" xfId="440"/>
    <cellStyle name="_CCB(1).JL.Item12.ProfitNAVRecon.031127.ty_CCB.Dec03AuditPack.GL.V2_CCB.Dec03AuditPack.GL.V4(trail run new)_20081231.Longyuan.Reporting Package.(Company).(Code).alex2-rg 2" xfId="441"/>
    <cellStyle name="_CCB(1).JL.Item12.ProfitNAVRecon.031127.ty_CCB.Dec03AuditPack.GL.V2_CCB.Dec03AuditPack.GL.V4(trail run new)_Book2" xfId="442"/>
    <cellStyle name="_CCB(1).JL.Item12.ProfitNAVRecon.031127.ty_CCB.Dec03AuditPack.GL.V2_CCB.Dec03AuditPack.GL.V4(trail run new)_Book2 2" xfId="443"/>
    <cellStyle name="_CCB(1).JL.Item12.ProfitNAVRecon.031127.ty_CCB.Dec03AuditPack.GL.V2_CCB.Dec03AuditPack.GL.V4(trail run new)_P3.1 Intercompany Summary" xfId="444"/>
    <cellStyle name="_CCB(1).JL.Item12.ProfitNAVRecon.031127.ty_CCB.Dec03AuditPack.GL.V2_CCB.Dec03AuditPack.GL.V4(trail run new)_P3.1 Intercompany Summary 2" xfId="445"/>
    <cellStyle name="_CCB(1).JL.Item12.ProfitNAVRecon.031127.ty_CCB.Dec03AuditPack.GL.V2_CCB.Dec03AuditPack.GL.V4(trial run new)" xfId="446"/>
    <cellStyle name="_CCB(1).JL.Item12.ProfitNAVRecon.031127.ty_CCB.Dec03AuditPack.GL.V2_CCB.Dec03AuditPack.GL.V4(trial run new) 2" xfId="447"/>
    <cellStyle name="_CCB(1).JL.Item12.ProfitNAVRecon.031127.ty_CCB.Dec03AuditPack.GL.V2_CCB.Dec03AuditPack.GL.V4(trial run new)_20081231.Longyuan.Reporting Package.(Company).(Code).alex2-rg" xfId="448"/>
    <cellStyle name="_CCB(1).JL.Item12.ProfitNAVRecon.031127.ty_CCB.Dec03AuditPack.GL.V2_CCB.Dec03AuditPack.GL.V4(trial run new)_20081231.Longyuan.Reporting Package.(Company).(Code).alex2-rg 2" xfId="449"/>
    <cellStyle name="_CCB(1).JL.Item12.ProfitNAVRecon.031127.ty_CCB.Dec03AuditPack.GL.V2_CCB.Dec03AuditPack.GL.V4(trial run new)_Book2" xfId="450"/>
    <cellStyle name="_CCB(1).JL.Item12.ProfitNAVRecon.031127.ty_CCB.Dec03AuditPack.GL.V2_CCB.Dec03AuditPack.GL.V4(trial run new)_Book2 2" xfId="451"/>
    <cellStyle name="_CCB(1).JL.Item12.ProfitNAVRecon.031127.ty_CCB.Dec03AuditPack.GL.V2_CCB.Dec03AuditPack.GL.V4(trial run new)_P3.1 Intercompany Summary" xfId="452"/>
    <cellStyle name="_CCB(1).JL.Item12.ProfitNAVRecon.031127.ty_CCB.Dec03AuditPack.GL.V2_CCB.Dec03AuditPack.GL.V4(trial run new)_P3.1 Intercompany Summary 2" xfId="453"/>
    <cellStyle name="_CCB(1).JL.Item12.ProfitNAVRecon.031127.ty_CCB.Dec03AuditPack.GL.V2_Copy of CCB.Dec03AuditPack.GL.V4" xfId="454"/>
    <cellStyle name="_CCB(1).JL.Item12.ProfitNAVRecon.031127.ty_CCB.Dec03AuditPack.GL.V2_Copy of CCB.Dec03AuditPack.GL.V4 2" xfId="455"/>
    <cellStyle name="_CCB(1).JL.Item12.ProfitNAVRecon.031127.ty_CCB.Dec03AuditPack.GL.V2_Copy of CCB.Dec03AuditPack.GL.V4_20081231.Longyuan.Reporting Package.(Company).(Code).alex2-rg" xfId="456"/>
    <cellStyle name="_CCB(1).JL.Item12.ProfitNAVRecon.031127.ty_CCB.Dec03AuditPack.GL.V2_Copy of CCB.Dec03AuditPack.GL.V4_20081231.Longyuan.Reporting Package.(Company).(Code).alex2-rg 2" xfId="457"/>
    <cellStyle name="_CCB(1).JL.Item12.ProfitNAVRecon.031127.ty_CCB.Dec03AuditPack.GL.V2_Copy of CCB.Dec03AuditPack.GL.V4_Book2" xfId="458"/>
    <cellStyle name="_CCB(1).JL.Item12.ProfitNAVRecon.031127.ty_CCB.Dec03AuditPack.GL.V2_Copy of CCB.Dec03AuditPack.GL.V4_Book2 2" xfId="459"/>
    <cellStyle name="_CCB(1).JL.Item12.ProfitNAVRecon.031127.ty_CCB.Dec03AuditPack.GL.V2_Copy of CCB.Dec03AuditPack.GL.V4_P3.1 Intercompany Summary" xfId="460"/>
    <cellStyle name="_CCB(1).JL.Item12.ProfitNAVRecon.031127.ty_CCB.Dec03AuditPack.GL.V2_Copy of CCB.Dec03AuditPack.GL.V4_P3.1 Intercompany Summary 2" xfId="461"/>
    <cellStyle name="_CCB(1).JL.Item12.ProfitNAVRecon.031127.ty_CCB.Dec03AuditPack.GL.V2_P3.1 Intercompany Summary" xfId="462"/>
    <cellStyle name="_CCB(1).JL.Item12.ProfitNAVRecon.031127.ty_CCB.Dec03AuditPack.GL.V2_P3.1 Intercompany Summary 2" xfId="463"/>
    <cellStyle name="_CCB(1).JL.Item12.ProfitNAVRecon.031127.ty_CCB.Dec03AuditPack.HL.V2.revised ctl" xfId="464"/>
    <cellStyle name="_CCB(1).JL.Item12.ProfitNAVRecon.031127.ty_CCB.Dec03AuditPack.HL.V2.revised ctl 2" xfId="465"/>
    <cellStyle name="_CCB(1).JL.Item12.ProfitNAVRecon.031127.ty_CCB.Dec03AuditPack.HL.V2.revised ctl_05.CCB.HO.Tool.PRCAccounts.040409" xfId="466"/>
    <cellStyle name="_CCB(1).JL.Item12.ProfitNAVRecon.031127.ty_CCB.Dec03AuditPack.HL.V2.revised ctl_05.CCB.HO.Tool.PRCAccounts.040409 2" xfId="467"/>
    <cellStyle name="_CCB(1).JL.Item12.ProfitNAVRecon.031127.ty_CCB.Dec03AuditPack.HL.V2.revised ctl_05.CCB.HO.Tool.PRCAccounts.040409_20081231.Longyuan.Reporting Package.(Company).(Code).alex2-rg" xfId="468"/>
    <cellStyle name="_CCB(1).JL.Item12.ProfitNAVRecon.031127.ty_CCB.Dec03AuditPack.HL.V2.revised ctl_05.CCB.HO.Tool.PRCAccounts.040409_20081231.Longyuan.Reporting Package.(Company).(Code).alex2-rg 2" xfId="469"/>
    <cellStyle name="_CCB(1).JL.Item12.ProfitNAVRecon.031127.ty_CCB.Dec03AuditPack.HL.V2.revised ctl_05.CCB.HO.Tool.PRCAccounts.040409_P3.1 Intercompany Summary" xfId="470"/>
    <cellStyle name="_CCB(1).JL.Item12.ProfitNAVRecon.031127.ty_CCB.Dec03AuditPack.HL.V2.revised ctl_05.CCB.HO.Tool.PRCAccounts.040409_P3.1 Intercompany Summary 2" xfId="471"/>
    <cellStyle name="_CCB(1).JL.Item12.ProfitNAVRecon.031127.ty_CCB.Dec03AuditPack.HL.V2.revised ctl_20081231.Longyuan.Reporting Package.(Company).(Code).alex2-rg" xfId="472"/>
    <cellStyle name="_CCB(1).JL.Item12.ProfitNAVRecon.031127.ty_CCB.Dec03AuditPack.HL.V2.revised ctl_20081231.Longyuan.Reporting Package.(Company).(Code).alex2-rg 2" xfId="473"/>
    <cellStyle name="_CCB(1).JL.Item12.ProfitNAVRecon.031127.ty_CCB.Dec03AuditPack.HL.V2.revised ctl_CCB.HO.new TB template.for reporting package.040309" xfId="474"/>
    <cellStyle name="_CCB(1).JL.Item12.ProfitNAVRecon.031127.ty_CCB.Dec03AuditPack.HL.V2.revised ctl_CCB.HO.new TB template.for reporting package.040309 2" xfId="475"/>
    <cellStyle name="_CCB(1).JL.Item12.ProfitNAVRecon.031127.ty_CCB.Dec03AuditPack.HL.V2.revised ctl_CCB.HO.new TB template.for reporting package.040309_05.CCB.HO.Tool.PRCAccounts.040409" xfId="476"/>
    <cellStyle name="_CCB(1).JL.Item12.ProfitNAVRecon.031127.ty_CCB.Dec03AuditPack.HL.V2.revised ctl_CCB.HO.new TB template.for reporting package.040309_05.CCB.HO.Tool.PRCAccounts.040409 2" xfId="477"/>
    <cellStyle name="_CCB(1).JL.Item12.ProfitNAVRecon.031127.ty_CCB.Dec03AuditPack.HL.V2.revised ctl_CCB.HO.new TB template.for reporting package.040309_05.CCB.HO.Tool.PRCAccounts.040409_1" xfId="478"/>
    <cellStyle name="_CCB(1).JL.Item12.ProfitNAVRecon.031127.ty_CCB.Dec03AuditPack.HL.V2.revised ctl_CCB.HO.new TB template.for reporting package.040309_05.CCB.HO.Tool.PRCAccounts.040409_1 2" xfId="479"/>
    <cellStyle name="_CCB(1).JL.Item12.ProfitNAVRecon.031127.ty_CCB.Dec03AuditPack.HL.V2.revised ctl_CCB.HO.new TB template.for reporting package.040309_05.CCB.HO.Tool.PRCAccounts.040409_1_20081231.Longyuan.Reporting Package.(Company).(Code).alex2-rg" xfId="480"/>
    <cellStyle name="_CCB(1).JL.Item12.ProfitNAVRecon.031127.ty_CCB.Dec03AuditPack.HL.V2.revised ctl_CCB.HO.new TB template.for reporting package.040309_05.CCB.HO.Tool.PRCAccounts.040409_1_20081231.Longyuan.Reporting Package.(Company).(Code).alex2-rg 2" xfId="481"/>
    <cellStyle name="_CCB(1).JL.Item12.ProfitNAVRecon.031127.ty_CCB.Dec03AuditPack.HL.V2.revised ctl_CCB.HO.new TB template.for reporting package.040309_05.CCB.HO.Tool.PRCAccounts.040409_1_P3.1 Intercompany Summary" xfId="482"/>
    <cellStyle name="_CCB(1).JL.Item12.ProfitNAVRecon.031127.ty_CCB.Dec03AuditPack.HL.V2.revised ctl_CCB.HO.new TB template.for reporting package.040309_05.CCB.HO.Tool.PRCAccounts.040409_1_P3.1 Intercompany Summary 2" xfId="483"/>
    <cellStyle name="_CCB(1).JL.Item12.ProfitNAVRecon.031127.ty_CCB.Dec03AuditPack.HL.V2.revised ctl_CCB.HO.new TB template.for reporting package.040309_05.CCB.HO.Tool.PRCAccounts.040409_20081231.Longyuan.Reporting Package.(Company).(Code).alex2-rg" xfId="484"/>
    <cellStyle name="_CCB(1).JL.Item12.ProfitNAVRecon.031127.ty_CCB.Dec03AuditPack.HL.V2.revised ctl_CCB.HO.new TB template.for reporting package.040309_05.CCB.HO.Tool.PRCAccounts.040409_20081231.Longyuan.Reporting Package.(Company).(Code).alex2-rg 2" xfId="485"/>
    <cellStyle name="_CCB(1).JL.Item12.ProfitNAVRecon.031127.ty_CCB.Dec03AuditPack.HL.V2.revised ctl_CCB.HO.new TB template.for reporting package.040309_05.CCB.HO.Tool.PRCAccounts.040409_P3.1 Intercompany Summary" xfId="486"/>
    <cellStyle name="_CCB(1).JL.Item12.ProfitNAVRecon.031127.ty_CCB.Dec03AuditPack.HL.V2.revised ctl_CCB.HO.new TB template.for reporting package.040309_05.CCB.HO.Tool.PRCAccounts.040409_P3.1 Intercompany Summary 2" xfId="487"/>
    <cellStyle name="_CCB(1).JL.Item12.ProfitNAVRecon.031127.ty_CCB.Dec03AuditPack.HL.V2.revised ctl_CCB.HO.new TB template.for reporting package.040309_20081231.Longyuan.Reporting Package.(Company).(Code).alex2-rg" xfId="488"/>
    <cellStyle name="_CCB(1).JL.Item12.ProfitNAVRecon.031127.ty_CCB.Dec03AuditPack.HL.V2.revised ctl_CCB.HO.new TB template.for reporting package.040309_20081231.Longyuan.Reporting Package.(Company).(Code).alex2-rg 2" xfId="489"/>
    <cellStyle name="_CCB(1).JL.Item12.ProfitNAVRecon.031127.ty_CCB.Dec03AuditPack.HL.V2.revised ctl_CCB.HO.new TB template.for reporting package.040309_P3.1 Intercompany Summary" xfId="490"/>
    <cellStyle name="_CCB(1).JL.Item12.ProfitNAVRecon.031127.ty_CCB.Dec03AuditPack.HL.V2.revised ctl_CCB.HO.new TB template.for reporting package.040309_P3.1 Intercompany Summary 2" xfId="491"/>
    <cellStyle name="_CCB(1).JL.Item12.ProfitNAVRecon.031127.ty_CCB.Dec03AuditPack.HL.V2.revised ctl_CCB.HO.new TB template.for reporting package.1P.040316" xfId="492"/>
    <cellStyle name="_CCB(1).JL.Item12.ProfitNAVRecon.031127.ty_CCB.Dec03AuditPack.HL.V2.revised ctl_CCB.HO.new TB template.for reporting package.1P.040316 2" xfId="493"/>
    <cellStyle name="_CCB(1).JL.Item12.ProfitNAVRecon.031127.ty_CCB.Dec03AuditPack.HL.V2.revised ctl_CCB.HO.new TB template.for reporting package.1P.040316_05.CCB.HO.Tool.PRCAccounts.040409" xfId="494"/>
    <cellStyle name="_CCB(1).JL.Item12.ProfitNAVRecon.031127.ty_CCB.Dec03AuditPack.HL.V2.revised ctl_CCB.HO.new TB template.for reporting package.1P.040316_05.CCB.HO.Tool.PRCAccounts.040409 2" xfId="495"/>
    <cellStyle name="_CCB(1).JL.Item12.ProfitNAVRecon.031127.ty_CCB.Dec03AuditPack.HL.V2.revised ctl_CCB.HO.new TB template.for reporting package.1P.040316_05.CCB.HO.Tool.PRCAccounts.040409_1" xfId="496"/>
    <cellStyle name="_CCB(1).JL.Item12.ProfitNAVRecon.031127.ty_CCB.Dec03AuditPack.HL.V2.revised ctl_CCB.HO.new TB template.for reporting package.1P.040316_05.CCB.HO.Tool.PRCAccounts.040409_1 2" xfId="497"/>
    <cellStyle name="_CCB(1).JL.Item12.ProfitNAVRecon.031127.ty_CCB.Dec03AuditPack.HL.V2.revised ctl_CCB.HO.new TB template.for reporting package.1P.040316_05.CCB.HO.Tool.PRCAccounts.040409_1_20081231.Longyuan.Reporting Package.(Company).(Code).alex2-rg" xfId="498"/>
    <cellStyle name="_CCB(1).JL.Item12.ProfitNAVRecon.031127.ty_CCB.Dec03AuditPack.HL.V2.revised ctl_CCB.HO.new TB template.for reporting package.1P.040316_05.CCB.HO.Tool.PRCAccounts.040409_1_20081231.Longyuan.Reporting Package.(Company).(Code).alex2-rg 2" xfId="499"/>
    <cellStyle name="_CCB(1).JL.Item12.ProfitNAVRecon.031127.ty_CCB.Dec03AuditPack.HL.V2.revised ctl_CCB.HO.new TB template.for reporting package.1P.040316_05.CCB.HO.Tool.PRCAccounts.040409_1_P3.1 Intercompany Summary" xfId="500"/>
    <cellStyle name="_CCB(1).JL.Item12.ProfitNAVRecon.031127.ty_CCB.Dec03AuditPack.HL.V2.revised ctl_CCB.HO.new TB template.for reporting package.1P.040316_05.CCB.HO.Tool.PRCAccounts.040409_1_P3.1 Intercompany Summary 2" xfId="501"/>
    <cellStyle name="_CCB(1).JL.Item12.ProfitNAVRecon.031127.ty_CCB.Dec03AuditPack.HL.V2.revised ctl_CCB.HO.new TB template.for reporting package.1P.040316_05.CCB.HO.Tool.PRCAccounts.040409_20081231.Longyuan.Reporting Package.(Company).(Code).alex2-rg" xfId="502"/>
    <cellStyle name="_CCB(1).JL.Item12.ProfitNAVRecon.031127.ty_CCB.Dec03AuditPack.HL.V2.revised ctl_CCB.HO.new TB template.for reporting package.1P.040316_05.CCB.HO.Tool.PRCAccounts.040409_20081231.Longyuan.Reporting Package.(Company).(Code).alex2-rg 2" xfId="503"/>
    <cellStyle name="_CCB(1).JL.Item12.ProfitNAVRecon.031127.ty_CCB.Dec03AuditPack.HL.V2.revised ctl_CCB.HO.new TB template.for reporting package.1P.040316_05.CCB.HO.Tool.PRCAccounts.040409_P3.1 Intercompany Summary" xfId="504"/>
    <cellStyle name="_CCB(1).JL.Item12.ProfitNAVRecon.031127.ty_CCB.Dec03AuditPack.HL.V2.revised ctl_CCB.HO.new TB template.for reporting package.1P.040316_05.CCB.HO.Tool.PRCAccounts.040409_P3.1 Intercompany Summary 2" xfId="505"/>
    <cellStyle name="_CCB(1).JL.Item12.ProfitNAVRecon.031127.ty_CCB.Dec03AuditPack.HL.V2.revised ctl_CCB.HO.new TB template.for reporting package.1P.040316_20081231.Longyuan.Reporting Package.(Company).(Code).alex2-rg" xfId="506"/>
    <cellStyle name="_CCB(1).JL.Item12.ProfitNAVRecon.031127.ty_CCB.Dec03AuditPack.HL.V2.revised ctl_CCB.HO.new TB template.for reporting package.1P.040316_20081231.Longyuan.Reporting Package.(Company).(Code).alex2-rg 2" xfId="507"/>
    <cellStyle name="_CCB(1).JL.Item12.ProfitNAVRecon.031127.ty_CCB.Dec03AuditPack.HL.V2.revised ctl_CCB.HO.new TB template.for reporting package.1P.040316_P3.1 Intercompany Summary" xfId="508"/>
    <cellStyle name="_CCB(1).JL.Item12.ProfitNAVRecon.031127.ty_CCB.Dec03AuditPack.HL.V2.revised ctl_CCB.HO.new TB template.for reporting package.1P.040316_P3.1 Intercompany Summary 2" xfId="509"/>
    <cellStyle name="_CCB(1).JL.Item12.ProfitNAVRecon.031127.ty_CCB.Dec03AuditPack.HL.V2.revised ctl_CCB.HO.reporting TB-Comb.1P.040316" xfId="510"/>
    <cellStyle name="_CCB(1).JL.Item12.ProfitNAVRecon.031127.ty_CCB.Dec03AuditPack.HL.V2.revised ctl_CCB.HO.reporting TB-Comb.1P.040316 2" xfId="511"/>
    <cellStyle name="_CCB(1).JL.Item12.ProfitNAVRecon.031127.ty_CCB.Dec03AuditPack.HL.V2.revised ctl_CCB.HO.reporting TB-Comb.1P.040316_05.CCB.HO.Tool.PRCAccounts.040409" xfId="512"/>
    <cellStyle name="_CCB(1).JL.Item12.ProfitNAVRecon.031127.ty_CCB.Dec03AuditPack.HL.V2.revised ctl_CCB.HO.reporting TB-Comb.1P.040316_05.CCB.HO.Tool.PRCAccounts.040409 2" xfId="513"/>
    <cellStyle name="_CCB(1).JL.Item12.ProfitNAVRecon.031127.ty_CCB.Dec03AuditPack.HL.V2.revised ctl_CCB.HO.reporting TB-Comb.1P.040316_05.CCB.HO.Tool.PRCAccounts.040409_20081231.Longyuan.Reporting Package.(Company).(Code).alex2-rg" xfId="514"/>
    <cellStyle name="_CCB(1).JL.Item12.ProfitNAVRecon.031127.ty_CCB.Dec03AuditPack.HL.V2.revised ctl_CCB.HO.reporting TB-Comb.1P.040316_05.CCB.HO.Tool.PRCAccounts.040409_20081231.Longyuan.Reporting Package.(Company).(Code).alex2-rg 2" xfId="515"/>
    <cellStyle name="_CCB(1).JL.Item12.ProfitNAVRecon.031127.ty_CCB.Dec03AuditPack.HL.V2.revised ctl_CCB.HO.reporting TB-Comb.1P.040316_05.CCB.HO.Tool.PRCAccounts.040409_P3.1 Intercompany Summary" xfId="516"/>
    <cellStyle name="_CCB(1).JL.Item12.ProfitNAVRecon.031127.ty_CCB.Dec03AuditPack.HL.V2.revised ctl_CCB.HO.reporting TB-Comb.1P.040316_05.CCB.HO.Tool.PRCAccounts.040409_P3.1 Intercompany Summary 2" xfId="517"/>
    <cellStyle name="_CCB(1).JL.Item12.ProfitNAVRecon.031127.ty_CCB.Dec03AuditPack.HL.V2.revised ctl_CCB.HO.reporting TB-Comb.1P.040316_20081231.Longyuan.Reporting Package.(Company).(Code).alex2-rg" xfId="518"/>
    <cellStyle name="_CCB(1).JL.Item12.ProfitNAVRecon.031127.ty_CCB.Dec03AuditPack.HL.V2.revised ctl_CCB.HO.reporting TB-Comb.1P.040316_20081231.Longyuan.Reporting Package.(Company).(Code).alex2-rg 2" xfId="519"/>
    <cellStyle name="_CCB(1).JL.Item12.ProfitNAVRecon.031127.ty_CCB.Dec03AuditPack.HL.V2.revised ctl_CCB.HO.reporting TB-Comb.1P.040316_P3.1 Intercompany Summary" xfId="520"/>
    <cellStyle name="_CCB(1).JL.Item12.ProfitNAVRecon.031127.ty_CCB.Dec03AuditPack.HL.V2.revised ctl_CCB.HO.reporting TB-Comb.1P.040316_P3.1 Intercompany Summary 2" xfId="521"/>
    <cellStyle name="_CCB(1).JL.Item12.ProfitNAVRecon.031127.ty_CCB.Dec03AuditPack.HL.V2.revised ctl_CCB.HO.reporting TB-Comb.4Period.040316" xfId="522"/>
    <cellStyle name="_CCB(1).JL.Item12.ProfitNAVRecon.031127.ty_CCB.Dec03AuditPack.HL.V2.revised ctl_CCB.HO.reporting TB-Comb.4Period.040316 2" xfId="523"/>
    <cellStyle name="_CCB(1).JL.Item12.ProfitNAVRecon.031127.ty_CCB.Dec03AuditPack.HL.V2.revised ctl_CCB.HO.reporting TB-Comb.4Period.040316_05.CCB.HO.Tool.PRCAccounts.040409" xfId="524"/>
    <cellStyle name="_CCB(1).JL.Item12.ProfitNAVRecon.031127.ty_CCB.Dec03AuditPack.HL.V2.revised ctl_CCB.HO.reporting TB-Comb.4Period.040316_05.CCB.HO.Tool.PRCAccounts.040409 2" xfId="525"/>
    <cellStyle name="_CCB(1).JL.Item12.ProfitNAVRecon.031127.ty_CCB.Dec03AuditPack.HL.V2.revised ctl_CCB.HO.reporting TB-Comb.4Period.040316_05.CCB.HO.Tool.PRCAccounts.040409_20081231.Longyuan.Reporting Package.(Company).(Code).alex2-rg" xfId="526"/>
    <cellStyle name="_CCB(1).JL.Item12.ProfitNAVRecon.031127.ty_CCB.Dec03AuditPack.HL.V2.revised ctl_CCB.HO.reporting TB-Comb.4Period.040316_05.CCB.HO.Tool.PRCAccounts.040409_20081231.Longyuan.Reporting Package.(Company).(Code).alex2-rg 2" xfId="527"/>
    <cellStyle name="_CCB(1).JL.Item12.ProfitNAVRecon.031127.ty_CCB.Dec03AuditPack.HL.V2.revised ctl_CCB.HO.reporting TB-Comb.4Period.040316_05.CCB.HO.Tool.PRCAccounts.040409_P3.1 Intercompany Summary" xfId="528"/>
    <cellStyle name="_CCB(1).JL.Item12.ProfitNAVRecon.031127.ty_CCB.Dec03AuditPack.HL.V2.revised ctl_CCB.HO.reporting TB-Comb.4Period.040316_05.CCB.HO.Tool.PRCAccounts.040409_P3.1 Intercompany Summary 2" xfId="529"/>
    <cellStyle name="_CCB(1).JL.Item12.ProfitNAVRecon.031127.ty_CCB.Dec03AuditPack.HL.V2.revised ctl_CCB.HO.reporting TB-Comb.4Period.040316_20081231.Longyuan.Reporting Package.(Company).(Code).alex2-rg" xfId="530"/>
    <cellStyle name="_CCB(1).JL.Item12.ProfitNAVRecon.031127.ty_CCB.Dec03AuditPack.HL.V2.revised ctl_CCB.HO.reporting TB-Comb.4Period.040316_20081231.Longyuan.Reporting Package.(Company).(Code).alex2-rg 2" xfId="531"/>
    <cellStyle name="_CCB(1).JL.Item12.ProfitNAVRecon.031127.ty_CCB.Dec03AuditPack.HL.V2.revised ctl_CCB.HO.reporting TB-Comb.4Period.040316_P3.1 Intercompany Summary" xfId="532"/>
    <cellStyle name="_CCB(1).JL.Item12.ProfitNAVRecon.031127.ty_CCB.Dec03AuditPack.HL.V2.revised ctl_CCB.HO.reporting TB-Comb.4Period.040316_P3.1 Intercompany Summary 2" xfId="533"/>
    <cellStyle name="_CCB(1).JL.Item12.ProfitNAVRecon.031127.ty_CCB.Dec03AuditPack.HL.V2.revised ctl_CCB.HO.reporting TB-HL.1P.040316" xfId="534"/>
    <cellStyle name="_CCB(1).JL.Item12.ProfitNAVRecon.031127.ty_CCB.Dec03AuditPack.HL.V2.revised ctl_CCB.HO.reporting TB-HL.1P.040316 2" xfId="535"/>
    <cellStyle name="_CCB(1).JL.Item12.ProfitNAVRecon.031127.ty_CCB.Dec03AuditPack.HL.V2.revised ctl_CCB.HO.reporting TB-HL.1P.040316_05.CCB.HO.Tool.PRCAccounts.040409" xfId="536"/>
    <cellStyle name="_CCB(1).JL.Item12.ProfitNAVRecon.031127.ty_CCB.Dec03AuditPack.HL.V2.revised ctl_CCB.HO.reporting TB-HL.1P.040316_05.CCB.HO.Tool.PRCAccounts.040409 2" xfId="537"/>
    <cellStyle name="_CCB(1).JL.Item12.ProfitNAVRecon.031127.ty_CCB.Dec03AuditPack.HL.V2.revised ctl_CCB.HO.reporting TB-HL.1P.040316_05.CCB.HO.Tool.PRCAccounts.040409_1" xfId="538"/>
    <cellStyle name="_CCB(1).JL.Item12.ProfitNAVRecon.031127.ty_CCB.Dec03AuditPack.HL.V2.revised ctl_CCB.HO.reporting TB-HL.1P.040316_05.CCB.HO.Tool.PRCAccounts.040409_1 2" xfId="539"/>
    <cellStyle name="_CCB(1).JL.Item12.ProfitNAVRecon.031127.ty_CCB.Dec03AuditPack.HL.V2.revised ctl_CCB.HO.reporting TB-HL.1P.040316_05.CCB.HO.Tool.PRCAccounts.040409_1_P3.1 Intercompany Summary" xfId="540"/>
    <cellStyle name="_CCB(1).JL.Item12.ProfitNAVRecon.031127.ty_CCB.Dec03AuditPack.HL.V2.revised ctl_CCB.HO.reporting TB-HL.1P.040316_05.CCB.HO.Tool.PRCAccounts.040409_1_P3.1 Intercompany Summary 2" xfId="541"/>
    <cellStyle name="_CCB(1).JL.Item12.ProfitNAVRecon.031127.ty_CCB.Dec03AuditPack.HL.V2.revised ctl_CCB.HO.reporting TB-HL.1P.040316_05.CCB.HO.Tool.PRCAccounts.040409_P3.1 Intercompany Summary" xfId="542"/>
    <cellStyle name="_CCB(1).JL.Item12.ProfitNAVRecon.031127.ty_CCB.Dec03AuditPack.HL.V2.revised ctl_CCB.HO.reporting TB-HL.1P.040316_05.CCB.HO.Tool.PRCAccounts.040409_P3.1 Intercompany Summary 2" xfId="543"/>
    <cellStyle name="_CCB(1).JL.Item12.ProfitNAVRecon.031127.ty_CCB.Dec03AuditPack.HL.V2.revised ctl_CCB.HO.reporting TB-HL.1P.040316_20081231.Longyuan.Reporting Package.(Company).(Code).alex2-rg" xfId="544"/>
    <cellStyle name="_CCB(1).JL.Item12.ProfitNAVRecon.031127.ty_CCB.Dec03AuditPack.HL.V2.revised ctl_CCB.HO.reporting TB-HL.1P.040316_20081231.Longyuan.Reporting Package.(Company).(Code).alex2-rg 2" xfId="545"/>
    <cellStyle name="_CCB(1).JL.Item12.ProfitNAVRecon.031127.ty_CCB.Dec03AuditPack.HL.V2.revised ctl_CCB.HO.reporting TB-HL.1P.040316_P3.1 Intercompany Summary" xfId="546"/>
    <cellStyle name="_CCB(1).JL.Item12.ProfitNAVRecon.031127.ty_CCB.Dec03AuditPack.HL.V2.revised ctl_CCB.HO.reporting TB-HL.1P.040316_P3.1 Intercompany Summary 2" xfId="547"/>
    <cellStyle name="_CCB(1).JL.Item12.ProfitNAVRecon.031127.ty_CCB.Dec03AuditPack.HL.V2.revised ctl_CCB.HO.Tool - convert old 2.5yrs combine TB to new.040315" xfId="548"/>
    <cellStyle name="_CCB(1).JL.Item12.ProfitNAVRecon.031127.ty_CCB.Dec03AuditPack.HL.V2.revised ctl_CCB.HO.Tool - convert old 2.5yrs combine TB to new.040315 2" xfId="549"/>
    <cellStyle name="_CCB(1).JL.Item12.ProfitNAVRecon.031127.ty_CCB.Dec03AuditPack.HL.V2.revised ctl_CCB.HO.Tool - convert old 2.5yrs combine TB to new.040315_05.CCB.HO.Tool.PRCAccounts.040409" xfId="550"/>
    <cellStyle name="_CCB(1).JL.Item12.ProfitNAVRecon.031127.ty_CCB.Dec03AuditPack.HL.V2.revised ctl_CCB.HO.Tool - convert old 2.5yrs combine TB to new.040315_05.CCB.HO.Tool.PRCAccounts.040409 2" xfId="551"/>
    <cellStyle name="_CCB(1).JL.Item12.ProfitNAVRecon.031127.ty_CCB.Dec03AuditPack.HL.V2.revised ctl_CCB.HO.Tool - convert old 2.5yrs combine TB to new.040315_05.CCB.HO.Tool.PRCAccounts.040409_P3.1 Intercompany Summary" xfId="552"/>
    <cellStyle name="_CCB(1).JL.Item12.ProfitNAVRecon.031127.ty_CCB.Dec03AuditPack.HL.V2.revised ctl_CCB.HO.Tool - convert old 2.5yrs combine TB to new.040315_05.CCB.HO.Tool.PRCAccounts.040409_P3.1 Intercompany Summary 2" xfId="553"/>
    <cellStyle name="_CCB(1).JL.Item12.ProfitNAVRecon.031127.ty_CCB.Dec03AuditPack.HL.V2.revised ctl_CCB.HO.Tool - convert old 2.5yrs combine TB to new.040315_P3.1 Intercompany Summary" xfId="554"/>
    <cellStyle name="_CCB(1).JL.Item12.ProfitNAVRecon.031127.ty_CCB.Dec03AuditPack.HL.V2.revised ctl_CCB.HO.Tool - convert old 2.5yrs combine TB to new.040315_P3.1 Intercompany Summary 2" xfId="555"/>
    <cellStyle name="_CCB(1).JL.Item12.ProfitNAVRecon.031127.ty_CCB.Dec03AuditPack.HL.V2.revised ctl_CCB.xx.4P.PRCTB.yymmdd" xfId="556"/>
    <cellStyle name="_CCB(1).JL.Item12.ProfitNAVRecon.031127.ty_CCB.Dec03AuditPack.HL.V2.revised ctl_CCB.xx.4P.PRCTB.yymmdd 2" xfId="557"/>
    <cellStyle name="_CCB(1).JL.Item12.ProfitNAVRecon.031127.ty_CCB.Dec03AuditPack.HL.V2.revised ctl_CCB.xx.4P.PRCTB.yymmdd_05.CCB.HO.Tool.PRCAccounts.040409" xfId="558"/>
    <cellStyle name="_CCB(1).JL.Item12.ProfitNAVRecon.031127.ty_CCB.Dec03AuditPack.HL.V2.revised ctl_CCB.xx.4P.PRCTB.yymmdd_05.CCB.HO.Tool.PRCAccounts.040409 2" xfId="559"/>
    <cellStyle name="_CCB(1).JL.Item12.ProfitNAVRecon.031127.ty_CCB.Dec03AuditPack.HL.V2.revised ctl_CCB.xx.4P.PRCTB.yymmdd_05.CCB.HO.Tool.PRCAccounts.040409_P3.1 Intercompany Summary" xfId="560"/>
    <cellStyle name="_CCB(1).JL.Item12.ProfitNAVRecon.031127.ty_CCB.Dec03AuditPack.HL.V2.revised ctl_CCB.xx.4P.PRCTB.yymmdd_05.CCB.HO.Tool.PRCAccounts.040409_P3.1 Intercompany Summary 2" xfId="561"/>
    <cellStyle name="_CCB(1).JL.Item12.ProfitNAVRecon.031127.ty_CCB.Dec03AuditPack.HL.V2.revised ctl_CCB.xx.4P.PRCTB.yymmdd_P3.1 Intercompany Summary" xfId="562"/>
    <cellStyle name="_CCB(1).JL.Item12.ProfitNAVRecon.031127.ty_CCB.Dec03AuditPack.HL.V2.revised ctl_CCB.xx.4P.PRCTB.yymmdd_P3.1 Intercompany Summary 2" xfId="563"/>
    <cellStyle name="_CCB(1).JL.Item12.ProfitNAVRecon.031127.ty_CCB.Dec03AuditPack.HL.V2.revised ctl_P3.1 Intercompany Summary" xfId="564"/>
    <cellStyle name="_CCB(1).JL.Item12.ProfitNAVRecon.031127.ty_CCB.Dec03AuditPack.HL.V2.revised ctl_P3.1 Intercompany Summary 2" xfId="565"/>
    <cellStyle name="_CCB(1).JL.Item12.ProfitNAVRecon.031127.ty_P3.1 Intercompany Summary" xfId="566"/>
    <cellStyle name="_CCB(1).JL.Item12.ProfitNAVRecon.031127.ty_P3.1 Intercompany Summary 2" xfId="567"/>
    <cellStyle name="_CCB.Dec03AuditPack.GL.V2" xfId="568"/>
    <cellStyle name="_CCB.Dec03AuditPack.GL.V2 2" xfId="569"/>
    <cellStyle name="_CCB.Dec03AuditPack.GL.V2_05.CCB.HO.Tool.PRCAccounts.040409" xfId="570"/>
    <cellStyle name="_CCB.Dec03AuditPack.GL.V2_05.CCB.HO.Tool.PRCAccounts.040409 2" xfId="571"/>
    <cellStyle name="_CCB.Dec03AuditPack.GL.V2_05.CCB.HO.Tool.PRCAccounts.040409_1" xfId="572"/>
    <cellStyle name="_CCB.Dec03AuditPack.GL.V2_05.CCB.HO.Tool.PRCAccounts.040409_1 2" xfId="573"/>
    <cellStyle name="_CCB.Dec03AuditPack.GL.V2_05.CCB.HO.Tool.PRCAccounts.040409_1_P3.1 Intercompany Summary" xfId="574"/>
    <cellStyle name="_CCB.Dec03AuditPack.GL.V2_05.CCB.HO.Tool.PRCAccounts.040409_1_P3.1 Intercompany Summary 2" xfId="575"/>
    <cellStyle name="_CCB.Dec03AuditPack.GL.V2_05.CCB.HO.Tool.PRCAccounts.040409_P3.1 Intercompany Summary" xfId="576"/>
    <cellStyle name="_CCB.Dec03AuditPack.GL.V2_05.CCB.HO.Tool.PRCAccounts.040409_P3.1 Intercompany Summary 2" xfId="577"/>
    <cellStyle name="_CCB.Dec03AuditPack.GL.V2_CCB.Dec03AuditPack.GL.V4(trail run new)" xfId="578"/>
    <cellStyle name="_CCB.Dec03AuditPack.GL.V2_CCB.Dec03AuditPack.GL.V4(trail run new) 2" xfId="579"/>
    <cellStyle name="_CCB.Dec03AuditPack.GL.V2_CCB.Dec03AuditPack.GL.V4(trail run new)_P3.1 Intercompany Summary" xfId="580"/>
    <cellStyle name="_CCB.Dec03AuditPack.GL.V2_CCB.Dec03AuditPack.GL.V4(trail run new)_P3.1 Intercompany Summary 2" xfId="581"/>
    <cellStyle name="_CCB.Dec03AuditPack.GL.V2_CCB.Dec03AuditPack.GL.V4(trial run new)" xfId="582"/>
    <cellStyle name="_CCB.Dec03AuditPack.GL.V2_CCB.Dec03AuditPack.GL.V4(trial run new) 2" xfId="583"/>
    <cellStyle name="_CCB.Dec03AuditPack.GL.V2_CCB.Dec03AuditPack.GL.V4(trial run new)_P3.1 Intercompany Summary" xfId="584"/>
    <cellStyle name="_CCB.Dec03AuditPack.GL.V2_CCB.Dec03AuditPack.GL.V4(trial run new)_P3.1 Intercompany Summary 2" xfId="585"/>
    <cellStyle name="_CCB.Dec03AuditPack.GL.V2_Copy of CCB.Dec03AuditPack.GL.V4" xfId="586"/>
    <cellStyle name="_CCB.Dec03AuditPack.GL.V2_Copy of CCB.Dec03AuditPack.GL.V4 2" xfId="587"/>
    <cellStyle name="_CCB.Dec03AuditPack.GL.V2_Copy of CCB.Dec03AuditPack.GL.V4_P3.1 Intercompany Summary" xfId="588"/>
    <cellStyle name="_CCB.Dec03AuditPack.GL.V2_Copy of CCB.Dec03AuditPack.GL.V4_P3.1 Intercompany Summary 2" xfId="589"/>
    <cellStyle name="_CCB.Dec03AuditPack.GL.V2_P3.1 Intercompany Summary" xfId="590"/>
    <cellStyle name="_CCB.Dec03AuditPack.GL.V2_P3.1 Intercompany Summary 2" xfId="591"/>
    <cellStyle name="_CCB.Dec03AuditPack.HL.V2.revised ctl" xfId="592"/>
    <cellStyle name="_CCB.Dec03AuditPack.HL.V2.revised ctl 2" xfId="593"/>
    <cellStyle name="_CCB.Dec03AuditPack.HL.V2.revised ctl_05.CCB.HO.Tool.PRCAccounts.040409" xfId="594"/>
    <cellStyle name="_CCB.Dec03AuditPack.HL.V2.revised ctl_05.CCB.HO.Tool.PRCAccounts.040409 2" xfId="595"/>
    <cellStyle name="_CCB.Dec03AuditPack.HL.V2.revised ctl_05.CCB.HO.Tool.PRCAccounts.040409_P3.1 Intercompany Summary" xfId="596"/>
    <cellStyle name="_CCB.Dec03AuditPack.HL.V2.revised ctl_05.CCB.HO.Tool.PRCAccounts.040409_P3.1 Intercompany Summary 2" xfId="597"/>
    <cellStyle name="_CCB.Dec03AuditPack.HL.V2.revised ctl_CCB.HO.new TB template.for reporting package.040309" xfId="598"/>
    <cellStyle name="_CCB.Dec03AuditPack.HL.V2.revised ctl_CCB.HO.new TB template.for reporting package.040309 2" xfId="599"/>
    <cellStyle name="_CCB.Dec03AuditPack.HL.V2.revised ctl_CCB.HO.new TB template.for reporting package.040309_05.CCB.HO.Tool.PRCAccounts.040409" xfId="600"/>
    <cellStyle name="_CCB.Dec03AuditPack.HL.V2.revised ctl_CCB.HO.new TB template.for reporting package.040309_05.CCB.HO.Tool.PRCAccounts.040409 2" xfId="601"/>
    <cellStyle name="_CCB.Dec03AuditPack.HL.V2.revised ctl_CCB.HO.new TB template.for reporting package.040309_05.CCB.HO.Tool.PRCAccounts.040409_1" xfId="602"/>
    <cellStyle name="_CCB.Dec03AuditPack.HL.V2.revised ctl_CCB.HO.new TB template.for reporting package.040309_05.CCB.HO.Tool.PRCAccounts.040409_1 2" xfId="603"/>
    <cellStyle name="_CCB.Dec03AuditPack.HL.V2.revised ctl_CCB.HO.new TB template.for reporting package.040309_05.CCB.HO.Tool.PRCAccounts.040409_1_P3.1 Intercompany Summary" xfId="604"/>
    <cellStyle name="_CCB.Dec03AuditPack.HL.V2.revised ctl_CCB.HO.new TB template.for reporting package.040309_05.CCB.HO.Tool.PRCAccounts.040409_1_P3.1 Intercompany Summary 2" xfId="605"/>
    <cellStyle name="_CCB.Dec03AuditPack.HL.V2.revised ctl_CCB.HO.new TB template.for reporting package.040309_05.CCB.HO.Tool.PRCAccounts.040409_P3.1 Intercompany Summary" xfId="606"/>
    <cellStyle name="_CCB.Dec03AuditPack.HL.V2.revised ctl_CCB.HO.new TB template.for reporting package.040309_05.CCB.HO.Tool.PRCAccounts.040409_P3.1 Intercompany Summary 2" xfId="607"/>
    <cellStyle name="_CCB.Dec03AuditPack.HL.V2.revised ctl_CCB.HO.new TB template.for reporting package.040309_P3.1 Intercompany Summary" xfId="608"/>
    <cellStyle name="_CCB.Dec03AuditPack.HL.V2.revised ctl_CCB.HO.new TB template.for reporting package.040309_P3.1 Intercompany Summary 2" xfId="609"/>
    <cellStyle name="_CCB.Dec03AuditPack.HL.V2.revised ctl_CCB.HO.new TB template.for reporting package.1P.040316" xfId="610"/>
    <cellStyle name="_CCB.Dec03AuditPack.HL.V2.revised ctl_CCB.HO.new TB template.for reporting package.1P.040316 2" xfId="611"/>
    <cellStyle name="_CCB.Dec03AuditPack.HL.V2.revised ctl_CCB.HO.new TB template.for reporting package.1P.040316_05.CCB.HO.Tool.PRCAccounts.040409" xfId="612"/>
    <cellStyle name="_CCB.Dec03AuditPack.HL.V2.revised ctl_CCB.HO.new TB template.for reporting package.1P.040316_05.CCB.HO.Tool.PRCAccounts.040409 2" xfId="613"/>
    <cellStyle name="_CCB.Dec03AuditPack.HL.V2.revised ctl_CCB.HO.new TB template.for reporting package.1P.040316_05.CCB.HO.Tool.PRCAccounts.040409_1" xfId="614"/>
    <cellStyle name="_CCB.Dec03AuditPack.HL.V2.revised ctl_CCB.HO.new TB template.for reporting package.1P.040316_05.CCB.HO.Tool.PRCAccounts.040409_1 2" xfId="615"/>
    <cellStyle name="_CCB.Dec03AuditPack.HL.V2.revised ctl_CCB.HO.new TB template.for reporting package.1P.040316_05.CCB.HO.Tool.PRCAccounts.040409_1_P3.1 Intercompany Summary" xfId="616"/>
    <cellStyle name="_CCB.Dec03AuditPack.HL.V2.revised ctl_CCB.HO.new TB template.for reporting package.1P.040316_05.CCB.HO.Tool.PRCAccounts.040409_1_P3.1 Intercompany Summary 2" xfId="617"/>
    <cellStyle name="_CCB.Dec03AuditPack.HL.V2.revised ctl_CCB.HO.new TB template.for reporting package.1P.040316_05.CCB.HO.Tool.PRCAccounts.040409_P3.1 Intercompany Summary" xfId="618"/>
    <cellStyle name="_CCB.Dec03AuditPack.HL.V2.revised ctl_CCB.HO.new TB template.for reporting package.1P.040316_05.CCB.HO.Tool.PRCAccounts.040409_P3.1 Intercompany Summary 2" xfId="619"/>
    <cellStyle name="_CCB.Dec03AuditPack.HL.V2.revised ctl_CCB.HO.new TB template.for reporting package.1P.040316_P3.1 Intercompany Summary" xfId="620"/>
    <cellStyle name="_CCB.Dec03AuditPack.HL.V2.revised ctl_CCB.HO.new TB template.for reporting package.1P.040316_P3.1 Intercompany Summary 2" xfId="621"/>
    <cellStyle name="_CCB.Dec03AuditPack.HL.V2.revised ctl_CCB.HO.reporting TB-Comb.1P.040316" xfId="622"/>
    <cellStyle name="_CCB.Dec03AuditPack.HL.V2.revised ctl_CCB.HO.reporting TB-Comb.1P.040316 2" xfId="623"/>
    <cellStyle name="_CCB.Dec03AuditPack.HL.V2.revised ctl_CCB.HO.reporting TB-Comb.1P.040316_05.CCB.HO.Tool.PRCAccounts.040409" xfId="624"/>
    <cellStyle name="_CCB.Dec03AuditPack.HL.V2.revised ctl_CCB.HO.reporting TB-Comb.1P.040316_05.CCB.HO.Tool.PRCAccounts.040409 2" xfId="625"/>
    <cellStyle name="_CCB.Dec03AuditPack.HL.V2.revised ctl_CCB.HO.reporting TB-Comb.1P.040316_05.CCB.HO.Tool.PRCAccounts.040409_P3.1 Intercompany Summary" xfId="626"/>
    <cellStyle name="_CCB.Dec03AuditPack.HL.V2.revised ctl_CCB.HO.reporting TB-Comb.1P.040316_05.CCB.HO.Tool.PRCAccounts.040409_P3.1 Intercompany Summary 2" xfId="627"/>
    <cellStyle name="_CCB.Dec03AuditPack.HL.V2.revised ctl_CCB.HO.reporting TB-Comb.1P.040316_P3.1 Intercompany Summary" xfId="628"/>
    <cellStyle name="_CCB.Dec03AuditPack.HL.V2.revised ctl_CCB.HO.reporting TB-Comb.1P.040316_P3.1 Intercompany Summary 2" xfId="629"/>
    <cellStyle name="_CCB.Dec03AuditPack.HL.V2.revised ctl_CCB.HO.reporting TB-Comb.4Period.040316" xfId="630"/>
    <cellStyle name="_CCB.Dec03AuditPack.HL.V2.revised ctl_CCB.HO.reporting TB-Comb.4Period.040316 2" xfId="631"/>
    <cellStyle name="_CCB.Dec03AuditPack.HL.V2.revised ctl_CCB.HO.reporting TB-Comb.4Period.040316_05.CCB.HO.Tool.PRCAccounts.040409" xfId="632"/>
    <cellStyle name="_CCB.Dec03AuditPack.HL.V2.revised ctl_CCB.HO.reporting TB-Comb.4Period.040316_05.CCB.HO.Tool.PRCAccounts.040409 2" xfId="633"/>
    <cellStyle name="_CCB.Dec03AuditPack.HL.V2.revised ctl_CCB.HO.reporting TB-Comb.4Period.040316_05.CCB.HO.Tool.PRCAccounts.040409_P3.1 Intercompany Summary" xfId="634"/>
    <cellStyle name="_CCB.Dec03AuditPack.HL.V2.revised ctl_CCB.HO.reporting TB-Comb.4Period.040316_05.CCB.HO.Tool.PRCAccounts.040409_P3.1 Intercompany Summary 2" xfId="635"/>
    <cellStyle name="_CCB.Dec03AuditPack.HL.V2.revised ctl_CCB.HO.reporting TB-Comb.4Period.040316_P3.1 Intercompany Summary" xfId="636"/>
    <cellStyle name="_CCB.Dec03AuditPack.HL.V2.revised ctl_CCB.HO.reporting TB-Comb.4Period.040316_P3.1 Intercompany Summary 2" xfId="637"/>
    <cellStyle name="_CCB.Dec03AuditPack.HL.V2.revised ctl_CCB.HO.reporting TB-HL.1P.040316" xfId="638"/>
    <cellStyle name="_CCB.Dec03AuditPack.HL.V2.revised ctl_CCB.HO.reporting TB-HL.1P.040316 2" xfId="639"/>
    <cellStyle name="_CCB.Dec03AuditPack.HL.V2.revised ctl_CCB.HO.reporting TB-HL.1P.040316_05.CCB.HO.Tool.PRCAccounts.040409" xfId="640"/>
    <cellStyle name="_CCB.Dec03AuditPack.HL.V2.revised ctl_CCB.HO.reporting TB-HL.1P.040316_05.CCB.HO.Tool.PRCAccounts.040409 2" xfId="641"/>
    <cellStyle name="_CCB.Dec03AuditPack.HL.V2.revised ctl_CCB.HO.reporting TB-HL.1P.040316_05.CCB.HO.Tool.PRCAccounts.040409_1" xfId="642"/>
    <cellStyle name="_CCB.Dec03AuditPack.HL.V2.revised ctl_CCB.HO.reporting TB-HL.1P.040316_05.CCB.HO.Tool.PRCAccounts.040409_1 2" xfId="643"/>
    <cellStyle name="_CCB.Dec03AuditPack.HL.V2.revised ctl_CCB.HO.reporting TB-HL.1P.040316_05.CCB.HO.Tool.PRCAccounts.040409_1_P3.1 Intercompany Summary" xfId="644"/>
    <cellStyle name="_CCB.Dec03AuditPack.HL.V2.revised ctl_CCB.HO.reporting TB-HL.1P.040316_05.CCB.HO.Tool.PRCAccounts.040409_1_P3.1 Intercompany Summary 2" xfId="645"/>
    <cellStyle name="_CCB.Dec03AuditPack.HL.V2.revised ctl_CCB.HO.reporting TB-HL.1P.040316_05.CCB.HO.Tool.PRCAccounts.040409_P3.1 Intercompany Summary" xfId="646"/>
    <cellStyle name="_CCB.Dec03AuditPack.HL.V2.revised ctl_CCB.HO.reporting TB-HL.1P.040316_05.CCB.HO.Tool.PRCAccounts.040409_P3.1 Intercompany Summary 2" xfId="647"/>
    <cellStyle name="_CCB.Dec03AuditPack.HL.V2.revised ctl_CCB.HO.reporting TB-HL.1P.040316_P3.1 Intercompany Summary" xfId="648"/>
    <cellStyle name="_CCB.Dec03AuditPack.HL.V2.revised ctl_CCB.HO.reporting TB-HL.1P.040316_P3.1 Intercompany Summary 2" xfId="649"/>
    <cellStyle name="_CCB.Dec03AuditPack.HL.V2.revised ctl_CCB.HO.Tool - convert old 2.5yrs combine TB to new.040315" xfId="650"/>
    <cellStyle name="_CCB.Dec03AuditPack.HL.V2.revised ctl_CCB.HO.Tool - convert old 2.5yrs combine TB to new.040315 2" xfId="651"/>
    <cellStyle name="_CCB.Dec03AuditPack.HL.V2.revised ctl_CCB.HO.Tool - convert old 2.5yrs combine TB to new.040315_05.CCB.HO.Tool.PRCAccounts.040409" xfId="652"/>
    <cellStyle name="_CCB.Dec03AuditPack.HL.V2.revised ctl_CCB.HO.Tool - convert old 2.5yrs combine TB to new.040315_05.CCB.HO.Tool.PRCAccounts.040409 2" xfId="653"/>
    <cellStyle name="_CCB.Dec03AuditPack.HL.V2.revised ctl_CCB.HO.Tool - convert old 2.5yrs combine TB to new.040315_05.CCB.HO.Tool.PRCAccounts.040409_P3.1 Intercompany Summary" xfId="654"/>
    <cellStyle name="_CCB.Dec03AuditPack.HL.V2.revised ctl_CCB.HO.Tool - convert old 2.5yrs combine TB to new.040315_05.CCB.HO.Tool.PRCAccounts.040409_P3.1 Intercompany Summary 2" xfId="655"/>
    <cellStyle name="_CCB.Dec03AuditPack.HL.V2.revised ctl_CCB.HO.Tool - convert old 2.5yrs combine TB to new.040315_P3.1 Intercompany Summary" xfId="656"/>
    <cellStyle name="_CCB.Dec03AuditPack.HL.V2.revised ctl_CCB.HO.Tool - convert old 2.5yrs combine TB to new.040315_P3.1 Intercompany Summary 2" xfId="657"/>
    <cellStyle name="_CCB.Dec03AuditPack.HL.V2.revised ctl_CCB.xx.4P.PRCTB.yymmdd" xfId="658"/>
    <cellStyle name="_CCB.Dec03AuditPack.HL.V2.revised ctl_CCB.xx.4P.PRCTB.yymmdd 2" xfId="659"/>
    <cellStyle name="_CCB.Dec03AuditPack.HL.V2.revised ctl_CCB.xx.4P.PRCTB.yymmdd_05.CCB.HO.Tool.PRCAccounts.040409" xfId="660"/>
    <cellStyle name="_CCB.Dec03AuditPack.HL.V2.revised ctl_CCB.xx.4P.PRCTB.yymmdd_05.CCB.HO.Tool.PRCAccounts.040409 2" xfId="661"/>
    <cellStyle name="_CCB.Dec03AuditPack.HL.V2.revised ctl_CCB.xx.4P.PRCTB.yymmdd_05.CCB.HO.Tool.PRCAccounts.040409_P3.1 Intercompany Summary" xfId="662"/>
    <cellStyle name="_CCB.Dec03AuditPack.HL.V2.revised ctl_CCB.xx.4P.PRCTB.yymmdd_05.CCB.HO.Tool.PRCAccounts.040409_P3.1 Intercompany Summary 2" xfId="663"/>
    <cellStyle name="_CCB.Dec03AuditPack.HL.V2.revised ctl_CCB.xx.4P.PRCTB.yymmdd_P3.1 Intercompany Summary" xfId="664"/>
    <cellStyle name="_CCB.Dec03AuditPack.HL.V2.revised ctl_CCB.xx.4P.PRCTB.yymmdd_P3.1 Intercompany Summary 2" xfId="665"/>
    <cellStyle name="_CCB.Dec03AuditPack.HL.V2.revised ctl_P3.1 Intercompany Summary" xfId="666"/>
    <cellStyle name="_CCB.Dec03AuditPack.HL.V2.revised ctl_P3.1 Intercompany Summary 2" xfId="667"/>
    <cellStyle name="_CCB.GLAudit Package.040114" xfId="668"/>
    <cellStyle name="_CCB.GLAudit Package.040114 2" xfId="669"/>
    <cellStyle name="_CCB.GLAudit Package.040114_05.CCB.HO.Tool.PRCAccounts.040409" xfId="670"/>
    <cellStyle name="_CCB.GLAudit Package.040114_05.CCB.HO.Tool.PRCAccounts.040409 2" xfId="671"/>
    <cellStyle name="_CCB.GLAudit Package.040114_05.CCB.HO.Tool.PRCAccounts.040409_1" xfId="672"/>
    <cellStyle name="_CCB.GLAudit Package.040114_05.CCB.HO.Tool.PRCAccounts.040409_1 2" xfId="673"/>
    <cellStyle name="_CCB.GLAudit Package.040114_05.CCB.HO.Tool.PRCAccounts.040409_1_P3.1 Intercompany Summary" xfId="674"/>
    <cellStyle name="_CCB.GLAudit Package.040114_05.CCB.HO.Tool.PRCAccounts.040409_1_P3.1 Intercompany Summary 2" xfId="675"/>
    <cellStyle name="_CCB.GLAudit Package.040114_05.CCB.HO.Tool.PRCAccounts.040409_P3.1 Intercompany Summary" xfId="676"/>
    <cellStyle name="_CCB.GLAudit Package.040114_05.CCB.HO.Tool.PRCAccounts.040409_P3.1 Intercompany Summary 2" xfId="677"/>
    <cellStyle name="_CCB.GLAudit Package.040114_CCB.Dec03AuditPack.GL.V2" xfId="678"/>
    <cellStyle name="_CCB.GLAudit Package.040114_CCB.Dec03AuditPack.GL.V2 2" xfId="679"/>
    <cellStyle name="_CCB.GLAudit Package.040114_CCB.Dec03AuditPack.GL.V2_05.CCB.HO.Tool.PRCAccounts.040409" xfId="680"/>
    <cellStyle name="_CCB.GLAudit Package.040114_CCB.Dec03AuditPack.GL.V2_05.CCB.HO.Tool.PRCAccounts.040409 2" xfId="681"/>
    <cellStyle name="_CCB.GLAudit Package.040114_CCB.Dec03AuditPack.GL.V2_05.CCB.HO.Tool.PRCAccounts.040409_1" xfId="682"/>
    <cellStyle name="_CCB.GLAudit Package.040114_CCB.Dec03AuditPack.GL.V2_05.CCB.HO.Tool.PRCAccounts.040409_1 2" xfId="683"/>
    <cellStyle name="_CCB.GLAudit Package.040114_CCB.Dec03AuditPack.GL.V2_05.CCB.HO.Tool.PRCAccounts.040409_1_P3.1 Intercompany Summary" xfId="684"/>
    <cellStyle name="_CCB.GLAudit Package.040114_CCB.Dec03AuditPack.GL.V2_05.CCB.HO.Tool.PRCAccounts.040409_1_P3.1 Intercompany Summary 2" xfId="685"/>
    <cellStyle name="_CCB.GLAudit Package.040114_CCB.Dec03AuditPack.GL.V2_05.CCB.HO.Tool.PRCAccounts.040409_P3.1 Intercompany Summary" xfId="686"/>
    <cellStyle name="_CCB.GLAudit Package.040114_CCB.Dec03AuditPack.GL.V2_05.CCB.HO.Tool.PRCAccounts.040409_P3.1 Intercompany Summary 2" xfId="687"/>
    <cellStyle name="_CCB.GLAudit Package.040114_CCB.Dec03AuditPack.GL.V2_CCB.Dec03AuditPack.GL.V4(trail run new)" xfId="688"/>
    <cellStyle name="_CCB.GLAudit Package.040114_CCB.Dec03AuditPack.GL.V2_CCB.Dec03AuditPack.GL.V4(trail run new) 2" xfId="689"/>
    <cellStyle name="_CCB.GLAudit Package.040114_CCB.Dec03AuditPack.GL.V2_CCB.Dec03AuditPack.GL.V4(trail run new)_P3.1 Intercompany Summary" xfId="690"/>
    <cellStyle name="_CCB.GLAudit Package.040114_CCB.Dec03AuditPack.GL.V2_CCB.Dec03AuditPack.GL.V4(trail run new)_P3.1 Intercompany Summary 2" xfId="691"/>
    <cellStyle name="_CCB.GLAudit Package.040114_CCB.Dec03AuditPack.GL.V2_CCB.Dec03AuditPack.GL.V4(trial run new)" xfId="692"/>
    <cellStyle name="_CCB.GLAudit Package.040114_CCB.Dec03AuditPack.GL.V2_CCB.Dec03AuditPack.GL.V4(trial run new) 2" xfId="693"/>
    <cellStyle name="_CCB.GLAudit Package.040114_CCB.Dec03AuditPack.GL.V2_CCB.Dec03AuditPack.GL.V4(trial run new)_P3.1 Intercompany Summary" xfId="694"/>
    <cellStyle name="_CCB.GLAudit Package.040114_CCB.Dec03AuditPack.GL.V2_CCB.Dec03AuditPack.GL.V4(trial run new)_P3.1 Intercompany Summary 2" xfId="695"/>
    <cellStyle name="_CCB.GLAudit Package.040114_CCB.Dec03AuditPack.GL.V2_Copy of CCB.Dec03AuditPack.GL.V4" xfId="696"/>
    <cellStyle name="_CCB.GLAudit Package.040114_CCB.Dec03AuditPack.GL.V2_Copy of CCB.Dec03AuditPack.GL.V4 2" xfId="697"/>
    <cellStyle name="_CCB.GLAudit Package.040114_CCB.Dec03AuditPack.GL.V2_Copy of CCB.Dec03AuditPack.GL.V4_P3.1 Intercompany Summary" xfId="698"/>
    <cellStyle name="_CCB.GLAudit Package.040114_CCB.Dec03AuditPack.GL.V2_Copy of CCB.Dec03AuditPack.GL.V4_P3.1 Intercompany Summary 2" xfId="699"/>
    <cellStyle name="_CCB.GLAudit Package.040114_CCB.Dec03AuditPack.GL.V2_P3.1 Intercompany Summary" xfId="700"/>
    <cellStyle name="_CCB.GLAudit Package.040114_CCB.Dec03AuditPack.GL.V2_P3.1 Intercompany Summary 2" xfId="701"/>
    <cellStyle name="_CCB.GLAudit Package.040114_CCB.Dec03AuditPack.HL.V2.revised ctl" xfId="702"/>
    <cellStyle name="_CCB.GLAudit Package.040114_CCB.Dec03AuditPack.HL.V2.revised ctl 2" xfId="703"/>
    <cellStyle name="_CCB.GLAudit Package.040114_CCB.Dec03AuditPack.HL.V2.revised ctl_05.CCB.HO.Tool.PRCAccounts.040409" xfId="704"/>
    <cellStyle name="_CCB.GLAudit Package.040114_CCB.Dec03AuditPack.HL.V2.revised ctl_05.CCB.HO.Tool.PRCAccounts.040409 2" xfId="705"/>
    <cellStyle name="_CCB.GLAudit Package.040114_CCB.Dec03AuditPack.HL.V2.revised ctl_05.CCB.HO.Tool.PRCAccounts.040409_P3.1 Intercompany Summary" xfId="706"/>
    <cellStyle name="_CCB.GLAudit Package.040114_CCB.Dec03AuditPack.HL.V2.revised ctl_05.CCB.HO.Tool.PRCAccounts.040409_P3.1 Intercompany Summary 2" xfId="707"/>
    <cellStyle name="_CCB.GLAudit Package.040114_CCB.Dec03AuditPack.HL.V2.revised ctl_CCB.HO.new TB template.for reporting package.040309" xfId="708"/>
    <cellStyle name="_CCB.GLAudit Package.040114_CCB.Dec03AuditPack.HL.V2.revised ctl_CCB.HO.new TB template.for reporting package.040309 2" xfId="709"/>
    <cellStyle name="_CCB.GLAudit Package.040114_CCB.Dec03AuditPack.HL.V2.revised ctl_CCB.HO.new TB template.for reporting package.040309_05.CCB.HO.Tool.PRCAccounts.040409" xfId="710"/>
    <cellStyle name="_CCB.GLAudit Package.040114_CCB.Dec03AuditPack.HL.V2.revised ctl_CCB.HO.new TB template.for reporting package.040309_05.CCB.HO.Tool.PRCAccounts.040409 2" xfId="711"/>
    <cellStyle name="_CCB.GLAudit Package.040114_CCB.Dec03AuditPack.HL.V2.revised ctl_CCB.HO.new TB template.for reporting package.040309_05.CCB.HO.Tool.PRCAccounts.040409_1" xfId="712"/>
    <cellStyle name="_CCB.GLAudit Package.040114_CCB.Dec03AuditPack.HL.V2.revised ctl_CCB.HO.new TB template.for reporting package.040309_05.CCB.HO.Tool.PRCAccounts.040409_1 2" xfId="713"/>
    <cellStyle name="_CCB.GLAudit Package.040114_CCB.Dec03AuditPack.HL.V2.revised ctl_CCB.HO.new TB template.for reporting package.040309_05.CCB.HO.Tool.PRCAccounts.040409_1_P3.1 Intercompany Summary" xfId="714"/>
    <cellStyle name="_CCB.GLAudit Package.040114_CCB.Dec03AuditPack.HL.V2.revised ctl_CCB.HO.new TB template.for reporting package.040309_05.CCB.HO.Tool.PRCAccounts.040409_1_P3.1 Intercompany Summary 2" xfId="715"/>
    <cellStyle name="_CCB.GLAudit Package.040114_CCB.Dec03AuditPack.HL.V2.revised ctl_CCB.HO.new TB template.for reporting package.040309_05.CCB.HO.Tool.PRCAccounts.040409_P3.1 Intercompany Summary" xfId="716"/>
    <cellStyle name="_CCB.GLAudit Package.040114_CCB.Dec03AuditPack.HL.V2.revised ctl_CCB.HO.new TB template.for reporting package.040309_05.CCB.HO.Tool.PRCAccounts.040409_P3.1 Intercompany Summary 2" xfId="717"/>
    <cellStyle name="_CCB.GLAudit Package.040114_CCB.Dec03AuditPack.HL.V2.revised ctl_CCB.HO.new TB template.for reporting package.040309_P3.1 Intercompany Summary" xfId="718"/>
    <cellStyle name="_CCB.GLAudit Package.040114_CCB.Dec03AuditPack.HL.V2.revised ctl_CCB.HO.new TB template.for reporting package.040309_P3.1 Intercompany Summary 2" xfId="719"/>
    <cellStyle name="_CCB.GLAudit Package.040114_CCB.Dec03AuditPack.HL.V2.revised ctl_CCB.HO.new TB template.for reporting package.1P.040316" xfId="720"/>
    <cellStyle name="_CCB.GLAudit Package.040114_CCB.Dec03AuditPack.HL.V2.revised ctl_CCB.HO.new TB template.for reporting package.1P.040316 2" xfId="721"/>
    <cellStyle name="_CCB.GLAudit Package.040114_CCB.Dec03AuditPack.HL.V2.revised ctl_CCB.HO.new TB template.for reporting package.1P.040316_05.CCB.HO.Tool.PRCAccounts.040409" xfId="722"/>
    <cellStyle name="_CCB.GLAudit Package.040114_CCB.Dec03AuditPack.HL.V2.revised ctl_CCB.HO.new TB template.for reporting package.1P.040316_05.CCB.HO.Tool.PRCAccounts.040409 2" xfId="723"/>
    <cellStyle name="_CCB.GLAudit Package.040114_CCB.Dec03AuditPack.HL.V2.revised ctl_CCB.HO.new TB template.for reporting package.1P.040316_05.CCB.HO.Tool.PRCAccounts.040409_1" xfId="724"/>
    <cellStyle name="_CCB.GLAudit Package.040114_CCB.Dec03AuditPack.HL.V2.revised ctl_CCB.HO.new TB template.for reporting package.1P.040316_05.CCB.HO.Tool.PRCAccounts.040409_1 2" xfId="725"/>
    <cellStyle name="_CCB.GLAudit Package.040114_CCB.Dec03AuditPack.HL.V2.revised ctl_CCB.HO.new TB template.for reporting package.1P.040316_05.CCB.HO.Tool.PRCAccounts.040409_1_P3.1 Intercompany Summary" xfId="726"/>
    <cellStyle name="_CCB.GLAudit Package.040114_CCB.Dec03AuditPack.HL.V2.revised ctl_CCB.HO.new TB template.for reporting package.1P.040316_05.CCB.HO.Tool.PRCAccounts.040409_1_P3.1 Intercompany Summary 2" xfId="727"/>
    <cellStyle name="_CCB.GLAudit Package.040114_CCB.Dec03AuditPack.HL.V2.revised ctl_CCB.HO.new TB template.for reporting package.1P.040316_05.CCB.HO.Tool.PRCAccounts.040409_P3.1 Intercompany Summary" xfId="728"/>
    <cellStyle name="_CCB.GLAudit Package.040114_CCB.Dec03AuditPack.HL.V2.revised ctl_CCB.HO.new TB template.for reporting package.1P.040316_05.CCB.HO.Tool.PRCAccounts.040409_P3.1 Intercompany Summary 2" xfId="729"/>
    <cellStyle name="_CCB.GLAudit Package.040114_CCB.Dec03AuditPack.HL.V2.revised ctl_CCB.HO.new TB template.for reporting package.1P.040316_P3.1 Intercompany Summary" xfId="730"/>
    <cellStyle name="_CCB.GLAudit Package.040114_CCB.Dec03AuditPack.HL.V2.revised ctl_CCB.HO.new TB template.for reporting package.1P.040316_P3.1 Intercompany Summary 2" xfId="731"/>
    <cellStyle name="_CCB.GLAudit Package.040114_CCB.Dec03AuditPack.HL.V2.revised ctl_CCB.HO.reporting TB-Comb.1P.040316" xfId="732"/>
    <cellStyle name="_CCB.GLAudit Package.040114_CCB.Dec03AuditPack.HL.V2.revised ctl_CCB.HO.reporting TB-Comb.1P.040316 2" xfId="733"/>
    <cellStyle name="_CCB.GLAudit Package.040114_CCB.Dec03AuditPack.HL.V2.revised ctl_CCB.HO.reporting TB-Comb.1P.040316_05.CCB.HO.Tool.PRCAccounts.040409" xfId="734"/>
    <cellStyle name="_CCB.GLAudit Package.040114_CCB.Dec03AuditPack.HL.V2.revised ctl_CCB.HO.reporting TB-Comb.1P.040316_05.CCB.HO.Tool.PRCAccounts.040409 2" xfId="735"/>
    <cellStyle name="_CCB.GLAudit Package.040114_CCB.Dec03AuditPack.HL.V2.revised ctl_CCB.HO.reporting TB-Comb.1P.040316_05.CCB.HO.Tool.PRCAccounts.040409_P3.1 Intercompany Summary" xfId="736"/>
    <cellStyle name="_CCB.GLAudit Package.040114_CCB.Dec03AuditPack.HL.V2.revised ctl_CCB.HO.reporting TB-Comb.1P.040316_05.CCB.HO.Tool.PRCAccounts.040409_P3.1 Intercompany Summary 2" xfId="737"/>
    <cellStyle name="_CCB.GLAudit Package.040114_CCB.Dec03AuditPack.HL.V2.revised ctl_CCB.HO.reporting TB-Comb.1P.040316_P3.1 Intercompany Summary" xfId="738"/>
    <cellStyle name="_CCB.GLAudit Package.040114_CCB.Dec03AuditPack.HL.V2.revised ctl_CCB.HO.reporting TB-Comb.1P.040316_P3.1 Intercompany Summary 2" xfId="739"/>
    <cellStyle name="_CCB.GLAudit Package.040114_CCB.Dec03AuditPack.HL.V2.revised ctl_CCB.HO.reporting TB-Comb.4Period.040316" xfId="740"/>
    <cellStyle name="_CCB.GLAudit Package.040114_CCB.Dec03AuditPack.HL.V2.revised ctl_CCB.HO.reporting TB-Comb.4Period.040316 2" xfId="741"/>
    <cellStyle name="_CCB.GLAudit Package.040114_CCB.Dec03AuditPack.HL.V2.revised ctl_CCB.HO.reporting TB-Comb.4Period.040316_05.CCB.HO.Tool.PRCAccounts.040409" xfId="742"/>
    <cellStyle name="_CCB.GLAudit Package.040114_CCB.Dec03AuditPack.HL.V2.revised ctl_CCB.HO.reporting TB-Comb.4Period.040316_05.CCB.HO.Tool.PRCAccounts.040409 2" xfId="743"/>
    <cellStyle name="_CCB.GLAudit Package.040114_CCB.Dec03AuditPack.HL.V2.revised ctl_CCB.HO.reporting TB-Comb.4Period.040316_05.CCB.HO.Tool.PRCAccounts.040409_P3.1 Intercompany Summary" xfId="744"/>
    <cellStyle name="_CCB.GLAudit Package.040114_CCB.Dec03AuditPack.HL.V2.revised ctl_CCB.HO.reporting TB-Comb.4Period.040316_05.CCB.HO.Tool.PRCAccounts.040409_P3.1 Intercompany Summary 2" xfId="745"/>
    <cellStyle name="_CCB.GLAudit Package.040114_CCB.Dec03AuditPack.HL.V2.revised ctl_CCB.HO.reporting TB-Comb.4Period.040316_P3.1 Intercompany Summary" xfId="746"/>
    <cellStyle name="_CCB.GLAudit Package.040114_CCB.Dec03AuditPack.HL.V2.revised ctl_CCB.HO.reporting TB-Comb.4Period.040316_P3.1 Intercompany Summary 2" xfId="747"/>
    <cellStyle name="_CCB.GLAudit Package.040114_CCB.Dec03AuditPack.HL.V2.revised ctl_CCB.HO.reporting TB-HL.1P.040316" xfId="748"/>
    <cellStyle name="_CCB.GLAudit Package.040114_CCB.Dec03AuditPack.HL.V2.revised ctl_CCB.HO.reporting TB-HL.1P.040316 2" xfId="749"/>
    <cellStyle name="_CCB.GLAudit Package.040114_CCB.Dec03AuditPack.HL.V2.revised ctl_CCB.HO.reporting TB-HL.1P.040316_05.CCB.HO.Tool.PRCAccounts.040409" xfId="750"/>
    <cellStyle name="_CCB.GLAudit Package.040114_CCB.Dec03AuditPack.HL.V2.revised ctl_CCB.HO.reporting TB-HL.1P.040316_05.CCB.HO.Tool.PRCAccounts.040409 2" xfId="751"/>
    <cellStyle name="_CCB.GLAudit Package.040114_CCB.Dec03AuditPack.HL.V2.revised ctl_CCB.HO.reporting TB-HL.1P.040316_05.CCB.HO.Tool.PRCAccounts.040409_1" xfId="752"/>
    <cellStyle name="_CCB.GLAudit Package.040114_CCB.Dec03AuditPack.HL.V2.revised ctl_CCB.HO.reporting TB-HL.1P.040316_05.CCB.HO.Tool.PRCAccounts.040409_1 2" xfId="753"/>
    <cellStyle name="_CCB.GLAudit Package.040114_CCB.Dec03AuditPack.HL.V2.revised ctl_CCB.HO.reporting TB-HL.1P.040316_05.CCB.HO.Tool.PRCAccounts.040409_1_P3.1 Intercompany Summary" xfId="754"/>
    <cellStyle name="_CCB.GLAudit Package.040114_CCB.Dec03AuditPack.HL.V2.revised ctl_CCB.HO.reporting TB-HL.1P.040316_05.CCB.HO.Tool.PRCAccounts.040409_1_P3.1 Intercompany Summary 2" xfId="755"/>
    <cellStyle name="_CCB.GLAudit Package.040114_CCB.Dec03AuditPack.HL.V2.revised ctl_CCB.HO.reporting TB-HL.1P.040316_05.CCB.HO.Tool.PRCAccounts.040409_P3.1 Intercompany Summary" xfId="756"/>
    <cellStyle name="_CCB.GLAudit Package.040114_CCB.Dec03AuditPack.HL.V2.revised ctl_CCB.HO.reporting TB-HL.1P.040316_05.CCB.HO.Tool.PRCAccounts.040409_P3.1 Intercompany Summary 2" xfId="757"/>
    <cellStyle name="_CCB.GLAudit Package.040114_CCB.Dec03AuditPack.HL.V2.revised ctl_CCB.HO.reporting TB-HL.1P.040316_P3.1 Intercompany Summary" xfId="758"/>
    <cellStyle name="_CCB.GLAudit Package.040114_CCB.Dec03AuditPack.HL.V2.revised ctl_CCB.HO.reporting TB-HL.1P.040316_P3.1 Intercompany Summary 2" xfId="759"/>
    <cellStyle name="_CCB.GLAudit Package.040114_CCB.Dec03AuditPack.HL.V2.revised ctl_CCB.HO.Tool - convert old 2.5yrs combine TB to new.040315" xfId="760"/>
    <cellStyle name="_CCB.GLAudit Package.040114_CCB.Dec03AuditPack.HL.V2.revised ctl_CCB.HO.Tool - convert old 2.5yrs combine TB to new.040315 2" xfId="761"/>
    <cellStyle name="_CCB.GLAudit Package.040114_CCB.Dec03AuditPack.HL.V2.revised ctl_CCB.HO.Tool - convert old 2.5yrs combine TB to new.040315_05.CCB.HO.Tool.PRCAccounts.040409" xfId="762"/>
    <cellStyle name="_CCB.GLAudit Package.040114_CCB.Dec03AuditPack.HL.V2.revised ctl_CCB.HO.Tool - convert old 2.5yrs combine TB to new.040315_05.CCB.HO.Tool.PRCAccounts.040409 2" xfId="763"/>
    <cellStyle name="_CCB.GLAudit Package.040114_CCB.Dec03AuditPack.HL.V2.revised ctl_CCB.HO.Tool - convert old 2.5yrs combine TB to new.040315_05.CCB.HO.Tool.PRCAccounts.040409_P3.1 Intercompany Summary" xfId="764"/>
    <cellStyle name="_CCB.GLAudit Package.040114_CCB.Dec03AuditPack.HL.V2.revised ctl_CCB.HO.Tool - convert old 2.5yrs combine TB to new.040315_05.CCB.HO.Tool.PRCAccounts.040409_P3.1 Intercompany Summary 2" xfId="765"/>
    <cellStyle name="_CCB.GLAudit Package.040114_CCB.Dec03AuditPack.HL.V2.revised ctl_CCB.HO.Tool - convert old 2.5yrs combine TB to new.040315_P3.1 Intercompany Summary" xfId="766"/>
    <cellStyle name="_CCB.GLAudit Package.040114_CCB.Dec03AuditPack.HL.V2.revised ctl_CCB.HO.Tool - convert old 2.5yrs combine TB to new.040315_P3.1 Intercompany Summary 2" xfId="767"/>
    <cellStyle name="_CCB.GLAudit Package.040114_CCB.Dec03AuditPack.HL.V2.revised ctl_CCB.xx.4P.PRCTB.yymmdd" xfId="768"/>
    <cellStyle name="_CCB.GLAudit Package.040114_CCB.Dec03AuditPack.HL.V2.revised ctl_CCB.xx.4P.PRCTB.yymmdd 2" xfId="769"/>
    <cellStyle name="_CCB.GLAudit Package.040114_CCB.Dec03AuditPack.HL.V2.revised ctl_CCB.xx.4P.PRCTB.yymmdd_05.CCB.HO.Tool.PRCAccounts.040409" xfId="770"/>
    <cellStyle name="_CCB.GLAudit Package.040114_CCB.Dec03AuditPack.HL.V2.revised ctl_CCB.xx.4P.PRCTB.yymmdd_05.CCB.HO.Tool.PRCAccounts.040409 2" xfId="771"/>
    <cellStyle name="_CCB.GLAudit Package.040114_CCB.Dec03AuditPack.HL.V2.revised ctl_CCB.xx.4P.PRCTB.yymmdd_05.CCB.HO.Tool.PRCAccounts.040409_P3.1 Intercompany Summary" xfId="772"/>
    <cellStyle name="_CCB.GLAudit Package.040114_CCB.Dec03AuditPack.HL.V2.revised ctl_CCB.xx.4P.PRCTB.yymmdd_05.CCB.HO.Tool.PRCAccounts.040409_P3.1 Intercompany Summary 2" xfId="773"/>
    <cellStyle name="_CCB.GLAudit Package.040114_CCB.Dec03AuditPack.HL.V2.revised ctl_CCB.xx.4P.PRCTB.yymmdd_P3.1 Intercompany Summary" xfId="774"/>
    <cellStyle name="_CCB.GLAudit Package.040114_CCB.Dec03AuditPack.HL.V2.revised ctl_CCB.xx.4P.PRCTB.yymmdd_P3.1 Intercompany Summary 2" xfId="775"/>
    <cellStyle name="_CCB.GLAudit Package.040114_CCB.Dec03AuditPack.HL.V2.revised ctl_P3.1 Intercompany Summary" xfId="776"/>
    <cellStyle name="_CCB.GLAudit Package.040114_CCB.Dec03AuditPack.HL.V2.revised ctl_P3.1 Intercompany Summary 2" xfId="777"/>
    <cellStyle name="_CCB.GLAudit Package.040114_P3.1 Intercompany Summary" xfId="778"/>
    <cellStyle name="_CCB.GLAudit Package.040114_P3.1 Intercompany Summary 2" xfId="779"/>
    <cellStyle name="_CCB.HEN.Item12.ProfitNAVRecon.031209.LY" xfId="780"/>
    <cellStyle name="_CCB.HEN.Item12.ProfitNAVRecon.031209.LY 2" xfId="781"/>
    <cellStyle name="_CCB.HEN.Item12.ProfitNAVRecon.031209.LY_05.CCB.HO.Tool.PRCAccounts.040409" xfId="782"/>
    <cellStyle name="_CCB.HEN.Item12.ProfitNAVRecon.031209.LY_05.CCB.HO.Tool.PRCAccounts.040409 2" xfId="783"/>
    <cellStyle name="_CCB.HEN.Item12.ProfitNAVRecon.031209.LY_05.CCB.HO.Tool.PRCAccounts.040409_1" xfId="784"/>
    <cellStyle name="_CCB.HEN.Item12.ProfitNAVRecon.031209.LY_05.CCB.HO.Tool.PRCAccounts.040409_1 2" xfId="785"/>
    <cellStyle name="_CCB.HEN.Item12.ProfitNAVRecon.031209.LY_05.CCB.HO.Tool.PRCAccounts.040409_1_P3.1 Intercompany Summary" xfId="786"/>
    <cellStyle name="_CCB.HEN.Item12.ProfitNAVRecon.031209.LY_05.CCB.HO.Tool.PRCAccounts.040409_1_P3.1 Intercompany Summary 2" xfId="787"/>
    <cellStyle name="_CCB.HEN.Item12.ProfitNAVRecon.031209.LY_05.CCB.HO.Tool.PRCAccounts.040409_P3.1 Intercompany Summary" xfId="788"/>
    <cellStyle name="_CCB.HEN.Item12.ProfitNAVRecon.031209.LY_05.CCB.HO.Tool.PRCAccounts.040409_P3.1 Intercompany Summary 2" xfId="789"/>
    <cellStyle name="_CCB.HEN.Item12.ProfitNAVRecon.031209.LY_1" xfId="790"/>
    <cellStyle name="_CCB.HEN.Item12.ProfitNAVRecon.031209.LY_1 2" xfId="791"/>
    <cellStyle name="_CCB.HEN.Item12.ProfitNAVRecon.031209.LY_1_05.CCB.HO.Tool.PRCAccounts.040409" xfId="792"/>
    <cellStyle name="_CCB.HEN.Item12.ProfitNAVRecon.031209.LY_1_05.CCB.HO.Tool.PRCAccounts.040409 2" xfId="793"/>
    <cellStyle name="_CCB.HEN.Item12.ProfitNAVRecon.031209.LY_1_05.CCB.HO.Tool.PRCAccounts.040409_1" xfId="794"/>
    <cellStyle name="_CCB.HEN.Item12.ProfitNAVRecon.031209.LY_1_05.CCB.HO.Tool.PRCAccounts.040409_1 2" xfId="795"/>
    <cellStyle name="_CCB.HEN.Item12.ProfitNAVRecon.031209.LY_1_05.CCB.HO.Tool.PRCAccounts.040409_1_P3.1 Intercompany Summary" xfId="796"/>
    <cellStyle name="_CCB.HEN.Item12.ProfitNAVRecon.031209.LY_1_05.CCB.HO.Tool.PRCAccounts.040409_1_P3.1 Intercompany Summary 2" xfId="797"/>
    <cellStyle name="_CCB.HEN.Item12.ProfitNAVRecon.031209.LY_1_05.CCB.HO.Tool.PRCAccounts.040409_P3.1 Intercompany Summary" xfId="798"/>
    <cellStyle name="_CCB.HEN.Item12.ProfitNAVRecon.031209.LY_1_05.CCB.HO.Tool.PRCAccounts.040409_P3.1 Intercompany Summary 2" xfId="799"/>
    <cellStyle name="_CCB.HEN.Item12.ProfitNAVRecon.031209.LY_1_CCB.CQ.Item12.1D.ProfitNAVRec.031213-revised.dhnc" xfId="800"/>
    <cellStyle name="_CCB.HEN.Item12.ProfitNAVRecon.031209.LY_1_CCB.CQ.Item12.1D.ProfitNAVRec.031213-revised.dhnc 2" xfId="801"/>
    <cellStyle name="_CCB.HEN.Item12.ProfitNAVRecon.031209.LY_1_CCB.CQ.Item12.1D.ProfitNAVRec.031213-revised.dhnc_05.CCB.HO.Tool.PRCAccounts.040409" xfId="802"/>
    <cellStyle name="_CCB.HEN.Item12.ProfitNAVRecon.031209.LY_1_CCB.CQ.Item12.1D.ProfitNAVRec.031213-revised.dhnc_05.CCB.HO.Tool.PRCAccounts.040409 2" xfId="803"/>
    <cellStyle name="_CCB.HEN.Item12.ProfitNAVRecon.031209.LY_1_CCB.CQ.Item12.1D.ProfitNAVRec.031213-revised.dhnc_05.CCB.HO.Tool.PRCAccounts.040409_1" xfId="804"/>
    <cellStyle name="_CCB.HEN.Item12.ProfitNAVRecon.031209.LY_1_CCB.CQ.Item12.1D.ProfitNAVRec.031213-revised.dhnc_05.CCB.HO.Tool.PRCAccounts.040409_1 2" xfId="805"/>
    <cellStyle name="_CCB.HEN.Item12.ProfitNAVRecon.031209.LY_1_CCB.CQ.Item12.1D.ProfitNAVRec.031213-revised.dhnc_05.CCB.HO.Tool.PRCAccounts.040409_1_P3.1 Intercompany Summary" xfId="806"/>
    <cellStyle name="_CCB.HEN.Item12.ProfitNAVRecon.031209.LY_1_CCB.CQ.Item12.1D.ProfitNAVRec.031213-revised.dhnc_05.CCB.HO.Tool.PRCAccounts.040409_1_P3.1 Intercompany Summary 2" xfId="807"/>
    <cellStyle name="_CCB.HEN.Item12.ProfitNAVRecon.031209.LY_1_CCB.CQ.Item12.1D.ProfitNAVRec.031213-revised.dhnc_05.CCB.HO.Tool.PRCAccounts.040409_P3.1 Intercompany Summary" xfId="808"/>
    <cellStyle name="_CCB.HEN.Item12.ProfitNAVRecon.031209.LY_1_CCB.CQ.Item12.1D.ProfitNAVRec.031213-revised.dhnc_05.CCB.HO.Tool.PRCAccounts.040409_P3.1 Intercompany Summary 2" xfId="809"/>
    <cellStyle name="_CCB.HEN.Item12.ProfitNAVRecon.031209.LY_1_CCB.CQ.Item12.1D.ProfitNAVRec.031213-revised.dhnc_CCB.Dec03AuditPack.GL.V2" xfId="810"/>
    <cellStyle name="_CCB.HEN.Item12.ProfitNAVRecon.031209.LY_1_CCB.CQ.Item12.1D.ProfitNAVRec.031213-revised.dhnc_CCB.Dec03AuditPack.GL.V2 2" xfId="811"/>
    <cellStyle name="_CCB.HEN.Item12.ProfitNAVRecon.031209.LY_1_CCB.CQ.Item12.1D.ProfitNAVRec.031213-revised.dhnc_CCB.Dec03AuditPack.GL.V2_05.CCB.HO.Tool.PRCAccounts.040409" xfId="812"/>
    <cellStyle name="_CCB.HEN.Item12.ProfitNAVRecon.031209.LY_1_CCB.CQ.Item12.1D.ProfitNAVRec.031213-revised.dhnc_CCB.Dec03AuditPack.GL.V2_05.CCB.HO.Tool.PRCAccounts.040409 2" xfId="813"/>
    <cellStyle name="_CCB.HEN.Item12.ProfitNAVRecon.031209.LY_1_CCB.CQ.Item12.1D.ProfitNAVRec.031213-revised.dhnc_CCB.Dec03AuditPack.GL.V2_05.CCB.HO.Tool.PRCAccounts.040409_1" xfId="814"/>
    <cellStyle name="_CCB.HEN.Item12.ProfitNAVRecon.031209.LY_1_CCB.CQ.Item12.1D.ProfitNAVRec.031213-revised.dhnc_CCB.Dec03AuditPack.GL.V2_05.CCB.HO.Tool.PRCAccounts.040409_1 2" xfId="815"/>
    <cellStyle name="_CCB.HEN.Item12.ProfitNAVRecon.031209.LY_1_CCB.CQ.Item12.1D.ProfitNAVRec.031213-revised.dhnc_CCB.Dec03AuditPack.GL.V2_05.CCB.HO.Tool.PRCAccounts.040409_1_P3.1 Intercompany Summary" xfId="816"/>
    <cellStyle name="_CCB.HEN.Item12.ProfitNAVRecon.031209.LY_1_CCB.CQ.Item12.1D.ProfitNAVRec.031213-revised.dhnc_CCB.Dec03AuditPack.GL.V2_05.CCB.HO.Tool.PRCAccounts.040409_1_P3.1 Intercompany Summary 2" xfId="817"/>
    <cellStyle name="_CCB.HEN.Item12.ProfitNAVRecon.031209.LY_1_CCB.CQ.Item12.1D.ProfitNAVRec.031213-revised.dhnc_CCB.Dec03AuditPack.GL.V2_05.CCB.HO.Tool.PRCAccounts.040409_P3.1 Intercompany Summary" xfId="818"/>
    <cellStyle name="_CCB.HEN.Item12.ProfitNAVRecon.031209.LY_1_CCB.CQ.Item12.1D.ProfitNAVRec.031213-revised.dhnc_CCB.Dec03AuditPack.GL.V2_05.CCB.HO.Tool.PRCAccounts.040409_P3.1 Intercompany Summary 2" xfId="819"/>
    <cellStyle name="_CCB.HEN.Item12.ProfitNAVRecon.031209.LY_1_CCB.CQ.Item12.1D.ProfitNAVRec.031213-revised.dhnc_CCB.Dec03AuditPack.GL.V2_CCB.Dec03AuditPack.GL.V4(trail run new)" xfId="820"/>
    <cellStyle name="_CCB.HEN.Item12.ProfitNAVRecon.031209.LY_1_CCB.CQ.Item12.1D.ProfitNAVRec.031213-revised.dhnc_CCB.Dec03AuditPack.GL.V2_CCB.Dec03AuditPack.GL.V4(trail run new) 2" xfId="821"/>
    <cellStyle name="_CCB.HEN.Item12.ProfitNAVRecon.031209.LY_1_CCB.CQ.Item12.1D.ProfitNAVRec.031213-revised.dhnc_CCB.Dec03AuditPack.GL.V2_CCB.Dec03AuditPack.GL.V4(trail run new)_P3.1 Intercompany Summary" xfId="822"/>
    <cellStyle name="_CCB.HEN.Item12.ProfitNAVRecon.031209.LY_1_CCB.CQ.Item12.1D.ProfitNAVRec.031213-revised.dhnc_CCB.Dec03AuditPack.GL.V2_CCB.Dec03AuditPack.GL.V4(trail run new)_P3.1 Intercompany Summary 2" xfId="823"/>
    <cellStyle name="_CCB.HEN.Item12.ProfitNAVRecon.031209.LY_1_CCB.CQ.Item12.1D.ProfitNAVRec.031213-revised.dhnc_CCB.Dec03AuditPack.GL.V2_CCB.Dec03AuditPack.GL.V4(trial run new)" xfId="824"/>
    <cellStyle name="_CCB.HEN.Item12.ProfitNAVRecon.031209.LY_1_CCB.CQ.Item12.1D.ProfitNAVRec.031213-revised.dhnc_CCB.Dec03AuditPack.GL.V2_CCB.Dec03AuditPack.GL.V4(trial run new) 2" xfId="825"/>
    <cellStyle name="_CCB.HEN.Item12.ProfitNAVRecon.031209.LY_1_CCB.CQ.Item12.1D.ProfitNAVRec.031213-revised.dhnc_CCB.Dec03AuditPack.GL.V2_CCB.Dec03AuditPack.GL.V4(trial run new)_P3.1 Intercompany Summary" xfId="826"/>
    <cellStyle name="_CCB.HEN.Item12.ProfitNAVRecon.031209.LY_1_CCB.CQ.Item12.1D.ProfitNAVRec.031213-revised.dhnc_CCB.Dec03AuditPack.GL.V2_CCB.Dec03AuditPack.GL.V4(trial run new)_P3.1 Intercompany Summary 2" xfId="827"/>
    <cellStyle name="_CCB.HEN.Item12.ProfitNAVRecon.031209.LY_1_CCB.CQ.Item12.1D.ProfitNAVRec.031213-revised.dhnc_CCB.Dec03AuditPack.GL.V2_Copy of CCB.Dec03AuditPack.GL.V4" xfId="828"/>
    <cellStyle name="_CCB.HEN.Item12.ProfitNAVRecon.031209.LY_1_CCB.CQ.Item12.1D.ProfitNAVRec.031213-revised.dhnc_CCB.Dec03AuditPack.GL.V2_Copy of CCB.Dec03AuditPack.GL.V4 2" xfId="829"/>
    <cellStyle name="_CCB.HEN.Item12.ProfitNAVRecon.031209.LY_1_CCB.CQ.Item12.1D.ProfitNAVRec.031213-revised.dhnc_CCB.Dec03AuditPack.GL.V2_Copy of CCB.Dec03AuditPack.GL.V4_P3.1 Intercompany Summary" xfId="830"/>
    <cellStyle name="_CCB.HEN.Item12.ProfitNAVRecon.031209.LY_1_CCB.CQ.Item12.1D.ProfitNAVRec.031213-revised.dhnc_CCB.Dec03AuditPack.GL.V2_Copy of CCB.Dec03AuditPack.GL.V4_P3.1 Intercompany Summary 2" xfId="831"/>
    <cellStyle name="_CCB.HEN.Item12.ProfitNAVRecon.031209.LY_1_CCB.CQ.Item12.1D.ProfitNAVRec.031213-revised.dhnc_CCB.Dec03AuditPack.GL.V2_P3.1 Intercompany Summary" xfId="832"/>
    <cellStyle name="_CCB.HEN.Item12.ProfitNAVRecon.031209.LY_1_CCB.CQ.Item12.1D.ProfitNAVRec.031213-revised.dhnc_CCB.Dec03AuditPack.GL.V2_P3.1 Intercompany Summary 2" xfId="833"/>
    <cellStyle name="_CCB.HEN.Item12.ProfitNAVRecon.031209.LY_1_CCB.CQ.Item12.1D.ProfitNAVRec.031213-revised.dhnc_CCB.Dec03AuditPack.HL.V2.revised ctl" xfId="834"/>
    <cellStyle name="_CCB.HEN.Item12.ProfitNAVRecon.031209.LY_1_CCB.CQ.Item12.1D.ProfitNAVRec.031213-revised.dhnc_CCB.Dec03AuditPack.HL.V2.revised ctl 2" xfId="835"/>
    <cellStyle name="_CCB.HEN.Item12.ProfitNAVRecon.031209.LY_1_CCB.CQ.Item12.1D.ProfitNAVRec.031213-revised.dhnc_CCB.Dec03AuditPack.HL.V2.revised ctl_05.CCB.HO.Tool.PRCAccounts.040409" xfId="836"/>
    <cellStyle name="_CCB.HEN.Item12.ProfitNAVRecon.031209.LY_1_CCB.CQ.Item12.1D.ProfitNAVRec.031213-revised.dhnc_CCB.Dec03AuditPack.HL.V2.revised ctl_05.CCB.HO.Tool.PRCAccounts.040409 2" xfId="837"/>
    <cellStyle name="_CCB.HEN.Item12.ProfitNAVRecon.031209.LY_1_CCB.CQ.Item12.1D.ProfitNAVRec.031213-revised.dhnc_CCB.Dec03AuditPack.HL.V2.revised ctl_05.CCB.HO.Tool.PRCAccounts.040409_P3.1 Intercompany Summary" xfId="838"/>
    <cellStyle name="_CCB.HEN.Item12.ProfitNAVRecon.031209.LY_1_CCB.CQ.Item12.1D.ProfitNAVRec.031213-revised.dhnc_CCB.Dec03AuditPack.HL.V2.revised ctl_05.CCB.HO.Tool.PRCAccounts.040409_P3.1 Intercompany Summary 2" xfId="839"/>
    <cellStyle name="_CCB.HEN.Item12.ProfitNAVRecon.031209.LY_1_CCB.CQ.Item12.1D.ProfitNAVRec.031213-revised.dhnc_CCB.Dec03AuditPack.HL.V2.revised ctl_CCB.HO.new TB template.for reporting package.040309" xfId="840"/>
    <cellStyle name="_CCB.HEN.Item12.ProfitNAVRecon.031209.LY_1_CCB.CQ.Item12.1D.ProfitNAVRec.031213-revised.dhnc_CCB.Dec03AuditPack.HL.V2.revised ctl_CCB.HO.new TB template.for reporting package.040309 2" xfId="841"/>
    <cellStyle name="_CCB.HEN.Item12.ProfitNAVRecon.031209.LY_1_CCB.CQ.Item12.1D.ProfitNAVRec.031213-revised.dhnc_CCB.Dec03AuditPack.HL.V2.revised ctl_CCB.HO.new TB template.for reporting package.040309_05.CCB.HO.Tool.PRCAccounts.040409" xfId="842"/>
    <cellStyle name="_CCB.HEN.Item12.ProfitNAVRecon.031209.LY_1_CCB.CQ.Item12.1D.ProfitNAVRec.031213-revised.dhnc_CCB.Dec03AuditPack.HL.V2.revised ctl_CCB.HO.new TB template.for reporting package.040309_05.CCB.HO.Tool.PRCAccounts.040409 2" xfId="843"/>
    <cellStyle name="_CCB.HEN.Item12.ProfitNAVRecon.031209.LY_1_CCB.CQ.Item12.1D.ProfitNAVRec.031213-revised.dhnc_CCB.Dec03AuditPack.HL.V2.revised ctl_CCB.HO.new TB template.for reporting package.040309_05.CCB.HO.Tool.PRCAccounts.040409_1" xfId="844"/>
    <cellStyle name="_CCB.HEN.Item12.ProfitNAVRecon.031209.LY_1_CCB.CQ.Item12.1D.ProfitNAVRec.031213-revised.dhnc_CCB.Dec03AuditPack.HL.V2.revised ctl_CCB.HO.new TB template.for reporting package.040309_05.CCB.HO.Tool.PRCAccounts.040409_1 2" xfId="845"/>
    <cellStyle name="_CCB.HEN.Item12.ProfitNAVRecon.031209.LY_1_CCB.CQ.Item12.1D.ProfitNAVRec.031213-revised.dhnc_CCB.Dec03AuditPack.HL.V2.revised ctl_CCB.HO.new TB template.for reporting package.040309_05.CCB.HO.Tool.PRCAccounts.040409_1_P3.1 Intercompany Summary" xfId="846"/>
    <cellStyle name="_CCB.HEN.Item12.ProfitNAVRecon.031209.LY_1_CCB.CQ.Item12.1D.ProfitNAVRec.031213-revised.dhnc_CCB.Dec03AuditPack.HL.V2.revised ctl_CCB.HO.new TB template.for reporting package.040309_05.CCB.HO.Tool.PRCAccounts.040409_1_P3.1 Intercompany Summary 2" xfId="847"/>
    <cellStyle name="_CCB.HEN.Item12.ProfitNAVRecon.031209.LY_1_CCB.CQ.Item12.1D.ProfitNAVRec.031213-revised.dhnc_CCB.Dec03AuditPack.HL.V2.revised ctl_CCB.HO.new TB template.for reporting package.040309_05.CCB.HO.Tool.PRCAccounts.040409_P3.1 Intercompany Summary" xfId="848"/>
    <cellStyle name="_CCB.HEN.Item12.ProfitNAVRecon.031209.LY_1_CCB.CQ.Item12.1D.ProfitNAVRec.031213-revised.dhnc_CCB.Dec03AuditPack.HL.V2.revised ctl_CCB.HO.new TB template.for reporting package.040309_05.CCB.HO.Tool.PRCAccounts.040409_P3.1 Intercompany Summary 2" xfId="849"/>
    <cellStyle name="_CCB.HEN.Item12.ProfitNAVRecon.031209.LY_1_CCB.CQ.Item12.1D.ProfitNAVRec.031213-revised.dhnc_CCB.Dec03AuditPack.HL.V2.revised ctl_CCB.HO.new TB template.for reporting package.040309_P3.1 Intercompany Summary" xfId="850"/>
    <cellStyle name="_CCB.HEN.Item12.ProfitNAVRecon.031209.LY_1_CCB.CQ.Item12.1D.ProfitNAVRec.031213-revised.dhnc_CCB.Dec03AuditPack.HL.V2.revised ctl_CCB.HO.new TB template.for reporting package.040309_P3.1 Intercompany Summary 2" xfId="851"/>
    <cellStyle name="_CCB.HEN.Item12.ProfitNAVRecon.031209.LY_1_CCB.CQ.Item12.1D.ProfitNAVRec.031213-revised.dhnc_CCB.Dec03AuditPack.HL.V2.revised ctl_CCB.HO.new TB template.for reporting package.1P.040316" xfId="852"/>
    <cellStyle name="_CCB.HEN.Item12.ProfitNAVRecon.031209.LY_1_CCB.CQ.Item12.1D.ProfitNAVRec.031213-revised.dhnc_CCB.Dec03AuditPack.HL.V2.revised ctl_CCB.HO.new TB template.for reporting package.1P.040316 2" xfId="853"/>
    <cellStyle name="_CCB.HEN.Item12.ProfitNAVRecon.031209.LY_1_CCB.CQ.Item12.1D.ProfitNAVRec.031213-revised.dhnc_CCB.Dec03AuditPack.HL.V2.revised ctl_CCB.HO.new TB template.for reporting package.1P.040316_05.CCB.HO.Tool.PRCAccounts.040409" xfId="854"/>
    <cellStyle name="_CCB.HEN.Item12.ProfitNAVRecon.031209.LY_1_CCB.CQ.Item12.1D.ProfitNAVRec.031213-revised.dhnc_CCB.Dec03AuditPack.HL.V2.revised ctl_CCB.HO.new TB template.for reporting package.1P.040316_05.CCB.HO.Tool.PRCAccounts.040409 2" xfId="855"/>
    <cellStyle name="_CCB.HEN.Item12.ProfitNAVRecon.031209.LY_1_CCB.CQ.Item12.1D.ProfitNAVRec.031213-revised.dhnc_CCB.Dec03AuditPack.HL.V2.revised ctl_CCB.HO.new TB template.for reporting package.1P.040316_05.CCB.HO.Tool.PRCAccounts.040409_1" xfId="856"/>
    <cellStyle name="_CCB.HEN.Item12.ProfitNAVRecon.031209.LY_1_CCB.CQ.Item12.1D.ProfitNAVRec.031213-revised.dhnc_CCB.Dec03AuditPack.HL.V2.revised ctl_CCB.HO.new TB template.for reporting package.1P.040316_05.CCB.HO.Tool.PRCAccounts.040409_1 2" xfId="857"/>
    <cellStyle name="_CCB.HEN.Item12.ProfitNAVRecon.031209.LY_1_CCB.CQ.Item12.1D.ProfitNAVRec.031213-revised.dhnc_CCB.Dec03AuditPack.HL.V2.revised ctl_CCB.HO.new TB template.for reporting package.1P.040316_05.CCB.HO.Tool.PRCAccounts.040409_1_P3.1 Intercompany Summary" xfId="858"/>
    <cellStyle name="_CCB.HEN.Item12.ProfitNAVRecon.031209.LY_1_CCB.CQ.Item12.1D.ProfitNAVRec.031213-revised.dhnc_CCB.Dec03AuditPack.HL.V2.revised ctl_CCB.HO.new TB template.for reporting package.1P.040316_05.CCB.HO.Tool.PRCAccounts.040409_1_P3.1 Intercompany Summary 2" xfId="859"/>
    <cellStyle name="_CCB.HEN.Item12.ProfitNAVRecon.031209.LY_1_CCB.CQ.Item12.1D.ProfitNAVRec.031213-revised.dhnc_CCB.Dec03AuditPack.HL.V2.revised ctl_CCB.HO.new TB template.for reporting package.1P.040316_05.CCB.HO.Tool.PRCAccounts.040409_P3.1 Intercompany Summary" xfId="860"/>
    <cellStyle name="_CCB.HEN.Item12.ProfitNAVRecon.031209.LY_1_CCB.CQ.Item12.1D.ProfitNAVRec.031213-revised.dhnc_CCB.Dec03AuditPack.HL.V2.revised ctl_CCB.HO.new TB template.for reporting package.1P.040316_05.CCB.HO.Tool.PRCAccounts.040409_P3.1 Intercompany Summary 2" xfId="861"/>
    <cellStyle name="_CCB.HEN.Item12.ProfitNAVRecon.031209.LY_1_CCB.CQ.Item12.1D.ProfitNAVRec.031213-revised.dhnc_CCB.Dec03AuditPack.HL.V2.revised ctl_CCB.HO.new TB template.for reporting package.1P.040316_P3.1 Intercompany Summary" xfId="862"/>
    <cellStyle name="_CCB.HEN.Item12.ProfitNAVRecon.031209.LY_1_CCB.CQ.Item12.1D.ProfitNAVRec.031213-revised.dhnc_CCB.Dec03AuditPack.HL.V2.revised ctl_CCB.HO.new TB template.for reporting package.1P.040316_P3.1 Intercompany Summary 2" xfId="863"/>
    <cellStyle name="_CCB.HEN.Item12.ProfitNAVRecon.031209.LY_1_CCB.CQ.Item12.1D.ProfitNAVRec.031213-revised.dhnc_CCB.Dec03AuditPack.HL.V2.revised ctl_CCB.HO.reporting TB-Comb.1P.040316" xfId="864"/>
    <cellStyle name="_CCB.HEN.Item12.ProfitNAVRecon.031209.LY_1_CCB.CQ.Item12.1D.ProfitNAVRec.031213-revised.dhnc_CCB.Dec03AuditPack.HL.V2.revised ctl_CCB.HO.reporting TB-Comb.1P.040316 2" xfId="865"/>
    <cellStyle name="_CCB.HEN.Item12.ProfitNAVRecon.031209.LY_1_CCB.CQ.Item12.1D.ProfitNAVRec.031213-revised.dhnc_CCB.Dec03AuditPack.HL.V2.revised ctl_CCB.HO.reporting TB-Comb.1P.040316_05.CCB.HO.Tool.PRCAccounts.040409" xfId="866"/>
    <cellStyle name="_CCB.HEN.Item12.ProfitNAVRecon.031209.LY_1_CCB.CQ.Item12.1D.ProfitNAVRec.031213-revised.dhnc_CCB.Dec03AuditPack.HL.V2.revised ctl_CCB.HO.reporting TB-Comb.1P.040316_05.CCB.HO.Tool.PRCAccounts.040409 2" xfId="867"/>
    <cellStyle name="_CCB.HEN.Item12.ProfitNAVRecon.031209.LY_1_CCB.CQ.Item12.1D.ProfitNAVRec.031213-revised.dhnc_CCB.Dec03AuditPack.HL.V2.revised ctl_CCB.HO.reporting TB-Comb.1P.040316_05.CCB.HO.Tool.PRCAccounts.040409_P3.1 Intercompany Summary" xfId="868"/>
    <cellStyle name="_CCB.HEN.Item12.ProfitNAVRecon.031209.LY_1_CCB.CQ.Item12.1D.ProfitNAVRec.031213-revised.dhnc_CCB.Dec03AuditPack.HL.V2.revised ctl_CCB.HO.reporting TB-Comb.1P.040316_05.CCB.HO.Tool.PRCAccounts.040409_P3.1 Intercompany Summary 2" xfId="869"/>
    <cellStyle name="_CCB.HEN.Item12.ProfitNAVRecon.031209.LY_1_CCB.CQ.Item12.1D.ProfitNAVRec.031213-revised.dhnc_CCB.Dec03AuditPack.HL.V2.revised ctl_CCB.HO.reporting TB-Comb.1P.040316_P3.1 Intercompany Summary" xfId="870"/>
    <cellStyle name="_CCB.HEN.Item12.ProfitNAVRecon.031209.LY_1_CCB.CQ.Item12.1D.ProfitNAVRec.031213-revised.dhnc_CCB.Dec03AuditPack.HL.V2.revised ctl_CCB.HO.reporting TB-Comb.1P.040316_P3.1 Intercompany Summary 2" xfId="871"/>
    <cellStyle name="_CCB.HEN.Item12.ProfitNAVRecon.031209.LY_1_CCB.CQ.Item12.1D.ProfitNAVRec.031213-revised.dhnc_CCB.Dec03AuditPack.HL.V2.revised ctl_CCB.HO.reporting TB-Comb.4Period.040316" xfId="872"/>
    <cellStyle name="_CCB.HEN.Item12.ProfitNAVRecon.031209.LY_1_CCB.CQ.Item12.1D.ProfitNAVRec.031213-revised.dhnc_CCB.Dec03AuditPack.HL.V2.revised ctl_CCB.HO.reporting TB-Comb.4Period.040316 2" xfId="873"/>
    <cellStyle name="_CCB.HEN.Item12.ProfitNAVRecon.031209.LY_1_CCB.CQ.Item12.1D.ProfitNAVRec.031213-revised.dhnc_CCB.Dec03AuditPack.HL.V2.revised ctl_CCB.HO.reporting TB-Comb.4Period.040316_05.CCB.HO.Tool.PRCAccounts.040409" xfId="874"/>
    <cellStyle name="_CCB.HEN.Item12.ProfitNAVRecon.031209.LY_1_CCB.CQ.Item12.1D.ProfitNAVRec.031213-revised.dhnc_CCB.Dec03AuditPack.HL.V2.revised ctl_CCB.HO.reporting TB-Comb.4Period.040316_05.CCB.HO.Tool.PRCAccounts.040409 2" xfId="875"/>
    <cellStyle name="_CCB.HEN.Item12.ProfitNAVRecon.031209.LY_1_CCB.CQ.Item12.1D.ProfitNAVRec.031213-revised.dhnc_CCB.Dec03AuditPack.HL.V2.revised ctl_CCB.HO.reporting TB-Comb.4Period.040316_05.CCB.HO.Tool.PRCAccounts.040409_P3.1 Intercompany Summary" xfId="876"/>
    <cellStyle name="_CCB.HEN.Item12.ProfitNAVRecon.031209.LY_1_CCB.CQ.Item12.1D.ProfitNAVRec.031213-revised.dhnc_CCB.Dec03AuditPack.HL.V2.revised ctl_CCB.HO.reporting TB-Comb.4Period.040316_05.CCB.HO.Tool.PRCAccounts.040409_P3.1 Intercompany Summary 2" xfId="877"/>
    <cellStyle name="_CCB.HEN.Item12.ProfitNAVRecon.031209.LY_1_CCB.CQ.Item12.1D.ProfitNAVRec.031213-revised.dhnc_CCB.Dec03AuditPack.HL.V2.revised ctl_CCB.HO.reporting TB-Comb.4Period.040316_P3.1 Intercompany Summary" xfId="878"/>
    <cellStyle name="_CCB.HEN.Item12.ProfitNAVRecon.031209.LY_1_CCB.CQ.Item12.1D.ProfitNAVRec.031213-revised.dhnc_CCB.Dec03AuditPack.HL.V2.revised ctl_CCB.HO.reporting TB-Comb.4Period.040316_P3.1 Intercompany Summary 2" xfId="879"/>
    <cellStyle name="_CCB.HEN.Item12.ProfitNAVRecon.031209.LY_1_CCB.CQ.Item12.1D.ProfitNAVRec.031213-revised.dhnc_CCB.Dec03AuditPack.HL.V2.revised ctl_CCB.HO.reporting TB-HL.1P.040316" xfId="880"/>
    <cellStyle name="_CCB.HEN.Item12.ProfitNAVRecon.031209.LY_1_CCB.CQ.Item12.1D.ProfitNAVRec.031213-revised.dhnc_CCB.Dec03AuditPack.HL.V2.revised ctl_CCB.HO.reporting TB-HL.1P.040316 2" xfId="881"/>
    <cellStyle name="_CCB.HEN.Item12.ProfitNAVRecon.031209.LY_1_CCB.CQ.Item12.1D.ProfitNAVRec.031213-revised.dhnc_CCB.Dec03AuditPack.HL.V2.revised ctl_CCB.HO.reporting TB-HL.1P.040316_05.CCB.HO.Tool.PRCAccounts.040409" xfId="882"/>
    <cellStyle name="_CCB.HEN.Item12.ProfitNAVRecon.031209.LY_1_CCB.CQ.Item12.1D.ProfitNAVRec.031213-revised.dhnc_CCB.Dec03AuditPack.HL.V2.revised ctl_CCB.HO.reporting TB-HL.1P.040316_05.CCB.HO.Tool.PRCAccounts.040409 2" xfId="883"/>
    <cellStyle name="_CCB.HEN.Item12.ProfitNAVRecon.031209.LY_1_CCB.CQ.Item12.1D.ProfitNAVRec.031213-revised.dhnc_CCB.Dec03AuditPack.HL.V2.revised ctl_CCB.HO.reporting TB-HL.1P.040316_05.CCB.HO.Tool.PRCAccounts.040409_1" xfId="884"/>
    <cellStyle name="_CCB.HEN.Item12.ProfitNAVRecon.031209.LY_1_CCB.CQ.Item12.1D.ProfitNAVRec.031213-revised.dhnc_CCB.Dec03AuditPack.HL.V2.revised ctl_CCB.HO.reporting TB-HL.1P.040316_05.CCB.HO.Tool.PRCAccounts.040409_1 2" xfId="885"/>
    <cellStyle name="_CCB.HEN.Item12.ProfitNAVRecon.031209.LY_1_CCB.CQ.Item12.1D.ProfitNAVRec.031213-revised.dhnc_CCB.Dec03AuditPack.HL.V2.revised ctl_CCB.HO.reporting TB-HL.1P.040316_05.CCB.HO.Tool.PRCAccounts.040409_1_P3.1 Intercompany Summary" xfId="886"/>
    <cellStyle name="_CCB.HEN.Item12.ProfitNAVRecon.031209.LY_1_CCB.CQ.Item12.1D.ProfitNAVRec.031213-revised.dhnc_CCB.Dec03AuditPack.HL.V2.revised ctl_CCB.HO.reporting TB-HL.1P.040316_05.CCB.HO.Tool.PRCAccounts.040409_1_P3.1 Intercompany Summary 2" xfId="887"/>
    <cellStyle name="_CCB.HEN.Item12.ProfitNAVRecon.031209.LY_1_CCB.CQ.Item12.1D.ProfitNAVRec.031213-revised.dhnc_CCB.Dec03AuditPack.HL.V2.revised ctl_CCB.HO.reporting TB-HL.1P.040316_05.CCB.HO.Tool.PRCAccounts.040409_P3.1 Intercompany Summary" xfId="888"/>
    <cellStyle name="_CCB.HEN.Item12.ProfitNAVRecon.031209.LY_1_CCB.CQ.Item12.1D.ProfitNAVRec.031213-revised.dhnc_CCB.Dec03AuditPack.HL.V2.revised ctl_CCB.HO.reporting TB-HL.1P.040316_05.CCB.HO.Tool.PRCAccounts.040409_P3.1 Intercompany Summary 2" xfId="889"/>
    <cellStyle name="_CCB.HEN.Item12.ProfitNAVRecon.031209.LY_1_CCB.CQ.Item12.1D.ProfitNAVRec.031213-revised.dhnc_CCB.Dec03AuditPack.HL.V2.revised ctl_CCB.HO.reporting TB-HL.1P.040316_P3.1 Intercompany Summary" xfId="890"/>
    <cellStyle name="_CCB.HEN.Item12.ProfitNAVRecon.031209.LY_1_CCB.CQ.Item12.1D.ProfitNAVRec.031213-revised.dhnc_CCB.Dec03AuditPack.HL.V2.revised ctl_CCB.HO.reporting TB-HL.1P.040316_P3.1 Intercompany Summary 2" xfId="891"/>
    <cellStyle name="_CCB.HEN.Item12.ProfitNAVRecon.031209.LY_1_CCB.CQ.Item12.1D.ProfitNAVRec.031213-revised.dhnc_CCB.Dec03AuditPack.HL.V2.revised ctl_CCB.HO.Tool - convert old 2.5yrs combine TB to new.040315" xfId="892"/>
    <cellStyle name="_CCB.HEN.Item12.ProfitNAVRecon.031209.LY_1_CCB.CQ.Item12.1D.ProfitNAVRec.031213-revised.dhnc_CCB.Dec03AuditPack.HL.V2.revised ctl_CCB.HO.Tool - convert old 2.5yrs combine TB to new.040315 2" xfId="893"/>
    <cellStyle name="_CCB.HEN.Item12.ProfitNAVRecon.031209.LY_1_CCB.CQ.Item12.1D.ProfitNAVRec.031213-revised.dhnc_CCB.Dec03AuditPack.HL.V2.revised ctl_CCB.HO.Tool - convert old 2.5yrs combine TB to new.040315_05.CCB.HO.Tool.PRCAccounts.040409" xfId="894"/>
    <cellStyle name="_CCB.HEN.Item12.ProfitNAVRecon.031209.LY_1_CCB.CQ.Item12.1D.ProfitNAVRec.031213-revised.dhnc_CCB.Dec03AuditPack.HL.V2.revised ctl_CCB.HO.Tool - convert old 2.5yrs combine TB to new.040315_05.CCB.HO.Tool.PRCAccounts.040409 2" xfId="895"/>
    <cellStyle name="_CCB.HEN.Item12.ProfitNAVRecon.031209.LY_1_CCB.CQ.Item12.1D.ProfitNAVRec.031213-revised.dhnc_CCB.Dec03AuditPack.HL.V2.revised ctl_CCB.HO.Tool - convert old 2.5yrs combine TB to new.040315_05.CCB.HO.Tool.PRCAccounts.040409_P3.1 Intercompany Summary" xfId="896"/>
    <cellStyle name="_CCB.HEN.Item12.ProfitNAVRecon.031209.LY_1_CCB.CQ.Item12.1D.ProfitNAVRec.031213-revised.dhnc_CCB.Dec03AuditPack.HL.V2.revised ctl_CCB.HO.Tool - convert old 2.5yrs combine TB to new.040315_05.CCB.HO.Tool.PRCAccounts.040409_P3.1 Intercompany Summary 2" xfId="897"/>
    <cellStyle name="_CCB.HEN.Item12.ProfitNAVRecon.031209.LY_1_CCB.CQ.Item12.1D.ProfitNAVRec.031213-revised.dhnc_CCB.Dec03AuditPack.HL.V2.revised ctl_CCB.HO.Tool - convert old 2.5yrs combine TB to new.040315_P3.1 Intercompany Summary" xfId="898"/>
    <cellStyle name="_CCB.HEN.Item12.ProfitNAVRecon.031209.LY_1_CCB.CQ.Item12.1D.ProfitNAVRec.031213-revised.dhnc_CCB.Dec03AuditPack.HL.V2.revised ctl_CCB.HO.Tool - convert old 2.5yrs combine TB to new.040315_P3.1 Intercompany Summary 2" xfId="899"/>
    <cellStyle name="_CCB.HEN.Item12.ProfitNAVRecon.031209.LY_1_CCB.CQ.Item12.1D.ProfitNAVRec.031213-revised.dhnc_CCB.Dec03AuditPack.HL.V2.revised ctl_CCB.xx.4P.PRCTB.yymmdd" xfId="900"/>
    <cellStyle name="_CCB.HEN.Item12.ProfitNAVRecon.031209.LY_1_CCB.CQ.Item12.1D.ProfitNAVRec.031213-revised.dhnc_CCB.Dec03AuditPack.HL.V2.revised ctl_CCB.xx.4P.PRCTB.yymmdd 2" xfId="901"/>
    <cellStyle name="_CCB.HEN.Item12.ProfitNAVRecon.031209.LY_1_CCB.CQ.Item12.1D.ProfitNAVRec.031213-revised.dhnc_CCB.Dec03AuditPack.HL.V2.revised ctl_CCB.xx.4P.PRCTB.yymmdd_05.CCB.HO.Tool.PRCAccounts.040409" xfId="902"/>
    <cellStyle name="_CCB.HEN.Item12.ProfitNAVRecon.031209.LY_1_CCB.CQ.Item12.1D.ProfitNAVRec.031213-revised.dhnc_CCB.Dec03AuditPack.HL.V2.revised ctl_CCB.xx.4P.PRCTB.yymmdd_05.CCB.HO.Tool.PRCAccounts.040409 2" xfId="903"/>
    <cellStyle name="_CCB.HEN.Item12.ProfitNAVRecon.031209.LY_1_CCB.CQ.Item12.1D.ProfitNAVRec.031213-revised.dhnc_CCB.Dec03AuditPack.HL.V2.revised ctl_CCB.xx.4P.PRCTB.yymmdd_05.CCB.HO.Tool.PRCAccounts.040409_P3.1 Intercompany Summary" xfId="904"/>
    <cellStyle name="_CCB.HEN.Item12.ProfitNAVRecon.031209.LY_1_CCB.CQ.Item12.1D.ProfitNAVRec.031213-revised.dhnc_CCB.Dec03AuditPack.HL.V2.revised ctl_CCB.xx.4P.PRCTB.yymmdd_05.CCB.HO.Tool.PRCAccounts.040409_P3.1 Intercompany Summary 2" xfId="905"/>
    <cellStyle name="_CCB.HEN.Item12.ProfitNAVRecon.031209.LY_1_CCB.CQ.Item12.1D.ProfitNAVRec.031213-revised.dhnc_CCB.Dec03AuditPack.HL.V2.revised ctl_CCB.xx.4P.PRCTB.yymmdd_P3.1 Intercompany Summary" xfId="906"/>
    <cellStyle name="_CCB.HEN.Item12.ProfitNAVRecon.031209.LY_1_CCB.CQ.Item12.1D.ProfitNAVRec.031213-revised.dhnc_CCB.Dec03AuditPack.HL.V2.revised ctl_CCB.xx.4P.PRCTB.yymmdd_P3.1 Intercompany Summary 2" xfId="907"/>
    <cellStyle name="_CCB.HEN.Item12.ProfitNAVRecon.031209.LY_1_CCB.CQ.Item12.1D.ProfitNAVRec.031213-revised.dhnc_CCB.Dec03AuditPack.HL.V2.revised ctl_P3.1 Intercompany Summary" xfId="908"/>
    <cellStyle name="_CCB.HEN.Item12.ProfitNAVRecon.031209.LY_1_CCB.CQ.Item12.1D.ProfitNAVRec.031213-revised.dhnc_CCB.Dec03AuditPack.HL.V2.revised ctl_P3.1 Intercompany Summary 2" xfId="909"/>
    <cellStyle name="_CCB.HEN.Item12.ProfitNAVRecon.031209.LY_1_CCB.CQ.Item12.1D.ProfitNAVRec.031213-revised.dhnc_P3.1 Intercompany Summary" xfId="910"/>
    <cellStyle name="_CCB.HEN.Item12.ProfitNAVRecon.031209.LY_1_CCB.CQ.Item12.1D.ProfitNAVRec.031213-revised.dhnc_P3.1 Intercompany Summary 2" xfId="911"/>
    <cellStyle name="_CCB.HEN.Item12.ProfitNAVRecon.031209.LY_1_CCB.Dec03AuditPack.GL.V2" xfId="912"/>
    <cellStyle name="_CCB.HEN.Item12.ProfitNAVRecon.031209.LY_1_CCB.Dec03AuditPack.GL.V2 2" xfId="913"/>
    <cellStyle name="_CCB.HEN.Item12.ProfitNAVRecon.031209.LY_1_CCB.Dec03AuditPack.GL.V2_05.CCB.HO.Tool.PRCAccounts.040409" xfId="914"/>
    <cellStyle name="_CCB.HEN.Item12.ProfitNAVRecon.031209.LY_1_CCB.Dec03AuditPack.GL.V2_05.CCB.HO.Tool.PRCAccounts.040409 2" xfId="915"/>
    <cellStyle name="_CCB.HEN.Item12.ProfitNAVRecon.031209.LY_1_CCB.Dec03AuditPack.GL.V2_05.CCB.HO.Tool.PRCAccounts.040409_1" xfId="916"/>
    <cellStyle name="_CCB.HEN.Item12.ProfitNAVRecon.031209.LY_1_CCB.Dec03AuditPack.GL.V2_05.CCB.HO.Tool.PRCAccounts.040409_1 2" xfId="917"/>
    <cellStyle name="_CCB.HEN.Item12.ProfitNAVRecon.031209.LY_1_CCB.Dec03AuditPack.GL.V2_05.CCB.HO.Tool.PRCAccounts.040409_1_P3.1 Intercompany Summary" xfId="918"/>
    <cellStyle name="_CCB.HEN.Item12.ProfitNAVRecon.031209.LY_1_CCB.Dec03AuditPack.GL.V2_05.CCB.HO.Tool.PRCAccounts.040409_1_P3.1 Intercompany Summary 2" xfId="919"/>
    <cellStyle name="_CCB.HEN.Item12.ProfitNAVRecon.031209.LY_1_CCB.Dec03AuditPack.GL.V2_05.CCB.HO.Tool.PRCAccounts.040409_P3.1 Intercompany Summary" xfId="920"/>
    <cellStyle name="_CCB.HEN.Item12.ProfitNAVRecon.031209.LY_1_CCB.Dec03AuditPack.GL.V2_05.CCB.HO.Tool.PRCAccounts.040409_P3.1 Intercompany Summary 2" xfId="921"/>
    <cellStyle name="_CCB.HEN.Item12.ProfitNAVRecon.031209.LY_1_CCB.Dec03AuditPack.GL.V2_CCB.Dec03AuditPack.GL.V4(trail run new)" xfId="922"/>
    <cellStyle name="_CCB.HEN.Item12.ProfitNAVRecon.031209.LY_1_CCB.Dec03AuditPack.GL.V2_CCB.Dec03AuditPack.GL.V4(trail run new) 2" xfId="923"/>
    <cellStyle name="_CCB.HEN.Item12.ProfitNAVRecon.031209.LY_1_CCB.Dec03AuditPack.GL.V2_CCB.Dec03AuditPack.GL.V4(trail run new)_P3.1 Intercompany Summary" xfId="924"/>
    <cellStyle name="_CCB.HEN.Item12.ProfitNAVRecon.031209.LY_1_CCB.Dec03AuditPack.GL.V2_CCB.Dec03AuditPack.GL.V4(trail run new)_P3.1 Intercompany Summary 2" xfId="925"/>
    <cellStyle name="_CCB.HEN.Item12.ProfitNAVRecon.031209.LY_1_CCB.Dec03AuditPack.GL.V2_CCB.Dec03AuditPack.GL.V4(trial run new)" xfId="926"/>
    <cellStyle name="_CCB.HEN.Item12.ProfitNAVRecon.031209.LY_1_CCB.Dec03AuditPack.GL.V2_CCB.Dec03AuditPack.GL.V4(trial run new) 2" xfId="927"/>
    <cellStyle name="_CCB.HEN.Item12.ProfitNAVRecon.031209.LY_1_CCB.Dec03AuditPack.GL.V2_CCB.Dec03AuditPack.GL.V4(trial run new)_P3.1 Intercompany Summary" xfId="928"/>
    <cellStyle name="_CCB.HEN.Item12.ProfitNAVRecon.031209.LY_1_CCB.Dec03AuditPack.GL.V2_CCB.Dec03AuditPack.GL.V4(trial run new)_P3.1 Intercompany Summary 2" xfId="929"/>
    <cellStyle name="_CCB.HEN.Item12.ProfitNAVRecon.031209.LY_1_CCB.Dec03AuditPack.GL.V2_Copy of CCB.Dec03AuditPack.GL.V4" xfId="930"/>
    <cellStyle name="_CCB.HEN.Item12.ProfitNAVRecon.031209.LY_1_CCB.Dec03AuditPack.GL.V2_Copy of CCB.Dec03AuditPack.GL.V4 2" xfId="931"/>
    <cellStyle name="_CCB.HEN.Item12.ProfitNAVRecon.031209.LY_1_CCB.Dec03AuditPack.GL.V2_Copy of CCB.Dec03AuditPack.GL.V4_P3.1 Intercompany Summary" xfId="932"/>
    <cellStyle name="_CCB.HEN.Item12.ProfitNAVRecon.031209.LY_1_CCB.Dec03AuditPack.GL.V2_Copy of CCB.Dec03AuditPack.GL.V4_P3.1 Intercompany Summary 2" xfId="933"/>
    <cellStyle name="_CCB.HEN.Item12.ProfitNAVRecon.031209.LY_1_CCB.Dec03AuditPack.GL.V2_P3.1 Intercompany Summary" xfId="934"/>
    <cellStyle name="_CCB.HEN.Item12.ProfitNAVRecon.031209.LY_1_CCB.Dec03AuditPack.GL.V2_P3.1 Intercompany Summary 2" xfId="935"/>
    <cellStyle name="_CCB.HEN.Item12.ProfitNAVRecon.031209.LY_1_CCB.Dec03AuditPack.HL.V2.revised ctl" xfId="936"/>
    <cellStyle name="_CCB.HEN.Item12.ProfitNAVRecon.031209.LY_1_CCB.Dec03AuditPack.HL.V2.revised ctl 2" xfId="937"/>
    <cellStyle name="_CCB.HEN.Item12.ProfitNAVRecon.031209.LY_1_CCB.Dec03AuditPack.HL.V2.revised ctl_05.CCB.HO.Tool.PRCAccounts.040409" xfId="938"/>
    <cellStyle name="_CCB.HEN.Item12.ProfitNAVRecon.031209.LY_1_CCB.Dec03AuditPack.HL.V2.revised ctl_05.CCB.HO.Tool.PRCAccounts.040409 2" xfId="939"/>
    <cellStyle name="_CCB.HEN.Item12.ProfitNAVRecon.031209.LY_1_CCB.Dec03AuditPack.HL.V2.revised ctl_05.CCB.HO.Tool.PRCAccounts.040409_P3.1 Intercompany Summary" xfId="940"/>
    <cellStyle name="_CCB.HEN.Item12.ProfitNAVRecon.031209.LY_1_CCB.Dec03AuditPack.HL.V2.revised ctl_05.CCB.HO.Tool.PRCAccounts.040409_P3.1 Intercompany Summary 2" xfId="941"/>
    <cellStyle name="_CCB.HEN.Item12.ProfitNAVRecon.031209.LY_1_CCB.Dec03AuditPack.HL.V2.revised ctl_CCB.HO.new TB template.for reporting package.040309" xfId="942"/>
    <cellStyle name="_CCB.HEN.Item12.ProfitNAVRecon.031209.LY_1_CCB.Dec03AuditPack.HL.V2.revised ctl_CCB.HO.new TB template.for reporting package.040309 2" xfId="943"/>
    <cellStyle name="_CCB.HEN.Item12.ProfitNAVRecon.031209.LY_1_CCB.Dec03AuditPack.HL.V2.revised ctl_CCB.HO.new TB template.for reporting package.040309_05.CCB.HO.Tool.PRCAccounts.040409" xfId="944"/>
    <cellStyle name="_CCB.HEN.Item12.ProfitNAVRecon.031209.LY_1_CCB.Dec03AuditPack.HL.V2.revised ctl_CCB.HO.new TB template.for reporting package.040309_05.CCB.HO.Tool.PRCAccounts.040409 2" xfId="945"/>
    <cellStyle name="_CCB.HEN.Item12.ProfitNAVRecon.031209.LY_1_CCB.Dec03AuditPack.HL.V2.revised ctl_CCB.HO.new TB template.for reporting package.040309_05.CCB.HO.Tool.PRCAccounts.040409_1" xfId="946"/>
    <cellStyle name="_CCB.HEN.Item12.ProfitNAVRecon.031209.LY_1_CCB.Dec03AuditPack.HL.V2.revised ctl_CCB.HO.new TB template.for reporting package.040309_05.CCB.HO.Tool.PRCAccounts.040409_1 2" xfId="947"/>
    <cellStyle name="_CCB.HEN.Item12.ProfitNAVRecon.031209.LY_1_CCB.Dec03AuditPack.HL.V2.revised ctl_CCB.HO.new TB template.for reporting package.040309_05.CCB.HO.Tool.PRCAccounts.040409_1_P3.1 Intercompany Summary" xfId="948"/>
    <cellStyle name="_CCB.HEN.Item12.ProfitNAVRecon.031209.LY_1_CCB.Dec03AuditPack.HL.V2.revised ctl_CCB.HO.new TB template.for reporting package.040309_05.CCB.HO.Tool.PRCAccounts.040409_1_P3.1 Intercompany Summary 2" xfId="949"/>
    <cellStyle name="_CCB.HEN.Item12.ProfitNAVRecon.031209.LY_1_CCB.Dec03AuditPack.HL.V2.revised ctl_CCB.HO.new TB template.for reporting package.040309_05.CCB.HO.Tool.PRCAccounts.040409_P3.1 Intercompany Summary" xfId="950"/>
    <cellStyle name="_CCB.HEN.Item12.ProfitNAVRecon.031209.LY_1_CCB.Dec03AuditPack.HL.V2.revised ctl_CCB.HO.new TB template.for reporting package.040309_05.CCB.HO.Tool.PRCAccounts.040409_P3.1 Intercompany Summary 2" xfId="951"/>
    <cellStyle name="_CCB.HEN.Item12.ProfitNAVRecon.031209.LY_1_CCB.Dec03AuditPack.HL.V2.revised ctl_CCB.HO.new TB template.for reporting package.040309_P3.1 Intercompany Summary" xfId="952"/>
    <cellStyle name="_CCB.HEN.Item12.ProfitNAVRecon.031209.LY_1_CCB.Dec03AuditPack.HL.V2.revised ctl_CCB.HO.new TB template.for reporting package.040309_P3.1 Intercompany Summary 2" xfId="953"/>
    <cellStyle name="_CCB.HEN.Item12.ProfitNAVRecon.031209.LY_1_CCB.Dec03AuditPack.HL.V2.revised ctl_CCB.HO.new TB template.for reporting package.1P.040316" xfId="954"/>
    <cellStyle name="_CCB.HEN.Item12.ProfitNAVRecon.031209.LY_1_CCB.Dec03AuditPack.HL.V2.revised ctl_CCB.HO.new TB template.for reporting package.1P.040316 2" xfId="955"/>
    <cellStyle name="_CCB.HEN.Item12.ProfitNAVRecon.031209.LY_1_CCB.Dec03AuditPack.HL.V2.revised ctl_CCB.HO.new TB template.for reporting package.1P.040316_05.CCB.HO.Tool.PRCAccounts.040409" xfId="956"/>
    <cellStyle name="_CCB.HEN.Item12.ProfitNAVRecon.031209.LY_1_CCB.Dec03AuditPack.HL.V2.revised ctl_CCB.HO.new TB template.for reporting package.1P.040316_05.CCB.HO.Tool.PRCAccounts.040409 2" xfId="957"/>
    <cellStyle name="_CCB.HEN.Item12.ProfitNAVRecon.031209.LY_1_CCB.Dec03AuditPack.HL.V2.revised ctl_CCB.HO.new TB template.for reporting package.1P.040316_05.CCB.HO.Tool.PRCAccounts.040409_1" xfId="958"/>
    <cellStyle name="_CCB.HEN.Item12.ProfitNAVRecon.031209.LY_1_CCB.Dec03AuditPack.HL.V2.revised ctl_CCB.HO.new TB template.for reporting package.1P.040316_05.CCB.HO.Tool.PRCAccounts.040409_1 2" xfId="959"/>
    <cellStyle name="_CCB.HEN.Item12.ProfitNAVRecon.031209.LY_1_CCB.Dec03AuditPack.HL.V2.revised ctl_CCB.HO.new TB template.for reporting package.1P.040316_05.CCB.HO.Tool.PRCAccounts.040409_1_P3.1 Intercompany Summary" xfId="960"/>
    <cellStyle name="_CCB.HEN.Item12.ProfitNAVRecon.031209.LY_1_CCB.Dec03AuditPack.HL.V2.revised ctl_CCB.HO.new TB template.for reporting package.1P.040316_05.CCB.HO.Tool.PRCAccounts.040409_1_P3.1 Intercompany Summary 2" xfId="961"/>
    <cellStyle name="_CCB.HEN.Item12.ProfitNAVRecon.031209.LY_1_CCB.Dec03AuditPack.HL.V2.revised ctl_CCB.HO.new TB template.for reporting package.1P.040316_05.CCB.HO.Tool.PRCAccounts.040409_P3.1 Intercompany Summary" xfId="962"/>
    <cellStyle name="_CCB.HEN.Item12.ProfitNAVRecon.031209.LY_1_CCB.Dec03AuditPack.HL.V2.revised ctl_CCB.HO.new TB template.for reporting package.1P.040316_05.CCB.HO.Tool.PRCAccounts.040409_P3.1 Intercompany Summary 2" xfId="963"/>
    <cellStyle name="_CCB.HEN.Item12.ProfitNAVRecon.031209.LY_1_CCB.Dec03AuditPack.HL.V2.revised ctl_CCB.HO.new TB template.for reporting package.1P.040316_P3.1 Intercompany Summary" xfId="964"/>
    <cellStyle name="_CCB.HEN.Item12.ProfitNAVRecon.031209.LY_1_CCB.Dec03AuditPack.HL.V2.revised ctl_CCB.HO.new TB template.for reporting package.1P.040316_P3.1 Intercompany Summary 2" xfId="965"/>
    <cellStyle name="_CCB.HEN.Item12.ProfitNAVRecon.031209.LY_1_CCB.Dec03AuditPack.HL.V2.revised ctl_CCB.HO.reporting TB-Comb.1P.040316" xfId="966"/>
    <cellStyle name="_CCB.HEN.Item12.ProfitNAVRecon.031209.LY_1_CCB.Dec03AuditPack.HL.V2.revised ctl_CCB.HO.reporting TB-Comb.1P.040316 2" xfId="967"/>
    <cellStyle name="_CCB.HEN.Item12.ProfitNAVRecon.031209.LY_1_CCB.Dec03AuditPack.HL.V2.revised ctl_CCB.HO.reporting TB-Comb.1P.040316_05.CCB.HO.Tool.PRCAccounts.040409" xfId="968"/>
    <cellStyle name="_CCB.HEN.Item12.ProfitNAVRecon.031209.LY_1_CCB.Dec03AuditPack.HL.V2.revised ctl_CCB.HO.reporting TB-Comb.1P.040316_05.CCB.HO.Tool.PRCAccounts.040409 2" xfId="969"/>
    <cellStyle name="_CCB.HEN.Item12.ProfitNAVRecon.031209.LY_1_CCB.Dec03AuditPack.HL.V2.revised ctl_CCB.HO.reporting TB-Comb.1P.040316_05.CCB.HO.Tool.PRCAccounts.040409_P3.1 Intercompany Summary" xfId="970"/>
    <cellStyle name="_CCB.HEN.Item12.ProfitNAVRecon.031209.LY_1_CCB.Dec03AuditPack.HL.V2.revised ctl_CCB.HO.reporting TB-Comb.1P.040316_05.CCB.HO.Tool.PRCAccounts.040409_P3.1 Intercompany Summary 2" xfId="971"/>
    <cellStyle name="_CCB.HEN.Item12.ProfitNAVRecon.031209.LY_1_CCB.Dec03AuditPack.HL.V2.revised ctl_CCB.HO.reporting TB-Comb.1P.040316_P3.1 Intercompany Summary" xfId="972"/>
    <cellStyle name="_CCB.HEN.Item12.ProfitNAVRecon.031209.LY_1_CCB.Dec03AuditPack.HL.V2.revised ctl_CCB.HO.reporting TB-Comb.1P.040316_P3.1 Intercompany Summary 2" xfId="973"/>
    <cellStyle name="_CCB.HEN.Item12.ProfitNAVRecon.031209.LY_1_CCB.Dec03AuditPack.HL.V2.revised ctl_CCB.HO.reporting TB-Comb.4Period.040316" xfId="974"/>
    <cellStyle name="_CCB.HEN.Item12.ProfitNAVRecon.031209.LY_1_CCB.Dec03AuditPack.HL.V2.revised ctl_CCB.HO.reporting TB-Comb.4Period.040316 2" xfId="975"/>
    <cellStyle name="_CCB.HEN.Item12.ProfitNAVRecon.031209.LY_1_CCB.Dec03AuditPack.HL.V2.revised ctl_CCB.HO.reporting TB-Comb.4Period.040316_05.CCB.HO.Tool.PRCAccounts.040409" xfId="976"/>
    <cellStyle name="_CCB.HEN.Item12.ProfitNAVRecon.031209.LY_1_CCB.Dec03AuditPack.HL.V2.revised ctl_CCB.HO.reporting TB-Comb.4Period.040316_05.CCB.HO.Tool.PRCAccounts.040409 2" xfId="977"/>
    <cellStyle name="_CCB.HEN.Item12.ProfitNAVRecon.031209.LY_1_CCB.Dec03AuditPack.HL.V2.revised ctl_CCB.HO.reporting TB-Comb.4Period.040316_05.CCB.HO.Tool.PRCAccounts.040409_P3.1 Intercompany Summary" xfId="978"/>
    <cellStyle name="_CCB.HEN.Item12.ProfitNAVRecon.031209.LY_1_CCB.Dec03AuditPack.HL.V2.revised ctl_CCB.HO.reporting TB-Comb.4Period.040316_05.CCB.HO.Tool.PRCAccounts.040409_P3.1 Intercompany Summary 2" xfId="979"/>
    <cellStyle name="_CCB.HEN.Item12.ProfitNAVRecon.031209.LY_1_CCB.Dec03AuditPack.HL.V2.revised ctl_CCB.HO.reporting TB-Comb.4Period.040316_P3.1 Intercompany Summary" xfId="980"/>
    <cellStyle name="_CCB.HEN.Item12.ProfitNAVRecon.031209.LY_1_CCB.Dec03AuditPack.HL.V2.revised ctl_CCB.HO.reporting TB-Comb.4Period.040316_P3.1 Intercompany Summary 2" xfId="981"/>
    <cellStyle name="_CCB.HEN.Item12.ProfitNAVRecon.031209.LY_1_CCB.Dec03AuditPack.HL.V2.revised ctl_CCB.HO.reporting TB-HL.1P.040316" xfId="982"/>
    <cellStyle name="_CCB.HEN.Item12.ProfitNAVRecon.031209.LY_1_CCB.Dec03AuditPack.HL.V2.revised ctl_CCB.HO.reporting TB-HL.1P.040316 2" xfId="983"/>
    <cellStyle name="_CCB.HEN.Item12.ProfitNAVRecon.031209.LY_1_CCB.Dec03AuditPack.HL.V2.revised ctl_CCB.HO.reporting TB-HL.1P.040316_05.CCB.HO.Tool.PRCAccounts.040409" xfId="984"/>
    <cellStyle name="_CCB.HEN.Item12.ProfitNAVRecon.031209.LY_1_CCB.Dec03AuditPack.HL.V2.revised ctl_CCB.HO.reporting TB-HL.1P.040316_05.CCB.HO.Tool.PRCAccounts.040409 2" xfId="985"/>
    <cellStyle name="_CCB.HEN.Item12.ProfitNAVRecon.031209.LY_1_CCB.Dec03AuditPack.HL.V2.revised ctl_CCB.HO.reporting TB-HL.1P.040316_05.CCB.HO.Tool.PRCAccounts.040409_1" xfId="986"/>
    <cellStyle name="_CCB.HEN.Item12.ProfitNAVRecon.031209.LY_1_CCB.Dec03AuditPack.HL.V2.revised ctl_CCB.HO.reporting TB-HL.1P.040316_05.CCB.HO.Tool.PRCAccounts.040409_1 2" xfId="987"/>
    <cellStyle name="_CCB.HEN.Item12.ProfitNAVRecon.031209.LY_1_CCB.Dec03AuditPack.HL.V2.revised ctl_CCB.HO.reporting TB-HL.1P.040316_05.CCB.HO.Tool.PRCAccounts.040409_1_P3.1 Intercompany Summary" xfId="988"/>
    <cellStyle name="_CCB.HEN.Item12.ProfitNAVRecon.031209.LY_1_CCB.Dec03AuditPack.HL.V2.revised ctl_CCB.HO.reporting TB-HL.1P.040316_05.CCB.HO.Tool.PRCAccounts.040409_1_P3.1 Intercompany Summary 2" xfId="989"/>
    <cellStyle name="_CCB.HEN.Item12.ProfitNAVRecon.031209.LY_1_CCB.Dec03AuditPack.HL.V2.revised ctl_CCB.HO.reporting TB-HL.1P.040316_05.CCB.HO.Tool.PRCAccounts.040409_P3.1 Intercompany Summary" xfId="990"/>
    <cellStyle name="_CCB.HEN.Item12.ProfitNAVRecon.031209.LY_1_CCB.Dec03AuditPack.HL.V2.revised ctl_CCB.HO.reporting TB-HL.1P.040316_05.CCB.HO.Tool.PRCAccounts.040409_P3.1 Intercompany Summary 2" xfId="991"/>
    <cellStyle name="_CCB.HEN.Item12.ProfitNAVRecon.031209.LY_1_CCB.Dec03AuditPack.HL.V2.revised ctl_CCB.HO.reporting TB-HL.1P.040316_P3.1 Intercompany Summary" xfId="992"/>
    <cellStyle name="_CCB.HEN.Item12.ProfitNAVRecon.031209.LY_1_CCB.Dec03AuditPack.HL.V2.revised ctl_CCB.HO.reporting TB-HL.1P.040316_P3.1 Intercompany Summary 2" xfId="993"/>
    <cellStyle name="_CCB.HEN.Item12.ProfitNAVRecon.031209.LY_1_CCB.Dec03AuditPack.HL.V2.revised ctl_CCB.HO.Tool - convert old 2.5yrs combine TB to new.040315" xfId="994"/>
    <cellStyle name="_CCB.HEN.Item12.ProfitNAVRecon.031209.LY_1_CCB.Dec03AuditPack.HL.V2.revised ctl_CCB.HO.Tool - convert old 2.5yrs combine TB to new.040315 2" xfId="995"/>
    <cellStyle name="_CCB.HEN.Item12.ProfitNAVRecon.031209.LY_1_CCB.Dec03AuditPack.HL.V2.revised ctl_CCB.HO.Tool - convert old 2.5yrs combine TB to new.040315_05.CCB.HO.Tool.PRCAccounts.040409" xfId="996"/>
    <cellStyle name="_CCB.HEN.Item12.ProfitNAVRecon.031209.LY_1_CCB.Dec03AuditPack.HL.V2.revised ctl_CCB.HO.Tool - convert old 2.5yrs combine TB to new.040315_05.CCB.HO.Tool.PRCAccounts.040409 2" xfId="997"/>
    <cellStyle name="_CCB.HEN.Item12.ProfitNAVRecon.031209.LY_1_CCB.Dec03AuditPack.HL.V2.revised ctl_CCB.HO.Tool - convert old 2.5yrs combine TB to new.040315_05.CCB.HO.Tool.PRCAccounts.040409_P3.1 Intercompany Summary" xfId="998"/>
    <cellStyle name="_CCB.HEN.Item12.ProfitNAVRecon.031209.LY_1_CCB.Dec03AuditPack.HL.V2.revised ctl_CCB.HO.Tool - convert old 2.5yrs combine TB to new.040315_05.CCB.HO.Tool.PRCAccounts.040409_P3.1 Intercompany Summary 2" xfId="999"/>
    <cellStyle name="_CCB.HEN.Item12.ProfitNAVRecon.031209.LY_1_CCB.Dec03AuditPack.HL.V2.revised ctl_CCB.HO.Tool - convert old 2.5yrs combine TB to new.040315_P3.1 Intercompany Summary" xfId="1000"/>
    <cellStyle name="_CCB.HEN.Item12.ProfitNAVRecon.031209.LY_1_CCB.Dec03AuditPack.HL.V2.revised ctl_CCB.HO.Tool - convert old 2.5yrs combine TB to new.040315_P3.1 Intercompany Summary 2" xfId="1001"/>
    <cellStyle name="_CCB.HEN.Item12.ProfitNAVRecon.031209.LY_1_CCB.Dec03AuditPack.HL.V2.revised ctl_CCB.xx.4P.PRCTB.yymmdd" xfId="1002"/>
    <cellStyle name="_CCB.HEN.Item12.ProfitNAVRecon.031209.LY_1_CCB.Dec03AuditPack.HL.V2.revised ctl_CCB.xx.4P.PRCTB.yymmdd 2" xfId="1003"/>
    <cellStyle name="_CCB.HEN.Item12.ProfitNAVRecon.031209.LY_1_CCB.Dec03AuditPack.HL.V2.revised ctl_CCB.xx.4P.PRCTB.yymmdd_05.CCB.HO.Tool.PRCAccounts.040409" xfId="1004"/>
    <cellStyle name="_CCB.HEN.Item12.ProfitNAVRecon.031209.LY_1_CCB.Dec03AuditPack.HL.V2.revised ctl_CCB.xx.4P.PRCTB.yymmdd_05.CCB.HO.Tool.PRCAccounts.040409 2" xfId="1005"/>
    <cellStyle name="_CCB.HEN.Item12.ProfitNAVRecon.031209.LY_1_CCB.Dec03AuditPack.HL.V2.revised ctl_CCB.xx.4P.PRCTB.yymmdd_05.CCB.HO.Tool.PRCAccounts.040409_P3.1 Intercompany Summary" xfId="1006"/>
    <cellStyle name="_CCB.HEN.Item12.ProfitNAVRecon.031209.LY_1_CCB.Dec03AuditPack.HL.V2.revised ctl_CCB.xx.4P.PRCTB.yymmdd_05.CCB.HO.Tool.PRCAccounts.040409_P3.1 Intercompany Summary 2" xfId="1007"/>
    <cellStyle name="_CCB.HEN.Item12.ProfitNAVRecon.031209.LY_1_CCB.Dec03AuditPack.HL.V2.revised ctl_CCB.xx.4P.PRCTB.yymmdd_P3.1 Intercompany Summary" xfId="1008"/>
    <cellStyle name="_CCB.HEN.Item12.ProfitNAVRecon.031209.LY_1_CCB.Dec03AuditPack.HL.V2.revised ctl_CCB.xx.4P.PRCTB.yymmdd_P3.1 Intercompany Summary 2" xfId="1009"/>
    <cellStyle name="_CCB.HEN.Item12.ProfitNAVRecon.031209.LY_1_CCB.Dec03AuditPack.HL.V2.revised ctl_P3.1 Intercompany Summary" xfId="1010"/>
    <cellStyle name="_CCB.HEN.Item12.ProfitNAVRecon.031209.LY_1_CCB.Dec03AuditPack.HL.V2.revised ctl_P3.1 Intercompany Summary 2" xfId="1011"/>
    <cellStyle name="_CCB.HEN.Item12.ProfitNAVRecon.031209.LY_1_CCB.HO.NAV Recon.031208.EL" xfId="1012"/>
    <cellStyle name="_CCB.HEN.Item12.ProfitNAVRecon.031209.LY_1_CCB.HO.NAV Recon.031208.EL 2" xfId="1013"/>
    <cellStyle name="_CCB.HEN.Item12.ProfitNAVRecon.031209.LY_1_CCB.HO.NAV Recon.031208.EL_05.CCB.HO.Tool.PRCAccounts.040409" xfId="1014"/>
    <cellStyle name="_CCB.HEN.Item12.ProfitNAVRecon.031209.LY_1_CCB.HO.NAV Recon.031208.EL_05.CCB.HO.Tool.PRCAccounts.040409 2" xfId="1015"/>
    <cellStyle name="_CCB.HEN.Item12.ProfitNAVRecon.031209.LY_1_CCB.HO.NAV Recon.031208.EL_05.CCB.HO.Tool.PRCAccounts.040409_1" xfId="1016"/>
    <cellStyle name="_CCB.HEN.Item12.ProfitNAVRecon.031209.LY_1_CCB.HO.NAV Recon.031208.EL_05.CCB.HO.Tool.PRCAccounts.040409_1 2" xfId="1017"/>
    <cellStyle name="_CCB.HEN.Item12.ProfitNAVRecon.031209.LY_1_CCB.HO.NAV Recon.031208.EL_05.CCB.HO.Tool.PRCAccounts.040409_1_P3.1 Intercompany Summary" xfId="1018"/>
    <cellStyle name="_CCB.HEN.Item12.ProfitNAVRecon.031209.LY_1_CCB.HO.NAV Recon.031208.EL_05.CCB.HO.Tool.PRCAccounts.040409_1_P3.1 Intercompany Summary 2" xfId="1019"/>
    <cellStyle name="_CCB.HEN.Item12.ProfitNAVRecon.031209.LY_1_CCB.HO.NAV Recon.031208.EL_05.CCB.HO.Tool.PRCAccounts.040409_P3.1 Intercompany Summary" xfId="1020"/>
    <cellStyle name="_CCB.HEN.Item12.ProfitNAVRecon.031209.LY_1_CCB.HO.NAV Recon.031208.EL_05.CCB.HO.Tool.PRCAccounts.040409_P3.1 Intercompany Summary 2" xfId="1021"/>
    <cellStyle name="_CCB.HEN.Item12.ProfitNAVRecon.031209.LY_1_CCB.HO.NAV Recon.031208.EL_CCB.Dec03AuditPack.GL.V2" xfId="1022"/>
    <cellStyle name="_CCB.HEN.Item12.ProfitNAVRecon.031209.LY_1_CCB.HO.NAV Recon.031208.EL_CCB.Dec03AuditPack.GL.V2 2" xfId="1023"/>
    <cellStyle name="_CCB.HEN.Item12.ProfitNAVRecon.031209.LY_1_CCB.HO.NAV Recon.031208.EL_CCB.Dec03AuditPack.GL.V2_05.CCB.HO.Tool.PRCAccounts.040409" xfId="1024"/>
    <cellStyle name="_CCB.HEN.Item12.ProfitNAVRecon.031209.LY_1_CCB.HO.NAV Recon.031208.EL_CCB.Dec03AuditPack.GL.V2_05.CCB.HO.Tool.PRCAccounts.040409 2" xfId="1025"/>
    <cellStyle name="_CCB.HEN.Item12.ProfitNAVRecon.031209.LY_1_CCB.HO.NAV Recon.031208.EL_CCB.Dec03AuditPack.GL.V2_05.CCB.HO.Tool.PRCAccounts.040409_1" xfId="1026"/>
    <cellStyle name="_CCB.HEN.Item12.ProfitNAVRecon.031209.LY_1_CCB.HO.NAV Recon.031208.EL_CCB.Dec03AuditPack.GL.V2_05.CCB.HO.Tool.PRCAccounts.040409_1 2" xfId="1027"/>
    <cellStyle name="_CCB.HEN.Item12.ProfitNAVRecon.031209.LY_1_CCB.HO.NAV Recon.031208.EL_CCB.Dec03AuditPack.GL.V2_05.CCB.HO.Tool.PRCAccounts.040409_1_P3.1 Intercompany Summary" xfId="1028"/>
    <cellStyle name="_CCB.HEN.Item12.ProfitNAVRecon.031209.LY_1_CCB.HO.NAV Recon.031208.EL_CCB.Dec03AuditPack.GL.V2_05.CCB.HO.Tool.PRCAccounts.040409_1_P3.1 Intercompany Summary 2" xfId="1029"/>
    <cellStyle name="_CCB.HEN.Item12.ProfitNAVRecon.031209.LY_1_CCB.HO.NAV Recon.031208.EL_CCB.Dec03AuditPack.GL.V2_05.CCB.HO.Tool.PRCAccounts.040409_P3.1 Intercompany Summary" xfId="1030"/>
    <cellStyle name="_CCB.HEN.Item12.ProfitNAVRecon.031209.LY_1_CCB.HO.NAV Recon.031208.EL_CCB.Dec03AuditPack.GL.V2_05.CCB.HO.Tool.PRCAccounts.040409_P3.1 Intercompany Summary 2" xfId="1031"/>
    <cellStyle name="_CCB.HEN.Item12.ProfitNAVRecon.031209.LY_1_CCB.HO.NAV Recon.031208.EL_CCB.Dec03AuditPack.GL.V2_CCB.Dec03AuditPack.GL.V4(trail run new)" xfId="1032"/>
    <cellStyle name="_CCB.HEN.Item12.ProfitNAVRecon.031209.LY_1_CCB.HO.NAV Recon.031208.EL_CCB.Dec03AuditPack.GL.V2_CCB.Dec03AuditPack.GL.V4(trail run new) 2" xfId="1033"/>
    <cellStyle name="_CCB.HEN.Item12.ProfitNAVRecon.031209.LY_1_CCB.HO.NAV Recon.031208.EL_CCB.Dec03AuditPack.GL.V2_CCB.Dec03AuditPack.GL.V4(trail run new)_P3.1 Intercompany Summary" xfId="1034"/>
    <cellStyle name="_CCB.HEN.Item12.ProfitNAVRecon.031209.LY_1_CCB.HO.NAV Recon.031208.EL_CCB.Dec03AuditPack.GL.V2_CCB.Dec03AuditPack.GL.V4(trail run new)_P3.1 Intercompany Summary 2" xfId="1035"/>
    <cellStyle name="_CCB.HEN.Item12.ProfitNAVRecon.031209.LY_1_CCB.HO.NAV Recon.031208.EL_CCB.Dec03AuditPack.GL.V2_CCB.Dec03AuditPack.GL.V4(trial run new)" xfId="1036"/>
    <cellStyle name="_CCB.HEN.Item12.ProfitNAVRecon.031209.LY_1_CCB.HO.NAV Recon.031208.EL_CCB.Dec03AuditPack.GL.V2_CCB.Dec03AuditPack.GL.V4(trial run new) 2" xfId="1037"/>
    <cellStyle name="_CCB.HEN.Item12.ProfitNAVRecon.031209.LY_1_CCB.HO.NAV Recon.031208.EL_CCB.Dec03AuditPack.GL.V2_CCB.Dec03AuditPack.GL.V4(trial run new)_P3.1 Intercompany Summary" xfId="1038"/>
    <cellStyle name="_CCB.HEN.Item12.ProfitNAVRecon.031209.LY_1_CCB.HO.NAV Recon.031208.EL_CCB.Dec03AuditPack.GL.V2_CCB.Dec03AuditPack.GL.V4(trial run new)_P3.1 Intercompany Summary 2" xfId="1039"/>
    <cellStyle name="_CCB.HEN.Item12.ProfitNAVRecon.031209.LY_1_CCB.HO.NAV Recon.031208.EL_CCB.Dec03AuditPack.GL.V2_Copy of CCB.Dec03AuditPack.GL.V4" xfId="1040"/>
    <cellStyle name="_CCB.HEN.Item12.ProfitNAVRecon.031209.LY_1_CCB.HO.NAV Recon.031208.EL_CCB.Dec03AuditPack.GL.V2_Copy of CCB.Dec03AuditPack.GL.V4 2" xfId="1041"/>
    <cellStyle name="_CCB.HEN.Item12.ProfitNAVRecon.031209.LY_1_CCB.HO.NAV Recon.031208.EL_CCB.Dec03AuditPack.GL.V2_Copy of CCB.Dec03AuditPack.GL.V4_P3.1 Intercompany Summary" xfId="1042"/>
    <cellStyle name="_CCB.HEN.Item12.ProfitNAVRecon.031209.LY_1_CCB.HO.NAV Recon.031208.EL_CCB.Dec03AuditPack.GL.V2_Copy of CCB.Dec03AuditPack.GL.V4_P3.1 Intercompany Summary 2" xfId="1043"/>
    <cellStyle name="_CCB.HEN.Item12.ProfitNAVRecon.031209.LY_1_CCB.HO.NAV Recon.031208.EL_CCB.Dec03AuditPack.GL.V2_P3.1 Intercompany Summary" xfId="1044"/>
    <cellStyle name="_CCB.HEN.Item12.ProfitNAVRecon.031209.LY_1_CCB.HO.NAV Recon.031208.EL_CCB.Dec03AuditPack.GL.V2_P3.1 Intercompany Summary 2" xfId="1045"/>
    <cellStyle name="_CCB.HEN.Item12.ProfitNAVRecon.031209.LY_1_CCB.HO.NAV Recon.031208.EL_CCB.Dec03AuditPack.HL.V2.revised ctl" xfId="1046"/>
    <cellStyle name="_CCB.HEN.Item12.ProfitNAVRecon.031209.LY_1_CCB.HO.NAV Recon.031208.EL_CCB.Dec03AuditPack.HL.V2.revised ctl 2" xfId="1047"/>
    <cellStyle name="_CCB.HEN.Item12.ProfitNAVRecon.031209.LY_1_CCB.HO.NAV Recon.031208.EL_CCB.Dec03AuditPack.HL.V2.revised ctl_05.CCB.HO.Tool.PRCAccounts.040409" xfId="1048"/>
    <cellStyle name="_CCB.HEN.Item12.ProfitNAVRecon.031209.LY_1_CCB.HO.NAV Recon.031208.EL_CCB.Dec03AuditPack.HL.V2.revised ctl_05.CCB.HO.Tool.PRCAccounts.040409 2" xfId="1049"/>
    <cellStyle name="_CCB.HEN.Item12.ProfitNAVRecon.031209.LY_1_CCB.HO.NAV Recon.031208.EL_CCB.Dec03AuditPack.HL.V2.revised ctl_05.CCB.HO.Tool.PRCAccounts.040409_P3.1 Intercompany Summary" xfId="1050"/>
    <cellStyle name="_CCB.HEN.Item12.ProfitNAVRecon.031209.LY_1_CCB.HO.NAV Recon.031208.EL_CCB.Dec03AuditPack.HL.V2.revised ctl_05.CCB.HO.Tool.PRCAccounts.040409_P3.1 Intercompany Summary 2" xfId="1051"/>
    <cellStyle name="_CCB.HEN.Item12.ProfitNAVRecon.031209.LY_1_CCB.HO.NAV Recon.031208.EL_CCB.Dec03AuditPack.HL.V2.revised ctl_CCB.HO.new TB template.for reporting package.040309" xfId="1052"/>
    <cellStyle name="_CCB.HEN.Item12.ProfitNAVRecon.031209.LY_1_CCB.HO.NAV Recon.031208.EL_CCB.Dec03AuditPack.HL.V2.revised ctl_CCB.HO.new TB template.for reporting package.040309 2" xfId="1053"/>
    <cellStyle name="_CCB.HEN.Item12.ProfitNAVRecon.031209.LY_1_CCB.HO.NAV Recon.031208.EL_CCB.Dec03AuditPack.HL.V2.revised ctl_CCB.HO.new TB template.for reporting package.040309_05.CCB.HO.Tool.PRCAccounts.040409" xfId="1054"/>
    <cellStyle name="_CCB.HEN.Item12.ProfitNAVRecon.031209.LY_1_CCB.HO.NAV Recon.031208.EL_CCB.Dec03AuditPack.HL.V2.revised ctl_CCB.HO.new TB template.for reporting package.040309_05.CCB.HO.Tool.PRCAccounts.040409 2" xfId="1055"/>
    <cellStyle name="_CCB.HEN.Item12.ProfitNAVRecon.031209.LY_1_CCB.HO.NAV Recon.031208.EL_CCB.Dec03AuditPack.HL.V2.revised ctl_CCB.HO.new TB template.for reporting package.040309_05.CCB.HO.Tool.PRCAccounts.040409_1" xfId="1056"/>
    <cellStyle name="_CCB.HEN.Item12.ProfitNAVRecon.031209.LY_1_CCB.HO.NAV Recon.031208.EL_CCB.Dec03AuditPack.HL.V2.revised ctl_CCB.HO.new TB template.for reporting package.040309_05.CCB.HO.Tool.PRCAccounts.040409_1 2" xfId="1057"/>
    <cellStyle name="_CCB.HEN.Item12.ProfitNAVRecon.031209.LY_1_CCB.HO.NAV Recon.031208.EL_CCB.Dec03AuditPack.HL.V2.revised ctl_CCB.HO.new TB template.for reporting package.040309_05.CCB.HO.Tool.PRCAccounts.040409_1_P3.1 Intercompany Summary" xfId="1058"/>
    <cellStyle name="_CCB.HEN.Item12.ProfitNAVRecon.031209.LY_1_CCB.HO.NAV Recon.031208.EL_CCB.Dec03AuditPack.HL.V2.revised ctl_CCB.HO.new TB template.for reporting package.040309_05.CCB.HO.Tool.PRCAccounts.040409_1_P3.1 Intercompany Summary 2" xfId="1059"/>
    <cellStyle name="_CCB.HEN.Item12.ProfitNAVRecon.031209.LY_1_CCB.HO.NAV Recon.031208.EL_CCB.Dec03AuditPack.HL.V2.revised ctl_CCB.HO.new TB template.for reporting package.040309_05.CCB.HO.Tool.PRCAccounts.040409_P3.1 Intercompany Summary" xfId="1060"/>
    <cellStyle name="_CCB.HEN.Item12.ProfitNAVRecon.031209.LY_1_CCB.HO.NAV Recon.031208.EL_CCB.Dec03AuditPack.HL.V2.revised ctl_CCB.HO.new TB template.for reporting package.040309_05.CCB.HO.Tool.PRCAccounts.040409_P3.1 Intercompany Summary 2" xfId="1061"/>
    <cellStyle name="_CCB.HEN.Item12.ProfitNAVRecon.031209.LY_1_CCB.HO.NAV Recon.031208.EL_CCB.Dec03AuditPack.HL.V2.revised ctl_CCB.HO.new TB template.for reporting package.040309_P3.1 Intercompany Summary" xfId="1062"/>
    <cellStyle name="_CCB.HEN.Item12.ProfitNAVRecon.031209.LY_1_CCB.HO.NAV Recon.031208.EL_CCB.Dec03AuditPack.HL.V2.revised ctl_CCB.HO.new TB template.for reporting package.040309_P3.1 Intercompany Summary 2" xfId="1063"/>
    <cellStyle name="_CCB.HEN.Item12.ProfitNAVRecon.031209.LY_1_CCB.HO.NAV Recon.031208.EL_CCB.Dec03AuditPack.HL.V2.revised ctl_CCB.HO.new TB template.for reporting package.1P.040316" xfId="1064"/>
    <cellStyle name="_CCB.HEN.Item12.ProfitNAVRecon.031209.LY_1_CCB.HO.NAV Recon.031208.EL_CCB.Dec03AuditPack.HL.V2.revised ctl_CCB.HO.new TB template.for reporting package.1P.040316 2" xfId="1065"/>
    <cellStyle name="_CCB.HEN.Item12.ProfitNAVRecon.031209.LY_1_CCB.HO.NAV Recon.031208.EL_CCB.Dec03AuditPack.HL.V2.revised ctl_CCB.HO.new TB template.for reporting package.1P.040316_05.CCB.HO.Tool.PRCAccounts.040409" xfId="1066"/>
    <cellStyle name="_CCB.HEN.Item12.ProfitNAVRecon.031209.LY_1_CCB.HO.NAV Recon.031208.EL_CCB.Dec03AuditPack.HL.V2.revised ctl_CCB.HO.new TB template.for reporting package.1P.040316_05.CCB.HO.Tool.PRCAccounts.040409 2" xfId="1067"/>
    <cellStyle name="_CCB.HEN.Item12.ProfitNAVRecon.031209.LY_1_CCB.HO.NAV Recon.031208.EL_CCB.Dec03AuditPack.HL.V2.revised ctl_CCB.HO.new TB template.for reporting package.1P.040316_05.CCB.HO.Tool.PRCAccounts.040409_1" xfId="1068"/>
    <cellStyle name="_CCB.HEN.Item12.ProfitNAVRecon.031209.LY_1_CCB.HO.NAV Recon.031208.EL_CCB.Dec03AuditPack.HL.V2.revised ctl_CCB.HO.new TB template.for reporting package.1P.040316_05.CCB.HO.Tool.PRCAccounts.040409_1 2" xfId="1069"/>
    <cellStyle name="_CCB.HEN.Item12.ProfitNAVRecon.031209.LY_1_CCB.HO.NAV Recon.031208.EL_CCB.Dec03AuditPack.HL.V2.revised ctl_CCB.HO.new TB template.for reporting package.1P.040316_05.CCB.HO.Tool.PRCAccounts.040409_1_P3.1 Intercompany Summary" xfId="1070"/>
    <cellStyle name="_CCB.HEN.Item12.ProfitNAVRecon.031209.LY_1_CCB.HO.NAV Recon.031208.EL_CCB.Dec03AuditPack.HL.V2.revised ctl_CCB.HO.new TB template.for reporting package.1P.040316_05.CCB.HO.Tool.PRCAccounts.040409_1_P3.1 Intercompany Summary 2" xfId="1071"/>
    <cellStyle name="_CCB.HEN.Item12.ProfitNAVRecon.031209.LY_1_CCB.HO.NAV Recon.031208.EL_CCB.Dec03AuditPack.HL.V2.revised ctl_CCB.HO.new TB template.for reporting package.1P.040316_05.CCB.HO.Tool.PRCAccounts.040409_P3.1 Intercompany Summary" xfId="1072"/>
    <cellStyle name="_CCB.HEN.Item12.ProfitNAVRecon.031209.LY_1_CCB.HO.NAV Recon.031208.EL_CCB.Dec03AuditPack.HL.V2.revised ctl_CCB.HO.new TB template.for reporting package.1P.040316_05.CCB.HO.Tool.PRCAccounts.040409_P3.1 Intercompany Summary 2" xfId="1073"/>
    <cellStyle name="_CCB.HEN.Item12.ProfitNAVRecon.031209.LY_1_CCB.HO.NAV Recon.031208.EL_CCB.Dec03AuditPack.HL.V2.revised ctl_CCB.HO.new TB template.for reporting package.1P.040316_P3.1 Intercompany Summary" xfId="1074"/>
    <cellStyle name="_CCB.HEN.Item12.ProfitNAVRecon.031209.LY_1_CCB.HO.NAV Recon.031208.EL_CCB.Dec03AuditPack.HL.V2.revised ctl_CCB.HO.new TB template.for reporting package.1P.040316_P3.1 Intercompany Summary 2" xfId="1075"/>
    <cellStyle name="_CCB.HEN.Item12.ProfitNAVRecon.031209.LY_1_CCB.HO.NAV Recon.031208.EL_CCB.Dec03AuditPack.HL.V2.revised ctl_CCB.HO.reporting TB-Comb.1P.040316" xfId="1076"/>
    <cellStyle name="_CCB.HEN.Item12.ProfitNAVRecon.031209.LY_1_CCB.HO.NAV Recon.031208.EL_CCB.Dec03AuditPack.HL.V2.revised ctl_CCB.HO.reporting TB-Comb.1P.040316 2" xfId="1077"/>
    <cellStyle name="_CCB.HEN.Item12.ProfitNAVRecon.031209.LY_1_CCB.HO.NAV Recon.031208.EL_CCB.Dec03AuditPack.HL.V2.revised ctl_CCB.HO.reporting TB-Comb.1P.040316_05.CCB.HO.Tool.PRCAccounts.040409" xfId="1078"/>
    <cellStyle name="_CCB.HEN.Item12.ProfitNAVRecon.031209.LY_1_CCB.HO.NAV Recon.031208.EL_CCB.Dec03AuditPack.HL.V2.revised ctl_CCB.HO.reporting TB-Comb.1P.040316_05.CCB.HO.Tool.PRCAccounts.040409 2" xfId="1079"/>
    <cellStyle name="_CCB.HEN.Item12.ProfitNAVRecon.031209.LY_1_CCB.HO.NAV Recon.031208.EL_CCB.Dec03AuditPack.HL.V2.revised ctl_CCB.HO.reporting TB-Comb.1P.040316_05.CCB.HO.Tool.PRCAccounts.040409_P3.1 Intercompany Summary" xfId="1080"/>
    <cellStyle name="_CCB.HEN.Item12.ProfitNAVRecon.031209.LY_1_CCB.HO.NAV Recon.031208.EL_CCB.Dec03AuditPack.HL.V2.revised ctl_CCB.HO.reporting TB-Comb.1P.040316_05.CCB.HO.Tool.PRCAccounts.040409_P3.1 Intercompany Summary 2" xfId="1081"/>
    <cellStyle name="_CCB.HEN.Item12.ProfitNAVRecon.031209.LY_1_CCB.HO.NAV Recon.031208.EL_CCB.Dec03AuditPack.HL.V2.revised ctl_CCB.HO.reporting TB-Comb.1P.040316_P3.1 Intercompany Summary" xfId="1082"/>
    <cellStyle name="_CCB.HEN.Item12.ProfitNAVRecon.031209.LY_1_CCB.HO.NAV Recon.031208.EL_CCB.Dec03AuditPack.HL.V2.revised ctl_CCB.HO.reporting TB-Comb.1P.040316_P3.1 Intercompany Summary 2" xfId="1083"/>
    <cellStyle name="_CCB.HEN.Item12.ProfitNAVRecon.031209.LY_1_CCB.HO.NAV Recon.031208.EL_CCB.Dec03AuditPack.HL.V2.revised ctl_CCB.HO.reporting TB-Comb.4Period.040316" xfId="1084"/>
    <cellStyle name="_CCB.HEN.Item12.ProfitNAVRecon.031209.LY_1_CCB.HO.NAV Recon.031208.EL_CCB.Dec03AuditPack.HL.V2.revised ctl_CCB.HO.reporting TB-Comb.4Period.040316 2" xfId="1085"/>
    <cellStyle name="_CCB.HEN.Item12.ProfitNAVRecon.031209.LY_1_CCB.HO.NAV Recon.031208.EL_CCB.Dec03AuditPack.HL.V2.revised ctl_CCB.HO.reporting TB-Comb.4Period.040316_05.CCB.HO.Tool.PRCAccounts.040409" xfId="1086"/>
    <cellStyle name="_CCB.HEN.Item12.ProfitNAVRecon.031209.LY_1_CCB.HO.NAV Recon.031208.EL_CCB.Dec03AuditPack.HL.V2.revised ctl_CCB.HO.reporting TB-Comb.4Period.040316_05.CCB.HO.Tool.PRCAccounts.040409 2" xfId="1087"/>
    <cellStyle name="_CCB.HEN.Item12.ProfitNAVRecon.031209.LY_1_CCB.HO.NAV Recon.031208.EL_CCB.Dec03AuditPack.HL.V2.revised ctl_CCB.HO.reporting TB-Comb.4Period.040316_05.CCB.HO.Tool.PRCAccounts.040409_P3.1 Intercompany Summary" xfId="1088"/>
    <cellStyle name="_CCB.HEN.Item12.ProfitNAVRecon.031209.LY_1_CCB.HO.NAV Recon.031208.EL_CCB.Dec03AuditPack.HL.V2.revised ctl_CCB.HO.reporting TB-Comb.4Period.040316_05.CCB.HO.Tool.PRCAccounts.040409_P3.1 Intercompany Summary 2" xfId="1089"/>
    <cellStyle name="_CCB.HEN.Item12.ProfitNAVRecon.031209.LY_1_CCB.HO.NAV Recon.031208.EL_CCB.Dec03AuditPack.HL.V2.revised ctl_CCB.HO.reporting TB-Comb.4Period.040316_P3.1 Intercompany Summary" xfId="1090"/>
    <cellStyle name="_CCB.HEN.Item12.ProfitNAVRecon.031209.LY_1_CCB.HO.NAV Recon.031208.EL_CCB.Dec03AuditPack.HL.V2.revised ctl_CCB.HO.reporting TB-Comb.4Period.040316_P3.1 Intercompany Summary 2" xfId="1091"/>
    <cellStyle name="_CCB.HEN.Item12.ProfitNAVRecon.031209.LY_1_CCB.HO.NAV Recon.031208.EL_CCB.Dec03AuditPack.HL.V2.revised ctl_CCB.HO.reporting TB-HL.1P.040316" xfId="1092"/>
    <cellStyle name="_CCB.HEN.Item12.ProfitNAVRecon.031209.LY_1_CCB.HO.NAV Recon.031208.EL_CCB.Dec03AuditPack.HL.V2.revised ctl_CCB.HO.reporting TB-HL.1P.040316 2" xfId="1093"/>
    <cellStyle name="_CCB.HEN.Item12.ProfitNAVRecon.031209.LY_1_CCB.HO.NAV Recon.031208.EL_CCB.Dec03AuditPack.HL.V2.revised ctl_CCB.HO.reporting TB-HL.1P.040316_05.CCB.HO.Tool.PRCAccounts.040409" xfId="1094"/>
    <cellStyle name="_CCB.HEN.Item12.ProfitNAVRecon.031209.LY_1_CCB.HO.NAV Recon.031208.EL_CCB.Dec03AuditPack.HL.V2.revised ctl_CCB.HO.reporting TB-HL.1P.040316_05.CCB.HO.Tool.PRCAccounts.040409 2" xfId="1095"/>
    <cellStyle name="_CCB.HEN.Item12.ProfitNAVRecon.031209.LY_1_CCB.HO.NAV Recon.031208.EL_CCB.Dec03AuditPack.HL.V2.revised ctl_CCB.HO.reporting TB-HL.1P.040316_05.CCB.HO.Tool.PRCAccounts.040409_1" xfId="1096"/>
    <cellStyle name="_CCB.HEN.Item12.ProfitNAVRecon.031209.LY_1_CCB.HO.NAV Recon.031208.EL_CCB.Dec03AuditPack.HL.V2.revised ctl_CCB.HO.reporting TB-HL.1P.040316_05.CCB.HO.Tool.PRCAccounts.040409_1 2" xfId="1097"/>
    <cellStyle name="_CCB.HEN.Item12.ProfitNAVRecon.031209.LY_1_CCB.HO.NAV Recon.031208.EL_CCB.Dec03AuditPack.HL.V2.revised ctl_CCB.HO.reporting TB-HL.1P.040316_05.CCB.HO.Tool.PRCAccounts.040409_1_P3.1 Intercompany Summary" xfId="1098"/>
    <cellStyle name="_CCB.HEN.Item12.ProfitNAVRecon.031209.LY_1_CCB.HO.NAV Recon.031208.EL_CCB.Dec03AuditPack.HL.V2.revised ctl_CCB.HO.reporting TB-HL.1P.040316_05.CCB.HO.Tool.PRCAccounts.040409_1_P3.1 Intercompany Summary 2" xfId="1099"/>
    <cellStyle name="_CCB.HEN.Item12.ProfitNAVRecon.031209.LY_1_CCB.HO.NAV Recon.031208.EL_CCB.Dec03AuditPack.HL.V2.revised ctl_CCB.HO.reporting TB-HL.1P.040316_05.CCB.HO.Tool.PRCAccounts.040409_P3.1 Intercompany Summary" xfId="1100"/>
    <cellStyle name="_CCB.HEN.Item12.ProfitNAVRecon.031209.LY_1_CCB.HO.NAV Recon.031208.EL_CCB.Dec03AuditPack.HL.V2.revised ctl_CCB.HO.reporting TB-HL.1P.040316_05.CCB.HO.Tool.PRCAccounts.040409_P3.1 Intercompany Summary 2" xfId="1101"/>
    <cellStyle name="_CCB.HEN.Item12.ProfitNAVRecon.031209.LY_1_CCB.HO.NAV Recon.031208.EL_CCB.Dec03AuditPack.HL.V2.revised ctl_CCB.HO.reporting TB-HL.1P.040316_P3.1 Intercompany Summary" xfId="1102"/>
    <cellStyle name="_CCB.HEN.Item12.ProfitNAVRecon.031209.LY_1_CCB.HO.NAV Recon.031208.EL_CCB.Dec03AuditPack.HL.V2.revised ctl_CCB.HO.reporting TB-HL.1P.040316_P3.1 Intercompany Summary 2" xfId="1103"/>
    <cellStyle name="_CCB.HEN.Item12.ProfitNAVRecon.031209.LY_1_CCB.HO.NAV Recon.031208.EL_CCB.Dec03AuditPack.HL.V2.revised ctl_CCB.HO.Tool - convert old 2.5yrs combine TB to new.040315" xfId="1104"/>
    <cellStyle name="_CCB.HEN.Item12.ProfitNAVRecon.031209.LY_1_CCB.HO.NAV Recon.031208.EL_CCB.Dec03AuditPack.HL.V2.revised ctl_CCB.HO.Tool - convert old 2.5yrs combine TB to new.040315 2" xfId="1105"/>
    <cellStyle name="_CCB.HEN.Item12.ProfitNAVRecon.031209.LY_1_CCB.HO.NAV Recon.031208.EL_CCB.Dec03AuditPack.HL.V2.revised ctl_CCB.HO.Tool - convert old 2.5yrs combine TB to new.040315_05.CCB.HO.Tool.PRCAccounts.040409" xfId="1106"/>
    <cellStyle name="_CCB.HEN.Item12.ProfitNAVRecon.031209.LY_1_CCB.HO.NAV Recon.031208.EL_CCB.Dec03AuditPack.HL.V2.revised ctl_CCB.HO.Tool - convert old 2.5yrs combine TB to new.040315_05.CCB.HO.Tool.PRCAccounts.040409 2" xfId="1107"/>
    <cellStyle name="_CCB.HEN.Item12.ProfitNAVRecon.031209.LY_1_CCB.HO.NAV Recon.031208.EL_CCB.Dec03AuditPack.HL.V2.revised ctl_CCB.HO.Tool - convert old 2.5yrs combine TB to new.040315_05.CCB.HO.Tool.PRCAccounts.040409_P3.1 Intercompany Summary" xfId="1108"/>
    <cellStyle name="_CCB.HEN.Item12.ProfitNAVRecon.031209.LY_1_CCB.HO.NAV Recon.031208.EL_CCB.Dec03AuditPack.HL.V2.revised ctl_CCB.HO.Tool - convert old 2.5yrs combine TB to new.040315_05.CCB.HO.Tool.PRCAccounts.040409_P3.1 Intercompany Summary 2" xfId="1109"/>
    <cellStyle name="_CCB.HEN.Item12.ProfitNAVRecon.031209.LY_1_CCB.HO.NAV Recon.031208.EL_CCB.Dec03AuditPack.HL.V2.revised ctl_CCB.HO.Tool - convert old 2.5yrs combine TB to new.040315_P3.1 Intercompany Summary" xfId="1110"/>
    <cellStyle name="_CCB.HEN.Item12.ProfitNAVRecon.031209.LY_1_CCB.HO.NAV Recon.031208.EL_CCB.Dec03AuditPack.HL.V2.revised ctl_CCB.HO.Tool - convert old 2.5yrs combine TB to new.040315_P3.1 Intercompany Summary 2" xfId="1111"/>
    <cellStyle name="_CCB.HEN.Item12.ProfitNAVRecon.031209.LY_1_CCB.HO.NAV Recon.031208.EL_CCB.Dec03AuditPack.HL.V2.revised ctl_CCB.xx.4P.PRCTB.yymmdd" xfId="1112"/>
    <cellStyle name="_CCB.HEN.Item12.ProfitNAVRecon.031209.LY_1_CCB.HO.NAV Recon.031208.EL_CCB.Dec03AuditPack.HL.V2.revised ctl_CCB.xx.4P.PRCTB.yymmdd 2" xfId="1113"/>
    <cellStyle name="_CCB.HEN.Item12.ProfitNAVRecon.031209.LY_1_CCB.HO.NAV Recon.031208.EL_CCB.Dec03AuditPack.HL.V2.revised ctl_CCB.xx.4P.PRCTB.yymmdd_05.CCB.HO.Tool.PRCAccounts.040409" xfId="1114"/>
    <cellStyle name="_CCB.HEN.Item12.ProfitNAVRecon.031209.LY_1_CCB.HO.NAV Recon.031208.EL_CCB.Dec03AuditPack.HL.V2.revised ctl_CCB.xx.4P.PRCTB.yymmdd_05.CCB.HO.Tool.PRCAccounts.040409 2" xfId="1115"/>
    <cellStyle name="_CCB.HEN.Item12.ProfitNAVRecon.031209.LY_1_CCB.HO.NAV Recon.031208.EL_CCB.Dec03AuditPack.HL.V2.revised ctl_CCB.xx.4P.PRCTB.yymmdd_05.CCB.HO.Tool.PRCAccounts.040409_P3.1 Intercompany Summary" xfId="1116"/>
    <cellStyle name="_CCB.HEN.Item12.ProfitNAVRecon.031209.LY_1_CCB.HO.NAV Recon.031208.EL_CCB.Dec03AuditPack.HL.V2.revised ctl_CCB.xx.4P.PRCTB.yymmdd_05.CCB.HO.Tool.PRCAccounts.040409_P3.1 Intercompany Summary 2" xfId="1117"/>
    <cellStyle name="_CCB.HEN.Item12.ProfitNAVRecon.031209.LY_1_CCB.HO.NAV Recon.031208.EL_CCB.Dec03AuditPack.HL.V2.revised ctl_CCB.xx.4P.PRCTB.yymmdd_P3.1 Intercompany Summary" xfId="1118"/>
    <cellStyle name="_CCB.HEN.Item12.ProfitNAVRecon.031209.LY_1_CCB.HO.NAV Recon.031208.EL_CCB.Dec03AuditPack.HL.V2.revised ctl_CCB.xx.4P.PRCTB.yymmdd_P3.1 Intercompany Summary 2" xfId="1119"/>
    <cellStyle name="_CCB.HEN.Item12.ProfitNAVRecon.031209.LY_1_CCB.HO.NAV Recon.031208.EL_CCB.Dec03AuditPack.HL.V2.revised ctl_P3.1 Intercompany Summary" xfId="1120"/>
    <cellStyle name="_CCB.HEN.Item12.ProfitNAVRecon.031209.LY_1_CCB.HO.NAV Recon.031208.EL_CCB.Dec03AuditPack.HL.V2.revised ctl_P3.1 Intercompany Summary 2" xfId="1121"/>
    <cellStyle name="_CCB.HEN.Item12.ProfitNAVRecon.031209.LY_1_CCB.HO.NAV Recon.031208.EL_P3.1 Intercompany Summary" xfId="1122"/>
    <cellStyle name="_CCB.HEN.Item12.ProfitNAVRecon.031209.LY_1_CCB.HO.NAV Recon.031208.EL_P3.1 Intercompany Summary 2" xfId="1123"/>
    <cellStyle name="_CCB.HEN.Item12.ProfitNAVRecon.031209.LY_1_CCB.HO.NAV Recon.031222.AL" xfId="1124"/>
    <cellStyle name="_CCB.HEN.Item12.ProfitNAVRecon.031209.LY_1_CCB.HO.NAV Recon.031222.AL 2" xfId="1125"/>
    <cellStyle name="_CCB.HEN.Item12.ProfitNAVRecon.031209.LY_1_CCB.HO.NAV Recon.031222.AL_05.CCB.HO.Tool.PRCAccounts.040409" xfId="1126"/>
    <cellStyle name="_CCB.HEN.Item12.ProfitNAVRecon.031209.LY_1_CCB.HO.NAV Recon.031222.AL_05.CCB.HO.Tool.PRCAccounts.040409 2" xfId="1127"/>
    <cellStyle name="_CCB.HEN.Item12.ProfitNAVRecon.031209.LY_1_CCB.HO.NAV Recon.031222.AL_05.CCB.HO.Tool.PRCAccounts.040409_1" xfId="1128"/>
    <cellStyle name="_CCB.HEN.Item12.ProfitNAVRecon.031209.LY_1_CCB.HO.NAV Recon.031222.AL_05.CCB.HO.Tool.PRCAccounts.040409_1 2" xfId="1129"/>
    <cellStyle name="_CCB.HEN.Item12.ProfitNAVRecon.031209.LY_1_CCB.HO.NAV Recon.031222.AL_05.CCB.HO.Tool.PRCAccounts.040409_1_P3.1 Intercompany Summary" xfId="1130"/>
    <cellStyle name="_CCB.HEN.Item12.ProfitNAVRecon.031209.LY_1_CCB.HO.NAV Recon.031222.AL_05.CCB.HO.Tool.PRCAccounts.040409_1_P3.1 Intercompany Summary 2" xfId="1131"/>
    <cellStyle name="_CCB.HEN.Item12.ProfitNAVRecon.031209.LY_1_CCB.HO.NAV Recon.031222.AL_05.CCB.HO.Tool.PRCAccounts.040409_P3.1 Intercompany Summary" xfId="1132"/>
    <cellStyle name="_CCB.HEN.Item12.ProfitNAVRecon.031209.LY_1_CCB.HO.NAV Recon.031222.AL_05.CCB.HO.Tool.PRCAccounts.040409_P3.1 Intercompany Summary 2" xfId="1133"/>
    <cellStyle name="_CCB.HEN.Item12.ProfitNAVRecon.031209.LY_1_CCB.HO.NAV Recon.031222.AL_CCB.Dec03AuditPack.GL.V2" xfId="1134"/>
    <cellStyle name="_CCB.HEN.Item12.ProfitNAVRecon.031209.LY_1_CCB.HO.NAV Recon.031222.AL_CCB.Dec03AuditPack.GL.V2 2" xfId="1135"/>
    <cellStyle name="_CCB.HEN.Item12.ProfitNAVRecon.031209.LY_1_CCB.HO.NAV Recon.031222.AL_CCB.Dec03AuditPack.GL.V2_05.CCB.HO.Tool.PRCAccounts.040409" xfId="1136"/>
    <cellStyle name="_CCB.HEN.Item12.ProfitNAVRecon.031209.LY_1_CCB.HO.NAV Recon.031222.AL_CCB.Dec03AuditPack.GL.V2_05.CCB.HO.Tool.PRCAccounts.040409 2" xfId="1137"/>
    <cellStyle name="_CCB.HEN.Item12.ProfitNAVRecon.031209.LY_1_CCB.HO.NAV Recon.031222.AL_CCB.Dec03AuditPack.GL.V2_05.CCB.HO.Tool.PRCAccounts.040409_1" xfId="1138"/>
    <cellStyle name="_CCB.HEN.Item12.ProfitNAVRecon.031209.LY_1_CCB.HO.NAV Recon.031222.AL_CCB.Dec03AuditPack.GL.V2_05.CCB.HO.Tool.PRCAccounts.040409_1 2" xfId="1139"/>
    <cellStyle name="_CCB.HEN.Item12.ProfitNAVRecon.031209.LY_1_CCB.HO.NAV Recon.031222.AL_CCB.Dec03AuditPack.GL.V2_05.CCB.HO.Tool.PRCAccounts.040409_1_P3.1 Intercompany Summary" xfId="1140"/>
    <cellStyle name="_CCB.HEN.Item12.ProfitNAVRecon.031209.LY_1_CCB.HO.NAV Recon.031222.AL_CCB.Dec03AuditPack.GL.V2_05.CCB.HO.Tool.PRCAccounts.040409_1_P3.1 Intercompany Summary 2" xfId="1141"/>
    <cellStyle name="_CCB.HEN.Item12.ProfitNAVRecon.031209.LY_1_CCB.HO.NAV Recon.031222.AL_CCB.Dec03AuditPack.GL.V2_05.CCB.HO.Tool.PRCAccounts.040409_P3.1 Intercompany Summary" xfId="1142"/>
    <cellStyle name="_CCB.HEN.Item12.ProfitNAVRecon.031209.LY_1_CCB.HO.NAV Recon.031222.AL_CCB.Dec03AuditPack.GL.V2_05.CCB.HO.Tool.PRCAccounts.040409_P3.1 Intercompany Summary 2" xfId="1143"/>
    <cellStyle name="_CCB.HEN.Item12.ProfitNAVRecon.031209.LY_1_CCB.HO.NAV Recon.031222.AL_CCB.Dec03AuditPack.GL.V2_CCB.Dec03AuditPack.GL.V4(trail run new)" xfId="1144"/>
    <cellStyle name="_CCB.HEN.Item12.ProfitNAVRecon.031209.LY_1_CCB.HO.NAV Recon.031222.AL_CCB.Dec03AuditPack.GL.V2_CCB.Dec03AuditPack.GL.V4(trail run new) 2" xfId="1145"/>
    <cellStyle name="_CCB.HEN.Item12.ProfitNAVRecon.031209.LY_1_CCB.HO.NAV Recon.031222.AL_CCB.Dec03AuditPack.GL.V2_CCB.Dec03AuditPack.GL.V4(trail run new)_P3.1 Intercompany Summary" xfId="1146"/>
    <cellStyle name="_CCB.HEN.Item12.ProfitNAVRecon.031209.LY_1_CCB.HO.NAV Recon.031222.AL_CCB.Dec03AuditPack.GL.V2_CCB.Dec03AuditPack.GL.V4(trail run new)_P3.1 Intercompany Summary 2" xfId="1147"/>
    <cellStyle name="_CCB.HEN.Item12.ProfitNAVRecon.031209.LY_1_CCB.HO.NAV Recon.031222.AL_CCB.Dec03AuditPack.GL.V2_CCB.Dec03AuditPack.GL.V4(trial run new)" xfId="1148"/>
    <cellStyle name="_CCB.HEN.Item12.ProfitNAVRecon.031209.LY_1_CCB.HO.NAV Recon.031222.AL_CCB.Dec03AuditPack.GL.V2_CCB.Dec03AuditPack.GL.V4(trial run new) 2" xfId="1149"/>
    <cellStyle name="_CCB.HEN.Item12.ProfitNAVRecon.031209.LY_1_CCB.HO.NAV Recon.031222.AL_CCB.Dec03AuditPack.GL.V2_CCB.Dec03AuditPack.GL.V4(trial run new)_P3.1 Intercompany Summary" xfId="1150"/>
    <cellStyle name="_CCB.HEN.Item12.ProfitNAVRecon.031209.LY_1_CCB.HO.NAV Recon.031222.AL_CCB.Dec03AuditPack.GL.V2_CCB.Dec03AuditPack.GL.V4(trial run new)_P3.1 Intercompany Summary 2" xfId="1151"/>
    <cellStyle name="_CCB.HEN.Item12.ProfitNAVRecon.031209.LY_1_CCB.HO.NAV Recon.031222.AL_CCB.Dec03AuditPack.GL.V2_Copy of CCB.Dec03AuditPack.GL.V4" xfId="1152"/>
    <cellStyle name="_CCB.HEN.Item12.ProfitNAVRecon.031209.LY_1_CCB.HO.NAV Recon.031222.AL_CCB.Dec03AuditPack.GL.V2_Copy of CCB.Dec03AuditPack.GL.V4 2" xfId="1153"/>
    <cellStyle name="_CCB.HEN.Item12.ProfitNAVRecon.031209.LY_1_CCB.HO.NAV Recon.031222.AL_CCB.Dec03AuditPack.GL.V2_Copy of CCB.Dec03AuditPack.GL.V4_P3.1 Intercompany Summary" xfId="1154"/>
    <cellStyle name="_CCB.HEN.Item12.ProfitNAVRecon.031209.LY_1_CCB.HO.NAV Recon.031222.AL_CCB.Dec03AuditPack.GL.V2_Copy of CCB.Dec03AuditPack.GL.V4_P3.1 Intercompany Summary 2" xfId="1155"/>
    <cellStyle name="_CCB.HEN.Item12.ProfitNAVRecon.031209.LY_1_CCB.HO.NAV Recon.031222.AL_CCB.Dec03AuditPack.GL.V2_P3.1 Intercompany Summary" xfId="1156"/>
    <cellStyle name="_CCB.HEN.Item12.ProfitNAVRecon.031209.LY_1_CCB.HO.NAV Recon.031222.AL_CCB.Dec03AuditPack.GL.V2_P3.1 Intercompany Summary 2" xfId="1157"/>
    <cellStyle name="_CCB.HEN.Item12.ProfitNAVRecon.031209.LY_1_CCB.HO.NAV Recon.031222.AL_CCB.Dec03AuditPack.HL.V2.revised ctl" xfId="1158"/>
    <cellStyle name="_CCB.HEN.Item12.ProfitNAVRecon.031209.LY_1_CCB.HO.NAV Recon.031222.AL_CCB.Dec03AuditPack.HL.V2.revised ctl 2" xfId="1159"/>
    <cellStyle name="_CCB.HEN.Item12.ProfitNAVRecon.031209.LY_1_CCB.HO.NAV Recon.031222.AL_CCB.Dec03AuditPack.HL.V2.revised ctl_05.CCB.HO.Tool.PRCAccounts.040409" xfId="1160"/>
    <cellStyle name="_CCB.HEN.Item12.ProfitNAVRecon.031209.LY_1_CCB.HO.NAV Recon.031222.AL_CCB.Dec03AuditPack.HL.V2.revised ctl_05.CCB.HO.Tool.PRCAccounts.040409 2" xfId="1161"/>
    <cellStyle name="_CCB.HEN.Item12.ProfitNAVRecon.031209.LY_1_CCB.HO.NAV Recon.031222.AL_CCB.Dec03AuditPack.HL.V2.revised ctl_05.CCB.HO.Tool.PRCAccounts.040409_P3.1 Intercompany Summary" xfId="1162"/>
    <cellStyle name="_CCB.HEN.Item12.ProfitNAVRecon.031209.LY_1_CCB.HO.NAV Recon.031222.AL_CCB.Dec03AuditPack.HL.V2.revised ctl_05.CCB.HO.Tool.PRCAccounts.040409_P3.1 Intercompany Summary 2" xfId="1163"/>
    <cellStyle name="_CCB.HEN.Item12.ProfitNAVRecon.031209.LY_1_CCB.HO.NAV Recon.031222.AL_CCB.Dec03AuditPack.HL.V2.revised ctl_CCB.HO.new TB template.for reporting package.040309" xfId="1164"/>
    <cellStyle name="_CCB.HEN.Item12.ProfitNAVRecon.031209.LY_1_CCB.HO.NAV Recon.031222.AL_CCB.Dec03AuditPack.HL.V2.revised ctl_CCB.HO.new TB template.for reporting package.040309 2" xfId="1165"/>
    <cellStyle name="_CCB.HEN.Item12.ProfitNAVRecon.031209.LY_1_CCB.HO.NAV Recon.031222.AL_CCB.Dec03AuditPack.HL.V2.revised ctl_CCB.HO.new TB template.for reporting package.040309_05.CCB.HO.Tool.PRCAccounts.040409" xfId="1166"/>
    <cellStyle name="_CCB.HEN.Item12.ProfitNAVRecon.031209.LY_1_CCB.HO.NAV Recon.031222.AL_CCB.Dec03AuditPack.HL.V2.revised ctl_CCB.HO.new TB template.for reporting package.040309_05.CCB.HO.Tool.PRCAccounts.040409 2" xfId="1167"/>
    <cellStyle name="_CCB.HEN.Item12.ProfitNAVRecon.031209.LY_1_CCB.HO.NAV Recon.031222.AL_CCB.Dec03AuditPack.HL.V2.revised ctl_CCB.HO.new TB template.for reporting package.040309_05.CCB.HO.Tool.PRCAccounts.040409_1" xfId="1168"/>
    <cellStyle name="_CCB.HEN.Item12.ProfitNAVRecon.031209.LY_1_CCB.HO.NAV Recon.031222.AL_CCB.Dec03AuditPack.HL.V2.revised ctl_CCB.HO.new TB template.for reporting package.040309_05.CCB.HO.Tool.PRCAccounts.040409_1 2" xfId="1169"/>
    <cellStyle name="_CCB.HEN.Item12.ProfitNAVRecon.031209.LY_1_CCB.HO.NAV Recon.031222.AL_CCB.Dec03AuditPack.HL.V2.revised ctl_CCB.HO.new TB template.for reporting package.040309_05.CCB.HO.Tool.PRCAccounts.040409_1_P3.1 Intercompany Summary" xfId="1170"/>
    <cellStyle name="_CCB.HEN.Item12.ProfitNAVRecon.031209.LY_1_CCB.HO.NAV Recon.031222.AL_CCB.Dec03AuditPack.HL.V2.revised ctl_CCB.HO.new TB template.for reporting package.040309_05.CCB.HO.Tool.PRCAccounts.040409_1_P3.1 Intercompany Summary 2" xfId="1171"/>
    <cellStyle name="_CCB.HEN.Item12.ProfitNAVRecon.031209.LY_1_CCB.HO.NAV Recon.031222.AL_CCB.Dec03AuditPack.HL.V2.revised ctl_CCB.HO.new TB template.for reporting package.040309_05.CCB.HO.Tool.PRCAccounts.040409_P3.1 Intercompany Summary" xfId="1172"/>
    <cellStyle name="_CCB.HEN.Item12.ProfitNAVRecon.031209.LY_1_CCB.HO.NAV Recon.031222.AL_CCB.Dec03AuditPack.HL.V2.revised ctl_CCB.HO.new TB template.for reporting package.040309_05.CCB.HO.Tool.PRCAccounts.040409_P3.1 Intercompany Summary 2" xfId="1173"/>
    <cellStyle name="_CCB.HEN.Item12.ProfitNAVRecon.031209.LY_1_CCB.HO.NAV Recon.031222.AL_CCB.Dec03AuditPack.HL.V2.revised ctl_CCB.HO.new TB template.for reporting package.040309_P3.1 Intercompany Summary" xfId="1174"/>
    <cellStyle name="_CCB.HEN.Item12.ProfitNAVRecon.031209.LY_1_CCB.HO.NAV Recon.031222.AL_CCB.Dec03AuditPack.HL.V2.revised ctl_CCB.HO.new TB template.for reporting package.040309_P3.1 Intercompany Summary 2" xfId="1175"/>
    <cellStyle name="_CCB.HEN.Item12.ProfitNAVRecon.031209.LY_1_CCB.HO.NAV Recon.031222.AL_CCB.Dec03AuditPack.HL.V2.revised ctl_CCB.HO.new TB template.for reporting package.1P.040316" xfId="1176"/>
    <cellStyle name="_CCB.HEN.Item12.ProfitNAVRecon.031209.LY_1_CCB.HO.NAV Recon.031222.AL_CCB.Dec03AuditPack.HL.V2.revised ctl_CCB.HO.new TB template.for reporting package.1P.040316 2" xfId="1177"/>
    <cellStyle name="_CCB.HEN.Item12.ProfitNAVRecon.031209.LY_1_CCB.HO.NAV Recon.031222.AL_CCB.Dec03AuditPack.HL.V2.revised ctl_CCB.HO.new TB template.for reporting package.1P.040316_05.CCB.HO.Tool.PRCAccounts.040409" xfId="1178"/>
    <cellStyle name="_CCB.HEN.Item12.ProfitNAVRecon.031209.LY_1_CCB.HO.NAV Recon.031222.AL_CCB.Dec03AuditPack.HL.V2.revised ctl_CCB.HO.new TB template.for reporting package.1P.040316_05.CCB.HO.Tool.PRCAccounts.040409 2" xfId="1179"/>
    <cellStyle name="_CCB.HEN.Item12.ProfitNAVRecon.031209.LY_1_CCB.HO.NAV Recon.031222.AL_CCB.Dec03AuditPack.HL.V2.revised ctl_CCB.HO.new TB template.for reporting package.1P.040316_05.CCB.HO.Tool.PRCAccounts.040409_1" xfId="1180"/>
    <cellStyle name="_CCB.HEN.Item12.ProfitNAVRecon.031209.LY_1_CCB.HO.NAV Recon.031222.AL_CCB.Dec03AuditPack.HL.V2.revised ctl_CCB.HO.new TB template.for reporting package.1P.040316_05.CCB.HO.Tool.PRCAccounts.040409_1 2" xfId="1181"/>
    <cellStyle name="_CCB.HEN.Item12.ProfitNAVRecon.031209.LY_1_CCB.HO.NAV Recon.031222.AL_CCB.Dec03AuditPack.HL.V2.revised ctl_CCB.HO.new TB template.for reporting package.1P.040316_05.CCB.HO.Tool.PRCAccounts.040409_1_P3.1 Intercompany Summary" xfId="1182"/>
    <cellStyle name="_CCB.HEN.Item12.ProfitNAVRecon.031209.LY_1_CCB.HO.NAV Recon.031222.AL_CCB.Dec03AuditPack.HL.V2.revised ctl_CCB.HO.new TB template.for reporting package.1P.040316_05.CCB.HO.Tool.PRCAccounts.040409_1_P3.1 Intercompany Summary 2" xfId="1183"/>
    <cellStyle name="_CCB.HEN.Item12.ProfitNAVRecon.031209.LY_1_CCB.HO.NAV Recon.031222.AL_CCB.Dec03AuditPack.HL.V2.revised ctl_CCB.HO.new TB template.for reporting package.1P.040316_05.CCB.HO.Tool.PRCAccounts.040409_P3.1 Intercompany Summary" xfId="1184"/>
    <cellStyle name="_CCB.HEN.Item12.ProfitNAVRecon.031209.LY_1_CCB.HO.NAV Recon.031222.AL_CCB.Dec03AuditPack.HL.V2.revised ctl_CCB.HO.new TB template.for reporting package.1P.040316_05.CCB.HO.Tool.PRCAccounts.040409_P3.1 Intercompany Summary 2" xfId="1185"/>
    <cellStyle name="_CCB.HEN.Item12.ProfitNAVRecon.031209.LY_1_CCB.HO.NAV Recon.031222.AL_CCB.Dec03AuditPack.HL.V2.revised ctl_CCB.HO.new TB template.for reporting package.1P.040316_P3.1 Intercompany Summary" xfId="1186"/>
    <cellStyle name="_CCB.HEN.Item12.ProfitNAVRecon.031209.LY_1_CCB.HO.NAV Recon.031222.AL_CCB.Dec03AuditPack.HL.V2.revised ctl_CCB.HO.new TB template.for reporting package.1P.040316_P3.1 Intercompany Summary 2" xfId="1187"/>
    <cellStyle name="_CCB.HEN.Item12.ProfitNAVRecon.031209.LY_1_CCB.HO.NAV Recon.031222.AL_CCB.Dec03AuditPack.HL.V2.revised ctl_CCB.HO.reporting TB-Comb.1P.040316" xfId="1188"/>
    <cellStyle name="_CCB.HEN.Item12.ProfitNAVRecon.031209.LY_1_CCB.HO.NAV Recon.031222.AL_CCB.Dec03AuditPack.HL.V2.revised ctl_CCB.HO.reporting TB-Comb.1P.040316 2" xfId="1189"/>
    <cellStyle name="_CCB.HEN.Item12.ProfitNAVRecon.031209.LY_1_CCB.HO.NAV Recon.031222.AL_CCB.Dec03AuditPack.HL.V2.revised ctl_CCB.HO.reporting TB-Comb.1P.040316_05.CCB.HO.Tool.PRCAccounts.040409" xfId="1190"/>
    <cellStyle name="_CCB.HEN.Item12.ProfitNAVRecon.031209.LY_1_CCB.HO.NAV Recon.031222.AL_CCB.Dec03AuditPack.HL.V2.revised ctl_CCB.HO.reporting TB-Comb.1P.040316_05.CCB.HO.Tool.PRCAccounts.040409 2" xfId="1191"/>
    <cellStyle name="_CCB.HEN.Item12.ProfitNAVRecon.031209.LY_1_CCB.HO.NAV Recon.031222.AL_CCB.Dec03AuditPack.HL.V2.revised ctl_CCB.HO.reporting TB-Comb.1P.040316_05.CCB.HO.Tool.PRCAccounts.040409_P3.1 Intercompany Summary" xfId="1192"/>
    <cellStyle name="_CCB.HEN.Item12.ProfitNAVRecon.031209.LY_1_CCB.HO.NAV Recon.031222.AL_CCB.Dec03AuditPack.HL.V2.revised ctl_CCB.HO.reporting TB-Comb.1P.040316_05.CCB.HO.Tool.PRCAccounts.040409_P3.1 Intercompany Summary 2" xfId="1193"/>
    <cellStyle name="_CCB.HEN.Item12.ProfitNAVRecon.031209.LY_1_CCB.HO.NAV Recon.031222.AL_CCB.Dec03AuditPack.HL.V2.revised ctl_CCB.HO.reporting TB-Comb.1P.040316_P3.1 Intercompany Summary" xfId="1194"/>
    <cellStyle name="_CCB.HEN.Item12.ProfitNAVRecon.031209.LY_1_CCB.HO.NAV Recon.031222.AL_CCB.Dec03AuditPack.HL.V2.revised ctl_CCB.HO.reporting TB-Comb.1P.040316_P3.1 Intercompany Summary 2" xfId="1195"/>
    <cellStyle name="_CCB.HEN.Item12.ProfitNAVRecon.031209.LY_1_CCB.HO.NAV Recon.031222.AL_CCB.Dec03AuditPack.HL.V2.revised ctl_CCB.HO.reporting TB-Comb.4Period.040316" xfId="1196"/>
    <cellStyle name="_CCB.HEN.Item12.ProfitNAVRecon.031209.LY_1_CCB.HO.NAV Recon.031222.AL_CCB.Dec03AuditPack.HL.V2.revised ctl_CCB.HO.reporting TB-Comb.4Period.040316 2" xfId="1197"/>
    <cellStyle name="_CCB.HEN.Item12.ProfitNAVRecon.031209.LY_1_CCB.HO.NAV Recon.031222.AL_CCB.Dec03AuditPack.HL.V2.revised ctl_CCB.HO.reporting TB-Comb.4Period.040316_05.CCB.HO.Tool.PRCAccounts.040409" xfId="1198"/>
    <cellStyle name="_CCB.HEN.Item12.ProfitNAVRecon.031209.LY_1_CCB.HO.NAV Recon.031222.AL_CCB.Dec03AuditPack.HL.V2.revised ctl_CCB.HO.reporting TB-Comb.4Period.040316_05.CCB.HO.Tool.PRCAccounts.040409 2" xfId="1199"/>
    <cellStyle name="_CCB.HEN.Item12.ProfitNAVRecon.031209.LY_1_CCB.HO.NAV Recon.031222.AL_CCB.Dec03AuditPack.HL.V2.revised ctl_CCB.HO.reporting TB-Comb.4Period.040316_05.CCB.HO.Tool.PRCAccounts.040409_P3.1 Intercompany Summary" xfId="1200"/>
    <cellStyle name="_CCB.HEN.Item12.ProfitNAVRecon.031209.LY_1_CCB.HO.NAV Recon.031222.AL_CCB.Dec03AuditPack.HL.V2.revised ctl_CCB.HO.reporting TB-Comb.4Period.040316_05.CCB.HO.Tool.PRCAccounts.040409_P3.1 Intercompany Summary 2" xfId="1201"/>
    <cellStyle name="_CCB.HEN.Item12.ProfitNAVRecon.031209.LY_1_CCB.HO.NAV Recon.031222.AL_CCB.Dec03AuditPack.HL.V2.revised ctl_CCB.HO.reporting TB-Comb.4Period.040316_P3.1 Intercompany Summary" xfId="1202"/>
    <cellStyle name="_CCB.HEN.Item12.ProfitNAVRecon.031209.LY_1_CCB.HO.NAV Recon.031222.AL_CCB.Dec03AuditPack.HL.V2.revised ctl_CCB.HO.reporting TB-Comb.4Period.040316_P3.1 Intercompany Summary 2" xfId="1203"/>
    <cellStyle name="_CCB.HEN.Item12.ProfitNAVRecon.031209.LY_1_CCB.HO.NAV Recon.031222.AL_CCB.Dec03AuditPack.HL.V2.revised ctl_CCB.HO.reporting TB-HL.1P.040316" xfId="1204"/>
    <cellStyle name="_CCB.HEN.Item12.ProfitNAVRecon.031209.LY_1_CCB.HO.NAV Recon.031222.AL_CCB.Dec03AuditPack.HL.V2.revised ctl_CCB.HO.reporting TB-HL.1P.040316 2" xfId="1205"/>
    <cellStyle name="_CCB.HEN.Item12.ProfitNAVRecon.031209.LY_1_CCB.HO.NAV Recon.031222.AL_CCB.Dec03AuditPack.HL.V2.revised ctl_CCB.HO.reporting TB-HL.1P.040316_05.CCB.HO.Tool.PRCAccounts.040409" xfId="1206"/>
    <cellStyle name="_CCB.HEN.Item12.ProfitNAVRecon.031209.LY_1_CCB.HO.NAV Recon.031222.AL_CCB.Dec03AuditPack.HL.V2.revised ctl_CCB.HO.reporting TB-HL.1P.040316_05.CCB.HO.Tool.PRCAccounts.040409 2" xfId="1207"/>
    <cellStyle name="_CCB.HEN.Item12.ProfitNAVRecon.031209.LY_1_CCB.HO.NAV Recon.031222.AL_CCB.Dec03AuditPack.HL.V2.revised ctl_CCB.HO.reporting TB-HL.1P.040316_05.CCB.HO.Tool.PRCAccounts.040409_1" xfId="1208"/>
    <cellStyle name="_CCB.HEN.Item12.ProfitNAVRecon.031209.LY_1_CCB.HO.NAV Recon.031222.AL_CCB.Dec03AuditPack.HL.V2.revised ctl_CCB.HO.reporting TB-HL.1P.040316_05.CCB.HO.Tool.PRCAccounts.040409_1 2" xfId="1209"/>
    <cellStyle name="_CCB.HEN.Item12.ProfitNAVRecon.031209.LY_1_CCB.HO.NAV Recon.031222.AL_CCB.Dec03AuditPack.HL.V2.revised ctl_CCB.HO.reporting TB-HL.1P.040316_05.CCB.HO.Tool.PRCAccounts.040409_1_P3.1 Intercompany Summary" xfId="1210"/>
    <cellStyle name="_CCB.HEN.Item12.ProfitNAVRecon.031209.LY_1_CCB.HO.NAV Recon.031222.AL_CCB.Dec03AuditPack.HL.V2.revised ctl_CCB.HO.reporting TB-HL.1P.040316_05.CCB.HO.Tool.PRCAccounts.040409_1_P3.1 Intercompany Summary 2" xfId="1211"/>
    <cellStyle name="_CCB.HEN.Item12.ProfitNAVRecon.031209.LY_1_CCB.HO.NAV Recon.031222.AL_CCB.Dec03AuditPack.HL.V2.revised ctl_CCB.HO.reporting TB-HL.1P.040316_05.CCB.HO.Tool.PRCAccounts.040409_P3.1 Intercompany Summary" xfId="1212"/>
    <cellStyle name="_CCB.HEN.Item12.ProfitNAVRecon.031209.LY_1_CCB.HO.NAV Recon.031222.AL_CCB.Dec03AuditPack.HL.V2.revised ctl_CCB.HO.reporting TB-HL.1P.040316_05.CCB.HO.Tool.PRCAccounts.040409_P3.1 Intercompany Summary 2" xfId="1213"/>
    <cellStyle name="_CCB.HEN.Item12.ProfitNAVRecon.031209.LY_1_CCB.HO.NAV Recon.031222.AL_CCB.Dec03AuditPack.HL.V2.revised ctl_CCB.HO.reporting TB-HL.1P.040316_P3.1 Intercompany Summary" xfId="1214"/>
    <cellStyle name="_CCB.HEN.Item12.ProfitNAVRecon.031209.LY_1_CCB.HO.NAV Recon.031222.AL_CCB.Dec03AuditPack.HL.V2.revised ctl_CCB.HO.reporting TB-HL.1P.040316_P3.1 Intercompany Summary 2" xfId="1215"/>
    <cellStyle name="_CCB.HEN.Item12.ProfitNAVRecon.031209.LY_1_CCB.HO.NAV Recon.031222.AL_CCB.Dec03AuditPack.HL.V2.revised ctl_CCB.HO.Tool - convert old 2.5yrs combine TB to new.040315" xfId="1216"/>
    <cellStyle name="_CCB.HEN.Item12.ProfitNAVRecon.031209.LY_1_CCB.HO.NAV Recon.031222.AL_CCB.Dec03AuditPack.HL.V2.revised ctl_CCB.HO.Tool - convert old 2.5yrs combine TB to new.040315 2" xfId="1217"/>
    <cellStyle name="_CCB.HEN.Item12.ProfitNAVRecon.031209.LY_1_CCB.HO.NAV Recon.031222.AL_CCB.Dec03AuditPack.HL.V2.revised ctl_CCB.HO.Tool - convert old 2.5yrs combine TB to new.040315_05.CCB.HO.Tool.PRCAccounts.040409" xfId="1218"/>
    <cellStyle name="_CCB.HEN.Item12.ProfitNAVRecon.031209.LY_1_CCB.HO.NAV Recon.031222.AL_CCB.Dec03AuditPack.HL.V2.revised ctl_CCB.HO.Tool - convert old 2.5yrs combine TB to new.040315_05.CCB.HO.Tool.PRCAccounts.040409 2" xfId="1219"/>
    <cellStyle name="_CCB.HEN.Item12.ProfitNAVRecon.031209.LY_1_CCB.HO.NAV Recon.031222.AL_CCB.Dec03AuditPack.HL.V2.revised ctl_CCB.HO.Tool - convert old 2.5yrs combine TB to new.040315_05.CCB.HO.Tool.PRCAccounts.040409_P3.1 Intercompany Summary" xfId="1220"/>
    <cellStyle name="_CCB.HEN.Item12.ProfitNAVRecon.031209.LY_1_CCB.HO.NAV Recon.031222.AL_CCB.Dec03AuditPack.HL.V2.revised ctl_CCB.HO.Tool - convert old 2.5yrs combine TB to new.040315_05.CCB.HO.Tool.PRCAccounts.040409_P3.1 Intercompany Summary 2" xfId="1221"/>
    <cellStyle name="_CCB.HEN.Item12.ProfitNAVRecon.031209.LY_1_CCB.HO.NAV Recon.031222.AL_CCB.Dec03AuditPack.HL.V2.revised ctl_CCB.HO.Tool - convert old 2.5yrs combine TB to new.040315_P3.1 Intercompany Summary" xfId="1222"/>
    <cellStyle name="_CCB.HEN.Item12.ProfitNAVRecon.031209.LY_1_CCB.HO.NAV Recon.031222.AL_CCB.Dec03AuditPack.HL.V2.revised ctl_CCB.HO.Tool - convert old 2.5yrs combine TB to new.040315_P3.1 Intercompany Summary 2" xfId="1223"/>
    <cellStyle name="_CCB.HEN.Item12.ProfitNAVRecon.031209.LY_1_CCB.HO.NAV Recon.031222.AL_CCB.Dec03AuditPack.HL.V2.revised ctl_CCB.xx.4P.PRCTB.yymmdd" xfId="1224"/>
    <cellStyle name="_CCB.HEN.Item12.ProfitNAVRecon.031209.LY_1_CCB.HO.NAV Recon.031222.AL_CCB.Dec03AuditPack.HL.V2.revised ctl_CCB.xx.4P.PRCTB.yymmdd 2" xfId="1225"/>
    <cellStyle name="_CCB.HEN.Item12.ProfitNAVRecon.031209.LY_1_CCB.HO.NAV Recon.031222.AL_CCB.Dec03AuditPack.HL.V2.revised ctl_CCB.xx.4P.PRCTB.yymmdd_05.CCB.HO.Tool.PRCAccounts.040409" xfId="1226"/>
    <cellStyle name="_CCB.HEN.Item12.ProfitNAVRecon.031209.LY_1_CCB.HO.NAV Recon.031222.AL_CCB.Dec03AuditPack.HL.V2.revised ctl_CCB.xx.4P.PRCTB.yymmdd_05.CCB.HO.Tool.PRCAccounts.040409 2" xfId="1227"/>
    <cellStyle name="_CCB.HEN.Item12.ProfitNAVRecon.031209.LY_1_CCB.HO.NAV Recon.031222.AL_CCB.Dec03AuditPack.HL.V2.revised ctl_CCB.xx.4P.PRCTB.yymmdd_05.CCB.HO.Tool.PRCAccounts.040409_P3.1 Intercompany Summary" xfId="1228"/>
    <cellStyle name="_CCB.HEN.Item12.ProfitNAVRecon.031209.LY_1_CCB.HO.NAV Recon.031222.AL_CCB.Dec03AuditPack.HL.V2.revised ctl_CCB.xx.4P.PRCTB.yymmdd_05.CCB.HO.Tool.PRCAccounts.040409_P3.1 Intercompany Summary 2" xfId="1229"/>
    <cellStyle name="_CCB.HEN.Item12.ProfitNAVRecon.031209.LY_1_CCB.HO.NAV Recon.031222.AL_CCB.Dec03AuditPack.HL.V2.revised ctl_CCB.xx.4P.PRCTB.yymmdd_P3.1 Intercompany Summary" xfId="1230"/>
    <cellStyle name="_CCB.HEN.Item12.ProfitNAVRecon.031209.LY_1_CCB.HO.NAV Recon.031222.AL_CCB.Dec03AuditPack.HL.V2.revised ctl_CCB.xx.4P.PRCTB.yymmdd_P3.1 Intercompany Summary 2" xfId="1231"/>
    <cellStyle name="_CCB.HEN.Item12.ProfitNAVRecon.031209.LY_1_CCB.HO.NAV Recon.031222.AL_CCB.Dec03AuditPack.HL.V2.revised ctl_P3.1 Intercompany Summary" xfId="1232"/>
    <cellStyle name="_CCB.HEN.Item12.ProfitNAVRecon.031209.LY_1_CCB.HO.NAV Recon.031222.AL_CCB.Dec03AuditPack.HL.V2.revised ctl_P3.1 Intercompany Summary 2" xfId="1233"/>
    <cellStyle name="_CCB.HEN.Item12.ProfitNAVRecon.031209.LY_1_CCB.HO.NAV Recon.031222.AL_P3.1 Intercompany Summary" xfId="1234"/>
    <cellStyle name="_CCB.HEN.Item12.ProfitNAVRecon.031209.LY_1_CCB.HO.NAV Recon.031222.AL_P3.1 Intercompany Summary 2" xfId="1235"/>
    <cellStyle name="_CCB.HEN.Item12.ProfitNAVRecon.031209.LY_1_CCB.HO.NAV Recon.031226.AL" xfId="1236"/>
    <cellStyle name="_CCB.HEN.Item12.ProfitNAVRecon.031209.LY_1_CCB.HO.NAV Recon.031226.AL 2" xfId="1237"/>
    <cellStyle name="_CCB.HEN.Item12.ProfitNAVRecon.031209.LY_1_CCB.HO.NAV Recon.031226.AL_05.CCB.HO.Tool.PRCAccounts.040409" xfId="1238"/>
    <cellStyle name="_CCB.HEN.Item12.ProfitNAVRecon.031209.LY_1_CCB.HO.NAV Recon.031226.AL_05.CCB.HO.Tool.PRCAccounts.040409 2" xfId="1239"/>
    <cellStyle name="_CCB.HEN.Item12.ProfitNAVRecon.031209.LY_1_CCB.HO.NAV Recon.031226.AL_05.CCB.HO.Tool.PRCAccounts.040409_1" xfId="1240"/>
    <cellStyle name="_CCB.HEN.Item12.ProfitNAVRecon.031209.LY_1_CCB.HO.NAV Recon.031226.AL_05.CCB.HO.Tool.PRCAccounts.040409_1 2" xfId="1241"/>
    <cellStyle name="_CCB.HEN.Item12.ProfitNAVRecon.031209.LY_1_CCB.HO.NAV Recon.031226.AL_05.CCB.HO.Tool.PRCAccounts.040409_1_P3.1 Intercompany Summary" xfId="1242"/>
    <cellStyle name="_CCB.HEN.Item12.ProfitNAVRecon.031209.LY_1_CCB.HO.NAV Recon.031226.AL_05.CCB.HO.Tool.PRCAccounts.040409_1_P3.1 Intercompany Summary 2" xfId="1243"/>
    <cellStyle name="_CCB.HEN.Item12.ProfitNAVRecon.031209.LY_1_CCB.HO.NAV Recon.031226.AL_05.CCB.HO.Tool.PRCAccounts.040409_P3.1 Intercompany Summary" xfId="1244"/>
    <cellStyle name="_CCB.HEN.Item12.ProfitNAVRecon.031209.LY_1_CCB.HO.NAV Recon.031226.AL_05.CCB.HO.Tool.PRCAccounts.040409_P3.1 Intercompany Summary 2" xfId="1245"/>
    <cellStyle name="_CCB.HEN.Item12.ProfitNAVRecon.031209.LY_1_CCB.HO.NAV Recon.031226.AL_CCB.Dec03AuditPack.GL.V2" xfId="1246"/>
    <cellStyle name="_CCB.HEN.Item12.ProfitNAVRecon.031209.LY_1_CCB.HO.NAV Recon.031226.AL_CCB.Dec03AuditPack.GL.V2 2" xfId="1247"/>
    <cellStyle name="_CCB.HEN.Item12.ProfitNAVRecon.031209.LY_1_CCB.HO.NAV Recon.031226.AL_CCB.Dec03AuditPack.GL.V2_05.CCB.HO.Tool.PRCAccounts.040409" xfId="1248"/>
    <cellStyle name="_CCB.HEN.Item12.ProfitNAVRecon.031209.LY_1_CCB.HO.NAV Recon.031226.AL_CCB.Dec03AuditPack.GL.V2_05.CCB.HO.Tool.PRCAccounts.040409 2" xfId="1249"/>
    <cellStyle name="_CCB.HEN.Item12.ProfitNAVRecon.031209.LY_1_CCB.HO.NAV Recon.031226.AL_CCB.Dec03AuditPack.GL.V2_05.CCB.HO.Tool.PRCAccounts.040409_1" xfId="1250"/>
    <cellStyle name="_CCB.HEN.Item12.ProfitNAVRecon.031209.LY_1_CCB.HO.NAV Recon.031226.AL_CCB.Dec03AuditPack.GL.V2_05.CCB.HO.Tool.PRCAccounts.040409_1 2" xfId="1251"/>
    <cellStyle name="_CCB.HEN.Item12.ProfitNAVRecon.031209.LY_1_CCB.HO.NAV Recon.031226.AL_CCB.Dec03AuditPack.GL.V2_05.CCB.HO.Tool.PRCAccounts.040409_1_P3.1 Intercompany Summary" xfId="1252"/>
    <cellStyle name="_CCB.HEN.Item12.ProfitNAVRecon.031209.LY_1_CCB.HO.NAV Recon.031226.AL_CCB.Dec03AuditPack.GL.V2_05.CCB.HO.Tool.PRCAccounts.040409_1_P3.1 Intercompany Summary 2" xfId="1253"/>
    <cellStyle name="_CCB.HEN.Item12.ProfitNAVRecon.031209.LY_1_CCB.HO.NAV Recon.031226.AL_CCB.Dec03AuditPack.GL.V2_05.CCB.HO.Tool.PRCAccounts.040409_P3.1 Intercompany Summary" xfId="1254"/>
    <cellStyle name="_CCB.HEN.Item12.ProfitNAVRecon.031209.LY_1_CCB.HO.NAV Recon.031226.AL_CCB.Dec03AuditPack.GL.V2_05.CCB.HO.Tool.PRCAccounts.040409_P3.1 Intercompany Summary 2" xfId="1255"/>
    <cellStyle name="_CCB.HEN.Item12.ProfitNAVRecon.031209.LY_1_CCB.HO.NAV Recon.031226.AL_CCB.Dec03AuditPack.GL.V2_CCB.Dec03AuditPack.GL.V4(trail run new)" xfId="1256"/>
    <cellStyle name="_CCB.HEN.Item12.ProfitNAVRecon.031209.LY_1_CCB.HO.NAV Recon.031226.AL_CCB.Dec03AuditPack.GL.V2_CCB.Dec03AuditPack.GL.V4(trail run new) 2" xfId="1257"/>
    <cellStyle name="_CCB.HEN.Item12.ProfitNAVRecon.031209.LY_1_CCB.HO.NAV Recon.031226.AL_CCB.Dec03AuditPack.GL.V2_CCB.Dec03AuditPack.GL.V4(trail run new)_P3.1 Intercompany Summary" xfId="1258"/>
    <cellStyle name="_CCB.HEN.Item12.ProfitNAVRecon.031209.LY_1_CCB.HO.NAV Recon.031226.AL_CCB.Dec03AuditPack.GL.V2_CCB.Dec03AuditPack.GL.V4(trail run new)_P3.1 Intercompany Summary 2" xfId="1259"/>
    <cellStyle name="_CCB.HEN.Item12.ProfitNAVRecon.031209.LY_1_CCB.HO.NAV Recon.031226.AL_CCB.Dec03AuditPack.GL.V2_CCB.Dec03AuditPack.GL.V4(trial run new)" xfId="1260"/>
    <cellStyle name="_CCB.HEN.Item12.ProfitNAVRecon.031209.LY_1_CCB.HO.NAV Recon.031226.AL_CCB.Dec03AuditPack.GL.V2_CCB.Dec03AuditPack.GL.V4(trial run new) 2" xfId="1261"/>
    <cellStyle name="_CCB.HEN.Item12.ProfitNAVRecon.031209.LY_1_CCB.HO.NAV Recon.031226.AL_CCB.Dec03AuditPack.GL.V2_CCB.Dec03AuditPack.GL.V4(trial run new)_P3.1 Intercompany Summary" xfId="1262"/>
    <cellStyle name="_CCB.HEN.Item12.ProfitNAVRecon.031209.LY_1_CCB.HO.NAV Recon.031226.AL_CCB.Dec03AuditPack.GL.V2_CCB.Dec03AuditPack.GL.V4(trial run new)_P3.1 Intercompany Summary 2" xfId="1263"/>
    <cellStyle name="_CCB.HEN.Item12.ProfitNAVRecon.031209.LY_1_CCB.HO.NAV Recon.031226.AL_CCB.Dec03AuditPack.GL.V2_Copy of CCB.Dec03AuditPack.GL.V4" xfId="1264"/>
    <cellStyle name="_CCB.HEN.Item12.ProfitNAVRecon.031209.LY_1_CCB.HO.NAV Recon.031226.AL_CCB.Dec03AuditPack.GL.V2_Copy of CCB.Dec03AuditPack.GL.V4 2" xfId="1265"/>
    <cellStyle name="_CCB.HEN.Item12.ProfitNAVRecon.031209.LY_1_CCB.HO.NAV Recon.031226.AL_CCB.Dec03AuditPack.GL.V2_Copy of CCB.Dec03AuditPack.GL.V4_P3.1 Intercompany Summary" xfId="1266"/>
    <cellStyle name="_CCB.HEN.Item12.ProfitNAVRecon.031209.LY_1_CCB.HO.NAV Recon.031226.AL_CCB.Dec03AuditPack.GL.V2_Copy of CCB.Dec03AuditPack.GL.V4_P3.1 Intercompany Summary 2" xfId="1267"/>
    <cellStyle name="_CCB.HEN.Item12.ProfitNAVRecon.031209.LY_1_CCB.HO.NAV Recon.031226.AL_CCB.Dec03AuditPack.GL.V2_P3.1 Intercompany Summary" xfId="1268"/>
    <cellStyle name="_CCB.HEN.Item12.ProfitNAVRecon.031209.LY_1_CCB.HO.NAV Recon.031226.AL_CCB.Dec03AuditPack.GL.V2_P3.1 Intercompany Summary 2" xfId="1269"/>
    <cellStyle name="_CCB.HEN.Item12.ProfitNAVRecon.031209.LY_1_CCB.HO.NAV Recon.031226.AL_CCB.Dec03AuditPack.HL.V2.revised ctl" xfId="1270"/>
    <cellStyle name="_CCB.HEN.Item12.ProfitNAVRecon.031209.LY_1_CCB.HO.NAV Recon.031226.AL_CCB.Dec03AuditPack.HL.V2.revised ctl 2" xfId="1271"/>
    <cellStyle name="_CCB.HEN.Item12.ProfitNAVRecon.031209.LY_1_CCB.HO.NAV Recon.031226.AL_CCB.Dec03AuditPack.HL.V2.revised ctl_05.CCB.HO.Tool.PRCAccounts.040409" xfId="1272"/>
    <cellStyle name="_CCB.HEN.Item12.ProfitNAVRecon.031209.LY_1_CCB.HO.NAV Recon.031226.AL_CCB.Dec03AuditPack.HL.V2.revised ctl_05.CCB.HO.Tool.PRCAccounts.040409 2" xfId="1273"/>
    <cellStyle name="_CCB.HEN.Item12.ProfitNAVRecon.031209.LY_1_CCB.HO.NAV Recon.031226.AL_CCB.Dec03AuditPack.HL.V2.revised ctl_05.CCB.HO.Tool.PRCAccounts.040409_P3.1 Intercompany Summary" xfId="1274"/>
    <cellStyle name="_CCB.HEN.Item12.ProfitNAVRecon.031209.LY_1_CCB.HO.NAV Recon.031226.AL_CCB.Dec03AuditPack.HL.V2.revised ctl_05.CCB.HO.Tool.PRCAccounts.040409_P3.1 Intercompany Summary 2" xfId="1275"/>
    <cellStyle name="_CCB.HEN.Item12.ProfitNAVRecon.031209.LY_1_CCB.HO.NAV Recon.031226.AL_CCB.Dec03AuditPack.HL.V2.revised ctl_CCB.HO.new TB template.for reporting package.040309" xfId="1276"/>
    <cellStyle name="_CCB.HEN.Item12.ProfitNAVRecon.031209.LY_1_CCB.HO.NAV Recon.031226.AL_CCB.Dec03AuditPack.HL.V2.revised ctl_CCB.HO.new TB template.for reporting package.040309 2" xfId="1277"/>
    <cellStyle name="_CCB.HEN.Item12.ProfitNAVRecon.031209.LY_1_CCB.HO.NAV Recon.031226.AL_CCB.Dec03AuditPack.HL.V2.revised ctl_CCB.HO.new TB template.for reporting package.040309_05.CCB.HO.Tool.PRCAccounts.040409" xfId="1278"/>
    <cellStyle name="_CCB.HEN.Item12.ProfitNAVRecon.031209.LY_1_CCB.HO.NAV Recon.031226.AL_CCB.Dec03AuditPack.HL.V2.revised ctl_CCB.HO.new TB template.for reporting package.040309_05.CCB.HO.Tool.PRCAccounts.040409 2" xfId="1279"/>
    <cellStyle name="_CCB.HEN.Item12.ProfitNAVRecon.031209.LY_1_CCB.HO.NAV Recon.031226.AL_CCB.Dec03AuditPack.HL.V2.revised ctl_CCB.HO.new TB template.for reporting package.040309_05.CCB.HO.Tool.PRCAccounts.040409_1" xfId="1280"/>
    <cellStyle name="_CCB.HEN.Item12.ProfitNAVRecon.031209.LY_1_CCB.HO.NAV Recon.031226.AL_CCB.Dec03AuditPack.HL.V2.revised ctl_CCB.HO.new TB template.for reporting package.040309_05.CCB.HO.Tool.PRCAccounts.040409_1 2" xfId="1281"/>
    <cellStyle name="_CCB.HEN.Item12.ProfitNAVRecon.031209.LY_1_CCB.HO.NAV Recon.031226.AL_CCB.Dec03AuditPack.HL.V2.revised ctl_CCB.HO.new TB template.for reporting package.040309_05.CCB.HO.Tool.PRCAccounts.040409_1_P3.1 Intercompany Summary" xfId="1282"/>
    <cellStyle name="_CCB.HEN.Item12.ProfitNAVRecon.031209.LY_1_CCB.HO.NAV Recon.031226.AL_CCB.Dec03AuditPack.HL.V2.revised ctl_CCB.HO.new TB template.for reporting package.040309_05.CCB.HO.Tool.PRCAccounts.040409_1_P3.1 Intercompany Summary 2" xfId="1283"/>
    <cellStyle name="_CCB.HEN.Item12.ProfitNAVRecon.031209.LY_1_CCB.HO.NAV Recon.031226.AL_CCB.Dec03AuditPack.HL.V2.revised ctl_CCB.HO.new TB template.for reporting package.040309_05.CCB.HO.Tool.PRCAccounts.040409_P3.1 Intercompany Summary" xfId="1284"/>
    <cellStyle name="_CCB.HEN.Item12.ProfitNAVRecon.031209.LY_1_CCB.HO.NAV Recon.031226.AL_CCB.Dec03AuditPack.HL.V2.revised ctl_CCB.HO.new TB template.for reporting package.040309_05.CCB.HO.Tool.PRCAccounts.040409_P3.1 Intercompany Summary 2" xfId="1285"/>
    <cellStyle name="_CCB.HEN.Item12.ProfitNAVRecon.031209.LY_1_CCB.HO.NAV Recon.031226.AL_CCB.Dec03AuditPack.HL.V2.revised ctl_CCB.HO.new TB template.for reporting package.040309_P3.1 Intercompany Summary" xfId="1286"/>
    <cellStyle name="_CCB.HEN.Item12.ProfitNAVRecon.031209.LY_1_CCB.HO.NAV Recon.031226.AL_CCB.Dec03AuditPack.HL.V2.revised ctl_CCB.HO.new TB template.for reporting package.040309_P3.1 Intercompany Summary 2" xfId="1287"/>
    <cellStyle name="_CCB.HEN.Item12.ProfitNAVRecon.031209.LY_1_CCB.HO.NAV Recon.031226.AL_CCB.Dec03AuditPack.HL.V2.revised ctl_CCB.HO.new TB template.for reporting package.1P.040316" xfId="1288"/>
    <cellStyle name="_CCB.HEN.Item12.ProfitNAVRecon.031209.LY_1_CCB.HO.NAV Recon.031226.AL_CCB.Dec03AuditPack.HL.V2.revised ctl_CCB.HO.new TB template.for reporting package.1P.040316 2" xfId="1289"/>
    <cellStyle name="_CCB.HEN.Item12.ProfitNAVRecon.031209.LY_1_CCB.HO.NAV Recon.031226.AL_CCB.Dec03AuditPack.HL.V2.revised ctl_CCB.HO.new TB template.for reporting package.1P.040316_05.CCB.HO.Tool.PRCAccounts.040409" xfId="1290"/>
    <cellStyle name="_CCB.HEN.Item12.ProfitNAVRecon.031209.LY_1_CCB.HO.NAV Recon.031226.AL_CCB.Dec03AuditPack.HL.V2.revised ctl_CCB.HO.new TB template.for reporting package.1P.040316_05.CCB.HO.Tool.PRCAccounts.040409 2" xfId="1291"/>
    <cellStyle name="_CCB.HEN.Item12.ProfitNAVRecon.031209.LY_1_CCB.HO.NAV Recon.031226.AL_CCB.Dec03AuditPack.HL.V2.revised ctl_CCB.HO.new TB template.for reporting package.1P.040316_05.CCB.HO.Tool.PRCAccounts.040409_1" xfId="1292"/>
    <cellStyle name="_CCB.HEN.Item12.ProfitNAVRecon.031209.LY_1_CCB.HO.NAV Recon.031226.AL_CCB.Dec03AuditPack.HL.V2.revised ctl_CCB.HO.new TB template.for reporting package.1P.040316_05.CCB.HO.Tool.PRCAccounts.040409_1 2" xfId="1293"/>
    <cellStyle name="_CCB.HEN.Item12.ProfitNAVRecon.031209.LY_1_CCB.HO.NAV Recon.031226.AL_CCB.Dec03AuditPack.HL.V2.revised ctl_CCB.HO.new TB template.for reporting package.1P.040316_05.CCB.HO.Tool.PRCAccounts.040409_1_P3.1 Intercompany Summary" xfId="1294"/>
    <cellStyle name="_CCB.HEN.Item12.ProfitNAVRecon.031209.LY_1_CCB.HO.NAV Recon.031226.AL_CCB.Dec03AuditPack.HL.V2.revised ctl_CCB.HO.new TB template.for reporting package.1P.040316_05.CCB.HO.Tool.PRCAccounts.040409_1_P3.1 Intercompany Summary 2" xfId="1295"/>
    <cellStyle name="_CCB.HEN.Item12.ProfitNAVRecon.031209.LY_1_CCB.HO.NAV Recon.031226.AL_CCB.Dec03AuditPack.HL.V2.revised ctl_CCB.HO.new TB template.for reporting package.1P.040316_05.CCB.HO.Tool.PRCAccounts.040409_P3.1 Intercompany Summary" xfId="1296"/>
    <cellStyle name="_CCB.HEN.Item12.ProfitNAVRecon.031209.LY_1_CCB.HO.NAV Recon.031226.AL_CCB.Dec03AuditPack.HL.V2.revised ctl_CCB.HO.new TB template.for reporting package.1P.040316_05.CCB.HO.Tool.PRCAccounts.040409_P3.1 Intercompany Summary 2" xfId="1297"/>
    <cellStyle name="_CCB.HEN.Item12.ProfitNAVRecon.031209.LY_1_CCB.HO.NAV Recon.031226.AL_CCB.Dec03AuditPack.HL.V2.revised ctl_CCB.HO.new TB template.for reporting package.1P.040316_P3.1 Intercompany Summary" xfId="1298"/>
    <cellStyle name="_CCB.HEN.Item12.ProfitNAVRecon.031209.LY_1_CCB.HO.NAV Recon.031226.AL_CCB.Dec03AuditPack.HL.V2.revised ctl_CCB.HO.new TB template.for reporting package.1P.040316_P3.1 Intercompany Summary 2" xfId="1299"/>
    <cellStyle name="_CCB.HEN.Item12.ProfitNAVRecon.031209.LY_1_CCB.HO.NAV Recon.031226.AL_CCB.Dec03AuditPack.HL.V2.revised ctl_CCB.HO.reporting TB-Comb.1P.040316" xfId="1300"/>
    <cellStyle name="_CCB.HEN.Item12.ProfitNAVRecon.031209.LY_1_CCB.HO.NAV Recon.031226.AL_CCB.Dec03AuditPack.HL.V2.revised ctl_CCB.HO.reporting TB-Comb.1P.040316 2" xfId="1301"/>
    <cellStyle name="_CCB.HEN.Item12.ProfitNAVRecon.031209.LY_1_CCB.HO.NAV Recon.031226.AL_CCB.Dec03AuditPack.HL.V2.revised ctl_CCB.HO.reporting TB-Comb.1P.040316_05.CCB.HO.Tool.PRCAccounts.040409" xfId="1302"/>
    <cellStyle name="_CCB.HEN.Item12.ProfitNAVRecon.031209.LY_1_CCB.HO.NAV Recon.031226.AL_CCB.Dec03AuditPack.HL.V2.revised ctl_CCB.HO.reporting TB-Comb.1P.040316_05.CCB.HO.Tool.PRCAccounts.040409 2" xfId="1303"/>
    <cellStyle name="_CCB.HEN.Item12.ProfitNAVRecon.031209.LY_1_CCB.HO.NAV Recon.031226.AL_CCB.Dec03AuditPack.HL.V2.revised ctl_CCB.HO.reporting TB-Comb.1P.040316_05.CCB.HO.Tool.PRCAccounts.040409_P3.1 Intercompany Summary" xfId="1304"/>
    <cellStyle name="_CCB.HEN.Item12.ProfitNAVRecon.031209.LY_1_CCB.HO.NAV Recon.031226.AL_CCB.Dec03AuditPack.HL.V2.revised ctl_CCB.HO.reporting TB-Comb.1P.040316_05.CCB.HO.Tool.PRCAccounts.040409_P3.1 Intercompany Summary 2" xfId="1305"/>
    <cellStyle name="_CCB.HEN.Item12.ProfitNAVRecon.031209.LY_1_CCB.HO.NAV Recon.031226.AL_CCB.Dec03AuditPack.HL.V2.revised ctl_CCB.HO.reporting TB-Comb.1P.040316_P3.1 Intercompany Summary" xfId="1306"/>
    <cellStyle name="_CCB.HEN.Item12.ProfitNAVRecon.031209.LY_1_CCB.HO.NAV Recon.031226.AL_CCB.Dec03AuditPack.HL.V2.revised ctl_CCB.HO.reporting TB-Comb.1P.040316_P3.1 Intercompany Summary 2" xfId="1307"/>
    <cellStyle name="_CCB.HEN.Item12.ProfitNAVRecon.031209.LY_1_CCB.HO.NAV Recon.031226.AL_CCB.Dec03AuditPack.HL.V2.revised ctl_CCB.HO.reporting TB-Comb.4Period.040316" xfId="1308"/>
    <cellStyle name="_CCB.HEN.Item12.ProfitNAVRecon.031209.LY_1_CCB.HO.NAV Recon.031226.AL_CCB.Dec03AuditPack.HL.V2.revised ctl_CCB.HO.reporting TB-Comb.4Period.040316 2" xfId="1309"/>
    <cellStyle name="_CCB.HEN.Item12.ProfitNAVRecon.031209.LY_1_CCB.HO.NAV Recon.031226.AL_CCB.Dec03AuditPack.HL.V2.revised ctl_CCB.HO.reporting TB-Comb.4Period.040316_05.CCB.HO.Tool.PRCAccounts.040409" xfId="1310"/>
    <cellStyle name="_CCB.HEN.Item12.ProfitNAVRecon.031209.LY_1_CCB.HO.NAV Recon.031226.AL_CCB.Dec03AuditPack.HL.V2.revised ctl_CCB.HO.reporting TB-Comb.4Period.040316_05.CCB.HO.Tool.PRCAccounts.040409 2" xfId="1311"/>
    <cellStyle name="_CCB.HEN.Item12.ProfitNAVRecon.031209.LY_1_CCB.HO.NAV Recon.031226.AL_CCB.Dec03AuditPack.HL.V2.revised ctl_CCB.HO.reporting TB-Comb.4Period.040316_05.CCB.HO.Tool.PRCAccounts.040409_P3.1 Intercompany Summary" xfId="1312"/>
    <cellStyle name="_CCB.HEN.Item12.ProfitNAVRecon.031209.LY_1_CCB.HO.NAV Recon.031226.AL_CCB.Dec03AuditPack.HL.V2.revised ctl_CCB.HO.reporting TB-Comb.4Period.040316_05.CCB.HO.Tool.PRCAccounts.040409_P3.1 Intercompany Summary 2" xfId="1313"/>
    <cellStyle name="_CCB.HEN.Item12.ProfitNAVRecon.031209.LY_1_CCB.HO.NAV Recon.031226.AL_CCB.Dec03AuditPack.HL.V2.revised ctl_CCB.HO.reporting TB-Comb.4Period.040316_P3.1 Intercompany Summary" xfId="1314"/>
    <cellStyle name="_CCB.HEN.Item12.ProfitNAVRecon.031209.LY_1_CCB.HO.NAV Recon.031226.AL_CCB.Dec03AuditPack.HL.V2.revised ctl_CCB.HO.reporting TB-Comb.4Period.040316_P3.1 Intercompany Summary 2" xfId="1315"/>
    <cellStyle name="_CCB.HEN.Item12.ProfitNAVRecon.031209.LY_1_CCB.HO.NAV Recon.031226.AL_CCB.Dec03AuditPack.HL.V2.revised ctl_CCB.HO.reporting TB-HL.1P.040316" xfId="1316"/>
    <cellStyle name="_CCB.HEN.Item12.ProfitNAVRecon.031209.LY_1_CCB.HO.NAV Recon.031226.AL_CCB.Dec03AuditPack.HL.V2.revised ctl_CCB.HO.reporting TB-HL.1P.040316 2" xfId="1317"/>
    <cellStyle name="_CCB.HEN.Item12.ProfitNAVRecon.031209.LY_1_CCB.HO.NAV Recon.031226.AL_CCB.Dec03AuditPack.HL.V2.revised ctl_CCB.HO.reporting TB-HL.1P.040316_05.CCB.HO.Tool.PRCAccounts.040409" xfId="1318"/>
    <cellStyle name="_CCB.HEN.Item12.ProfitNAVRecon.031209.LY_1_CCB.HO.NAV Recon.031226.AL_CCB.Dec03AuditPack.HL.V2.revised ctl_CCB.HO.reporting TB-HL.1P.040316_05.CCB.HO.Tool.PRCAccounts.040409 2" xfId="1319"/>
    <cellStyle name="_CCB.HEN.Item12.ProfitNAVRecon.031209.LY_1_CCB.HO.NAV Recon.031226.AL_CCB.Dec03AuditPack.HL.V2.revised ctl_CCB.HO.reporting TB-HL.1P.040316_05.CCB.HO.Tool.PRCAccounts.040409_1" xfId="1320"/>
    <cellStyle name="_CCB.HEN.Item12.ProfitNAVRecon.031209.LY_1_CCB.HO.NAV Recon.031226.AL_CCB.Dec03AuditPack.HL.V2.revised ctl_CCB.HO.reporting TB-HL.1P.040316_05.CCB.HO.Tool.PRCAccounts.040409_1 2" xfId="1321"/>
    <cellStyle name="_CCB.HEN.Item12.ProfitNAVRecon.031209.LY_1_CCB.HO.NAV Recon.031226.AL_CCB.Dec03AuditPack.HL.V2.revised ctl_CCB.HO.reporting TB-HL.1P.040316_05.CCB.HO.Tool.PRCAccounts.040409_1_P3.1 Intercompany Summary" xfId="1322"/>
    <cellStyle name="_CCB.HEN.Item12.ProfitNAVRecon.031209.LY_1_CCB.HO.NAV Recon.031226.AL_CCB.Dec03AuditPack.HL.V2.revised ctl_CCB.HO.reporting TB-HL.1P.040316_05.CCB.HO.Tool.PRCAccounts.040409_1_P3.1 Intercompany Summary 2" xfId="1323"/>
    <cellStyle name="_CCB.HEN.Item12.ProfitNAVRecon.031209.LY_1_CCB.HO.NAV Recon.031226.AL_CCB.Dec03AuditPack.HL.V2.revised ctl_CCB.HO.reporting TB-HL.1P.040316_05.CCB.HO.Tool.PRCAccounts.040409_P3.1 Intercompany Summary" xfId="1324"/>
    <cellStyle name="_CCB.HEN.Item12.ProfitNAVRecon.031209.LY_1_CCB.HO.NAV Recon.031226.AL_CCB.Dec03AuditPack.HL.V2.revised ctl_CCB.HO.reporting TB-HL.1P.040316_05.CCB.HO.Tool.PRCAccounts.040409_P3.1 Intercompany Summary 2" xfId="1325"/>
    <cellStyle name="_CCB.HEN.Item12.ProfitNAVRecon.031209.LY_1_CCB.HO.NAV Recon.031226.AL_CCB.Dec03AuditPack.HL.V2.revised ctl_CCB.HO.reporting TB-HL.1P.040316_P3.1 Intercompany Summary" xfId="1326"/>
    <cellStyle name="_CCB.HEN.Item12.ProfitNAVRecon.031209.LY_1_CCB.HO.NAV Recon.031226.AL_CCB.Dec03AuditPack.HL.V2.revised ctl_CCB.HO.reporting TB-HL.1P.040316_P3.1 Intercompany Summary 2" xfId="1327"/>
    <cellStyle name="_CCB.HEN.Item12.ProfitNAVRecon.031209.LY_1_CCB.HO.NAV Recon.031226.AL_CCB.Dec03AuditPack.HL.V2.revised ctl_CCB.HO.Tool - convert old 2.5yrs combine TB to new.040315" xfId="1328"/>
    <cellStyle name="_CCB.HEN.Item12.ProfitNAVRecon.031209.LY_1_CCB.HO.NAV Recon.031226.AL_CCB.Dec03AuditPack.HL.V2.revised ctl_CCB.HO.Tool - convert old 2.5yrs combine TB to new.040315 2" xfId="1329"/>
    <cellStyle name="_CCB.HEN.Item12.ProfitNAVRecon.031209.LY_1_CCB.HO.NAV Recon.031226.AL_CCB.Dec03AuditPack.HL.V2.revised ctl_CCB.HO.Tool - convert old 2.5yrs combine TB to new.040315_05.CCB.HO.Tool.PRCAccounts.040409" xfId="1330"/>
    <cellStyle name="_CCB.HEN.Item12.ProfitNAVRecon.031209.LY_1_CCB.HO.NAV Recon.031226.AL_CCB.Dec03AuditPack.HL.V2.revised ctl_CCB.HO.Tool - convert old 2.5yrs combine TB to new.040315_05.CCB.HO.Tool.PRCAccounts.040409 2" xfId="1331"/>
    <cellStyle name="_CCB.HEN.Item12.ProfitNAVRecon.031209.LY_1_CCB.HO.NAV Recon.031226.AL_CCB.Dec03AuditPack.HL.V2.revised ctl_CCB.HO.Tool - convert old 2.5yrs combine TB to new.040315_05.CCB.HO.Tool.PRCAccounts.040409_P3.1 Intercompany Summary" xfId="1332"/>
    <cellStyle name="_CCB.HEN.Item12.ProfitNAVRecon.031209.LY_1_CCB.HO.NAV Recon.031226.AL_CCB.Dec03AuditPack.HL.V2.revised ctl_CCB.HO.Tool - convert old 2.5yrs combine TB to new.040315_05.CCB.HO.Tool.PRCAccounts.040409_P3.1 Intercompany Summary 2" xfId="1333"/>
    <cellStyle name="_CCB.HEN.Item12.ProfitNAVRecon.031209.LY_1_CCB.HO.NAV Recon.031226.AL_CCB.Dec03AuditPack.HL.V2.revised ctl_CCB.HO.Tool - convert old 2.5yrs combine TB to new.040315_P3.1 Intercompany Summary" xfId="1334"/>
    <cellStyle name="_CCB.HEN.Item12.ProfitNAVRecon.031209.LY_1_CCB.HO.NAV Recon.031226.AL_CCB.Dec03AuditPack.HL.V2.revised ctl_CCB.HO.Tool - convert old 2.5yrs combine TB to new.040315_P3.1 Intercompany Summary 2" xfId="1335"/>
    <cellStyle name="_CCB.HEN.Item12.ProfitNAVRecon.031209.LY_1_CCB.HO.NAV Recon.031226.AL_CCB.Dec03AuditPack.HL.V2.revised ctl_CCB.xx.4P.PRCTB.yymmdd" xfId="1336"/>
    <cellStyle name="_CCB.HEN.Item12.ProfitNAVRecon.031209.LY_1_CCB.HO.NAV Recon.031226.AL_CCB.Dec03AuditPack.HL.V2.revised ctl_CCB.xx.4P.PRCTB.yymmdd 2" xfId="1337"/>
    <cellStyle name="_CCB.HEN.Item12.ProfitNAVRecon.031209.LY_1_CCB.HO.NAV Recon.031226.AL_CCB.Dec03AuditPack.HL.V2.revised ctl_CCB.xx.4P.PRCTB.yymmdd_05.CCB.HO.Tool.PRCAccounts.040409" xfId="1338"/>
    <cellStyle name="_CCB.HEN.Item12.ProfitNAVRecon.031209.LY_1_CCB.HO.NAV Recon.031226.AL_CCB.Dec03AuditPack.HL.V2.revised ctl_CCB.xx.4P.PRCTB.yymmdd_05.CCB.HO.Tool.PRCAccounts.040409 2" xfId="1339"/>
    <cellStyle name="_CCB.HEN.Item12.ProfitNAVRecon.031209.LY_1_CCB.HO.NAV Recon.031226.AL_CCB.Dec03AuditPack.HL.V2.revised ctl_CCB.xx.4P.PRCTB.yymmdd_05.CCB.HO.Tool.PRCAccounts.040409_P3.1 Intercompany Summary" xfId="1340"/>
    <cellStyle name="_CCB.HEN.Item12.ProfitNAVRecon.031209.LY_1_CCB.HO.NAV Recon.031226.AL_CCB.Dec03AuditPack.HL.V2.revised ctl_CCB.xx.4P.PRCTB.yymmdd_05.CCB.HO.Tool.PRCAccounts.040409_P3.1 Intercompany Summary 2" xfId="1341"/>
    <cellStyle name="_CCB.HEN.Item12.ProfitNAVRecon.031209.LY_1_CCB.HO.NAV Recon.031226.AL_CCB.Dec03AuditPack.HL.V2.revised ctl_CCB.xx.4P.PRCTB.yymmdd_P3.1 Intercompany Summary" xfId="1342"/>
    <cellStyle name="_CCB.HEN.Item12.ProfitNAVRecon.031209.LY_1_CCB.HO.NAV Recon.031226.AL_CCB.Dec03AuditPack.HL.V2.revised ctl_CCB.xx.4P.PRCTB.yymmdd_P3.1 Intercompany Summary 2" xfId="1343"/>
    <cellStyle name="_CCB.HEN.Item12.ProfitNAVRecon.031209.LY_1_CCB.HO.NAV Recon.031226.AL_CCB.Dec03AuditPack.HL.V2.revised ctl_P3.1 Intercompany Summary" xfId="1344"/>
    <cellStyle name="_CCB.HEN.Item12.ProfitNAVRecon.031209.LY_1_CCB.HO.NAV Recon.031226.AL_CCB.Dec03AuditPack.HL.V2.revised ctl_P3.1 Intercompany Summary 2" xfId="1345"/>
    <cellStyle name="_CCB.HEN.Item12.ProfitNAVRecon.031209.LY_1_CCB.HO.NAV Recon.031226.AL_P3.1 Intercompany Summary" xfId="1346"/>
    <cellStyle name="_CCB.HEN.Item12.ProfitNAVRecon.031209.LY_1_CCB.HO.NAV Recon.031226.AL_P3.1 Intercompany Summary 2" xfId="1347"/>
    <cellStyle name="_CCB.HEN.Item12.ProfitNAVRecon.031209.LY_1_CCB.SX.Item12.F.ProfitNAVRecon.031212.MS" xfId="1348"/>
    <cellStyle name="_CCB.HEN.Item12.ProfitNAVRecon.031209.LY_1_CCB.SX.Item12.F.ProfitNAVRecon.031212.MS 2" xfId="1349"/>
    <cellStyle name="_CCB.HEN.Item12.ProfitNAVRecon.031209.LY_1_CCB.SX.Item12.F.ProfitNAVRecon.031212.MS_05.CCB.HO.Tool.PRCAccounts.040409" xfId="1350"/>
    <cellStyle name="_CCB.HEN.Item12.ProfitNAVRecon.031209.LY_1_CCB.SX.Item12.F.ProfitNAVRecon.031212.MS_05.CCB.HO.Tool.PRCAccounts.040409 2" xfId="1351"/>
    <cellStyle name="_CCB.HEN.Item12.ProfitNAVRecon.031209.LY_1_CCB.SX.Item12.F.ProfitNAVRecon.031212.MS_05.CCB.HO.Tool.PRCAccounts.040409_1" xfId="1352"/>
    <cellStyle name="_CCB.HEN.Item12.ProfitNAVRecon.031209.LY_1_CCB.SX.Item12.F.ProfitNAVRecon.031212.MS_05.CCB.HO.Tool.PRCAccounts.040409_1 2" xfId="1353"/>
    <cellStyle name="_CCB.HEN.Item12.ProfitNAVRecon.031209.LY_1_CCB.SX.Item12.F.ProfitNAVRecon.031212.MS_05.CCB.HO.Tool.PRCAccounts.040409_1_P3.1 Intercompany Summary" xfId="1354"/>
    <cellStyle name="_CCB.HEN.Item12.ProfitNAVRecon.031209.LY_1_CCB.SX.Item12.F.ProfitNAVRecon.031212.MS_05.CCB.HO.Tool.PRCAccounts.040409_1_P3.1 Intercompany Summary 2" xfId="1355"/>
    <cellStyle name="_CCB.HEN.Item12.ProfitNAVRecon.031209.LY_1_CCB.SX.Item12.F.ProfitNAVRecon.031212.MS_05.CCB.HO.Tool.PRCAccounts.040409_P3.1 Intercompany Summary" xfId="1356"/>
    <cellStyle name="_CCB.HEN.Item12.ProfitNAVRecon.031209.LY_1_CCB.SX.Item12.F.ProfitNAVRecon.031212.MS_05.CCB.HO.Tool.PRCAccounts.040409_P3.1 Intercompany Summary 2" xfId="1357"/>
    <cellStyle name="_CCB.HEN.Item12.ProfitNAVRecon.031209.LY_1_CCB.SX.Item12.F.ProfitNAVRecon.031212.MS_CCB.Dec03AuditPack.GL.V2" xfId="1358"/>
    <cellStyle name="_CCB.HEN.Item12.ProfitNAVRecon.031209.LY_1_CCB.SX.Item12.F.ProfitNAVRecon.031212.MS_CCB.Dec03AuditPack.GL.V2 2" xfId="1359"/>
    <cellStyle name="_CCB.HEN.Item12.ProfitNAVRecon.031209.LY_1_CCB.SX.Item12.F.ProfitNAVRecon.031212.MS_CCB.Dec03AuditPack.GL.V2_05.CCB.HO.Tool.PRCAccounts.040409" xfId="1360"/>
    <cellStyle name="_CCB.HEN.Item12.ProfitNAVRecon.031209.LY_1_CCB.SX.Item12.F.ProfitNAVRecon.031212.MS_CCB.Dec03AuditPack.GL.V2_05.CCB.HO.Tool.PRCAccounts.040409 2" xfId="1361"/>
    <cellStyle name="_CCB.HEN.Item12.ProfitNAVRecon.031209.LY_1_CCB.SX.Item12.F.ProfitNAVRecon.031212.MS_CCB.Dec03AuditPack.GL.V2_05.CCB.HO.Tool.PRCAccounts.040409_1" xfId="1362"/>
    <cellStyle name="_CCB.HEN.Item12.ProfitNAVRecon.031209.LY_1_CCB.SX.Item12.F.ProfitNAVRecon.031212.MS_CCB.Dec03AuditPack.GL.V2_05.CCB.HO.Tool.PRCAccounts.040409_1 2" xfId="1363"/>
    <cellStyle name="_CCB.HEN.Item12.ProfitNAVRecon.031209.LY_1_CCB.SX.Item12.F.ProfitNAVRecon.031212.MS_CCB.Dec03AuditPack.GL.V2_05.CCB.HO.Tool.PRCAccounts.040409_1_P3.1 Intercompany Summary" xfId="1364"/>
    <cellStyle name="_CCB.HEN.Item12.ProfitNAVRecon.031209.LY_1_CCB.SX.Item12.F.ProfitNAVRecon.031212.MS_CCB.Dec03AuditPack.GL.V2_05.CCB.HO.Tool.PRCAccounts.040409_1_P3.1 Intercompany Summary 2" xfId="1365"/>
    <cellStyle name="_CCB.HEN.Item12.ProfitNAVRecon.031209.LY_1_CCB.SX.Item12.F.ProfitNAVRecon.031212.MS_CCB.Dec03AuditPack.GL.V2_05.CCB.HO.Tool.PRCAccounts.040409_P3.1 Intercompany Summary" xfId="1366"/>
    <cellStyle name="_CCB.HEN.Item12.ProfitNAVRecon.031209.LY_1_CCB.SX.Item12.F.ProfitNAVRecon.031212.MS_CCB.Dec03AuditPack.GL.V2_05.CCB.HO.Tool.PRCAccounts.040409_P3.1 Intercompany Summary 2" xfId="1367"/>
    <cellStyle name="_CCB.HEN.Item12.ProfitNAVRecon.031209.LY_1_CCB.SX.Item12.F.ProfitNAVRecon.031212.MS_CCB.Dec03AuditPack.GL.V2_CCB.Dec03AuditPack.GL.V4(trail run new)" xfId="1368"/>
    <cellStyle name="_CCB.HEN.Item12.ProfitNAVRecon.031209.LY_1_CCB.SX.Item12.F.ProfitNAVRecon.031212.MS_CCB.Dec03AuditPack.GL.V2_CCB.Dec03AuditPack.GL.V4(trail run new) 2" xfId="1369"/>
    <cellStyle name="_CCB.HEN.Item12.ProfitNAVRecon.031209.LY_1_CCB.SX.Item12.F.ProfitNAVRecon.031212.MS_CCB.Dec03AuditPack.GL.V2_CCB.Dec03AuditPack.GL.V4(trail run new)_P3.1 Intercompany Summary" xfId="1370"/>
    <cellStyle name="_CCB.HEN.Item12.ProfitNAVRecon.031209.LY_1_CCB.SX.Item12.F.ProfitNAVRecon.031212.MS_CCB.Dec03AuditPack.GL.V2_CCB.Dec03AuditPack.GL.V4(trail run new)_P3.1 Intercompany Summary 2" xfId="1371"/>
    <cellStyle name="_CCB.HEN.Item12.ProfitNAVRecon.031209.LY_1_CCB.SX.Item12.F.ProfitNAVRecon.031212.MS_CCB.Dec03AuditPack.GL.V2_CCB.Dec03AuditPack.GL.V4(trial run new)" xfId="1372"/>
    <cellStyle name="_CCB.HEN.Item12.ProfitNAVRecon.031209.LY_1_CCB.SX.Item12.F.ProfitNAVRecon.031212.MS_CCB.Dec03AuditPack.GL.V2_CCB.Dec03AuditPack.GL.V4(trial run new) 2" xfId="1373"/>
    <cellStyle name="_CCB.HEN.Item12.ProfitNAVRecon.031209.LY_1_CCB.SX.Item12.F.ProfitNAVRecon.031212.MS_CCB.Dec03AuditPack.GL.V2_CCB.Dec03AuditPack.GL.V4(trial run new)_P3.1 Intercompany Summary" xfId="1374"/>
    <cellStyle name="_CCB.HEN.Item12.ProfitNAVRecon.031209.LY_1_CCB.SX.Item12.F.ProfitNAVRecon.031212.MS_CCB.Dec03AuditPack.GL.V2_CCB.Dec03AuditPack.GL.V4(trial run new)_P3.1 Intercompany Summary 2" xfId="1375"/>
    <cellStyle name="_CCB.HEN.Item12.ProfitNAVRecon.031209.LY_1_CCB.SX.Item12.F.ProfitNAVRecon.031212.MS_CCB.Dec03AuditPack.GL.V2_Copy of CCB.Dec03AuditPack.GL.V4" xfId="1376"/>
    <cellStyle name="_CCB.HEN.Item12.ProfitNAVRecon.031209.LY_1_CCB.SX.Item12.F.ProfitNAVRecon.031212.MS_CCB.Dec03AuditPack.GL.V2_Copy of CCB.Dec03AuditPack.GL.V4 2" xfId="1377"/>
    <cellStyle name="_CCB.HEN.Item12.ProfitNAVRecon.031209.LY_1_CCB.SX.Item12.F.ProfitNAVRecon.031212.MS_CCB.Dec03AuditPack.GL.V2_Copy of CCB.Dec03AuditPack.GL.V4_P3.1 Intercompany Summary" xfId="1378"/>
    <cellStyle name="_CCB.HEN.Item12.ProfitNAVRecon.031209.LY_1_CCB.SX.Item12.F.ProfitNAVRecon.031212.MS_CCB.Dec03AuditPack.GL.V2_Copy of CCB.Dec03AuditPack.GL.V4_P3.1 Intercompany Summary 2" xfId="1379"/>
    <cellStyle name="_CCB.HEN.Item12.ProfitNAVRecon.031209.LY_1_CCB.SX.Item12.F.ProfitNAVRecon.031212.MS_CCB.Dec03AuditPack.GL.V2_P3.1 Intercompany Summary" xfId="1380"/>
    <cellStyle name="_CCB.HEN.Item12.ProfitNAVRecon.031209.LY_1_CCB.SX.Item12.F.ProfitNAVRecon.031212.MS_CCB.Dec03AuditPack.GL.V2_P3.1 Intercompany Summary 2" xfId="1381"/>
    <cellStyle name="_CCB.HEN.Item12.ProfitNAVRecon.031209.LY_1_CCB.SX.Item12.F.ProfitNAVRecon.031212.MS_CCB.Dec03AuditPack.HL.V2.revised ctl" xfId="1382"/>
    <cellStyle name="_CCB.HEN.Item12.ProfitNAVRecon.031209.LY_1_CCB.SX.Item12.F.ProfitNAVRecon.031212.MS_CCB.Dec03AuditPack.HL.V2.revised ctl 2" xfId="1383"/>
    <cellStyle name="_CCB.HEN.Item12.ProfitNAVRecon.031209.LY_1_CCB.SX.Item12.F.ProfitNAVRecon.031212.MS_CCB.Dec03AuditPack.HL.V2.revised ctl_05.CCB.HO.Tool.PRCAccounts.040409" xfId="1384"/>
    <cellStyle name="_CCB.HEN.Item12.ProfitNAVRecon.031209.LY_1_CCB.SX.Item12.F.ProfitNAVRecon.031212.MS_CCB.Dec03AuditPack.HL.V2.revised ctl_05.CCB.HO.Tool.PRCAccounts.040409 2" xfId="1385"/>
    <cellStyle name="_CCB.HEN.Item12.ProfitNAVRecon.031209.LY_1_CCB.SX.Item12.F.ProfitNAVRecon.031212.MS_CCB.Dec03AuditPack.HL.V2.revised ctl_05.CCB.HO.Tool.PRCAccounts.040409_P3.1 Intercompany Summary" xfId="1386"/>
    <cellStyle name="_CCB.HEN.Item12.ProfitNAVRecon.031209.LY_1_CCB.SX.Item12.F.ProfitNAVRecon.031212.MS_CCB.Dec03AuditPack.HL.V2.revised ctl_05.CCB.HO.Tool.PRCAccounts.040409_P3.1 Intercompany Summary 2" xfId="1387"/>
    <cellStyle name="_CCB.HEN.Item12.ProfitNAVRecon.031209.LY_1_CCB.SX.Item12.F.ProfitNAVRecon.031212.MS_CCB.Dec03AuditPack.HL.V2.revised ctl_CCB.HO.new TB template.for reporting package.040309" xfId="1388"/>
    <cellStyle name="_CCB.HEN.Item12.ProfitNAVRecon.031209.LY_1_CCB.SX.Item12.F.ProfitNAVRecon.031212.MS_CCB.Dec03AuditPack.HL.V2.revised ctl_CCB.HO.new TB template.for reporting package.040309 2" xfId="1389"/>
    <cellStyle name="_CCB.HEN.Item12.ProfitNAVRecon.031209.LY_1_CCB.SX.Item12.F.ProfitNAVRecon.031212.MS_CCB.Dec03AuditPack.HL.V2.revised ctl_CCB.HO.new TB template.for reporting package.040309_05.CCB.HO.Tool.PRCAccounts.040409" xfId="1390"/>
    <cellStyle name="_CCB.HEN.Item12.ProfitNAVRecon.031209.LY_1_CCB.SX.Item12.F.ProfitNAVRecon.031212.MS_CCB.Dec03AuditPack.HL.V2.revised ctl_CCB.HO.new TB template.for reporting package.040309_05.CCB.HO.Tool.PRCAccounts.040409 2" xfId="1391"/>
    <cellStyle name="_CCB.HEN.Item12.ProfitNAVRecon.031209.LY_1_CCB.SX.Item12.F.ProfitNAVRecon.031212.MS_CCB.Dec03AuditPack.HL.V2.revised ctl_CCB.HO.new TB template.for reporting package.040309_05.CCB.HO.Tool.PRCAccounts.040409_1" xfId="1392"/>
    <cellStyle name="_CCB.HEN.Item12.ProfitNAVRecon.031209.LY_1_CCB.SX.Item12.F.ProfitNAVRecon.031212.MS_CCB.Dec03AuditPack.HL.V2.revised ctl_CCB.HO.new TB template.for reporting package.040309_05.CCB.HO.Tool.PRCAccounts.040409_1 2" xfId="1393"/>
    <cellStyle name="_CCB.HEN.Item12.ProfitNAVRecon.031209.LY_1_CCB.SX.Item12.F.ProfitNAVRecon.031212.MS_CCB.Dec03AuditPack.HL.V2.revised ctl_CCB.HO.new TB template.for reporting package.040309_05.CCB.HO.Tool.PRCAccounts.040409_1_P3.1 Intercompany Summary" xfId="1394"/>
    <cellStyle name="_CCB.HEN.Item12.ProfitNAVRecon.031209.LY_1_CCB.SX.Item12.F.ProfitNAVRecon.031212.MS_CCB.Dec03AuditPack.HL.V2.revised ctl_CCB.HO.new TB template.for reporting package.040309_05.CCB.HO.Tool.PRCAccounts.040409_1_P3.1 Intercompany Summary 2" xfId="1395"/>
    <cellStyle name="_CCB.HEN.Item12.ProfitNAVRecon.031209.LY_1_CCB.SX.Item12.F.ProfitNAVRecon.031212.MS_CCB.Dec03AuditPack.HL.V2.revised ctl_CCB.HO.new TB template.for reporting package.040309_05.CCB.HO.Tool.PRCAccounts.040409_P3.1 Intercompany Summary" xfId="1396"/>
    <cellStyle name="_CCB.HEN.Item12.ProfitNAVRecon.031209.LY_1_CCB.SX.Item12.F.ProfitNAVRecon.031212.MS_CCB.Dec03AuditPack.HL.V2.revised ctl_CCB.HO.new TB template.for reporting package.040309_05.CCB.HO.Tool.PRCAccounts.040409_P3.1 Intercompany Summary 2" xfId="1397"/>
    <cellStyle name="_CCB.HEN.Item12.ProfitNAVRecon.031209.LY_1_CCB.SX.Item12.F.ProfitNAVRecon.031212.MS_CCB.Dec03AuditPack.HL.V2.revised ctl_CCB.HO.new TB template.for reporting package.040309_P3.1 Intercompany Summary" xfId="1398"/>
    <cellStyle name="_CCB.HEN.Item12.ProfitNAVRecon.031209.LY_1_CCB.SX.Item12.F.ProfitNAVRecon.031212.MS_CCB.Dec03AuditPack.HL.V2.revised ctl_CCB.HO.new TB template.for reporting package.040309_P3.1 Intercompany Summary 2" xfId="1399"/>
    <cellStyle name="_CCB.HEN.Item12.ProfitNAVRecon.031209.LY_1_CCB.SX.Item12.F.ProfitNAVRecon.031212.MS_CCB.Dec03AuditPack.HL.V2.revised ctl_CCB.HO.new TB template.for reporting package.1P.040316" xfId="1400"/>
    <cellStyle name="_CCB.HEN.Item12.ProfitNAVRecon.031209.LY_1_CCB.SX.Item12.F.ProfitNAVRecon.031212.MS_CCB.Dec03AuditPack.HL.V2.revised ctl_CCB.HO.new TB template.for reporting package.1P.040316 2" xfId="1401"/>
    <cellStyle name="_CCB.HEN.Item12.ProfitNAVRecon.031209.LY_1_CCB.SX.Item12.F.ProfitNAVRecon.031212.MS_CCB.Dec03AuditPack.HL.V2.revised ctl_CCB.HO.new TB template.for reporting package.1P.040316_05.CCB.HO.Tool.PRCAccounts.040409" xfId="1402"/>
    <cellStyle name="_CCB.HEN.Item12.ProfitNAVRecon.031209.LY_1_CCB.SX.Item12.F.ProfitNAVRecon.031212.MS_CCB.Dec03AuditPack.HL.V2.revised ctl_CCB.HO.new TB template.for reporting package.1P.040316_05.CCB.HO.Tool.PRCAccounts.040409 2" xfId="1403"/>
    <cellStyle name="_CCB.HEN.Item12.ProfitNAVRecon.031209.LY_1_CCB.SX.Item12.F.ProfitNAVRecon.031212.MS_CCB.Dec03AuditPack.HL.V2.revised ctl_CCB.HO.new TB template.for reporting package.1P.040316_05.CCB.HO.Tool.PRCAccounts.040409_1" xfId="1404"/>
    <cellStyle name="_CCB.HEN.Item12.ProfitNAVRecon.031209.LY_1_CCB.SX.Item12.F.ProfitNAVRecon.031212.MS_CCB.Dec03AuditPack.HL.V2.revised ctl_CCB.HO.new TB template.for reporting package.1P.040316_05.CCB.HO.Tool.PRCAccounts.040409_1 2" xfId="1405"/>
    <cellStyle name="_CCB.HEN.Item12.ProfitNAVRecon.031209.LY_1_CCB.SX.Item12.F.ProfitNAVRecon.031212.MS_CCB.Dec03AuditPack.HL.V2.revised ctl_CCB.HO.new TB template.for reporting package.1P.040316_05.CCB.HO.Tool.PRCAccounts.040409_1_P3.1 Intercompany Summary" xfId="1406"/>
    <cellStyle name="_CCB.HEN.Item12.ProfitNAVRecon.031209.LY_1_CCB.SX.Item12.F.ProfitNAVRecon.031212.MS_CCB.Dec03AuditPack.HL.V2.revised ctl_CCB.HO.new TB template.for reporting package.1P.040316_05.CCB.HO.Tool.PRCAccounts.040409_1_P3.1 Intercompany Summary 2" xfId="1407"/>
    <cellStyle name="_CCB.HEN.Item12.ProfitNAVRecon.031209.LY_1_CCB.SX.Item12.F.ProfitNAVRecon.031212.MS_CCB.Dec03AuditPack.HL.V2.revised ctl_CCB.HO.new TB template.for reporting package.1P.040316_05.CCB.HO.Tool.PRCAccounts.040409_P3.1 Intercompany Summary" xfId="1408"/>
    <cellStyle name="_CCB.HEN.Item12.ProfitNAVRecon.031209.LY_1_CCB.SX.Item12.F.ProfitNAVRecon.031212.MS_CCB.Dec03AuditPack.HL.V2.revised ctl_CCB.HO.new TB template.for reporting package.1P.040316_05.CCB.HO.Tool.PRCAccounts.040409_P3.1 Intercompany Summary 2" xfId="1409"/>
    <cellStyle name="_CCB.HEN.Item12.ProfitNAVRecon.031209.LY_1_CCB.SX.Item12.F.ProfitNAVRecon.031212.MS_CCB.Dec03AuditPack.HL.V2.revised ctl_CCB.HO.new TB template.for reporting package.1P.040316_P3.1 Intercompany Summary" xfId="1410"/>
    <cellStyle name="_CCB.HEN.Item12.ProfitNAVRecon.031209.LY_1_CCB.SX.Item12.F.ProfitNAVRecon.031212.MS_CCB.Dec03AuditPack.HL.V2.revised ctl_CCB.HO.new TB template.for reporting package.1P.040316_P3.1 Intercompany Summary 2" xfId="1411"/>
    <cellStyle name="_CCB.HEN.Item12.ProfitNAVRecon.031209.LY_1_CCB.SX.Item12.F.ProfitNAVRecon.031212.MS_CCB.Dec03AuditPack.HL.V2.revised ctl_CCB.HO.reporting TB-Comb.1P.040316" xfId="1412"/>
    <cellStyle name="_CCB.HEN.Item12.ProfitNAVRecon.031209.LY_1_CCB.SX.Item12.F.ProfitNAVRecon.031212.MS_CCB.Dec03AuditPack.HL.V2.revised ctl_CCB.HO.reporting TB-Comb.1P.040316 2" xfId="1413"/>
    <cellStyle name="_CCB.HEN.Item12.ProfitNAVRecon.031209.LY_1_CCB.SX.Item12.F.ProfitNAVRecon.031212.MS_CCB.Dec03AuditPack.HL.V2.revised ctl_CCB.HO.reporting TB-Comb.1P.040316_05.CCB.HO.Tool.PRCAccounts.040409" xfId="1414"/>
    <cellStyle name="_CCB.HEN.Item12.ProfitNAVRecon.031209.LY_1_CCB.SX.Item12.F.ProfitNAVRecon.031212.MS_CCB.Dec03AuditPack.HL.V2.revised ctl_CCB.HO.reporting TB-Comb.1P.040316_05.CCB.HO.Tool.PRCAccounts.040409 2" xfId="1415"/>
    <cellStyle name="_CCB.HEN.Item12.ProfitNAVRecon.031209.LY_1_CCB.SX.Item12.F.ProfitNAVRecon.031212.MS_CCB.Dec03AuditPack.HL.V2.revised ctl_CCB.HO.reporting TB-Comb.1P.040316_05.CCB.HO.Tool.PRCAccounts.040409_P3.1 Intercompany Summary" xfId="1416"/>
    <cellStyle name="_CCB.HEN.Item12.ProfitNAVRecon.031209.LY_1_CCB.SX.Item12.F.ProfitNAVRecon.031212.MS_CCB.Dec03AuditPack.HL.V2.revised ctl_CCB.HO.reporting TB-Comb.1P.040316_05.CCB.HO.Tool.PRCAccounts.040409_P3.1 Intercompany Summary 2" xfId="1417"/>
    <cellStyle name="_CCB.HEN.Item12.ProfitNAVRecon.031209.LY_1_CCB.SX.Item12.F.ProfitNAVRecon.031212.MS_CCB.Dec03AuditPack.HL.V2.revised ctl_CCB.HO.reporting TB-Comb.1P.040316_P3.1 Intercompany Summary" xfId="1418"/>
    <cellStyle name="_CCB.HEN.Item12.ProfitNAVRecon.031209.LY_1_CCB.SX.Item12.F.ProfitNAVRecon.031212.MS_CCB.Dec03AuditPack.HL.V2.revised ctl_CCB.HO.reporting TB-Comb.1P.040316_P3.1 Intercompany Summary 2" xfId="1419"/>
    <cellStyle name="_CCB.HEN.Item12.ProfitNAVRecon.031209.LY_1_CCB.SX.Item12.F.ProfitNAVRecon.031212.MS_CCB.Dec03AuditPack.HL.V2.revised ctl_CCB.HO.reporting TB-Comb.4Period.040316" xfId="1420"/>
    <cellStyle name="_CCB.HEN.Item12.ProfitNAVRecon.031209.LY_1_CCB.SX.Item12.F.ProfitNAVRecon.031212.MS_CCB.Dec03AuditPack.HL.V2.revised ctl_CCB.HO.reporting TB-Comb.4Period.040316 2" xfId="1421"/>
    <cellStyle name="_CCB.HEN.Item12.ProfitNAVRecon.031209.LY_1_CCB.SX.Item12.F.ProfitNAVRecon.031212.MS_CCB.Dec03AuditPack.HL.V2.revised ctl_CCB.HO.reporting TB-Comb.4Period.040316_05.CCB.HO.Tool.PRCAccounts.040409" xfId="1422"/>
    <cellStyle name="_CCB.HEN.Item12.ProfitNAVRecon.031209.LY_1_CCB.SX.Item12.F.ProfitNAVRecon.031212.MS_CCB.Dec03AuditPack.HL.V2.revised ctl_CCB.HO.reporting TB-Comb.4Period.040316_05.CCB.HO.Tool.PRCAccounts.040409 2" xfId="1423"/>
    <cellStyle name="_CCB.HEN.Item12.ProfitNAVRecon.031209.LY_1_CCB.SX.Item12.F.ProfitNAVRecon.031212.MS_CCB.Dec03AuditPack.HL.V2.revised ctl_CCB.HO.reporting TB-Comb.4Period.040316_05.CCB.HO.Tool.PRCAccounts.040409_P3.1 Intercompany Summary" xfId="1424"/>
    <cellStyle name="_CCB.HEN.Item12.ProfitNAVRecon.031209.LY_1_CCB.SX.Item12.F.ProfitNAVRecon.031212.MS_CCB.Dec03AuditPack.HL.V2.revised ctl_CCB.HO.reporting TB-Comb.4Period.040316_05.CCB.HO.Tool.PRCAccounts.040409_P3.1 Intercompany Summary 2" xfId="1425"/>
    <cellStyle name="_CCB.HEN.Item12.ProfitNAVRecon.031209.LY_1_CCB.SX.Item12.F.ProfitNAVRecon.031212.MS_CCB.Dec03AuditPack.HL.V2.revised ctl_CCB.HO.reporting TB-Comb.4Period.040316_P3.1 Intercompany Summary" xfId="1426"/>
    <cellStyle name="_CCB.HEN.Item12.ProfitNAVRecon.031209.LY_1_CCB.SX.Item12.F.ProfitNAVRecon.031212.MS_CCB.Dec03AuditPack.HL.V2.revised ctl_CCB.HO.reporting TB-Comb.4Period.040316_P3.1 Intercompany Summary 2" xfId="1427"/>
    <cellStyle name="_CCB.HEN.Item12.ProfitNAVRecon.031209.LY_1_CCB.SX.Item12.F.ProfitNAVRecon.031212.MS_CCB.Dec03AuditPack.HL.V2.revised ctl_CCB.HO.reporting TB-HL.1P.040316" xfId="1428"/>
    <cellStyle name="_CCB.HEN.Item12.ProfitNAVRecon.031209.LY_1_CCB.SX.Item12.F.ProfitNAVRecon.031212.MS_CCB.Dec03AuditPack.HL.V2.revised ctl_CCB.HO.reporting TB-HL.1P.040316 2" xfId="1429"/>
    <cellStyle name="_CCB.HEN.Item12.ProfitNAVRecon.031209.LY_1_CCB.SX.Item12.F.ProfitNAVRecon.031212.MS_CCB.Dec03AuditPack.HL.V2.revised ctl_CCB.HO.reporting TB-HL.1P.040316_05.CCB.HO.Tool.PRCAccounts.040409" xfId="1430"/>
    <cellStyle name="_CCB.HEN.Item12.ProfitNAVRecon.031209.LY_1_CCB.SX.Item12.F.ProfitNAVRecon.031212.MS_CCB.Dec03AuditPack.HL.V2.revised ctl_CCB.HO.reporting TB-HL.1P.040316_05.CCB.HO.Tool.PRCAccounts.040409 2" xfId="1431"/>
    <cellStyle name="_CCB.HEN.Item12.ProfitNAVRecon.031209.LY_1_CCB.SX.Item12.F.ProfitNAVRecon.031212.MS_CCB.Dec03AuditPack.HL.V2.revised ctl_CCB.HO.reporting TB-HL.1P.040316_05.CCB.HO.Tool.PRCAccounts.040409_1" xfId="1432"/>
    <cellStyle name="_CCB.HEN.Item12.ProfitNAVRecon.031209.LY_1_CCB.SX.Item12.F.ProfitNAVRecon.031212.MS_CCB.Dec03AuditPack.HL.V2.revised ctl_CCB.HO.reporting TB-HL.1P.040316_05.CCB.HO.Tool.PRCAccounts.040409_1 2" xfId="1433"/>
    <cellStyle name="_CCB.HEN.Item12.ProfitNAVRecon.031209.LY_1_CCB.SX.Item12.F.ProfitNAVRecon.031212.MS_CCB.Dec03AuditPack.HL.V2.revised ctl_CCB.HO.reporting TB-HL.1P.040316_05.CCB.HO.Tool.PRCAccounts.040409_1_P3.1 Intercompany Summary" xfId="1434"/>
    <cellStyle name="_CCB.HEN.Item12.ProfitNAVRecon.031209.LY_1_CCB.SX.Item12.F.ProfitNAVRecon.031212.MS_CCB.Dec03AuditPack.HL.V2.revised ctl_CCB.HO.reporting TB-HL.1P.040316_05.CCB.HO.Tool.PRCAccounts.040409_1_P3.1 Intercompany Summary 2" xfId="1435"/>
    <cellStyle name="_CCB.HEN.Item12.ProfitNAVRecon.031209.LY_1_CCB.SX.Item12.F.ProfitNAVRecon.031212.MS_CCB.Dec03AuditPack.HL.V2.revised ctl_CCB.HO.reporting TB-HL.1P.040316_05.CCB.HO.Tool.PRCAccounts.040409_P3.1 Intercompany Summary" xfId="1436"/>
    <cellStyle name="_CCB.HEN.Item12.ProfitNAVRecon.031209.LY_1_CCB.SX.Item12.F.ProfitNAVRecon.031212.MS_CCB.Dec03AuditPack.HL.V2.revised ctl_CCB.HO.reporting TB-HL.1P.040316_05.CCB.HO.Tool.PRCAccounts.040409_P3.1 Intercompany Summary 2" xfId="1437"/>
    <cellStyle name="_CCB.HEN.Item12.ProfitNAVRecon.031209.LY_1_CCB.SX.Item12.F.ProfitNAVRecon.031212.MS_CCB.Dec03AuditPack.HL.V2.revised ctl_CCB.HO.reporting TB-HL.1P.040316_P3.1 Intercompany Summary" xfId="1438"/>
    <cellStyle name="_CCB.HEN.Item12.ProfitNAVRecon.031209.LY_1_CCB.SX.Item12.F.ProfitNAVRecon.031212.MS_CCB.Dec03AuditPack.HL.V2.revised ctl_CCB.HO.reporting TB-HL.1P.040316_P3.1 Intercompany Summary 2" xfId="1439"/>
    <cellStyle name="_CCB.HEN.Item12.ProfitNAVRecon.031209.LY_1_CCB.SX.Item12.F.ProfitNAVRecon.031212.MS_CCB.Dec03AuditPack.HL.V2.revised ctl_CCB.HO.Tool - convert old 2.5yrs combine TB to new.040315" xfId="1440"/>
    <cellStyle name="_CCB.HEN.Item12.ProfitNAVRecon.031209.LY_1_CCB.SX.Item12.F.ProfitNAVRecon.031212.MS_CCB.Dec03AuditPack.HL.V2.revised ctl_CCB.HO.Tool - convert old 2.5yrs combine TB to new.040315 2" xfId="1441"/>
    <cellStyle name="_CCB.HEN.Item12.ProfitNAVRecon.031209.LY_1_CCB.SX.Item12.F.ProfitNAVRecon.031212.MS_CCB.Dec03AuditPack.HL.V2.revised ctl_CCB.HO.Tool - convert old 2.5yrs combine TB to new.040315_05.CCB.HO.Tool.PRCAccounts.040409" xfId="1442"/>
    <cellStyle name="_CCB.HEN.Item12.ProfitNAVRecon.031209.LY_1_CCB.SX.Item12.F.ProfitNAVRecon.031212.MS_CCB.Dec03AuditPack.HL.V2.revised ctl_CCB.HO.Tool - convert old 2.5yrs combine TB to new.040315_05.CCB.HO.Tool.PRCAccounts.040409 2" xfId="1443"/>
    <cellStyle name="_CCB.HEN.Item12.ProfitNAVRecon.031209.LY_1_CCB.SX.Item12.F.ProfitNAVRecon.031212.MS_CCB.Dec03AuditPack.HL.V2.revised ctl_CCB.HO.Tool - convert old 2.5yrs combine TB to new.040315_05.CCB.HO.Tool.PRCAccounts.040409_P3.1 Intercompany Summary" xfId="1444"/>
    <cellStyle name="_CCB.HEN.Item12.ProfitNAVRecon.031209.LY_1_CCB.SX.Item12.F.ProfitNAVRecon.031212.MS_CCB.Dec03AuditPack.HL.V2.revised ctl_CCB.HO.Tool - convert old 2.5yrs combine TB to new.040315_05.CCB.HO.Tool.PRCAccounts.040409_P3.1 Intercompany Summary 2" xfId="1445"/>
    <cellStyle name="_CCB.HEN.Item12.ProfitNAVRecon.031209.LY_1_CCB.SX.Item12.F.ProfitNAVRecon.031212.MS_CCB.Dec03AuditPack.HL.V2.revised ctl_CCB.HO.Tool - convert old 2.5yrs combine TB to new.040315_P3.1 Intercompany Summary" xfId="1446"/>
    <cellStyle name="_CCB.HEN.Item12.ProfitNAVRecon.031209.LY_1_CCB.SX.Item12.F.ProfitNAVRecon.031212.MS_CCB.Dec03AuditPack.HL.V2.revised ctl_CCB.HO.Tool - convert old 2.5yrs combine TB to new.040315_P3.1 Intercompany Summary 2" xfId="1447"/>
    <cellStyle name="_CCB.HEN.Item12.ProfitNAVRecon.031209.LY_1_CCB.SX.Item12.F.ProfitNAVRecon.031212.MS_CCB.Dec03AuditPack.HL.V2.revised ctl_CCB.xx.4P.PRCTB.yymmdd" xfId="1448"/>
    <cellStyle name="_CCB.HEN.Item12.ProfitNAVRecon.031209.LY_1_CCB.SX.Item12.F.ProfitNAVRecon.031212.MS_CCB.Dec03AuditPack.HL.V2.revised ctl_CCB.xx.4P.PRCTB.yymmdd 2" xfId="1449"/>
    <cellStyle name="_CCB.HEN.Item12.ProfitNAVRecon.031209.LY_1_CCB.SX.Item12.F.ProfitNAVRecon.031212.MS_CCB.Dec03AuditPack.HL.V2.revised ctl_CCB.xx.4P.PRCTB.yymmdd_05.CCB.HO.Tool.PRCAccounts.040409" xfId="1450"/>
    <cellStyle name="_CCB.HEN.Item12.ProfitNAVRecon.031209.LY_1_CCB.SX.Item12.F.ProfitNAVRecon.031212.MS_CCB.Dec03AuditPack.HL.V2.revised ctl_CCB.xx.4P.PRCTB.yymmdd_05.CCB.HO.Tool.PRCAccounts.040409 2" xfId="1451"/>
    <cellStyle name="_CCB.HEN.Item12.ProfitNAVRecon.031209.LY_1_CCB.SX.Item12.F.ProfitNAVRecon.031212.MS_CCB.Dec03AuditPack.HL.V2.revised ctl_CCB.xx.4P.PRCTB.yymmdd_05.CCB.HO.Tool.PRCAccounts.040409_P3.1 Intercompany Summary" xfId="1452"/>
    <cellStyle name="_CCB.HEN.Item12.ProfitNAVRecon.031209.LY_1_CCB.SX.Item12.F.ProfitNAVRecon.031212.MS_CCB.Dec03AuditPack.HL.V2.revised ctl_CCB.xx.4P.PRCTB.yymmdd_05.CCB.HO.Tool.PRCAccounts.040409_P3.1 Intercompany Summary 2" xfId="1453"/>
    <cellStyle name="_CCB.HEN.Item12.ProfitNAVRecon.031209.LY_1_CCB.SX.Item12.F.ProfitNAVRecon.031212.MS_CCB.Dec03AuditPack.HL.V2.revised ctl_CCB.xx.4P.PRCTB.yymmdd_P3.1 Intercompany Summary" xfId="1454"/>
    <cellStyle name="_CCB.HEN.Item12.ProfitNAVRecon.031209.LY_1_CCB.SX.Item12.F.ProfitNAVRecon.031212.MS_CCB.Dec03AuditPack.HL.V2.revised ctl_CCB.xx.4P.PRCTB.yymmdd_P3.1 Intercompany Summary 2" xfId="1455"/>
    <cellStyle name="_CCB.HEN.Item12.ProfitNAVRecon.031209.LY_1_CCB.SX.Item12.F.ProfitNAVRecon.031212.MS_CCB.Dec03AuditPack.HL.V2.revised ctl_P3.1 Intercompany Summary" xfId="1456"/>
    <cellStyle name="_CCB.HEN.Item12.ProfitNAVRecon.031209.LY_1_CCB.SX.Item12.F.ProfitNAVRecon.031212.MS_CCB.Dec03AuditPack.HL.V2.revised ctl_P3.1 Intercompany Summary 2" xfId="1457"/>
    <cellStyle name="_CCB.HEN.Item12.ProfitNAVRecon.031209.LY_1_CCB.SX.Item12.F.ProfitNAVRecon.031212.MS_P3.1 Intercompany Summary" xfId="1458"/>
    <cellStyle name="_CCB.HEN.Item12.ProfitNAVRecon.031209.LY_1_CCB.SX.Item12.F.ProfitNAVRecon.031212.MS_P3.1 Intercompany Summary 2" xfId="1459"/>
    <cellStyle name="_CCB.HEN.Item12.ProfitNAVRecon.031209.LY_1_P3.1 Intercompany Summary" xfId="1460"/>
    <cellStyle name="_CCB.HEN.Item12.ProfitNAVRecon.031209.LY_1_P3.1 Intercompany Summary 2" xfId="1461"/>
    <cellStyle name="_CCB.HEN.Item12.ProfitNAVRecon.031209.LY_CCB.CQ.Item12.1D.ProfitNAVRec.031213-revised.dhnc" xfId="1462"/>
    <cellStyle name="_CCB.HEN.Item12.ProfitNAVRecon.031209.LY_CCB.CQ.Item12.1D.ProfitNAVRec.031213-revised.dhnc 2" xfId="1463"/>
    <cellStyle name="_CCB.HEN.Item12.ProfitNAVRecon.031209.LY_CCB.CQ.Item12.1D.ProfitNAVRec.031213-revised.dhnc_05.CCB.HO.Tool.PRCAccounts.040409" xfId="1464"/>
    <cellStyle name="_CCB.HEN.Item12.ProfitNAVRecon.031209.LY_CCB.CQ.Item12.1D.ProfitNAVRec.031213-revised.dhnc_05.CCB.HO.Tool.PRCAccounts.040409 2" xfId="1465"/>
    <cellStyle name="_CCB.HEN.Item12.ProfitNAVRecon.031209.LY_CCB.CQ.Item12.1D.ProfitNAVRec.031213-revised.dhnc_05.CCB.HO.Tool.PRCAccounts.040409_1" xfId="1466"/>
    <cellStyle name="_CCB.HEN.Item12.ProfitNAVRecon.031209.LY_CCB.CQ.Item12.1D.ProfitNAVRec.031213-revised.dhnc_05.CCB.HO.Tool.PRCAccounts.040409_1 2" xfId="1467"/>
    <cellStyle name="_CCB.HEN.Item12.ProfitNAVRecon.031209.LY_CCB.CQ.Item12.1D.ProfitNAVRec.031213-revised.dhnc_05.CCB.HO.Tool.PRCAccounts.040409_1_P3.1 Intercompany Summary" xfId="1468"/>
    <cellStyle name="_CCB.HEN.Item12.ProfitNAVRecon.031209.LY_CCB.CQ.Item12.1D.ProfitNAVRec.031213-revised.dhnc_05.CCB.HO.Tool.PRCAccounts.040409_1_P3.1 Intercompany Summary 2" xfId="1469"/>
    <cellStyle name="_CCB.HEN.Item12.ProfitNAVRecon.031209.LY_CCB.CQ.Item12.1D.ProfitNAVRec.031213-revised.dhnc_05.CCB.HO.Tool.PRCAccounts.040409_P3.1 Intercompany Summary" xfId="1470"/>
    <cellStyle name="_CCB.HEN.Item12.ProfitNAVRecon.031209.LY_CCB.CQ.Item12.1D.ProfitNAVRec.031213-revised.dhnc_05.CCB.HO.Tool.PRCAccounts.040409_P3.1 Intercompany Summary 2" xfId="1471"/>
    <cellStyle name="_CCB.HEN.Item12.ProfitNAVRecon.031209.LY_CCB.CQ.Item12.1D.ProfitNAVRec.031213-revised.dhnc_CCB.Dec03AuditPack.GL.V2" xfId="1472"/>
    <cellStyle name="_CCB.HEN.Item12.ProfitNAVRecon.031209.LY_CCB.CQ.Item12.1D.ProfitNAVRec.031213-revised.dhnc_CCB.Dec03AuditPack.GL.V2 2" xfId="1473"/>
    <cellStyle name="_CCB.HEN.Item12.ProfitNAVRecon.031209.LY_CCB.CQ.Item12.1D.ProfitNAVRec.031213-revised.dhnc_CCB.Dec03AuditPack.GL.V2_05.CCB.HO.Tool.PRCAccounts.040409" xfId="1474"/>
    <cellStyle name="_CCB.HEN.Item12.ProfitNAVRecon.031209.LY_CCB.CQ.Item12.1D.ProfitNAVRec.031213-revised.dhnc_CCB.Dec03AuditPack.GL.V2_05.CCB.HO.Tool.PRCAccounts.040409 2" xfId="1475"/>
    <cellStyle name="_CCB.HEN.Item12.ProfitNAVRecon.031209.LY_CCB.CQ.Item12.1D.ProfitNAVRec.031213-revised.dhnc_CCB.Dec03AuditPack.GL.V2_05.CCB.HO.Tool.PRCAccounts.040409_1" xfId="1476"/>
    <cellStyle name="_CCB.HEN.Item12.ProfitNAVRecon.031209.LY_CCB.CQ.Item12.1D.ProfitNAVRec.031213-revised.dhnc_CCB.Dec03AuditPack.GL.V2_05.CCB.HO.Tool.PRCAccounts.040409_1 2" xfId="1477"/>
    <cellStyle name="_CCB.HEN.Item12.ProfitNAVRecon.031209.LY_CCB.CQ.Item12.1D.ProfitNAVRec.031213-revised.dhnc_CCB.Dec03AuditPack.GL.V2_05.CCB.HO.Tool.PRCAccounts.040409_1_P3.1 Intercompany Summary" xfId="1478"/>
    <cellStyle name="_CCB.HEN.Item12.ProfitNAVRecon.031209.LY_CCB.CQ.Item12.1D.ProfitNAVRec.031213-revised.dhnc_CCB.Dec03AuditPack.GL.V2_05.CCB.HO.Tool.PRCAccounts.040409_1_P3.1 Intercompany Summary 2" xfId="1479"/>
    <cellStyle name="_CCB.HEN.Item12.ProfitNAVRecon.031209.LY_CCB.CQ.Item12.1D.ProfitNAVRec.031213-revised.dhnc_CCB.Dec03AuditPack.GL.V2_05.CCB.HO.Tool.PRCAccounts.040409_P3.1 Intercompany Summary" xfId="1480"/>
    <cellStyle name="_CCB.HEN.Item12.ProfitNAVRecon.031209.LY_CCB.CQ.Item12.1D.ProfitNAVRec.031213-revised.dhnc_CCB.Dec03AuditPack.GL.V2_05.CCB.HO.Tool.PRCAccounts.040409_P3.1 Intercompany Summary 2" xfId="1481"/>
    <cellStyle name="_CCB.HEN.Item12.ProfitNAVRecon.031209.LY_CCB.CQ.Item12.1D.ProfitNAVRec.031213-revised.dhnc_CCB.Dec03AuditPack.GL.V2_CCB.Dec03AuditPack.GL.V4(trail run new)" xfId="1482"/>
    <cellStyle name="_CCB.HEN.Item12.ProfitNAVRecon.031209.LY_CCB.CQ.Item12.1D.ProfitNAVRec.031213-revised.dhnc_CCB.Dec03AuditPack.GL.V2_CCB.Dec03AuditPack.GL.V4(trail run new) 2" xfId="1483"/>
    <cellStyle name="_CCB.HEN.Item12.ProfitNAVRecon.031209.LY_CCB.CQ.Item12.1D.ProfitNAVRec.031213-revised.dhnc_CCB.Dec03AuditPack.GL.V2_CCB.Dec03AuditPack.GL.V4(trail run new)_P3.1 Intercompany Summary" xfId="1484"/>
    <cellStyle name="_CCB.HEN.Item12.ProfitNAVRecon.031209.LY_CCB.CQ.Item12.1D.ProfitNAVRec.031213-revised.dhnc_CCB.Dec03AuditPack.GL.V2_CCB.Dec03AuditPack.GL.V4(trail run new)_P3.1 Intercompany Summary 2" xfId="1485"/>
    <cellStyle name="_CCB.HEN.Item12.ProfitNAVRecon.031209.LY_CCB.CQ.Item12.1D.ProfitNAVRec.031213-revised.dhnc_CCB.Dec03AuditPack.GL.V2_CCB.Dec03AuditPack.GL.V4(trial run new)" xfId="1486"/>
    <cellStyle name="_CCB.HEN.Item12.ProfitNAVRecon.031209.LY_CCB.CQ.Item12.1D.ProfitNAVRec.031213-revised.dhnc_CCB.Dec03AuditPack.GL.V2_CCB.Dec03AuditPack.GL.V4(trial run new) 2" xfId="1487"/>
    <cellStyle name="_CCB.HEN.Item12.ProfitNAVRecon.031209.LY_CCB.CQ.Item12.1D.ProfitNAVRec.031213-revised.dhnc_CCB.Dec03AuditPack.GL.V2_CCB.Dec03AuditPack.GL.V4(trial run new)_P3.1 Intercompany Summary" xfId="1488"/>
    <cellStyle name="_CCB.HEN.Item12.ProfitNAVRecon.031209.LY_CCB.CQ.Item12.1D.ProfitNAVRec.031213-revised.dhnc_CCB.Dec03AuditPack.GL.V2_CCB.Dec03AuditPack.GL.V4(trial run new)_P3.1 Intercompany Summary 2" xfId="1489"/>
    <cellStyle name="_CCB.HEN.Item12.ProfitNAVRecon.031209.LY_CCB.CQ.Item12.1D.ProfitNAVRec.031213-revised.dhnc_CCB.Dec03AuditPack.GL.V2_Copy of CCB.Dec03AuditPack.GL.V4" xfId="1490"/>
    <cellStyle name="_CCB.HEN.Item12.ProfitNAVRecon.031209.LY_CCB.CQ.Item12.1D.ProfitNAVRec.031213-revised.dhnc_CCB.Dec03AuditPack.GL.V2_Copy of CCB.Dec03AuditPack.GL.V4 2" xfId="1491"/>
    <cellStyle name="_CCB.HEN.Item12.ProfitNAVRecon.031209.LY_CCB.CQ.Item12.1D.ProfitNAVRec.031213-revised.dhnc_CCB.Dec03AuditPack.GL.V2_Copy of CCB.Dec03AuditPack.GL.V4_P3.1 Intercompany Summary" xfId="1492"/>
    <cellStyle name="_CCB.HEN.Item12.ProfitNAVRecon.031209.LY_CCB.CQ.Item12.1D.ProfitNAVRec.031213-revised.dhnc_CCB.Dec03AuditPack.GL.V2_Copy of CCB.Dec03AuditPack.GL.V4_P3.1 Intercompany Summary 2" xfId="1493"/>
    <cellStyle name="_CCB.HEN.Item12.ProfitNAVRecon.031209.LY_CCB.CQ.Item12.1D.ProfitNAVRec.031213-revised.dhnc_CCB.Dec03AuditPack.GL.V2_P3.1 Intercompany Summary" xfId="1494"/>
    <cellStyle name="_CCB.HEN.Item12.ProfitNAVRecon.031209.LY_CCB.CQ.Item12.1D.ProfitNAVRec.031213-revised.dhnc_CCB.Dec03AuditPack.GL.V2_P3.1 Intercompany Summary 2" xfId="1495"/>
    <cellStyle name="_CCB.HEN.Item12.ProfitNAVRecon.031209.LY_CCB.CQ.Item12.1D.ProfitNAVRec.031213-revised.dhnc_CCB.Dec03AuditPack.HL.V2.revised ctl" xfId="1496"/>
    <cellStyle name="_CCB.HEN.Item12.ProfitNAVRecon.031209.LY_CCB.CQ.Item12.1D.ProfitNAVRec.031213-revised.dhnc_CCB.Dec03AuditPack.HL.V2.revised ctl 2" xfId="1497"/>
    <cellStyle name="_CCB.HEN.Item12.ProfitNAVRecon.031209.LY_CCB.CQ.Item12.1D.ProfitNAVRec.031213-revised.dhnc_CCB.Dec03AuditPack.HL.V2.revised ctl_05.CCB.HO.Tool.PRCAccounts.040409" xfId="1498"/>
    <cellStyle name="_CCB.HEN.Item12.ProfitNAVRecon.031209.LY_CCB.CQ.Item12.1D.ProfitNAVRec.031213-revised.dhnc_CCB.Dec03AuditPack.HL.V2.revised ctl_05.CCB.HO.Tool.PRCAccounts.040409 2" xfId="1499"/>
    <cellStyle name="_CCB.HEN.Item12.ProfitNAVRecon.031209.LY_CCB.CQ.Item12.1D.ProfitNAVRec.031213-revised.dhnc_CCB.Dec03AuditPack.HL.V2.revised ctl_05.CCB.HO.Tool.PRCAccounts.040409_P3.1 Intercompany Summary" xfId="1500"/>
    <cellStyle name="_CCB.HEN.Item12.ProfitNAVRecon.031209.LY_CCB.CQ.Item12.1D.ProfitNAVRec.031213-revised.dhnc_CCB.Dec03AuditPack.HL.V2.revised ctl_05.CCB.HO.Tool.PRCAccounts.040409_P3.1 Intercompany Summary 2" xfId="1501"/>
    <cellStyle name="_CCB.HEN.Item12.ProfitNAVRecon.031209.LY_CCB.CQ.Item12.1D.ProfitNAVRec.031213-revised.dhnc_CCB.Dec03AuditPack.HL.V2.revised ctl_CCB.HO.new TB template.for reporting package.040309" xfId="1502"/>
    <cellStyle name="_CCB.HEN.Item12.ProfitNAVRecon.031209.LY_CCB.CQ.Item12.1D.ProfitNAVRec.031213-revised.dhnc_CCB.Dec03AuditPack.HL.V2.revised ctl_CCB.HO.new TB template.for reporting package.040309 2" xfId="1503"/>
    <cellStyle name="_CCB.HEN.Item12.ProfitNAVRecon.031209.LY_CCB.CQ.Item12.1D.ProfitNAVRec.031213-revised.dhnc_CCB.Dec03AuditPack.HL.V2.revised ctl_CCB.HO.new TB template.for reporting package.040309_05.CCB.HO.Tool.PRCAccounts.040409" xfId="1504"/>
    <cellStyle name="_CCB.HEN.Item12.ProfitNAVRecon.031209.LY_CCB.CQ.Item12.1D.ProfitNAVRec.031213-revised.dhnc_CCB.Dec03AuditPack.HL.V2.revised ctl_CCB.HO.new TB template.for reporting package.040309_05.CCB.HO.Tool.PRCAccounts.040409 2" xfId="1505"/>
    <cellStyle name="_CCB.HEN.Item12.ProfitNAVRecon.031209.LY_CCB.CQ.Item12.1D.ProfitNAVRec.031213-revised.dhnc_CCB.Dec03AuditPack.HL.V2.revised ctl_CCB.HO.new TB template.for reporting package.040309_05.CCB.HO.Tool.PRCAccounts.040409_1" xfId="1506"/>
    <cellStyle name="_CCB.HEN.Item12.ProfitNAVRecon.031209.LY_CCB.CQ.Item12.1D.ProfitNAVRec.031213-revised.dhnc_CCB.Dec03AuditPack.HL.V2.revised ctl_CCB.HO.new TB template.for reporting package.040309_05.CCB.HO.Tool.PRCAccounts.040409_1 2" xfId="1507"/>
    <cellStyle name="_CCB.HEN.Item12.ProfitNAVRecon.031209.LY_CCB.CQ.Item12.1D.ProfitNAVRec.031213-revised.dhnc_CCB.Dec03AuditPack.HL.V2.revised ctl_CCB.HO.new TB template.for reporting package.040309_05.CCB.HO.Tool.PRCAccounts.040409_1_P3.1 Intercompany Summary" xfId="1508"/>
    <cellStyle name="_CCB.HEN.Item12.ProfitNAVRecon.031209.LY_CCB.CQ.Item12.1D.ProfitNAVRec.031213-revised.dhnc_CCB.Dec03AuditPack.HL.V2.revised ctl_CCB.HO.new TB template.for reporting package.040309_05.CCB.HO.Tool.PRCAccounts.040409_1_P3.1 Intercompany Summary 2" xfId="1509"/>
    <cellStyle name="_CCB.HEN.Item12.ProfitNAVRecon.031209.LY_CCB.CQ.Item12.1D.ProfitNAVRec.031213-revised.dhnc_CCB.Dec03AuditPack.HL.V2.revised ctl_CCB.HO.new TB template.for reporting package.040309_05.CCB.HO.Tool.PRCAccounts.040409_P3.1 Intercompany Summary" xfId="1510"/>
    <cellStyle name="_CCB.HEN.Item12.ProfitNAVRecon.031209.LY_CCB.CQ.Item12.1D.ProfitNAVRec.031213-revised.dhnc_CCB.Dec03AuditPack.HL.V2.revised ctl_CCB.HO.new TB template.for reporting package.040309_05.CCB.HO.Tool.PRCAccounts.040409_P3.1 Intercompany Summary 2" xfId="1511"/>
    <cellStyle name="_CCB.HEN.Item12.ProfitNAVRecon.031209.LY_CCB.CQ.Item12.1D.ProfitNAVRec.031213-revised.dhnc_CCB.Dec03AuditPack.HL.V2.revised ctl_CCB.HO.new TB template.for reporting package.040309_P3.1 Intercompany Summary" xfId="1512"/>
    <cellStyle name="_CCB.HEN.Item12.ProfitNAVRecon.031209.LY_CCB.CQ.Item12.1D.ProfitNAVRec.031213-revised.dhnc_CCB.Dec03AuditPack.HL.V2.revised ctl_CCB.HO.new TB template.for reporting package.040309_P3.1 Intercompany Summary 2" xfId="1513"/>
    <cellStyle name="_CCB.HEN.Item12.ProfitNAVRecon.031209.LY_CCB.CQ.Item12.1D.ProfitNAVRec.031213-revised.dhnc_CCB.Dec03AuditPack.HL.V2.revised ctl_CCB.HO.new TB template.for reporting package.1P.040316" xfId="1514"/>
    <cellStyle name="_CCB.HEN.Item12.ProfitNAVRecon.031209.LY_CCB.CQ.Item12.1D.ProfitNAVRec.031213-revised.dhnc_CCB.Dec03AuditPack.HL.V2.revised ctl_CCB.HO.new TB template.for reporting package.1P.040316 2" xfId="1515"/>
    <cellStyle name="_CCB.HEN.Item12.ProfitNAVRecon.031209.LY_CCB.CQ.Item12.1D.ProfitNAVRec.031213-revised.dhnc_CCB.Dec03AuditPack.HL.V2.revised ctl_CCB.HO.new TB template.for reporting package.1P.040316_05.CCB.HO.Tool.PRCAccounts.040409" xfId="1516"/>
    <cellStyle name="_CCB.HEN.Item12.ProfitNAVRecon.031209.LY_CCB.CQ.Item12.1D.ProfitNAVRec.031213-revised.dhnc_CCB.Dec03AuditPack.HL.V2.revised ctl_CCB.HO.new TB template.for reporting package.1P.040316_05.CCB.HO.Tool.PRCAccounts.040409 2" xfId="1517"/>
    <cellStyle name="_CCB.HEN.Item12.ProfitNAVRecon.031209.LY_CCB.CQ.Item12.1D.ProfitNAVRec.031213-revised.dhnc_CCB.Dec03AuditPack.HL.V2.revised ctl_CCB.HO.new TB template.for reporting package.1P.040316_05.CCB.HO.Tool.PRCAccounts.040409_1" xfId="1518"/>
    <cellStyle name="_CCB.HEN.Item12.ProfitNAVRecon.031209.LY_CCB.CQ.Item12.1D.ProfitNAVRec.031213-revised.dhnc_CCB.Dec03AuditPack.HL.V2.revised ctl_CCB.HO.new TB template.for reporting package.1P.040316_05.CCB.HO.Tool.PRCAccounts.040409_1 2" xfId="1519"/>
    <cellStyle name="_CCB.HEN.Item12.ProfitNAVRecon.031209.LY_CCB.CQ.Item12.1D.ProfitNAVRec.031213-revised.dhnc_CCB.Dec03AuditPack.HL.V2.revised ctl_CCB.HO.new TB template.for reporting package.1P.040316_05.CCB.HO.Tool.PRCAccounts.040409_1_P3.1 Intercompany Summary" xfId="1520"/>
    <cellStyle name="_CCB.HEN.Item12.ProfitNAVRecon.031209.LY_CCB.CQ.Item12.1D.ProfitNAVRec.031213-revised.dhnc_CCB.Dec03AuditPack.HL.V2.revised ctl_CCB.HO.new TB template.for reporting package.1P.040316_05.CCB.HO.Tool.PRCAccounts.040409_1_P3.1 Intercompany Summary 2" xfId="1521"/>
    <cellStyle name="_CCB.HEN.Item12.ProfitNAVRecon.031209.LY_CCB.CQ.Item12.1D.ProfitNAVRec.031213-revised.dhnc_CCB.Dec03AuditPack.HL.V2.revised ctl_CCB.HO.new TB template.for reporting package.1P.040316_05.CCB.HO.Tool.PRCAccounts.040409_P3.1 Intercompany Summary" xfId="1522"/>
    <cellStyle name="_CCB.HEN.Item12.ProfitNAVRecon.031209.LY_CCB.CQ.Item12.1D.ProfitNAVRec.031213-revised.dhnc_CCB.Dec03AuditPack.HL.V2.revised ctl_CCB.HO.new TB template.for reporting package.1P.040316_05.CCB.HO.Tool.PRCAccounts.040409_P3.1 Intercompany Summary 2" xfId="1523"/>
    <cellStyle name="_CCB.HEN.Item12.ProfitNAVRecon.031209.LY_CCB.CQ.Item12.1D.ProfitNAVRec.031213-revised.dhnc_CCB.Dec03AuditPack.HL.V2.revised ctl_CCB.HO.new TB template.for reporting package.1P.040316_P3.1 Intercompany Summary" xfId="1524"/>
    <cellStyle name="_CCB.HEN.Item12.ProfitNAVRecon.031209.LY_CCB.CQ.Item12.1D.ProfitNAVRec.031213-revised.dhnc_CCB.Dec03AuditPack.HL.V2.revised ctl_CCB.HO.new TB template.for reporting package.1P.040316_P3.1 Intercompany Summary 2" xfId="1525"/>
    <cellStyle name="_CCB.HEN.Item12.ProfitNAVRecon.031209.LY_CCB.CQ.Item12.1D.ProfitNAVRec.031213-revised.dhnc_CCB.Dec03AuditPack.HL.V2.revised ctl_CCB.HO.reporting TB-Comb.1P.040316" xfId="1526"/>
    <cellStyle name="_CCB.HEN.Item12.ProfitNAVRecon.031209.LY_CCB.CQ.Item12.1D.ProfitNAVRec.031213-revised.dhnc_CCB.Dec03AuditPack.HL.V2.revised ctl_CCB.HO.reporting TB-Comb.1P.040316 2" xfId="1527"/>
    <cellStyle name="_CCB.HEN.Item12.ProfitNAVRecon.031209.LY_CCB.CQ.Item12.1D.ProfitNAVRec.031213-revised.dhnc_CCB.Dec03AuditPack.HL.V2.revised ctl_CCB.HO.reporting TB-Comb.1P.040316_05.CCB.HO.Tool.PRCAccounts.040409" xfId="1528"/>
    <cellStyle name="_CCB.HEN.Item12.ProfitNAVRecon.031209.LY_CCB.CQ.Item12.1D.ProfitNAVRec.031213-revised.dhnc_CCB.Dec03AuditPack.HL.V2.revised ctl_CCB.HO.reporting TB-Comb.1P.040316_05.CCB.HO.Tool.PRCAccounts.040409 2" xfId="1529"/>
    <cellStyle name="_CCB.HEN.Item12.ProfitNAVRecon.031209.LY_CCB.CQ.Item12.1D.ProfitNAVRec.031213-revised.dhnc_CCB.Dec03AuditPack.HL.V2.revised ctl_CCB.HO.reporting TB-Comb.1P.040316_05.CCB.HO.Tool.PRCAccounts.040409_P3.1 Intercompany Summary" xfId="1530"/>
    <cellStyle name="_CCB.HEN.Item12.ProfitNAVRecon.031209.LY_CCB.CQ.Item12.1D.ProfitNAVRec.031213-revised.dhnc_CCB.Dec03AuditPack.HL.V2.revised ctl_CCB.HO.reporting TB-Comb.1P.040316_05.CCB.HO.Tool.PRCAccounts.040409_P3.1 Intercompany Summary 2" xfId="1531"/>
    <cellStyle name="_CCB.HEN.Item12.ProfitNAVRecon.031209.LY_CCB.CQ.Item12.1D.ProfitNAVRec.031213-revised.dhnc_CCB.Dec03AuditPack.HL.V2.revised ctl_CCB.HO.reporting TB-Comb.1P.040316_P3.1 Intercompany Summary" xfId="1532"/>
    <cellStyle name="_CCB.HEN.Item12.ProfitNAVRecon.031209.LY_CCB.CQ.Item12.1D.ProfitNAVRec.031213-revised.dhnc_CCB.Dec03AuditPack.HL.V2.revised ctl_CCB.HO.reporting TB-Comb.1P.040316_P3.1 Intercompany Summary 2" xfId="1533"/>
    <cellStyle name="_CCB.HEN.Item12.ProfitNAVRecon.031209.LY_CCB.CQ.Item12.1D.ProfitNAVRec.031213-revised.dhnc_CCB.Dec03AuditPack.HL.V2.revised ctl_CCB.HO.reporting TB-Comb.4Period.040316" xfId="1534"/>
    <cellStyle name="_CCB.HEN.Item12.ProfitNAVRecon.031209.LY_CCB.CQ.Item12.1D.ProfitNAVRec.031213-revised.dhnc_CCB.Dec03AuditPack.HL.V2.revised ctl_CCB.HO.reporting TB-Comb.4Period.040316 2" xfId="1535"/>
    <cellStyle name="_CCB.HEN.Item12.ProfitNAVRecon.031209.LY_CCB.CQ.Item12.1D.ProfitNAVRec.031213-revised.dhnc_CCB.Dec03AuditPack.HL.V2.revised ctl_CCB.HO.reporting TB-Comb.4Period.040316_05.CCB.HO.Tool.PRCAccounts.040409" xfId="1536"/>
    <cellStyle name="_CCB.HEN.Item12.ProfitNAVRecon.031209.LY_CCB.CQ.Item12.1D.ProfitNAVRec.031213-revised.dhnc_CCB.Dec03AuditPack.HL.V2.revised ctl_CCB.HO.reporting TB-Comb.4Period.040316_05.CCB.HO.Tool.PRCAccounts.040409 2" xfId="1537"/>
    <cellStyle name="_CCB.HEN.Item12.ProfitNAVRecon.031209.LY_CCB.CQ.Item12.1D.ProfitNAVRec.031213-revised.dhnc_CCB.Dec03AuditPack.HL.V2.revised ctl_CCB.HO.reporting TB-Comb.4Period.040316_05.CCB.HO.Tool.PRCAccounts.040409_P3.1 Intercompany Summary" xfId="1538"/>
    <cellStyle name="_CCB.HEN.Item12.ProfitNAVRecon.031209.LY_CCB.CQ.Item12.1D.ProfitNAVRec.031213-revised.dhnc_CCB.Dec03AuditPack.HL.V2.revised ctl_CCB.HO.reporting TB-Comb.4Period.040316_05.CCB.HO.Tool.PRCAccounts.040409_P3.1 Intercompany Summary 2" xfId="1539"/>
    <cellStyle name="_CCB.HEN.Item12.ProfitNAVRecon.031209.LY_CCB.CQ.Item12.1D.ProfitNAVRec.031213-revised.dhnc_CCB.Dec03AuditPack.HL.V2.revised ctl_CCB.HO.reporting TB-Comb.4Period.040316_P3.1 Intercompany Summary" xfId="1540"/>
    <cellStyle name="_CCB.HEN.Item12.ProfitNAVRecon.031209.LY_CCB.CQ.Item12.1D.ProfitNAVRec.031213-revised.dhnc_CCB.Dec03AuditPack.HL.V2.revised ctl_CCB.HO.reporting TB-Comb.4Period.040316_P3.1 Intercompany Summary 2" xfId="1541"/>
    <cellStyle name="_CCB.HEN.Item12.ProfitNAVRecon.031209.LY_CCB.CQ.Item12.1D.ProfitNAVRec.031213-revised.dhnc_CCB.Dec03AuditPack.HL.V2.revised ctl_CCB.HO.reporting TB-HL.1P.040316" xfId="1542"/>
    <cellStyle name="_CCB.HEN.Item12.ProfitNAVRecon.031209.LY_CCB.CQ.Item12.1D.ProfitNAVRec.031213-revised.dhnc_CCB.Dec03AuditPack.HL.V2.revised ctl_CCB.HO.reporting TB-HL.1P.040316 2" xfId="1543"/>
    <cellStyle name="_CCB.HEN.Item12.ProfitNAVRecon.031209.LY_CCB.CQ.Item12.1D.ProfitNAVRec.031213-revised.dhnc_CCB.Dec03AuditPack.HL.V2.revised ctl_CCB.HO.reporting TB-HL.1P.040316_05.CCB.HO.Tool.PRCAccounts.040409" xfId="1544"/>
    <cellStyle name="_CCB.HEN.Item12.ProfitNAVRecon.031209.LY_CCB.CQ.Item12.1D.ProfitNAVRec.031213-revised.dhnc_CCB.Dec03AuditPack.HL.V2.revised ctl_CCB.HO.reporting TB-HL.1P.040316_05.CCB.HO.Tool.PRCAccounts.040409 2" xfId="1545"/>
    <cellStyle name="_CCB.HEN.Item12.ProfitNAVRecon.031209.LY_CCB.CQ.Item12.1D.ProfitNAVRec.031213-revised.dhnc_CCB.Dec03AuditPack.HL.V2.revised ctl_CCB.HO.reporting TB-HL.1P.040316_05.CCB.HO.Tool.PRCAccounts.040409_1" xfId="1546"/>
    <cellStyle name="_CCB.HEN.Item12.ProfitNAVRecon.031209.LY_CCB.CQ.Item12.1D.ProfitNAVRec.031213-revised.dhnc_CCB.Dec03AuditPack.HL.V2.revised ctl_CCB.HO.reporting TB-HL.1P.040316_05.CCB.HO.Tool.PRCAccounts.040409_1 2" xfId="1547"/>
    <cellStyle name="_CCB.HEN.Item12.ProfitNAVRecon.031209.LY_CCB.CQ.Item12.1D.ProfitNAVRec.031213-revised.dhnc_CCB.Dec03AuditPack.HL.V2.revised ctl_CCB.HO.reporting TB-HL.1P.040316_05.CCB.HO.Tool.PRCAccounts.040409_1_P3.1 Intercompany Summary" xfId="1548"/>
    <cellStyle name="_CCB.HEN.Item12.ProfitNAVRecon.031209.LY_CCB.CQ.Item12.1D.ProfitNAVRec.031213-revised.dhnc_CCB.Dec03AuditPack.HL.V2.revised ctl_CCB.HO.reporting TB-HL.1P.040316_05.CCB.HO.Tool.PRCAccounts.040409_1_P3.1 Intercompany Summary 2" xfId="1549"/>
    <cellStyle name="_CCB.HEN.Item12.ProfitNAVRecon.031209.LY_CCB.CQ.Item12.1D.ProfitNAVRec.031213-revised.dhnc_CCB.Dec03AuditPack.HL.V2.revised ctl_CCB.HO.reporting TB-HL.1P.040316_05.CCB.HO.Tool.PRCAccounts.040409_P3.1 Intercompany Summary" xfId="1550"/>
    <cellStyle name="_CCB.HEN.Item12.ProfitNAVRecon.031209.LY_CCB.CQ.Item12.1D.ProfitNAVRec.031213-revised.dhnc_CCB.Dec03AuditPack.HL.V2.revised ctl_CCB.HO.reporting TB-HL.1P.040316_05.CCB.HO.Tool.PRCAccounts.040409_P3.1 Intercompany Summary 2" xfId="1551"/>
    <cellStyle name="_CCB.HEN.Item12.ProfitNAVRecon.031209.LY_CCB.CQ.Item12.1D.ProfitNAVRec.031213-revised.dhnc_CCB.Dec03AuditPack.HL.V2.revised ctl_CCB.HO.reporting TB-HL.1P.040316_P3.1 Intercompany Summary" xfId="1552"/>
    <cellStyle name="_CCB.HEN.Item12.ProfitNAVRecon.031209.LY_CCB.CQ.Item12.1D.ProfitNAVRec.031213-revised.dhnc_CCB.Dec03AuditPack.HL.V2.revised ctl_CCB.HO.reporting TB-HL.1P.040316_P3.1 Intercompany Summary 2" xfId="1553"/>
    <cellStyle name="_CCB.HEN.Item12.ProfitNAVRecon.031209.LY_CCB.CQ.Item12.1D.ProfitNAVRec.031213-revised.dhnc_CCB.Dec03AuditPack.HL.V2.revised ctl_CCB.HO.Tool - convert old 2.5yrs combine TB to new.040315" xfId="1554"/>
    <cellStyle name="_CCB.HEN.Item12.ProfitNAVRecon.031209.LY_CCB.CQ.Item12.1D.ProfitNAVRec.031213-revised.dhnc_CCB.Dec03AuditPack.HL.V2.revised ctl_CCB.HO.Tool - convert old 2.5yrs combine TB to new.040315 2" xfId="1555"/>
    <cellStyle name="_CCB.HEN.Item12.ProfitNAVRecon.031209.LY_CCB.CQ.Item12.1D.ProfitNAVRec.031213-revised.dhnc_CCB.Dec03AuditPack.HL.V2.revised ctl_CCB.HO.Tool - convert old 2.5yrs combine TB to new.040315_05.CCB.HO.Tool.PRCAccounts.040409" xfId="1556"/>
    <cellStyle name="_CCB.HEN.Item12.ProfitNAVRecon.031209.LY_CCB.CQ.Item12.1D.ProfitNAVRec.031213-revised.dhnc_CCB.Dec03AuditPack.HL.V2.revised ctl_CCB.HO.Tool - convert old 2.5yrs combine TB to new.040315_05.CCB.HO.Tool.PRCAccounts.040409 2" xfId="1557"/>
    <cellStyle name="_CCB.HEN.Item12.ProfitNAVRecon.031209.LY_CCB.CQ.Item12.1D.ProfitNAVRec.031213-revised.dhnc_CCB.Dec03AuditPack.HL.V2.revised ctl_CCB.HO.Tool - convert old 2.5yrs combine TB to new.040315_05.CCB.HO.Tool.PRCAccounts.040409_P3.1 Intercompany Summary" xfId="1558"/>
    <cellStyle name="_CCB.HEN.Item12.ProfitNAVRecon.031209.LY_CCB.CQ.Item12.1D.ProfitNAVRec.031213-revised.dhnc_CCB.Dec03AuditPack.HL.V2.revised ctl_CCB.HO.Tool - convert old 2.5yrs combine TB to new.040315_05.CCB.HO.Tool.PRCAccounts.040409_P3.1 Intercompany Summary 2" xfId="1559"/>
    <cellStyle name="_CCB.HEN.Item12.ProfitNAVRecon.031209.LY_CCB.CQ.Item12.1D.ProfitNAVRec.031213-revised.dhnc_CCB.Dec03AuditPack.HL.V2.revised ctl_CCB.HO.Tool - convert old 2.5yrs combine TB to new.040315_P3.1 Intercompany Summary" xfId="1560"/>
    <cellStyle name="_CCB.HEN.Item12.ProfitNAVRecon.031209.LY_CCB.CQ.Item12.1D.ProfitNAVRec.031213-revised.dhnc_CCB.Dec03AuditPack.HL.V2.revised ctl_CCB.HO.Tool - convert old 2.5yrs combine TB to new.040315_P3.1 Intercompany Summary 2" xfId="1561"/>
    <cellStyle name="_CCB.HEN.Item12.ProfitNAVRecon.031209.LY_CCB.CQ.Item12.1D.ProfitNAVRec.031213-revised.dhnc_CCB.Dec03AuditPack.HL.V2.revised ctl_CCB.xx.4P.PRCTB.yymmdd" xfId="1562"/>
    <cellStyle name="_CCB.HEN.Item12.ProfitNAVRecon.031209.LY_CCB.CQ.Item12.1D.ProfitNAVRec.031213-revised.dhnc_CCB.Dec03AuditPack.HL.V2.revised ctl_CCB.xx.4P.PRCTB.yymmdd 2" xfId="1563"/>
    <cellStyle name="_CCB.HEN.Item12.ProfitNAVRecon.031209.LY_CCB.CQ.Item12.1D.ProfitNAVRec.031213-revised.dhnc_CCB.Dec03AuditPack.HL.V2.revised ctl_CCB.xx.4P.PRCTB.yymmdd_05.CCB.HO.Tool.PRCAccounts.040409" xfId="1564"/>
    <cellStyle name="_CCB.HEN.Item12.ProfitNAVRecon.031209.LY_CCB.CQ.Item12.1D.ProfitNAVRec.031213-revised.dhnc_CCB.Dec03AuditPack.HL.V2.revised ctl_CCB.xx.4P.PRCTB.yymmdd_05.CCB.HO.Tool.PRCAccounts.040409 2" xfId="1565"/>
    <cellStyle name="_CCB.HEN.Item12.ProfitNAVRecon.031209.LY_CCB.CQ.Item12.1D.ProfitNAVRec.031213-revised.dhnc_CCB.Dec03AuditPack.HL.V2.revised ctl_CCB.xx.4P.PRCTB.yymmdd_05.CCB.HO.Tool.PRCAccounts.040409_P3.1 Intercompany Summary" xfId="1566"/>
    <cellStyle name="_CCB.HEN.Item12.ProfitNAVRecon.031209.LY_CCB.CQ.Item12.1D.ProfitNAVRec.031213-revised.dhnc_CCB.Dec03AuditPack.HL.V2.revised ctl_CCB.xx.4P.PRCTB.yymmdd_05.CCB.HO.Tool.PRCAccounts.040409_P3.1 Intercompany Summary 2" xfId="1567"/>
    <cellStyle name="_CCB.HEN.Item12.ProfitNAVRecon.031209.LY_CCB.CQ.Item12.1D.ProfitNAVRec.031213-revised.dhnc_CCB.Dec03AuditPack.HL.V2.revised ctl_CCB.xx.4P.PRCTB.yymmdd_P3.1 Intercompany Summary" xfId="1568"/>
    <cellStyle name="_CCB.HEN.Item12.ProfitNAVRecon.031209.LY_CCB.CQ.Item12.1D.ProfitNAVRec.031213-revised.dhnc_CCB.Dec03AuditPack.HL.V2.revised ctl_CCB.xx.4P.PRCTB.yymmdd_P3.1 Intercompany Summary 2" xfId="1569"/>
    <cellStyle name="_CCB.HEN.Item12.ProfitNAVRecon.031209.LY_CCB.CQ.Item12.1D.ProfitNAVRec.031213-revised.dhnc_CCB.Dec03AuditPack.HL.V2.revised ctl_P3.1 Intercompany Summary" xfId="1570"/>
    <cellStyle name="_CCB.HEN.Item12.ProfitNAVRecon.031209.LY_CCB.CQ.Item12.1D.ProfitNAVRec.031213-revised.dhnc_CCB.Dec03AuditPack.HL.V2.revised ctl_P3.1 Intercompany Summary 2" xfId="1571"/>
    <cellStyle name="_CCB.HEN.Item12.ProfitNAVRecon.031209.LY_CCB.CQ.Item12.1D.ProfitNAVRec.031213-revised.dhnc_P3.1 Intercompany Summary" xfId="1572"/>
    <cellStyle name="_CCB.HEN.Item12.ProfitNAVRecon.031209.LY_CCB.CQ.Item12.1D.ProfitNAVRec.031213-revised.dhnc_P3.1 Intercompany Summary 2" xfId="1573"/>
    <cellStyle name="_CCB.HEN.Item12.ProfitNAVRecon.031209.LY_CCB.Dec03AuditPack.GL.V2" xfId="1574"/>
    <cellStyle name="_CCB.HEN.Item12.ProfitNAVRecon.031209.LY_CCB.Dec03AuditPack.GL.V2 2" xfId="1575"/>
    <cellStyle name="_CCB.HEN.Item12.ProfitNAVRecon.031209.LY_CCB.Dec03AuditPack.GL.V2_05.CCB.HO.Tool.PRCAccounts.040409" xfId="1576"/>
    <cellStyle name="_CCB.HEN.Item12.ProfitNAVRecon.031209.LY_CCB.Dec03AuditPack.GL.V2_05.CCB.HO.Tool.PRCAccounts.040409 2" xfId="1577"/>
    <cellStyle name="_CCB.HEN.Item12.ProfitNAVRecon.031209.LY_CCB.Dec03AuditPack.GL.V2_05.CCB.HO.Tool.PRCAccounts.040409_1" xfId="1578"/>
    <cellStyle name="_CCB.HEN.Item12.ProfitNAVRecon.031209.LY_CCB.Dec03AuditPack.GL.V2_05.CCB.HO.Tool.PRCAccounts.040409_1 2" xfId="1579"/>
    <cellStyle name="_CCB.HEN.Item12.ProfitNAVRecon.031209.LY_CCB.Dec03AuditPack.GL.V2_05.CCB.HO.Tool.PRCAccounts.040409_1_P3.1 Intercompany Summary" xfId="1580"/>
    <cellStyle name="_CCB.HEN.Item12.ProfitNAVRecon.031209.LY_CCB.Dec03AuditPack.GL.V2_05.CCB.HO.Tool.PRCAccounts.040409_1_P3.1 Intercompany Summary 2" xfId="1581"/>
    <cellStyle name="_CCB.HEN.Item12.ProfitNAVRecon.031209.LY_CCB.Dec03AuditPack.GL.V2_05.CCB.HO.Tool.PRCAccounts.040409_P3.1 Intercompany Summary" xfId="1582"/>
    <cellStyle name="_CCB.HEN.Item12.ProfitNAVRecon.031209.LY_CCB.Dec03AuditPack.GL.V2_05.CCB.HO.Tool.PRCAccounts.040409_P3.1 Intercompany Summary 2" xfId="1583"/>
    <cellStyle name="_CCB.HEN.Item12.ProfitNAVRecon.031209.LY_CCB.Dec03AuditPack.GL.V2_CCB.Dec03AuditPack.GL.V4(trail run new)" xfId="1584"/>
    <cellStyle name="_CCB.HEN.Item12.ProfitNAVRecon.031209.LY_CCB.Dec03AuditPack.GL.V2_CCB.Dec03AuditPack.GL.V4(trail run new) 2" xfId="1585"/>
    <cellStyle name="_CCB.HEN.Item12.ProfitNAVRecon.031209.LY_CCB.Dec03AuditPack.GL.V2_CCB.Dec03AuditPack.GL.V4(trail run new)_P3.1 Intercompany Summary" xfId="1586"/>
    <cellStyle name="_CCB.HEN.Item12.ProfitNAVRecon.031209.LY_CCB.Dec03AuditPack.GL.V2_CCB.Dec03AuditPack.GL.V4(trail run new)_P3.1 Intercompany Summary 2" xfId="1587"/>
    <cellStyle name="_CCB.HEN.Item12.ProfitNAVRecon.031209.LY_CCB.Dec03AuditPack.GL.V2_CCB.Dec03AuditPack.GL.V4(trial run new)" xfId="1588"/>
    <cellStyle name="_CCB.HEN.Item12.ProfitNAVRecon.031209.LY_CCB.Dec03AuditPack.GL.V2_CCB.Dec03AuditPack.GL.V4(trial run new) 2" xfId="1589"/>
    <cellStyle name="_CCB.HEN.Item12.ProfitNAVRecon.031209.LY_CCB.Dec03AuditPack.GL.V2_CCB.Dec03AuditPack.GL.V4(trial run new)_P3.1 Intercompany Summary" xfId="1590"/>
    <cellStyle name="_CCB.HEN.Item12.ProfitNAVRecon.031209.LY_CCB.Dec03AuditPack.GL.V2_CCB.Dec03AuditPack.GL.V4(trial run new)_P3.1 Intercompany Summary 2" xfId="1591"/>
    <cellStyle name="_CCB.HEN.Item12.ProfitNAVRecon.031209.LY_CCB.Dec03AuditPack.GL.V2_Copy of CCB.Dec03AuditPack.GL.V4" xfId="1592"/>
    <cellStyle name="_CCB.HEN.Item12.ProfitNAVRecon.031209.LY_CCB.Dec03AuditPack.GL.V2_Copy of CCB.Dec03AuditPack.GL.V4 2" xfId="1593"/>
    <cellStyle name="_CCB.HEN.Item12.ProfitNAVRecon.031209.LY_CCB.Dec03AuditPack.GL.V2_Copy of CCB.Dec03AuditPack.GL.V4_P3.1 Intercompany Summary" xfId="1594"/>
    <cellStyle name="_CCB.HEN.Item12.ProfitNAVRecon.031209.LY_CCB.Dec03AuditPack.GL.V2_Copy of CCB.Dec03AuditPack.GL.V4_P3.1 Intercompany Summary 2" xfId="1595"/>
    <cellStyle name="_CCB.HEN.Item12.ProfitNAVRecon.031209.LY_CCB.Dec03AuditPack.GL.V2_P3.1 Intercompany Summary" xfId="1596"/>
    <cellStyle name="_CCB.HEN.Item12.ProfitNAVRecon.031209.LY_CCB.Dec03AuditPack.GL.V2_P3.1 Intercompany Summary 2" xfId="1597"/>
    <cellStyle name="_CCB.HEN.Item12.ProfitNAVRecon.031209.LY_CCB.Dec03AuditPack.HL.V2.revised ctl" xfId="1598"/>
    <cellStyle name="_CCB.HEN.Item12.ProfitNAVRecon.031209.LY_CCB.Dec03AuditPack.HL.V2.revised ctl 2" xfId="1599"/>
    <cellStyle name="_CCB.HEN.Item12.ProfitNAVRecon.031209.LY_CCB.Dec03AuditPack.HL.V2.revised ctl_05.CCB.HO.Tool.PRCAccounts.040409" xfId="1600"/>
    <cellStyle name="_CCB.HEN.Item12.ProfitNAVRecon.031209.LY_CCB.Dec03AuditPack.HL.V2.revised ctl_05.CCB.HO.Tool.PRCAccounts.040409 2" xfId="1601"/>
    <cellStyle name="_CCB.HEN.Item12.ProfitNAVRecon.031209.LY_CCB.Dec03AuditPack.HL.V2.revised ctl_05.CCB.HO.Tool.PRCAccounts.040409_P3.1 Intercompany Summary" xfId="1602"/>
    <cellStyle name="_CCB.HEN.Item12.ProfitNAVRecon.031209.LY_CCB.Dec03AuditPack.HL.V2.revised ctl_05.CCB.HO.Tool.PRCAccounts.040409_P3.1 Intercompany Summary 2" xfId="1603"/>
    <cellStyle name="_CCB.HEN.Item12.ProfitNAVRecon.031209.LY_CCB.Dec03AuditPack.HL.V2.revised ctl_CCB.HO.new TB template.for reporting package.040309" xfId="1604"/>
    <cellStyle name="_CCB.HEN.Item12.ProfitNAVRecon.031209.LY_CCB.Dec03AuditPack.HL.V2.revised ctl_CCB.HO.new TB template.for reporting package.040309 2" xfId="1605"/>
    <cellStyle name="_CCB.HEN.Item12.ProfitNAVRecon.031209.LY_CCB.Dec03AuditPack.HL.V2.revised ctl_CCB.HO.new TB template.for reporting package.040309_05.CCB.HO.Tool.PRCAccounts.040409" xfId="1606"/>
    <cellStyle name="_CCB.HEN.Item12.ProfitNAVRecon.031209.LY_CCB.Dec03AuditPack.HL.V2.revised ctl_CCB.HO.new TB template.for reporting package.040309_05.CCB.HO.Tool.PRCAccounts.040409 2" xfId="1607"/>
    <cellStyle name="_CCB.HEN.Item12.ProfitNAVRecon.031209.LY_CCB.Dec03AuditPack.HL.V2.revised ctl_CCB.HO.new TB template.for reporting package.040309_05.CCB.HO.Tool.PRCAccounts.040409_1" xfId="1608"/>
    <cellStyle name="_CCB.HEN.Item12.ProfitNAVRecon.031209.LY_CCB.Dec03AuditPack.HL.V2.revised ctl_CCB.HO.new TB template.for reporting package.040309_05.CCB.HO.Tool.PRCAccounts.040409_1 2" xfId="1609"/>
    <cellStyle name="_CCB.HEN.Item12.ProfitNAVRecon.031209.LY_CCB.Dec03AuditPack.HL.V2.revised ctl_CCB.HO.new TB template.for reporting package.040309_05.CCB.HO.Tool.PRCAccounts.040409_1_P3.1 Intercompany Summary" xfId="1610"/>
    <cellStyle name="_CCB.HEN.Item12.ProfitNAVRecon.031209.LY_CCB.Dec03AuditPack.HL.V2.revised ctl_CCB.HO.new TB template.for reporting package.040309_05.CCB.HO.Tool.PRCAccounts.040409_1_P3.1 Intercompany Summary 2" xfId="1611"/>
    <cellStyle name="_CCB.HEN.Item12.ProfitNAVRecon.031209.LY_CCB.Dec03AuditPack.HL.V2.revised ctl_CCB.HO.new TB template.for reporting package.040309_05.CCB.HO.Tool.PRCAccounts.040409_P3.1 Intercompany Summary" xfId="1612"/>
    <cellStyle name="_CCB.HEN.Item12.ProfitNAVRecon.031209.LY_CCB.Dec03AuditPack.HL.V2.revised ctl_CCB.HO.new TB template.for reporting package.040309_05.CCB.HO.Tool.PRCAccounts.040409_P3.1 Intercompany Summary 2" xfId="1613"/>
    <cellStyle name="_CCB.HEN.Item12.ProfitNAVRecon.031209.LY_CCB.Dec03AuditPack.HL.V2.revised ctl_CCB.HO.new TB template.for reporting package.040309_P3.1 Intercompany Summary" xfId="1614"/>
    <cellStyle name="_CCB.HEN.Item12.ProfitNAVRecon.031209.LY_CCB.Dec03AuditPack.HL.V2.revised ctl_CCB.HO.new TB template.for reporting package.040309_P3.1 Intercompany Summary 2" xfId="1615"/>
    <cellStyle name="_CCB.HEN.Item12.ProfitNAVRecon.031209.LY_CCB.Dec03AuditPack.HL.V2.revised ctl_CCB.HO.new TB template.for reporting package.1P.040316" xfId="1616"/>
    <cellStyle name="_CCB.HEN.Item12.ProfitNAVRecon.031209.LY_CCB.Dec03AuditPack.HL.V2.revised ctl_CCB.HO.new TB template.for reporting package.1P.040316 2" xfId="1617"/>
    <cellStyle name="_CCB.HEN.Item12.ProfitNAVRecon.031209.LY_CCB.Dec03AuditPack.HL.V2.revised ctl_CCB.HO.new TB template.for reporting package.1P.040316_05.CCB.HO.Tool.PRCAccounts.040409" xfId="1618"/>
    <cellStyle name="_CCB.HEN.Item12.ProfitNAVRecon.031209.LY_CCB.Dec03AuditPack.HL.V2.revised ctl_CCB.HO.new TB template.for reporting package.1P.040316_05.CCB.HO.Tool.PRCAccounts.040409 2" xfId="1619"/>
    <cellStyle name="_CCB.HEN.Item12.ProfitNAVRecon.031209.LY_CCB.Dec03AuditPack.HL.V2.revised ctl_CCB.HO.new TB template.for reporting package.1P.040316_05.CCB.HO.Tool.PRCAccounts.040409_1" xfId="1620"/>
    <cellStyle name="_CCB.HEN.Item12.ProfitNAVRecon.031209.LY_CCB.Dec03AuditPack.HL.V2.revised ctl_CCB.HO.new TB template.for reporting package.1P.040316_05.CCB.HO.Tool.PRCAccounts.040409_1 2" xfId="1621"/>
    <cellStyle name="_CCB.HEN.Item12.ProfitNAVRecon.031209.LY_CCB.Dec03AuditPack.HL.V2.revised ctl_CCB.HO.new TB template.for reporting package.1P.040316_05.CCB.HO.Tool.PRCAccounts.040409_1_P3.1 Intercompany Summary" xfId="1622"/>
    <cellStyle name="_CCB.HEN.Item12.ProfitNAVRecon.031209.LY_CCB.Dec03AuditPack.HL.V2.revised ctl_CCB.HO.new TB template.for reporting package.1P.040316_05.CCB.HO.Tool.PRCAccounts.040409_1_P3.1 Intercompany Summary 2" xfId="1623"/>
    <cellStyle name="_CCB.HEN.Item12.ProfitNAVRecon.031209.LY_CCB.Dec03AuditPack.HL.V2.revised ctl_CCB.HO.new TB template.for reporting package.1P.040316_05.CCB.HO.Tool.PRCAccounts.040409_P3.1 Intercompany Summary" xfId="1624"/>
    <cellStyle name="_CCB.HEN.Item12.ProfitNAVRecon.031209.LY_CCB.Dec03AuditPack.HL.V2.revised ctl_CCB.HO.new TB template.for reporting package.1P.040316_05.CCB.HO.Tool.PRCAccounts.040409_P3.1 Intercompany Summary 2" xfId="1625"/>
    <cellStyle name="_CCB.HEN.Item12.ProfitNAVRecon.031209.LY_CCB.Dec03AuditPack.HL.V2.revised ctl_CCB.HO.new TB template.for reporting package.1P.040316_P3.1 Intercompany Summary" xfId="1626"/>
    <cellStyle name="_CCB.HEN.Item12.ProfitNAVRecon.031209.LY_CCB.Dec03AuditPack.HL.V2.revised ctl_CCB.HO.new TB template.for reporting package.1P.040316_P3.1 Intercompany Summary 2" xfId="1627"/>
    <cellStyle name="_CCB.HEN.Item12.ProfitNAVRecon.031209.LY_CCB.Dec03AuditPack.HL.V2.revised ctl_CCB.HO.reporting TB-Comb.1P.040316" xfId="1628"/>
    <cellStyle name="_CCB.HEN.Item12.ProfitNAVRecon.031209.LY_CCB.Dec03AuditPack.HL.V2.revised ctl_CCB.HO.reporting TB-Comb.1P.040316 2" xfId="1629"/>
    <cellStyle name="_CCB.HEN.Item12.ProfitNAVRecon.031209.LY_CCB.Dec03AuditPack.HL.V2.revised ctl_CCB.HO.reporting TB-Comb.1P.040316_05.CCB.HO.Tool.PRCAccounts.040409" xfId="1630"/>
    <cellStyle name="_CCB.HEN.Item12.ProfitNAVRecon.031209.LY_CCB.Dec03AuditPack.HL.V2.revised ctl_CCB.HO.reporting TB-Comb.1P.040316_05.CCB.HO.Tool.PRCAccounts.040409 2" xfId="1631"/>
    <cellStyle name="_CCB.HEN.Item12.ProfitNAVRecon.031209.LY_CCB.Dec03AuditPack.HL.V2.revised ctl_CCB.HO.reporting TB-Comb.1P.040316_05.CCB.HO.Tool.PRCAccounts.040409_P3.1 Intercompany Summary" xfId="1632"/>
    <cellStyle name="_CCB.HEN.Item12.ProfitNAVRecon.031209.LY_CCB.Dec03AuditPack.HL.V2.revised ctl_CCB.HO.reporting TB-Comb.1P.040316_05.CCB.HO.Tool.PRCAccounts.040409_P3.1 Intercompany Summary 2" xfId="1633"/>
    <cellStyle name="_CCB.HEN.Item12.ProfitNAVRecon.031209.LY_CCB.Dec03AuditPack.HL.V2.revised ctl_CCB.HO.reporting TB-Comb.1P.040316_P3.1 Intercompany Summary" xfId="1634"/>
    <cellStyle name="_CCB.HEN.Item12.ProfitNAVRecon.031209.LY_CCB.Dec03AuditPack.HL.V2.revised ctl_CCB.HO.reporting TB-Comb.1P.040316_P3.1 Intercompany Summary 2" xfId="1635"/>
    <cellStyle name="_CCB.HEN.Item12.ProfitNAVRecon.031209.LY_CCB.Dec03AuditPack.HL.V2.revised ctl_CCB.HO.reporting TB-Comb.4Period.040316" xfId="1636"/>
    <cellStyle name="_CCB.HEN.Item12.ProfitNAVRecon.031209.LY_CCB.Dec03AuditPack.HL.V2.revised ctl_CCB.HO.reporting TB-Comb.4Period.040316 2" xfId="1637"/>
    <cellStyle name="_CCB.HEN.Item12.ProfitNAVRecon.031209.LY_CCB.Dec03AuditPack.HL.V2.revised ctl_CCB.HO.reporting TB-Comb.4Period.040316_05.CCB.HO.Tool.PRCAccounts.040409" xfId="1638"/>
    <cellStyle name="_CCB.HEN.Item12.ProfitNAVRecon.031209.LY_CCB.Dec03AuditPack.HL.V2.revised ctl_CCB.HO.reporting TB-Comb.4Period.040316_05.CCB.HO.Tool.PRCAccounts.040409 2" xfId="1639"/>
    <cellStyle name="_CCB.HEN.Item12.ProfitNAVRecon.031209.LY_CCB.Dec03AuditPack.HL.V2.revised ctl_CCB.HO.reporting TB-Comb.4Period.040316_05.CCB.HO.Tool.PRCAccounts.040409_P3.1 Intercompany Summary" xfId="1640"/>
    <cellStyle name="_CCB.HEN.Item12.ProfitNAVRecon.031209.LY_CCB.Dec03AuditPack.HL.V2.revised ctl_CCB.HO.reporting TB-Comb.4Period.040316_05.CCB.HO.Tool.PRCAccounts.040409_P3.1 Intercompany Summary 2" xfId="1641"/>
    <cellStyle name="_CCB.HEN.Item12.ProfitNAVRecon.031209.LY_CCB.Dec03AuditPack.HL.V2.revised ctl_CCB.HO.reporting TB-Comb.4Period.040316_P3.1 Intercompany Summary" xfId="1642"/>
    <cellStyle name="_CCB.HEN.Item12.ProfitNAVRecon.031209.LY_CCB.Dec03AuditPack.HL.V2.revised ctl_CCB.HO.reporting TB-Comb.4Period.040316_P3.1 Intercompany Summary 2" xfId="1643"/>
    <cellStyle name="_CCB.HEN.Item12.ProfitNAVRecon.031209.LY_CCB.Dec03AuditPack.HL.V2.revised ctl_CCB.HO.reporting TB-HL.1P.040316" xfId="1644"/>
    <cellStyle name="_CCB.HEN.Item12.ProfitNAVRecon.031209.LY_CCB.Dec03AuditPack.HL.V2.revised ctl_CCB.HO.reporting TB-HL.1P.040316 2" xfId="1645"/>
    <cellStyle name="_CCB.HEN.Item12.ProfitNAVRecon.031209.LY_CCB.Dec03AuditPack.HL.V2.revised ctl_CCB.HO.reporting TB-HL.1P.040316_05.CCB.HO.Tool.PRCAccounts.040409" xfId="1646"/>
    <cellStyle name="_CCB.HEN.Item12.ProfitNAVRecon.031209.LY_CCB.Dec03AuditPack.HL.V2.revised ctl_CCB.HO.reporting TB-HL.1P.040316_05.CCB.HO.Tool.PRCAccounts.040409 2" xfId="1647"/>
    <cellStyle name="_CCB.HEN.Item12.ProfitNAVRecon.031209.LY_CCB.Dec03AuditPack.HL.V2.revised ctl_CCB.HO.reporting TB-HL.1P.040316_05.CCB.HO.Tool.PRCAccounts.040409_1" xfId="1648"/>
    <cellStyle name="_CCB.HEN.Item12.ProfitNAVRecon.031209.LY_CCB.Dec03AuditPack.HL.V2.revised ctl_CCB.HO.reporting TB-HL.1P.040316_05.CCB.HO.Tool.PRCAccounts.040409_1 2" xfId="1649"/>
    <cellStyle name="_CCB.HEN.Item12.ProfitNAVRecon.031209.LY_CCB.Dec03AuditPack.HL.V2.revised ctl_CCB.HO.reporting TB-HL.1P.040316_05.CCB.HO.Tool.PRCAccounts.040409_1_P3.1 Intercompany Summary" xfId="1650"/>
    <cellStyle name="_CCB.HEN.Item12.ProfitNAVRecon.031209.LY_CCB.Dec03AuditPack.HL.V2.revised ctl_CCB.HO.reporting TB-HL.1P.040316_05.CCB.HO.Tool.PRCAccounts.040409_1_P3.1 Intercompany Summary 2" xfId="1651"/>
    <cellStyle name="_CCB.HEN.Item12.ProfitNAVRecon.031209.LY_CCB.Dec03AuditPack.HL.V2.revised ctl_CCB.HO.reporting TB-HL.1P.040316_05.CCB.HO.Tool.PRCAccounts.040409_P3.1 Intercompany Summary" xfId="1652"/>
    <cellStyle name="_CCB.HEN.Item12.ProfitNAVRecon.031209.LY_CCB.Dec03AuditPack.HL.V2.revised ctl_CCB.HO.reporting TB-HL.1P.040316_05.CCB.HO.Tool.PRCAccounts.040409_P3.1 Intercompany Summary 2" xfId="1653"/>
    <cellStyle name="_CCB.HEN.Item12.ProfitNAVRecon.031209.LY_CCB.Dec03AuditPack.HL.V2.revised ctl_CCB.HO.reporting TB-HL.1P.040316_P3.1 Intercompany Summary" xfId="1654"/>
    <cellStyle name="_CCB.HEN.Item12.ProfitNAVRecon.031209.LY_CCB.Dec03AuditPack.HL.V2.revised ctl_CCB.HO.reporting TB-HL.1P.040316_P3.1 Intercompany Summary 2" xfId="1655"/>
    <cellStyle name="_CCB.HEN.Item12.ProfitNAVRecon.031209.LY_CCB.Dec03AuditPack.HL.V2.revised ctl_CCB.HO.Tool - convert old 2.5yrs combine TB to new.040315" xfId="1656"/>
    <cellStyle name="_CCB.HEN.Item12.ProfitNAVRecon.031209.LY_CCB.Dec03AuditPack.HL.V2.revised ctl_CCB.HO.Tool - convert old 2.5yrs combine TB to new.040315 2" xfId="1657"/>
    <cellStyle name="_CCB.HEN.Item12.ProfitNAVRecon.031209.LY_CCB.Dec03AuditPack.HL.V2.revised ctl_CCB.HO.Tool - convert old 2.5yrs combine TB to new.040315_05.CCB.HO.Tool.PRCAccounts.040409" xfId="1658"/>
    <cellStyle name="_CCB.HEN.Item12.ProfitNAVRecon.031209.LY_CCB.Dec03AuditPack.HL.V2.revised ctl_CCB.HO.Tool - convert old 2.5yrs combine TB to new.040315_05.CCB.HO.Tool.PRCAccounts.040409 2" xfId="1659"/>
    <cellStyle name="_CCB.HEN.Item12.ProfitNAVRecon.031209.LY_CCB.Dec03AuditPack.HL.V2.revised ctl_CCB.HO.Tool - convert old 2.5yrs combine TB to new.040315_05.CCB.HO.Tool.PRCAccounts.040409_P3.1 Intercompany Summary" xfId="1660"/>
    <cellStyle name="_CCB.HEN.Item12.ProfitNAVRecon.031209.LY_CCB.Dec03AuditPack.HL.V2.revised ctl_CCB.HO.Tool - convert old 2.5yrs combine TB to new.040315_05.CCB.HO.Tool.PRCAccounts.040409_P3.1 Intercompany Summary 2" xfId="1661"/>
    <cellStyle name="_CCB.HEN.Item12.ProfitNAVRecon.031209.LY_CCB.Dec03AuditPack.HL.V2.revised ctl_CCB.HO.Tool - convert old 2.5yrs combine TB to new.040315_P3.1 Intercompany Summary" xfId="1662"/>
    <cellStyle name="_CCB.HEN.Item12.ProfitNAVRecon.031209.LY_CCB.Dec03AuditPack.HL.V2.revised ctl_CCB.HO.Tool - convert old 2.5yrs combine TB to new.040315_P3.1 Intercompany Summary 2" xfId="1663"/>
    <cellStyle name="_CCB.HEN.Item12.ProfitNAVRecon.031209.LY_CCB.Dec03AuditPack.HL.V2.revised ctl_CCB.xx.4P.PRCTB.yymmdd" xfId="1664"/>
    <cellStyle name="_CCB.HEN.Item12.ProfitNAVRecon.031209.LY_CCB.Dec03AuditPack.HL.V2.revised ctl_CCB.xx.4P.PRCTB.yymmdd 2" xfId="1665"/>
    <cellStyle name="_CCB.HEN.Item12.ProfitNAVRecon.031209.LY_CCB.Dec03AuditPack.HL.V2.revised ctl_CCB.xx.4P.PRCTB.yymmdd_05.CCB.HO.Tool.PRCAccounts.040409" xfId="1666"/>
    <cellStyle name="_CCB.HEN.Item12.ProfitNAVRecon.031209.LY_CCB.Dec03AuditPack.HL.V2.revised ctl_CCB.xx.4P.PRCTB.yymmdd_05.CCB.HO.Tool.PRCAccounts.040409 2" xfId="1667"/>
    <cellStyle name="_CCB.HEN.Item12.ProfitNAVRecon.031209.LY_CCB.Dec03AuditPack.HL.V2.revised ctl_CCB.xx.4P.PRCTB.yymmdd_05.CCB.HO.Tool.PRCAccounts.040409_P3.1 Intercompany Summary" xfId="1668"/>
    <cellStyle name="_CCB.HEN.Item12.ProfitNAVRecon.031209.LY_CCB.Dec03AuditPack.HL.V2.revised ctl_CCB.xx.4P.PRCTB.yymmdd_05.CCB.HO.Tool.PRCAccounts.040409_P3.1 Intercompany Summary 2" xfId="1669"/>
    <cellStyle name="_CCB.HEN.Item12.ProfitNAVRecon.031209.LY_CCB.Dec03AuditPack.HL.V2.revised ctl_CCB.xx.4P.PRCTB.yymmdd_P3.1 Intercompany Summary" xfId="1670"/>
    <cellStyle name="_CCB.HEN.Item12.ProfitNAVRecon.031209.LY_CCB.Dec03AuditPack.HL.V2.revised ctl_CCB.xx.4P.PRCTB.yymmdd_P3.1 Intercompany Summary 2" xfId="1671"/>
    <cellStyle name="_CCB.HEN.Item12.ProfitNAVRecon.031209.LY_CCB.Dec03AuditPack.HL.V2.revised ctl_P3.1 Intercompany Summary" xfId="1672"/>
    <cellStyle name="_CCB.HEN.Item12.ProfitNAVRecon.031209.LY_CCB.Dec03AuditPack.HL.V2.revised ctl_P3.1 Intercompany Summary 2" xfId="1673"/>
    <cellStyle name="_CCB.HEN.Item12.ProfitNAVRecon.031209.LY_CCB.HO.NAV Recon.031208.EL" xfId="1674"/>
    <cellStyle name="_CCB.HEN.Item12.ProfitNAVRecon.031209.LY_CCB.HO.NAV Recon.031208.EL 2" xfId="1675"/>
    <cellStyle name="_CCB.HEN.Item12.ProfitNAVRecon.031209.LY_CCB.HO.NAV Recon.031208.EL_05.CCB.HO.Tool.PRCAccounts.040409" xfId="1676"/>
    <cellStyle name="_CCB.HEN.Item12.ProfitNAVRecon.031209.LY_CCB.HO.NAV Recon.031208.EL_05.CCB.HO.Tool.PRCAccounts.040409 2" xfId="1677"/>
    <cellStyle name="_CCB.HEN.Item12.ProfitNAVRecon.031209.LY_CCB.HO.NAV Recon.031208.EL_05.CCB.HO.Tool.PRCAccounts.040409_1" xfId="1678"/>
    <cellStyle name="_CCB.HEN.Item12.ProfitNAVRecon.031209.LY_CCB.HO.NAV Recon.031208.EL_05.CCB.HO.Tool.PRCAccounts.040409_1 2" xfId="1679"/>
    <cellStyle name="_CCB.HEN.Item12.ProfitNAVRecon.031209.LY_CCB.HO.NAV Recon.031208.EL_05.CCB.HO.Tool.PRCAccounts.040409_1_P3.1 Intercompany Summary" xfId="1680"/>
    <cellStyle name="_CCB.HEN.Item12.ProfitNAVRecon.031209.LY_CCB.HO.NAV Recon.031208.EL_05.CCB.HO.Tool.PRCAccounts.040409_1_P3.1 Intercompany Summary 2" xfId="1681"/>
    <cellStyle name="_CCB.HEN.Item12.ProfitNAVRecon.031209.LY_CCB.HO.NAV Recon.031208.EL_05.CCB.HO.Tool.PRCAccounts.040409_P3.1 Intercompany Summary" xfId="1682"/>
    <cellStyle name="_CCB.HEN.Item12.ProfitNAVRecon.031209.LY_CCB.HO.NAV Recon.031208.EL_05.CCB.HO.Tool.PRCAccounts.040409_P3.1 Intercompany Summary 2" xfId="1683"/>
    <cellStyle name="_CCB.HEN.Item12.ProfitNAVRecon.031209.LY_CCB.HO.NAV Recon.031208.EL_CCB.Dec03AuditPack.GL.V2" xfId="1684"/>
    <cellStyle name="_CCB.HEN.Item12.ProfitNAVRecon.031209.LY_CCB.HO.NAV Recon.031208.EL_CCB.Dec03AuditPack.GL.V2 2" xfId="1685"/>
    <cellStyle name="_CCB.HEN.Item12.ProfitNAVRecon.031209.LY_CCB.HO.NAV Recon.031208.EL_CCB.Dec03AuditPack.GL.V2_05.CCB.HO.Tool.PRCAccounts.040409" xfId="1686"/>
    <cellStyle name="_CCB.HEN.Item12.ProfitNAVRecon.031209.LY_CCB.HO.NAV Recon.031208.EL_CCB.Dec03AuditPack.GL.V2_05.CCB.HO.Tool.PRCAccounts.040409 2" xfId="1687"/>
    <cellStyle name="_CCB.HEN.Item12.ProfitNAVRecon.031209.LY_CCB.HO.NAV Recon.031208.EL_CCB.Dec03AuditPack.GL.V2_05.CCB.HO.Tool.PRCAccounts.040409_1" xfId="1688"/>
    <cellStyle name="_CCB.HEN.Item12.ProfitNAVRecon.031209.LY_CCB.HO.NAV Recon.031208.EL_CCB.Dec03AuditPack.GL.V2_05.CCB.HO.Tool.PRCAccounts.040409_1 2" xfId="1689"/>
    <cellStyle name="_CCB.HEN.Item12.ProfitNAVRecon.031209.LY_CCB.HO.NAV Recon.031208.EL_CCB.Dec03AuditPack.GL.V2_05.CCB.HO.Tool.PRCAccounts.040409_1_P3.1 Intercompany Summary" xfId="1690"/>
    <cellStyle name="_CCB.HEN.Item12.ProfitNAVRecon.031209.LY_CCB.HO.NAV Recon.031208.EL_CCB.Dec03AuditPack.GL.V2_05.CCB.HO.Tool.PRCAccounts.040409_1_P3.1 Intercompany Summary 2" xfId="1691"/>
    <cellStyle name="_CCB.HEN.Item12.ProfitNAVRecon.031209.LY_CCB.HO.NAV Recon.031208.EL_CCB.Dec03AuditPack.GL.V2_05.CCB.HO.Tool.PRCAccounts.040409_P3.1 Intercompany Summary" xfId="1692"/>
    <cellStyle name="_CCB.HEN.Item12.ProfitNAVRecon.031209.LY_CCB.HO.NAV Recon.031208.EL_CCB.Dec03AuditPack.GL.V2_05.CCB.HO.Tool.PRCAccounts.040409_P3.1 Intercompany Summary 2" xfId="1693"/>
    <cellStyle name="_CCB.HEN.Item12.ProfitNAVRecon.031209.LY_CCB.HO.NAV Recon.031208.EL_CCB.Dec03AuditPack.GL.V2_CCB.Dec03AuditPack.GL.V4(trail run new)" xfId="1694"/>
    <cellStyle name="_CCB.HEN.Item12.ProfitNAVRecon.031209.LY_CCB.HO.NAV Recon.031208.EL_CCB.Dec03AuditPack.GL.V2_CCB.Dec03AuditPack.GL.V4(trail run new) 2" xfId="1695"/>
    <cellStyle name="_CCB.HEN.Item12.ProfitNAVRecon.031209.LY_CCB.HO.NAV Recon.031208.EL_CCB.Dec03AuditPack.GL.V2_CCB.Dec03AuditPack.GL.V4(trail run new)_P3.1 Intercompany Summary" xfId="1696"/>
    <cellStyle name="_CCB.HEN.Item12.ProfitNAVRecon.031209.LY_CCB.HO.NAV Recon.031208.EL_CCB.Dec03AuditPack.GL.V2_CCB.Dec03AuditPack.GL.V4(trail run new)_P3.1 Intercompany Summary 2" xfId="1697"/>
    <cellStyle name="_CCB.HEN.Item12.ProfitNAVRecon.031209.LY_CCB.HO.NAV Recon.031208.EL_CCB.Dec03AuditPack.GL.V2_CCB.Dec03AuditPack.GL.V4(trial run new)" xfId="1698"/>
    <cellStyle name="_CCB.HEN.Item12.ProfitNAVRecon.031209.LY_CCB.HO.NAV Recon.031208.EL_CCB.Dec03AuditPack.GL.V2_CCB.Dec03AuditPack.GL.V4(trial run new) 2" xfId="1699"/>
    <cellStyle name="_CCB.HEN.Item12.ProfitNAVRecon.031209.LY_CCB.HO.NAV Recon.031208.EL_CCB.Dec03AuditPack.GL.V2_CCB.Dec03AuditPack.GL.V4(trial run new)_P3.1 Intercompany Summary" xfId="1700"/>
    <cellStyle name="_CCB.HEN.Item12.ProfitNAVRecon.031209.LY_CCB.HO.NAV Recon.031208.EL_CCB.Dec03AuditPack.GL.V2_CCB.Dec03AuditPack.GL.V4(trial run new)_P3.1 Intercompany Summary 2" xfId="1701"/>
    <cellStyle name="_CCB.HEN.Item12.ProfitNAVRecon.031209.LY_CCB.HO.NAV Recon.031208.EL_CCB.Dec03AuditPack.GL.V2_Copy of CCB.Dec03AuditPack.GL.V4" xfId="1702"/>
    <cellStyle name="_CCB.HEN.Item12.ProfitNAVRecon.031209.LY_CCB.HO.NAV Recon.031208.EL_CCB.Dec03AuditPack.GL.V2_Copy of CCB.Dec03AuditPack.GL.V4 2" xfId="1703"/>
    <cellStyle name="_CCB.HEN.Item12.ProfitNAVRecon.031209.LY_CCB.HO.NAV Recon.031208.EL_CCB.Dec03AuditPack.GL.V2_Copy of CCB.Dec03AuditPack.GL.V4_P3.1 Intercompany Summary" xfId="1704"/>
    <cellStyle name="_CCB.HEN.Item12.ProfitNAVRecon.031209.LY_CCB.HO.NAV Recon.031208.EL_CCB.Dec03AuditPack.GL.V2_Copy of CCB.Dec03AuditPack.GL.V4_P3.1 Intercompany Summary 2" xfId="1705"/>
    <cellStyle name="_CCB.HEN.Item12.ProfitNAVRecon.031209.LY_CCB.HO.NAV Recon.031208.EL_CCB.Dec03AuditPack.GL.V2_P3.1 Intercompany Summary" xfId="1706"/>
    <cellStyle name="_CCB.HEN.Item12.ProfitNAVRecon.031209.LY_CCB.HO.NAV Recon.031208.EL_CCB.Dec03AuditPack.GL.V2_P3.1 Intercompany Summary 2" xfId="1707"/>
    <cellStyle name="_CCB.HEN.Item12.ProfitNAVRecon.031209.LY_CCB.HO.NAV Recon.031208.EL_CCB.Dec03AuditPack.HL.V2.revised ctl" xfId="1708"/>
    <cellStyle name="_CCB.HEN.Item12.ProfitNAVRecon.031209.LY_CCB.HO.NAV Recon.031208.EL_CCB.Dec03AuditPack.HL.V2.revised ctl 2" xfId="1709"/>
    <cellStyle name="_CCB.HEN.Item12.ProfitNAVRecon.031209.LY_CCB.HO.NAV Recon.031208.EL_CCB.Dec03AuditPack.HL.V2.revised ctl_05.CCB.HO.Tool.PRCAccounts.040409" xfId="1710"/>
    <cellStyle name="_CCB.HEN.Item12.ProfitNAVRecon.031209.LY_CCB.HO.NAV Recon.031208.EL_CCB.Dec03AuditPack.HL.V2.revised ctl_05.CCB.HO.Tool.PRCAccounts.040409 2" xfId="1711"/>
    <cellStyle name="_CCB.HEN.Item12.ProfitNAVRecon.031209.LY_CCB.HO.NAV Recon.031208.EL_CCB.Dec03AuditPack.HL.V2.revised ctl_05.CCB.HO.Tool.PRCAccounts.040409_P3.1 Intercompany Summary" xfId="1712"/>
    <cellStyle name="_CCB.HEN.Item12.ProfitNAVRecon.031209.LY_CCB.HO.NAV Recon.031208.EL_CCB.Dec03AuditPack.HL.V2.revised ctl_05.CCB.HO.Tool.PRCAccounts.040409_P3.1 Intercompany Summary 2" xfId="1713"/>
    <cellStyle name="_CCB.HEN.Item12.ProfitNAVRecon.031209.LY_CCB.HO.NAV Recon.031208.EL_CCB.Dec03AuditPack.HL.V2.revised ctl_CCB.HO.new TB template.for reporting package.040309" xfId="1714"/>
    <cellStyle name="_CCB.HEN.Item12.ProfitNAVRecon.031209.LY_CCB.HO.NAV Recon.031208.EL_CCB.Dec03AuditPack.HL.V2.revised ctl_CCB.HO.new TB template.for reporting package.040309 2" xfId="1715"/>
    <cellStyle name="_CCB.HEN.Item12.ProfitNAVRecon.031209.LY_CCB.HO.NAV Recon.031208.EL_CCB.Dec03AuditPack.HL.V2.revised ctl_CCB.HO.new TB template.for reporting package.040309_05.CCB.HO.Tool.PRCAccounts.040409" xfId="1716"/>
    <cellStyle name="_CCB.HEN.Item12.ProfitNAVRecon.031209.LY_CCB.HO.NAV Recon.031208.EL_CCB.Dec03AuditPack.HL.V2.revised ctl_CCB.HO.new TB template.for reporting package.040309_05.CCB.HO.Tool.PRCAccounts.040409 2" xfId="1717"/>
    <cellStyle name="_CCB.HEN.Item12.ProfitNAVRecon.031209.LY_CCB.HO.NAV Recon.031208.EL_CCB.Dec03AuditPack.HL.V2.revised ctl_CCB.HO.new TB template.for reporting package.040309_05.CCB.HO.Tool.PRCAccounts.040409_1" xfId="1718"/>
    <cellStyle name="_CCB.HEN.Item12.ProfitNAVRecon.031209.LY_CCB.HO.NAV Recon.031208.EL_CCB.Dec03AuditPack.HL.V2.revised ctl_CCB.HO.new TB template.for reporting package.040309_05.CCB.HO.Tool.PRCAccounts.040409_1 2" xfId="1719"/>
    <cellStyle name="_CCB.HEN.Item12.ProfitNAVRecon.031209.LY_CCB.HO.NAV Recon.031208.EL_CCB.Dec03AuditPack.HL.V2.revised ctl_CCB.HO.new TB template.for reporting package.040309_05.CCB.HO.Tool.PRCAccounts.040409_1_P3.1 Intercompany Summary" xfId="1720"/>
    <cellStyle name="_CCB.HEN.Item12.ProfitNAVRecon.031209.LY_CCB.HO.NAV Recon.031208.EL_CCB.Dec03AuditPack.HL.V2.revised ctl_CCB.HO.new TB template.for reporting package.040309_05.CCB.HO.Tool.PRCAccounts.040409_1_P3.1 Intercompany Summary 2" xfId="1721"/>
    <cellStyle name="_CCB.HEN.Item12.ProfitNAVRecon.031209.LY_CCB.HO.NAV Recon.031208.EL_CCB.Dec03AuditPack.HL.V2.revised ctl_CCB.HO.new TB template.for reporting package.040309_05.CCB.HO.Tool.PRCAccounts.040409_P3.1 Intercompany Summary" xfId="1722"/>
    <cellStyle name="_CCB.HEN.Item12.ProfitNAVRecon.031209.LY_CCB.HO.NAV Recon.031208.EL_CCB.Dec03AuditPack.HL.V2.revised ctl_CCB.HO.new TB template.for reporting package.040309_05.CCB.HO.Tool.PRCAccounts.040409_P3.1 Intercompany Summary 2" xfId="1723"/>
    <cellStyle name="_CCB.HEN.Item12.ProfitNAVRecon.031209.LY_CCB.HO.NAV Recon.031208.EL_CCB.Dec03AuditPack.HL.V2.revised ctl_CCB.HO.new TB template.for reporting package.040309_P3.1 Intercompany Summary" xfId="1724"/>
    <cellStyle name="_CCB.HEN.Item12.ProfitNAVRecon.031209.LY_CCB.HO.NAV Recon.031208.EL_CCB.Dec03AuditPack.HL.V2.revised ctl_CCB.HO.new TB template.for reporting package.040309_P3.1 Intercompany Summary 2" xfId="1725"/>
    <cellStyle name="_CCB.HEN.Item12.ProfitNAVRecon.031209.LY_CCB.HO.NAV Recon.031208.EL_CCB.Dec03AuditPack.HL.V2.revised ctl_CCB.HO.new TB template.for reporting package.1P.040316" xfId="1726"/>
    <cellStyle name="_CCB.HEN.Item12.ProfitNAVRecon.031209.LY_CCB.HO.NAV Recon.031208.EL_CCB.Dec03AuditPack.HL.V2.revised ctl_CCB.HO.new TB template.for reporting package.1P.040316 2" xfId="1727"/>
    <cellStyle name="_CCB.HEN.Item12.ProfitNAVRecon.031209.LY_CCB.HO.NAV Recon.031208.EL_CCB.Dec03AuditPack.HL.V2.revised ctl_CCB.HO.new TB template.for reporting package.1P.040316_05.CCB.HO.Tool.PRCAccounts.040409" xfId="1728"/>
    <cellStyle name="_CCB.HEN.Item12.ProfitNAVRecon.031209.LY_CCB.HO.NAV Recon.031208.EL_CCB.Dec03AuditPack.HL.V2.revised ctl_CCB.HO.new TB template.for reporting package.1P.040316_05.CCB.HO.Tool.PRCAccounts.040409 2" xfId="1729"/>
    <cellStyle name="_CCB.HEN.Item12.ProfitNAVRecon.031209.LY_CCB.HO.NAV Recon.031208.EL_CCB.Dec03AuditPack.HL.V2.revised ctl_CCB.HO.new TB template.for reporting package.1P.040316_05.CCB.HO.Tool.PRCAccounts.040409_1" xfId="1730"/>
    <cellStyle name="_CCB.HEN.Item12.ProfitNAVRecon.031209.LY_CCB.HO.NAV Recon.031208.EL_CCB.Dec03AuditPack.HL.V2.revised ctl_CCB.HO.new TB template.for reporting package.1P.040316_05.CCB.HO.Tool.PRCAccounts.040409_1 2" xfId="1731"/>
    <cellStyle name="_CCB.HEN.Item12.ProfitNAVRecon.031209.LY_CCB.HO.NAV Recon.031208.EL_CCB.Dec03AuditPack.HL.V2.revised ctl_CCB.HO.new TB template.for reporting package.1P.040316_05.CCB.HO.Tool.PRCAccounts.040409_1_P3.1 Intercompany Summary" xfId="1732"/>
    <cellStyle name="_CCB.HEN.Item12.ProfitNAVRecon.031209.LY_CCB.HO.NAV Recon.031208.EL_CCB.Dec03AuditPack.HL.V2.revised ctl_CCB.HO.new TB template.for reporting package.1P.040316_05.CCB.HO.Tool.PRCAccounts.040409_1_P3.1 Intercompany Summary 2" xfId="1733"/>
    <cellStyle name="_CCB.HEN.Item12.ProfitNAVRecon.031209.LY_CCB.HO.NAV Recon.031208.EL_CCB.Dec03AuditPack.HL.V2.revised ctl_CCB.HO.new TB template.for reporting package.1P.040316_05.CCB.HO.Tool.PRCAccounts.040409_P3.1 Intercompany Summary" xfId="1734"/>
    <cellStyle name="_CCB.HEN.Item12.ProfitNAVRecon.031209.LY_CCB.HO.NAV Recon.031208.EL_CCB.Dec03AuditPack.HL.V2.revised ctl_CCB.HO.new TB template.for reporting package.1P.040316_05.CCB.HO.Tool.PRCAccounts.040409_P3.1 Intercompany Summary 2" xfId="1735"/>
    <cellStyle name="_CCB.HEN.Item12.ProfitNAVRecon.031209.LY_CCB.HO.NAV Recon.031208.EL_CCB.Dec03AuditPack.HL.V2.revised ctl_CCB.HO.new TB template.for reporting package.1P.040316_P3.1 Intercompany Summary" xfId="1736"/>
    <cellStyle name="_CCB.HEN.Item12.ProfitNAVRecon.031209.LY_CCB.HO.NAV Recon.031208.EL_CCB.Dec03AuditPack.HL.V2.revised ctl_CCB.HO.new TB template.for reporting package.1P.040316_P3.1 Intercompany Summary 2" xfId="1737"/>
    <cellStyle name="_CCB.HEN.Item12.ProfitNAVRecon.031209.LY_CCB.HO.NAV Recon.031208.EL_CCB.Dec03AuditPack.HL.V2.revised ctl_CCB.HO.reporting TB-Comb.1P.040316" xfId="1738"/>
    <cellStyle name="_CCB.HEN.Item12.ProfitNAVRecon.031209.LY_CCB.HO.NAV Recon.031208.EL_CCB.Dec03AuditPack.HL.V2.revised ctl_CCB.HO.reporting TB-Comb.1P.040316 2" xfId="1739"/>
    <cellStyle name="_CCB.HEN.Item12.ProfitNAVRecon.031209.LY_CCB.HO.NAV Recon.031208.EL_CCB.Dec03AuditPack.HL.V2.revised ctl_CCB.HO.reporting TB-Comb.1P.040316_05.CCB.HO.Tool.PRCAccounts.040409" xfId="1740"/>
    <cellStyle name="_CCB.HEN.Item12.ProfitNAVRecon.031209.LY_CCB.HO.NAV Recon.031208.EL_CCB.Dec03AuditPack.HL.V2.revised ctl_CCB.HO.reporting TB-Comb.1P.040316_05.CCB.HO.Tool.PRCAccounts.040409 2" xfId="1741"/>
    <cellStyle name="_CCB.HEN.Item12.ProfitNAVRecon.031209.LY_CCB.HO.NAV Recon.031208.EL_CCB.Dec03AuditPack.HL.V2.revised ctl_CCB.HO.reporting TB-Comb.1P.040316_05.CCB.HO.Tool.PRCAccounts.040409_P3.1 Intercompany Summary" xfId="1742"/>
    <cellStyle name="_CCB.HEN.Item12.ProfitNAVRecon.031209.LY_CCB.HO.NAV Recon.031208.EL_CCB.Dec03AuditPack.HL.V2.revised ctl_CCB.HO.reporting TB-Comb.1P.040316_05.CCB.HO.Tool.PRCAccounts.040409_P3.1 Intercompany Summary 2" xfId="1743"/>
    <cellStyle name="_CCB.HEN.Item12.ProfitNAVRecon.031209.LY_CCB.HO.NAV Recon.031208.EL_CCB.Dec03AuditPack.HL.V2.revised ctl_CCB.HO.reporting TB-Comb.1P.040316_P3.1 Intercompany Summary" xfId="1744"/>
    <cellStyle name="_CCB.HEN.Item12.ProfitNAVRecon.031209.LY_CCB.HO.NAV Recon.031208.EL_CCB.Dec03AuditPack.HL.V2.revised ctl_CCB.HO.reporting TB-Comb.1P.040316_P3.1 Intercompany Summary 2" xfId="1745"/>
    <cellStyle name="_CCB.HEN.Item12.ProfitNAVRecon.031209.LY_CCB.HO.NAV Recon.031208.EL_CCB.Dec03AuditPack.HL.V2.revised ctl_CCB.HO.reporting TB-Comb.4Period.040316" xfId="1746"/>
    <cellStyle name="_CCB.HEN.Item12.ProfitNAVRecon.031209.LY_CCB.HO.NAV Recon.031208.EL_CCB.Dec03AuditPack.HL.V2.revised ctl_CCB.HO.reporting TB-Comb.4Period.040316 2" xfId="1747"/>
    <cellStyle name="_CCB.HEN.Item12.ProfitNAVRecon.031209.LY_CCB.HO.NAV Recon.031208.EL_CCB.Dec03AuditPack.HL.V2.revised ctl_CCB.HO.reporting TB-Comb.4Period.040316_05.CCB.HO.Tool.PRCAccounts.040409" xfId="1748"/>
    <cellStyle name="_CCB.HEN.Item12.ProfitNAVRecon.031209.LY_CCB.HO.NAV Recon.031208.EL_CCB.Dec03AuditPack.HL.V2.revised ctl_CCB.HO.reporting TB-Comb.4Period.040316_05.CCB.HO.Tool.PRCAccounts.040409 2" xfId="1749"/>
    <cellStyle name="_CCB.HEN.Item12.ProfitNAVRecon.031209.LY_CCB.HO.NAV Recon.031208.EL_CCB.Dec03AuditPack.HL.V2.revised ctl_CCB.HO.reporting TB-Comb.4Period.040316_05.CCB.HO.Tool.PRCAccounts.040409_P3.1 Intercompany Summary" xfId="1750"/>
    <cellStyle name="_CCB.HEN.Item12.ProfitNAVRecon.031209.LY_CCB.HO.NAV Recon.031208.EL_CCB.Dec03AuditPack.HL.V2.revised ctl_CCB.HO.reporting TB-Comb.4Period.040316_05.CCB.HO.Tool.PRCAccounts.040409_P3.1 Intercompany Summary 2" xfId="1751"/>
    <cellStyle name="_CCB.HEN.Item12.ProfitNAVRecon.031209.LY_CCB.HO.NAV Recon.031208.EL_CCB.Dec03AuditPack.HL.V2.revised ctl_CCB.HO.reporting TB-Comb.4Period.040316_P3.1 Intercompany Summary" xfId="1752"/>
    <cellStyle name="_CCB.HEN.Item12.ProfitNAVRecon.031209.LY_CCB.HO.NAV Recon.031208.EL_CCB.Dec03AuditPack.HL.V2.revised ctl_CCB.HO.reporting TB-Comb.4Period.040316_P3.1 Intercompany Summary 2" xfId="1753"/>
    <cellStyle name="_CCB.HEN.Item12.ProfitNAVRecon.031209.LY_CCB.HO.NAV Recon.031208.EL_CCB.Dec03AuditPack.HL.V2.revised ctl_CCB.HO.reporting TB-HL.1P.040316" xfId="1754"/>
    <cellStyle name="_CCB.HEN.Item12.ProfitNAVRecon.031209.LY_CCB.HO.NAV Recon.031208.EL_CCB.Dec03AuditPack.HL.V2.revised ctl_CCB.HO.reporting TB-HL.1P.040316 2" xfId="1755"/>
    <cellStyle name="_CCB.HEN.Item12.ProfitNAVRecon.031209.LY_CCB.HO.NAV Recon.031208.EL_CCB.Dec03AuditPack.HL.V2.revised ctl_CCB.HO.reporting TB-HL.1P.040316_05.CCB.HO.Tool.PRCAccounts.040409" xfId="1756"/>
    <cellStyle name="_CCB.HEN.Item12.ProfitNAVRecon.031209.LY_CCB.HO.NAV Recon.031208.EL_CCB.Dec03AuditPack.HL.V2.revised ctl_CCB.HO.reporting TB-HL.1P.040316_05.CCB.HO.Tool.PRCAccounts.040409 2" xfId="1757"/>
    <cellStyle name="_CCB.HEN.Item12.ProfitNAVRecon.031209.LY_CCB.HO.NAV Recon.031208.EL_CCB.Dec03AuditPack.HL.V2.revised ctl_CCB.HO.reporting TB-HL.1P.040316_05.CCB.HO.Tool.PRCAccounts.040409_1" xfId="1758"/>
    <cellStyle name="_CCB.HEN.Item12.ProfitNAVRecon.031209.LY_CCB.HO.NAV Recon.031208.EL_CCB.Dec03AuditPack.HL.V2.revised ctl_CCB.HO.reporting TB-HL.1P.040316_05.CCB.HO.Tool.PRCAccounts.040409_1 2" xfId="1759"/>
    <cellStyle name="_CCB.HEN.Item12.ProfitNAVRecon.031209.LY_CCB.HO.NAV Recon.031208.EL_CCB.Dec03AuditPack.HL.V2.revised ctl_CCB.HO.reporting TB-HL.1P.040316_05.CCB.HO.Tool.PRCAccounts.040409_1_P3.1 Intercompany Summary" xfId="1760"/>
    <cellStyle name="_CCB.HEN.Item12.ProfitNAVRecon.031209.LY_CCB.HO.NAV Recon.031208.EL_CCB.Dec03AuditPack.HL.V2.revised ctl_CCB.HO.reporting TB-HL.1P.040316_05.CCB.HO.Tool.PRCAccounts.040409_1_P3.1 Intercompany Summary 2" xfId="1761"/>
    <cellStyle name="_CCB.HEN.Item12.ProfitNAVRecon.031209.LY_CCB.HO.NAV Recon.031208.EL_CCB.Dec03AuditPack.HL.V2.revised ctl_CCB.HO.reporting TB-HL.1P.040316_05.CCB.HO.Tool.PRCAccounts.040409_P3.1 Intercompany Summary" xfId="1762"/>
    <cellStyle name="_CCB.HEN.Item12.ProfitNAVRecon.031209.LY_CCB.HO.NAV Recon.031208.EL_CCB.Dec03AuditPack.HL.V2.revised ctl_CCB.HO.reporting TB-HL.1P.040316_05.CCB.HO.Tool.PRCAccounts.040409_P3.1 Intercompany Summary 2" xfId="1763"/>
    <cellStyle name="_CCB.HEN.Item12.ProfitNAVRecon.031209.LY_CCB.HO.NAV Recon.031208.EL_CCB.Dec03AuditPack.HL.V2.revised ctl_CCB.HO.reporting TB-HL.1P.040316_P3.1 Intercompany Summary" xfId="1764"/>
    <cellStyle name="_CCB.HEN.Item12.ProfitNAVRecon.031209.LY_CCB.HO.NAV Recon.031208.EL_CCB.Dec03AuditPack.HL.V2.revised ctl_CCB.HO.reporting TB-HL.1P.040316_P3.1 Intercompany Summary 2" xfId="1765"/>
    <cellStyle name="_CCB.HEN.Item12.ProfitNAVRecon.031209.LY_CCB.HO.NAV Recon.031208.EL_CCB.Dec03AuditPack.HL.V2.revised ctl_CCB.HO.Tool - convert old 2.5yrs combine TB to new.040315" xfId="1766"/>
    <cellStyle name="_CCB.HEN.Item12.ProfitNAVRecon.031209.LY_CCB.HO.NAV Recon.031208.EL_CCB.Dec03AuditPack.HL.V2.revised ctl_CCB.HO.Tool - convert old 2.5yrs combine TB to new.040315 2" xfId="1767"/>
    <cellStyle name="_CCB.HEN.Item12.ProfitNAVRecon.031209.LY_CCB.HO.NAV Recon.031208.EL_CCB.Dec03AuditPack.HL.V2.revised ctl_CCB.HO.Tool - convert old 2.5yrs combine TB to new.040315_05.CCB.HO.Tool.PRCAccounts.040409" xfId="1768"/>
    <cellStyle name="_CCB.HEN.Item12.ProfitNAVRecon.031209.LY_CCB.HO.NAV Recon.031208.EL_CCB.Dec03AuditPack.HL.V2.revised ctl_CCB.HO.Tool - convert old 2.5yrs combine TB to new.040315_05.CCB.HO.Tool.PRCAccounts.040409 2" xfId="1769"/>
    <cellStyle name="_CCB.HEN.Item12.ProfitNAVRecon.031209.LY_CCB.HO.NAV Recon.031208.EL_CCB.Dec03AuditPack.HL.V2.revised ctl_CCB.HO.Tool - convert old 2.5yrs combine TB to new.040315_05.CCB.HO.Tool.PRCAccounts.040409_P3.1 Intercompany Summary" xfId="1770"/>
    <cellStyle name="_CCB.HEN.Item12.ProfitNAVRecon.031209.LY_CCB.HO.NAV Recon.031208.EL_CCB.Dec03AuditPack.HL.V2.revised ctl_CCB.HO.Tool - convert old 2.5yrs combine TB to new.040315_05.CCB.HO.Tool.PRCAccounts.040409_P3.1 Intercompany Summary 2" xfId="1771"/>
    <cellStyle name="_CCB.HEN.Item12.ProfitNAVRecon.031209.LY_CCB.HO.NAV Recon.031208.EL_CCB.Dec03AuditPack.HL.V2.revised ctl_CCB.HO.Tool - convert old 2.5yrs combine TB to new.040315_P3.1 Intercompany Summary" xfId="1772"/>
    <cellStyle name="_CCB.HEN.Item12.ProfitNAVRecon.031209.LY_CCB.HO.NAV Recon.031208.EL_CCB.Dec03AuditPack.HL.V2.revised ctl_CCB.HO.Tool - convert old 2.5yrs combine TB to new.040315_P3.1 Intercompany Summary 2" xfId="1773"/>
    <cellStyle name="_CCB.HEN.Item12.ProfitNAVRecon.031209.LY_CCB.HO.NAV Recon.031208.EL_CCB.Dec03AuditPack.HL.V2.revised ctl_CCB.xx.4P.PRCTB.yymmdd" xfId="1774"/>
    <cellStyle name="_CCB.HEN.Item12.ProfitNAVRecon.031209.LY_CCB.HO.NAV Recon.031208.EL_CCB.Dec03AuditPack.HL.V2.revised ctl_CCB.xx.4P.PRCTB.yymmdd 2" xfId="1775"/>
    <cellStyle name="_CCB.HEN.Item12.ProfitNAVRecon.031209.LY_CCB.HO.NAV Recon.031208.EL_CCB.Dec03AuditPack.HL.V2.revised ctl_CCB.xx.4P.PRCTB.yymmdd_05.CCB.HO.Tool.PRCAccounts.040409" xfId="1776"/>
    <cellStyle name="_CCB.HEN.Item12.ProfitNAVRecon.031209.LY_CCB.HO.NAV Recon.031208.EL_CCB.Dec03AuditPack.HL.V2.revised ctl_CCB.xx.4P.PRCTB.yymmdd_05.CCB.HO.Tool.PRCAccounts.040409 2" xfId="1777"/>
    <cellStyle name="_CCB.HEN.Item12.ProfitNAVRecon.031209.LY_CCB.HO.NAV Recon.031208.EL_CCB.Dec03AuditPack.HL.V2.revised ctl_CCB.xx.4P.PRCTB.yymmdd_05.CCB.HO.Tool.PRCAccounts.040409_P3.1 Intercompany Summary" xfId="1778"/>
    <cellStyle name="_CCB.HEN.Item12.ProfitNAVRecon.031209.LY_CCB.HO.NAV Recon.031208.EL_CCB.Dec03AuditPack.HL.V2.revised ctl_CCB.xx.4P.PRCTB.yymmdd_05.CCB.HO.Tool.PRCAccounts.040409_P3.1 Intercompany Summary 2" xfId="1779"/>
    <cellStyle name="_CCB.HEN.Item12.ProfitNAVRecon.031209.LY_CCB.HO.NAV Recon.031208.EL_CCB.Dec03AuditPack.HL.V2.revised ctl_CCB.xx.4P.PRCTB.yymmdd_P3.1 Intercompany Summary" xfId="1780"/>
    <cellStyle name="_CCB.HEN.Item12.ProfitNAVRecon.031209.LY_CCB.HO.NAV Recon.031208.EL_CCB.Dec03AuditPack.HL.V2.revised ctl_CCB.xx.4P.PRCTB.yymmdd_P3.1 Intercompany Summary 2" xfId="1781"/>
    <cellStyle name="_CCB.HEN.Item12.ProfitNAVRecon.031209.LY_CCB.HO.NAV Recon.031208.EL_CCB.Dec03AuditPack.HL.V2.revised ctl_P3.1 Intercompany Summary" xfId="1782"/>
    <cellStyle name="_CCB.HEN.Item12.ProfitNAVRecon.031209.LY_CCB.HO.NAV Recon.031208.EL_CCB.Dec03AuditPack.HL.V2.revised ctl_P3.1 Intercompany Summary 2" xfId="1783"/>
    <cellStyle name="_CCB.HEN.Item12.ProfitNAVRecon.031209.LY_CCB.HO.NAV Recon.031208.EL_P3.1 Intercompany Summary" xfId="1784"/>
    <cellStyle name="_CCB.HEN.Item12.ProfitNAVRecon.031209.LY_CCB.HO.NAV Recon.031208.EL_P3.1 Intercompany Summary 2" xfId="1785"/>
    <cellStyle name="_CCB.HEN.Item12.ProfitNAVRecon.031209.LY_CCB.HO.NAV Recon.031222.AL" xfId="1786"/>
    <cellStyle name="_CCB.HEN.Item12.ProfitNAVRecon.031209.LY_CCB.HO.NAV Recon.031222.AL 2" xfId="1787"/>
    <cellStyle name="_CCB.HEN.Item12.ProfitNAVRecon.031209.LY_CCB.HO.NAV Recon.031222.AL_05.CCB.HO.Tool.PRCAccounts.040409" xfId="1788"/>
    <cellStyle name="_CCB.HEN.Item12.ProfitNAVRecon.031209.LY_CCB.HO.NAV Recon.031222.AL_05.CCB.HO.Tool.PRCAccounts.040409 2" xfId="1789"/>
    <cellStyle name="_CCB.HEN.Item12.ProfitNAVRecon.031209.LY_CCB.HO.NAV Recon.031222.AL_05.CCB.HO.Tool.PRCAccounts.040409_1" xfId="1790"/>
    <cellStyle name="_CCB.HEN.Item12.ProfitNAVRecon.031209.LY_CCB.HO.NAV Recon.031222.AL_05.CCB.HO.Tool.PRCAccounts.040409_1 2" xfId="1791"/>
    <cellStyle name="_CCB.HEN.Item12.ProfitNAVRecon.031209.LY_CCB.HO.NAV Recon.031222.AL_05.CCB.HO.Tool.PRCAccounts.040409_1_P3.1 Intercompany Summary" xfId="1792"/>
    <cellStyle name="_CCB.HEN.Item12.ProfitNAVRecon.031209.LY_CCB.HO.NAV Recon.031222.AL_05.CCB.HO.Tool.PRCAccounts.040409_1_P3.1 Intercompany Summary 2" xfId="1793"/>
    <cellStyle name="_CCB.HEN.Item12.ProfitNAVRecon.031209.LY_CCB.HO.NAV Recon.031222.AL_05.CCB.HO.Tool.PRCAccounts.040409_P3.1 Intercompany Summary" xfId="1794"/>
    <cellStyle name="_CCB.HEN.Item12.ProfitNAVRecon.031209.LY_CCB.HO.NAV Recon.031222.AL_05.CCB.HO.Tool.PRCAccounts.040409_P3.1 Intercompany Summary 2" xfId="1795"/>
    <cellStyle name="_CCB.HEN.Item12.ProfitNAVRecon.031209.LY_CCB.HO.NAV Recon.031222.AL_CCB.Dec03AuditPack.GL.V2" xfId="1796"/>
    <cellStyle name="_CCB.HEN.Item12.ProfitNAVRecon.031209.LY_CCB.HO.NAV Recon.031222.AL_CCB.Dec03AuditPack.GL.V2 2" xfId="1797"/>
    <cellStyle name="_CCB.HEN.Item12.ProfitNAVRecon.031209.LY_CCB.HO.NAV Recon.031222.AL_CCB.Dec03AuditPack.GL.V2_05.CCB.HO.Tool.PRCAccounts.040409" xfId="1798"/>
    <cellStyle name="_CCB.HEN.Item12.ProfitNAVRecon.031209.LY_CCB.HO.NAV Recon.031222.AL_CCB.Dec03AuditPack.GL.V2_05.CCB.HO.Tool.PRCAccounts.040409 2" xfId="1799"/>
    <cellStyle name="_CCB.HEN.Item12.ProfitNAVRecon.031209.LY_CCB.HO.NAV Recon.031222.AL_CCB.Dec03AuditPack.GL.V2_05.CCB.HO.Tool.PRCAccounts.040409_1" xfId="1800"/>
    <cellStyle name="_CCB.HEN.Item12.ProfitNAVRecon.031209.LY_CCB.HO.NAV Recon.031222.AL_CCB.Dec03AuditPack.GL.V2_05.CCB.HO.Tool.PRCAccounts.040409_1 2" xfId="1801"/>
    <cellStyle name="_CCB.HEN.Item12.ProfitNAVRecon.031209.LY_CCB.HO.NAV Recon.031222.AL_CCB.Dec03AuditPack.GL.V2_05.CCB.HO.Tool.PRCAccounts.040409_1_P3.1 Intercompany Summary" xfId="1802"/>
    <cellStyle name="_CCB.HEN.Item12.ProfitNAVRecon.031209.LY_CCB.HO.NAV Recon.031222.AL_CCB.Dec03AuditPack.GL.V2_05.CCB.HO.Tool.PRCAccounts.040409_1_P3.1 Intercompany Summary 2" xfId="1803"/>
    <cellStyle name="_CCB.HEN.Item12.ProfitNAVRecon.031209.LY_CCB.HO.NAV Recon.031222.AL_CCB.Dec03AuditPack.GL.V2_05.CCB.HO.Tool.PRCAccounts.040409_P3.1 Intercompany Summary" xfId="1804"/>
    <cellStyle name="_CCB.HEN.Item12.ProfitNAVRecon.031209.LY_CCB.HO.NAV Recon.031222.AL_CCB.Dec03AuditPack.GL.V2_05.CCB.HO.Tool.PRCAccounts.040409_P3.1 Intercompany Summary 2" xfId="1805"/>
    <cellStyle name="_CCB.HEN.Item12.ProfitNAVRecon.031209.LY_CCB.HO.NAV Recon.031222.AL_CCB.Dec03AuditPack.GL.V2_CCB.Dec03AuditPack.GL.V4(trail run new)" xfId="1806"/>
    <cellStyle name="_CCB.HEN.Item12.ProfitNAVRecon.031209.LY_CCB.HO.NAV Recon.031222.AL_CCB.Dec03AuditPack.GL.V2_CCB.Dec03AuditPack.GL.V4(trail run new) 2" xfId="1807"/>
    <cellStyle name="_CCB.HEN.Item12.ProfitNAVRecon.031209.LY_CCB.HO.NAV Recon.031222.AL_CCB.Dec03AuditPack.GL.V2_CCB.Dec03AuditPack.GL.V4(trail run new)_P3.1 Intercompany Summary" xfId="1808"/>
    <cellStyle name="_CCB.HEN.Item12.ProfitNAVRecon.031209.LY_CCB.HO.NAV Recon.031222.AL_CCB.Dec03AuditPack.GL.V2_CCB.Dec03AuditPack.GL.V4(trail run new)_P3.1 Intercompany Summary 2" xfId="1809"/>
    <cellStyle name="_CCB.HEN.Item12.ProfitNAVRecon.031209.LY_CCB.HO.NAV Recon.031222.AL_CCB.Dec03AuditPack.GL.V2_CCB.Dec03AuditPack.GL.V4(trial run new)" xfId="1810"/>
    <cellStyle name="_CCB.HEN.Item12.ProfitNAVRecon.031209.LY_CCB.HO.NAV Recon.031222.AL_CCB.Dec03AuditPack.GL.V2_CCB.Dec03AuditPack.GL.V4(trial run new) 2" xfId="1811"/>
    <cellStyle name="_CCB.HEN.Item12.ProfitNAVRecon.031209.LY_CCB.HO.NAV Recon.031222.AL_CCB.Dec03AuditPack.GL.V2_CCB.Dec03AuditPack.GL.V4(trial run new)_P3.1 Intercompany Summary" xfId="1812"/>
    <cellStyle name="_CCB.HEN.Item12.ProfitNAVRecon.031209.LY_CCB.HO.NAV Recon.031222.AL_CCB.Dec03AuditPack.GL.V2_CCB.Dec03AuditPack.GL.V4(trial run new)_P3.1 Intercompany Summary 2" xfId="1813"/>
    <cellStyle name="_CCB.HEN.Item12.ProfitNAVRecon.031209.LY_CCB.HO.NAV Recon.031222.AL_CCB.Dec03AuditPack.GL.V2_Copy of CCB.Dec03AuditPack.GL.V4" xfId="1814"/>
    <cellStyle name="_CCB.HEN.Item12.ProfitNAVRecon.031209.LY_CCB.HO.NAV Recon.031222.AL_CCB.Dec03AuditPack.GL.V2_Copy of CCB.Dec03AuditPack.GL.V4 2" xfId="1815"/>
    <cellStyle name="_CCB.HEN.Item12.ProfitNAVRecon.031209.LY_CCB.HO.NAV Recon.031222.AL_CCB.Dec03AuditPack.GL.V2_Copy of CCB.Dec03AuditPack.GL.V4_P3.1 Intercompany Summary" xfId="1816"/>
    <cellStyle name="_CCB.HEN.Item12.ProfitNAVRecon.031209.LY_CCB.HO.NAV Recon.031222.AL_CCB.Dec03AuditPack.GL.V2_Copy of CCB.Dec03AuditPack.GL.V4_P3.1 Intercompany Summary 2" xfId="1817"/>
    <cellStyle name="_CCB.HEN.Item12.ProfitNAVRecon.031209.LY_CCB.HO.NAV Recon.031222.AL_CCB.Dec03AuditPack.GL.V2_P3.1 Intercompany Summary" xfId="1818"/>
    <cellStyle name="_CCB.HEN.Item12.ProfitNAVRecon.031209.LY_CCB.HO.NAV Recon.031222.AL_CCB.Dec03AuditPack.GL.V2_P3.1 Intercompany Summary 2" xfId="1819"/>
    <cellStyle name="_CCB.HEN.Item12.ProfitNAVRecon.031209.LY_CCB.HO.NAV Recon.031222.AL_CCB.Dec03AuditPack.HL.V2.revised ctl" xfId="1820"/>
    <cellStyle name="_CCB.HEN.Item12.ProfitNAVRecon.031209.LY_CCB.HO.NAV Recon.031222.AL_CCB.Dec03AuditPack.HL.V2.revised ctl 2" xfId="1821"/>
    <cellStyle name="_CCB.HEN.Item12.ProfitNAVRecon.031209.LY_CCB.HO.NAV Recon.031222.AL_CCB.Dec03AuditPack.HL.V2.revised ctl_05.CCB.HO.Tool.PRCAccounts.040409" xfId="1822"/>
    <cellStyle name="_CCB.HEN.Item12.ProfitNAVRecon.031209.LY_CCB.HO.NAV Recon.031222.AL_CCB.Dec03AuditPack.HL.V2.revised ctl_05.CCB.HO.Tool.PRCAccounts.040409 2" xfId="1823"/>
    <cellStyle name="_CCB.HEN.Item12.ProfitNAVRecon.031209.LY_CCB.HO.NAV Recon.031222.AL_CCB.Dec03AuditPack.HL.V2.revised ctl_05.CCB.HO.Tool.PRCAccounts.040409_P3.1 Intercompany Summary" xfId="1824"/>
    <cellStyle name="_CCB.HEN.Item12.ProfitNAVRecon.031209.LY_CCB.HO.NAV Recon.031222.AL_CCB.Dec03AuditPack.HL.V2.revised ctl_05.CCB.HO.Tool.PRCAccounts.040409_P3.1 Intercompany Summary 2" xfId="1825"/>
    <cellStyle name="_CCB.HEN.Item12.ProfitNAVRecon.031209.LY_CCB.HO.NAV Recon.031222.AL_CCB.Dec03AuditPack.HL.V2.revised ctl_CCB.HO.new TB template.for reporting package.040309" xfId="1826"/>
    <cellStyle name="_CCB.HEN.Item12.ProfitNAVRecon.031209.LY_CCB.HO.NAV Recon.031222.AL_CCB.Dec03AuditPack.HL.V2.revised ctl_CCB.HO.new TB template.for reporting package.040309 2" xfId="1827"/>
    <cellStyle name="_CCB.HEN.Item12.ProfitNAVRecon.031209.LY_CCB.HO.NAV Recon.031222.AL_CCB.Dec03AuditPack.HL.V2.revised ctl_CCB.HO.new TB template.for reporting package.040309_05.CCB.HO.Tool.PRCAccounts.040409" xfId="1828"/>
    <cellStyle name="_CCB.HEN.Item12.ProfitNAVRecon.031209.LY_CCB.HO.NAV Recon.031222.AL_CCB.Dec03AuditPack.HL.V2.revised ctl_CCB.HO.new TB template.for reporting package.040309_05.CCB.HO.Tool.PRCAccounts.040409 2" xfId="1829"/>
    <cellStyle name="_CCB.HEN.Item12.ProfitNAVRecon.031209.LY_CCB.HO.NAV Recon.031222.AL_CCB.Dec03AuditPack.HL.V2.revised ctl_CCB.HO.new TB template.for reporting package.040309_05.CCB.HO.Tool.PRCAccounts.040409_1" xfId="1830"/>
    <cellStyle name="_CCB.HEN.Item12.ProfitNAVRecon.031209.LY_CCB.HO.NAV Recon.031222.AL_CCB.Dec03AuditPack.HL.V2.revised ctl_CCB.HO.new TB template.for reporting package.040309_05.CCB.HO.Tool.PRCAccounts.040409_1 2" xfId="1831"/>
    <cellStyle name="_CCB.HEN.Item12.ProfitNAVRecon.031209.LY_CCB.HO.NAV Recon.031222.AL_CCB.Dec03AuditPack.HL.V2.revised ctl_CCB.HO.new TB template.for reporting package.040309_05.CCB.HO.Tool.PRCAccounts.040409_1_P3.1 Intercompany Summary" xfId="1832"/>
    <cellStyle name="_CCB.HEN.Item12.ProfitNAVRecon.031209.LY_CCB.HO.NAV Recon.031222.AL_CCB.Dec03AuditPack.HL.V2.revised ctl_CCB.HO.new TB template.for reporting package.040309_05.CCB.HO.Tool.PRCAccounts.040409_1_P3.1 Intercompany Summary 2" xfId="1833"/>
    <cellStyle name="_CCB.HEN.Item12.ProfitNAVRecon.031209.LY_CCB.HO.NAV Recon.031222.AL_CCB.Dec03AuditPack.HL.V2.revised ctl_CCB.HO.new TB template.for reporting package.040309_05.CCB.HO.Tool.PRCAccounts.040409_P3.1 Intercompany Summary" xfId="1834"/>
    <cellStyle name="_CCB.HEN.Item12.ProfitNAVRecon.031209.LY_CCB.HO.NAV Recon.031222.AL_CCB.Dec03AuditPack.HL.V2.revised ctl_CCB.HO.new TB template.for reporting package.040309_05.CCB.HO.Tool.PRCAccounts.040409_P3.1 Intercompany Summary 2" xfId="1835"/>
    <cellStyle name="_CCB.HEN.Item12.ProfitNAVRecon.031209.LY_CCB.HO.NAV Recon.031222.AL_CCB.Dec03AuditPack.HL.V2.revised ctl_CCB.HO.new TB template.for reporting package.040309_P3.1 Intercompany Summary" xfId="1836"/>
    <cellStyle name="_CCB.HEN.Item12.ProfitNAVRecon.031209.LY_CCB.HO.NAV Recon.031222.AL_CCB.Dec03AuditPack.HL.V2.revised ctl_CCB.HO.new TB template.for reporting package.040309_P3.1 Intercompany Summary 2" xfId="1837"/>
    <cellStyle name="_CCB.HEN.Item12.ProfitNAVRecon.031209.LY_CCB.HO.NAV Recon.031222.AL_CCB.Dec03AuditPack.HL.V2.revised ctl_CCB.HO.new TB template.for reporting package.1P.040316" xfId="1838"/>
    <cellStyle name="_CCB.HEN.Item12.ProfitNAVRecon.031209.LY_CCB.HO.NAV Recon.031222.AL_CCB.Dec03AuditPack.HL.V2.revised ctl_CCB.HO.new TB template.for reporting package.1P.040316 2" xfId="1839"/>
    <cellStyle name="_CCB.HEN.Item12.ProfitNAVRecon.031209.LY_CCB.HO.NAV Recon.031222.AL_CCB.Dec03AuditPack.HL.V2.revised ctl_CCB.HO.new TB template.for reporting package.1P.040316_05.CCB.HO.Tool.PRCAccounts.040409" xfId="1840"/>
    <cellStyle name="_CCB.HEN.Item12.ProfitNAVRecon.031209.LY_CCB.HO.NAV Recon.031222.AL_CCB.Dec03AuditPack.HL.V2.revised ctl_CCB.HO.new TB template.for reporting package.1P.040316_05.CCB.HO.Tool.PRCAccounts.040409 2" xfId="1841"/>
    <cellStyle name="_CCB.HEN.Item12.ProfitNAVRecon.031209.LY_CCB.HO.NAV Recon.031222.AL_CCB.Dec03AuditPack.HL.V2.revised ctl_CCB.HO.new TB template.for reporting package.1P.040316_05.CCB.HO.Tool.PRCAccounts.040409_1" xfId="1842"/>
    <cellStyle name="_CCB.HEN.Item12.ProfitNAVRecon.031209.LY_CCB.HO.NAV Recon.031222.AL_CCB.Dec03AuditPack.HL.V2.revised ctl_CCB.HO.new TB template.for reporting package.1P.040316_05.CCB.HO.Tool.PRCAccounts.040409_1 2" xfId="1843"/>
    <cellStyle name="_CCB.HEN.Item12.ProfitNAVRecon.031209.LY_CCB.HO.NAV Recon.031222.AL_CCB.Dec03AuditPack.HL.V2.revised ctl_CCB.HO.new TB template.for reporting package.1P.040316_05.CCB.HO.Tool.PRCAccounts.040409_1_P3.1 Intercompany Summary" xfId="1844"/>
    <cellStyle name="_CCB.HEN.Item12.ProfitNAVRecon.031209.LY_CCB.HO.NAV Recon.031222.AL_CCB.Dec03AuditPack.HL.V2.revised ctl_CCB.HO.new TB template.for reporting package.1P.040316_05.CCB.HO.Tool.PRCAccounts.040409_1_P3.1 Intercompany Summary 2" xfId="1845"/>
    <cellStyle name="_CCB.HEN.Item12.ProfitNAVRecon.031209.LY_CCB.HO.NAV Recon.031222.AL_CCB.Dec03AuditPack.HL.V2.revised ctl_CCB.HO.new TB template.for reporting package.1P.040316_05.CCB.HO.Tool.PRCAccounts.040409_P3.1 Intercompany Summary" xfId="1846"/>
    <cellStyle name="_CCB.HEN.Item12.ProfitNAVRecon.031209.LY_CCB.HO.NAV Recon.031222.AL_CCB.Dec03AuditPack.HL.V2.revised ctl_CCB.HO.new TB template.for reporting package.1P.040316_05.CCB.HO.Tool.PRCAccounts.040409_P3.1 Intercompany Summary 2" xfId="1847"/>
    <cellStyle name="_CCB.HEN.Item12.ProfitNAVRecon.031209.LY_CCB.HO.NAV Recon.031222.AL_CCB.Dec03AuditPack.HL.V2.revised ctl_CCB.HO.new TB template.for reporting package.1P.040316_P3.1 Intercompany Summary" xfId="1848"/>
    <cellStyle name="_CCB.HEN.Item12.ProfitNAVRecon.031209.LY_CCB.HO.NAV Recon.031222.AL_CCB.Dec03AuditPack.HL.V2.revised ctl_CCB.HO.new TB template.for reporting package.1P.040316_P3.1 Intercompany Summary 2" xfId="1849"/>
    <cellStyle name="_CCB.HEN.Item12.ProfitNAVRecon.031209.LY_CCB.HO.NAV Recon.031222.AL_CCB.Dec03AuditPack.HL.V2.revised ctl_CCB.HO.reporting TB-Comb.1P.040316" xfId="1850"/>
    <cellStyle name="_CCB.HEN.Item12.ProfitNAVRecon.031209.LY_CCB.HO.NAV Recon.031222.AL_CCB.Dec03AuditPack.HL.V2.revised ctl_CCB.HO.reporting TB-Comb.1P.040316 2" xfId="1851"/>
    <cellStyle name="_CCB.HEN.Item12.ProfitNAVRecon.031209.LY_CCB.HO.NAV Recon.031222.AL_CCB.Dec03AuditPack.HL.V2.revised ctl_CCB.HO.reporting TB-Comb.1P.040316_05.CCB.HO.Tool.PRCAccounts.040409" xfId="1852"/>
    <cellStyle name="_CCB.HEN.Item12.ProfitNAVRecon.031209.LY_CCB.HO.NAV Recon.031222.AL_CCB.Dec03AuditPack.HL.V2.revised ctl_CCB.HO.reporting TB-Comb.1P.040316_05.CCB.HO.Tool.PRCAccounts.040409 2" xfId="1853"/>
    <cellStyle name="_CCB.HEN.Item12.ProfitNAVRecon.031209.LY_CCB.HO.NAV Recon.031222.AL_CCB.Dec03AuditPack.HL.V2.revised ctl_CCB.HO.reporting TB-Comb.1P.040316_05.CCB.HO.Tool.PRCAccounts.040409_P3.1 Intercompany Summary" xfId="1854"/>
    <cellStyle name="_CCB.HEN.Item12.ProfitNAVRecon.031209.LY_CCB.HO.NAV Recon.031222.AL_CCB.Dec03AuditPack.HL.V2.revised ctl_CCB.HO.reporting TB-Comb.1P.040316_05.CCB.HO.Tool.PRCAccounts.040409_P3.1 Intercompany Summary 2" xfId="1855"/>
    <cellStyle name="_CCB.HEN.Item12.ProfitNAVRecon.031209.LY_CCB.HO.NAV Recon.031222.AL_CCB.Dec03AuditPack.HL.V2.revised ctl_CCB.HO.reporting TB-Comb.1P.040316_P3.1 Intercompany Summary" xfId="1856"/>
    <cellStyle name="_CCB.HEN.Item12.ProfitNAVRecon.031209.LY_CCB.HO.NAV Recon.031222.AL_CCB.Dec03AuditPack.HL.V2.revised ctl_CCB.HO.reporting TB-Comb.1P.040316_P3.1 Intercompany Summary 2" xfId="1857"/>
    <cellStyle name="_CCB.HEN.Item12.ProfitNAVRecon.031209.LY_CCB.HO.NAV Recon.031222.AL_CCB.Dec03AuditPack.HL.V2.revised ctl_CCB.HO.reporting TB-Comb.4Period.040316" xfId="1858"/>
    <cellStyle name="_CCB.HEN.Item12.ProfitNAVRecon.031209.LY_CCB.HO.NAV Recon.031222.AL_CCB.Dec03AuditPack.HL.V2.revised ctl_CCB.HO.reporting TB-Comb.4Period.040316 2" xfId="1859"/>
    <cellStyle name="_CCB.HEN.Item12.ProfitNAVRecon.031209.LY_CCB.HO.NAV Recon.031222.AL_CCB.Dec03AuditPack.HL.V2.revised ctl_CCB.HO.reporting TB-Comb.4Period.040316_05.CCB.HO.Tool.PRCAccounts.040409" xfId="1860"/>
    <cellStyle name="_CCB.HEN.Item12.ProfitNAVRecon.031209.LY_CCB.HO.NAV Recon.031222.AL_CCB.Dec03AuditPack.HL.V2.revised ctl_CCB.HO.reporting TB-Comb.4Period.040316_05.CCB.HO.Tool.PRCAccounts.040409 2" xfId="1861"/>
    <cellStyle name="_CCB.HEN.Item12.ProfitNAVRecon.031209.LY_CCB.HO.NAV Recon.031222.AL_CCB.Dec03AuditPack.HL.V2.revised ctl_CCB.HO.reporting TB-Comb.4Period.040316_05.CCB.HO.Tool.PRCAccounts.040409_P3.1 Intercompany Summary" xfId="1862"/>
    <cellStyle name="_CCB.HEN.Item12.ProfitNAVRecon.031209.LY_CCB.HO.NAV Recon.031222.AL_CCB.Dec03AuditPack.HL.V2.revised ctl_CCB.HO.reporting TB-Comb.4Period.040316_05.CCB.HO.Tool.PRCAccounts.040409_P3.1 Intercompany Summary 2" xfId="1863"/>
    <cellStyle name="_CCB.HEN.Item12.ProfitNAVRecon.031209.LY_CCB.HO.NAV Recon.031222.AL_CCB.Dec03AuditPack.HL.V2.revised ctl_CCB.HO.reporting TB-Comb.4Period.040316_P3.1 Intercompany Summary" xfId="1864"/>
    <cellStyle name="_CCB.HEN.Item12.ProfitNAVRecon.031209.LY_CCB.HO.NAV Recon.031222.AL_CCB.Dec03AuditPack.HL.V2.revised ctl_CCB.HO.reporting TB-Comb.4Period.040316_P3.1 Intercompany Summary 2" xfId="1865"/>
    <cellStyle name="_CCB.HEN.Item12.ProfitNAVRecon.031209.LY_CCB.HO.NAV Recon.031222.AL_CCB.Dec03AuditPack.HL.V2.revised ctl_CCB.HO.reporting TB-HL.1P.040316" xfId="1866"/>
    <cellStyle name="_CCB.HEN.Item12.ProfitNAVRecon.031209.LY_CCB.HO.NAV Recon.031222.AL_CCB.Dec03AuditPack.HL.V2.revised ctl_CCB.HO.reporting TB-HL.1P.040316 2" xfId="1867"/>
    <cellStyle name="_CCB.HEN.Item12.ProfitNAVRecon.031209.LY_CCB.HO.NAV Recon.031222.AL_CCB.Dec03AuditPack.HL.V2.revised ctl_CCB.HO.reporting TB-HL.1P.040316_05.CCB.HO.Tool.PRCAccounts.040409" xfId="1868"/>
    <cellStyle name="_CCB.HEN.Item12.ProfitNAVRecon.031209.LY_CCB.HO.NAV Recon.031222.AL_CCB.Dec03AuditPack.HL.V2.revised ctl_CCB.HO.reporting TB-HL.1P.040316_05.CCB.HO.Tool.PRCAccounts.040409 2" xfId="1869"/>
    <cellStyle name="_CCB.HEN.Item12.ProfitNAVRecon.031209.LY_CCB.HO.NAV Recon.031222.AL_CCB.Dec03AuditPack.HL.V2.revised ctl_CCB.HO.reporting TB-HL.1P.040316_05.CCB.HO.Tool.PRCAccounts.040409_1" xfId="1870"/>
    <cellStyle name="_CCB.HEN.Item12.ProfitNAVRecon.031209.LY_CCB.HO.NAV Recon.031222.AL_CCB.Dec03AuditPack.HL.V2.revised ctl_CCB.HO.reporting TB-HL.1P.040316_05.CCB.HO.Tool.PRCAccounts.040409_1 2" xfId="1871"/>
    <cellStyle name="_CCB.HEN.Item12.ProfitNAVRecon.031209.LY_CCB.HO.NAV Recon.031222.AL_CCB.Dec03AuditPack.HL.V2.revised ctl_CCB.HO.reporting TB-HL.1P.040316_05.CCB.HO.Tool.PRCAccounts.040409_1_P3.1 Intercompany Summary" xfId="1872"/>
    <cellStyle name="_CCB.HEN.Item12.ProfitNAVRecon.031209.LY_CCB.HO.NAV Recon.031222.AL_CCB.Dec03AuditPack.HL.V2.revised ctl_CCB.HO.reporting TB-HL.1P.040316_05.CCB.HO.Tool.PRCAccounts.040409_1_P3.1 Intercompany Summary 2" xfId="1873"/>
    <cellStyle name="_CCB.HEN.Item12.ProfitNAVRecon.031209.LY_CCB.HO.NAV Recon.031222.AL_CCB.Dec03AuditPack.HL.V2.revised ctl_CCB.HO.reporting TB-HL.1P.040316_05.CCB.HO.Tool.PRCAccounts.040409_P3.1 Intercompany Summary" xfId="1874"/>
    <cellStyle name="_CCB.HEN.Item12.ProfitNAVRecon.031209.LY_CCB.HO.NAV Recon.031222.AL_CCB.Dec03AuditPack.HL.V2.revised ctl_CCB.HO.reporting TB-HL.1P.040316_05.CCB.HO.Tool.PRCAccounts.040409_P3.1 Intercompany Summary 2" xfId="1875"/>
    <cellStyle name="_CCB.HEN.Item12.ProfitNAVRecon.031209.LY_CCB.HO.NAV Recon.031222.AL_CCB.Dec03AuditPack.HL.V2.revised ctl_CCB.HO.reporting TB-HL.1P.040316_P3.1 Intercompany Summary" xfId="1876"/>
    <cellStyle name="_CCB.HEN.Item12.ProfitNAVRecon.031209.LY_CCB.HO.NAV Recon.031222.AL_CCB.Dec03AuditPack.HL.V2.revised ctl_CCB.HO.reporting TB-HL.1P.040316_P3.1 Intercompany Summary 2" xfId="1877"/>
    <cellStyle name="_CCB.HEN.Item12.ProfitNAVRecon.031209.LY_CCB.HO.NAV Recon.031222.AL_CCB.Dec03AuditPack.HL.V2.revised ctl_CCB.HO.Tool - convert old 2.5yrs combine TB to new.040315" xfId="1878"/>
    <cellStyle name="_CCB.HEN.Item12.ProfitNAVRecon.031209.LY_CCB.HO.NAV Recon.031222.AL_CCB.Dec03AuditPack.HL.V2.revised ctl_CCB.HO.Tool - convert old 2.5yrs combine TB to new.040315 2" xfId="1879"/>
    <cellStyle name="_CCB.HEN.Item12.ProfitNAVRecon.031209.LY_CCB.HO.NAV Recon.031222.AL_CCB.Dec03AuditPack.HL.V2.revised ctl_CCB.HO.Tool - convert old 2.5yrs combine TB to new.040315_05.CCB.HO.Tool.PRCAccounts.040409" xfId="1880"/>
    <cellStyle name="_CCB.HEN.Item12.ProfitNAVRecon.031209.LY_CCB.HO.NAV Recon.031222.AL_CCB.Dec03AuditPack.HL.V2.revised ctl_CCB.HO.Tool - convert old 2.5yrs combine TB to new.040315_05.CCB.HO.Tool.PRCAccounts.040409 2" xfId="1881"/>
    <cellStyle name="_CCB.HEN.Item12.ProfitNAVRecon.031209.LY_CCB.HO.NAV Recon.031222.AL_CCB.Dec03AuditPack.HL.V2.revised ctl_CCB.HO.Tool - convert old 2.5yrs combine TB to new.040315_05.CCB.HO.Tool.PRCAccounts.040409_P3.1 Intercompany Summary" xfId="1882"/>
    <cellStyle name="_CCB.HEN.Item12.ProfitNAVRecon.031209.LY_CCB.HO.NAV Recon.031222.AL_CCB.Dec03AuditPack.HL.V2.revised ctl_CCB.HO.Tool - convert old 2.5yrs combine TB to new.040315_05.CCB.HO.Tool.PRCAccounts.040409_P3.1 Intercompany Summary 2" xfId="1883"/>
    <cellStyle name="_CCB.HEN.Item12.ProfitNAVRecon.031209.LY_CCB.HO.NAV Recon.031222.AL_CCB.Dec03AuditPack.HL.V2.revised ctl_CCB.HO.Tool - convert old 2.5yrs combine TB to new.040315_P3.1 Intercompany Summary" xfId="1884"/>
    <cellStyle name="_CCB.HEN.Item12.ProfitNAVRecon.031209.LY_CCB.HO.NAV Recon.031222.AL_CCB.Dec03AuditPack.HL.V2.revised ctl_CCB.HO.Tool - convert old 2.5yrs combine TB to new.040315_P3.1 Intercompany Summary 2" xfId="1885"/>
    <cellStyle name="_CCB.HEN.Item12.ProfitNAVRecon.031209.LY_CCB.HO.NAV Recon.031222.AL_CCB.Dec03AuditPack.HL.V2.revised ctl_CCB.xx.4P.PRCTB.yymmdd" xfId="1886"/>
    <cellStyle name="_CCB.HEN.Item12.ProfitNAVRecon.031209.LY_CCB.HO.NAV Recon.031222.AL_CCB.Dec03AuditPack.HL.V2.revised ctl_CCB.xx.4P.PRCTB.yymmdd 2" xfId="1887"/>
    <cellStyle name="_CCB.HEN.Item12.ProfitNAVRecon.031209.LY_CCB.HO.NAV Recon.031222.AL_CCB.Dec03AuditPack.HL.V2.revised ctl_CCB.xx.4P.PRCTB.yymmdd_05.CCB.HO.Tool.PRCAccounts.040409" xfId="1888"/>
    <cellStyle name="_CCB.HEN.Item12.ProfitNAVRecon.031209.LY_CCB.HO.NAV Recon.031222.AL_CCB.Dec03AuditPack.HL.V2.revised ctl_CCB.xx.4P.PRCTB.yymmdd_05.CCB.HO.Tool.PRCAccounts.040409 2" xfId="1889"/>
    <cellStyle name="_CCB.HEN.Item12.ProfitNAVRecon.031209.LY_CCB.HO.NAV Recon.031222.AL_CCB.Dec03AuditPack.HL.V2.revised ctl_CCB.xx.4P.PRCTB.yymmdd_05.CCB.HO.Tool.PRCAccounts.040409_P3.1 Intercompany Summary" xfId="1890"/>
    <cellStyle name="_CCB.HEN.Item12.ProfitNAVRecon.031209.LY_CCB.HO.NAV Recon.031222.AL_CCB.Dec03AuditPack.HL.V2.revised ctl_CCB.xx.4P.PRCTB.yymmdd_05.CCB.HO.Tool.PRCAccounts.040409_P3.1 Intercompany Summary 2" xfId="1891"/>
    <cellStyle name="_CCB.HEN.Item12.ProfitNAVRecon.031209.LY_CCB.HO.NAV Recon.031222.AL_CCB.Dec03AuditPack.HL.V2.revised ctl_CCB.xx.4P.PRCTB.yymmdd_P3.1 Intercompany Summary" xfId="1892"/>
    <cellStyle name="_CCB.HEN.Item12.ProfitNAVRecon.031209.LY_CCB.HO.NAV Recon.031222.AL_CCB.Dec03AuditPack.HL.V2.revised ctl_CCB.xx.4P.PRCTB.yymmdd_P3.1 Intercompany Summary 2" xfId="1893"/>
    <cellStyle name="_CCB.HEN.Item12.ProfitNAVRecon.031209.LY_CCB.HO.NAV Recon.031222.AL_CCB.Dec03AuditPack.HL.V2.revised ctl_P3.1 Intercompany Summary" xfId="1894"/>
    <cellStyle name="_CCB.HEN.Item12.ProfitNAVRecon.031209.LY_CCB.HO.NAV Recon.031222.AL_CCB.Dec03AuditPack.HL.V2.revised ctl_P3.1 Intercompany Summary 2" xfId="1895"/>
    <cellStyle name="_CCB.HEN.Item12.ProfitNAVRecon.031209.LY_CCB.HO.NAV Recon.031222.AL_P3.1 Intercompany Summary" xfId="1896"/>
    <cellStyle name="_CCB.HEN.Item12.ProfitNAVRecon.031209.LY_CCB.HO.NAV Recon.031222.AL_P3.1 Intercompany Summary 2" xfId="1897"/>
    <cellStyle name="_CCB.HEN.Item12.ProfitNAVRecon.031209.LY_CCB.HO.NAV Recon.031226.AL" xfId="1898"/>
    <cellStyle name="_CCB.HEN.Item12.ProfitNAVRecon.031209.LY_CCB.HO.NAV Recon.031226.AL 2" xfId="1899"/>
    <cellStyle name="_CCB.HEN.Item12.ProfitNAVRecon.031209.LY_CCB.HO.NAV Recon.031226.AL_05.CCB.HO.Tool.PRCAccounts.040409" xfId="1900"/>
    <cellStyle name="_CCB.HEN.Item12.ProfitNAVRecon.031209.LY_CCB.HO.NAV Recon.031226.AL_05.CCB.HO.Tool.PRCAccounts.040409 2" xfId="1901"/>
    <cellStyle name="_CCB.HEN.Item12.ProfitNAVRecon.031209.LY_CCB.HO.NAV Recon.031226.AL_05.CCB.HO.Tool.PRCAccounts.040409_1" xfId="1902"/>
    <cellStyle name="_CCB.HEN.Item12.ProfitNAVRecon.031209.LY_CCB.HO.NAV Recon.031226.AL_05.CCB.HO.Tool.PRCAccounts.040409_1 2" xfId="1903"/>
    <cellStyle name="_CCB.HEN.Item12.ProfitNAVRecon.031209.LY_CCB.HO.NAV Recon.031226.AL_05.CCB.HO.Tool.PRCAccounts.040409_1_P3.1 Intercompany Summary" xfId="1904"/>
    <cellStyle name="_CCB.HEN.Item12.ProfitNAVRecon.031209.LY_CCB.HO.NAV Recon.031226.AL_05.CCB.HO.Tool.PRCAccounts.040409_1_P3.1 Intercompany Summary 2" xfId="1905"/>
    <cellStyle name="_CCB.HEN.Item12.ProfitNAVRecon.031209.LY_CCB.HO.NAV Recon.031226.AL_05.CCB.HO.Tool.PRCAccounts.040409_P3.1 Intercompany Summary" xfId="1906"/>
    <cellStyle name="_CCB.HEN.Item12.ProfitNAVRecon.031209.LY_CCB.HO.NAV Recon.031226.AL_05.CCB.HO.Tool.PRCAccounts.040409_P3.1 Intercompany Summary 2" xfId="1907"/>
    <cellStyle name="_CCB.HEN.Item12.ProfitNAVRecon.031209.LY_CCB.HO.NAV Recon.031226.AL_CCB.Dec03AuditPack.GL.V2" xfId="1908"/>
    <cellStyle name="_CCB.HEN.Item12.ProfitNAVRecon.031209.LY_CCB.HO.NAV Recon.031226.AL_CCB.Dec03AuditPack.GL.V2 2" xfId="1909"/>
    <cellStyle name="_CCB.HEN.Item12.ProfitNAVRecon.031209.LY_CCB.HO.NAV Recon.031226.AL_CCB.Dec03AuditPack.GL.V2_05.CCB.HO.Tool.PRCAccounts.040409" xfId="1910"/>
    <cellStyle name="_CCB.HEN.Item12.ProfitNAVRecon.031209.LY_CCB.HO.NAV Recon.031226.AL_CCB.Dec03AuditPack.GL.V2_05.CCB.HO.Tool.PRCAccounts.040409 2" xfId="1911"/>
    <cellStyle name="_CCB.HEN.Item12.ProfitNAVRecon.031209.LY_CCB.HO.NAV Recon.031226.AL_CCB.Dec03AuditPack.GL.V2_05.CCB.HO.Tool.PRCAccounts.040409_1" xfId="1912"/>
    <cellStyle name="_CCB.HEN.Item12.ProfitNAVRecon.031209.LY_CCB.HO.NAV Recon.031226.AL_CCB.Dec03AuditPack.GL.V2_05.CCB.HO.Tool.PRCAccounts.040409_1 2" xfId="1913"/>
    <cellStyle name="_CCB.HEN.Item12.ProfitNAVRecon.031209.LY_CCB.HO.NAV Recon.031226.AL_CCB.Dec03AuditPack.GL.V2_05.CCB.HO.Tool.PRCAccounts.040409_1_P3.1 Intercompany Summary" xfId="1914"/>
    <cellStyle name="_CCB.HEN.Item12.ProfitNAVRecon.031209.LY_CCB.HO.NAV Recon.031226.AL_CCB.Dec03AuditPack.GL.V2_05.CCB.HO.Tool.PRCAccounts.040409_1_P3.1 Intercompany Summary 2" xfId="1915"/>
    <cellStyle name="_CCB.HEN.Item12.ProfitNAVRecon.031209.LY_CCB.HO.NAV Recon.031226.AL_CCB.Dec03AuditPack.GL.V2_05.CCB.HO.Tool.PRCAccounts.040409_P3.1 Intercompany Summary" xfId="1916"/>
    <cellStyle name="_CCB.HEN.Item12.ProfitNAVRecon.031209.LY_CCB.HO.NAV Recon.031226.AL_CCB.Dec03AuditPack.GL.V2_05.CCB.HO.Tool.PRCAccounts.040409_P3.1 Intercompany Summary 2" xfId="1917"/>
    <cellStyle name="_CCB.HEN.Item12.ProfitNAVRecon.031209.LY_CCB.HO.NAV Recon.031226.AL_CCB.Dec03AuditPack.GL.V2_CCB.Dec03AuditPack.GL.V4(trail run new)" xfId="1918"/>
    <cellStyle name="_CCB.HEN.Item12.ProfitNAVRecon.031209.LY_CCB.HO.NAV Recon.031226.AL_CCB.Dec03AuditPack.GL.V2_CCB.Dec03AuditPack.GL.V4(trail run new) 2" xfId="1919"/>
    <cellStyle name="_CCB.HEN.Item12.ProfitNAVRecon.031209.LY_CCB.HO.NAV Recon.031226.AL_CCB.Dec03AuditPack.GL.V2_CCB.Dec03AuditPack.GL.V4(trail run new)_P3.1 Intercompany Summary" xfId="1920"/>
    <cellStyle name="_CCB.HEN.Item12.ProfitNAVRecon.031209.LY_CCB.HO.NAV Recon.031226.AL_CCB.Dec03AuditPack.GL.V2_CCB.Dec03AuditPack.GL.V4(trail run new)_P3.1 Intercompany Summary 2" xfId="1921"/>
    <cellStyle name="_CCB.HEN.Item12.ProfitNAVRecon.031209.LY_CCB.HO.NAV Recon.031226.AL_CCB.Dec03AuditPack.GL.V2_CCB.Dec03AuditPack.GL.V4(trial run new)" xfId="1922"/>
    <cellStyle name="_CCB.HEN.Item12.ProfitNAVRecon.031209.LY_CCB.HO.NAV Recon.031226.AL_CCB.Dec03AuditPack.GL.V2_CCB.Dec03AuditPack.GL.V4(trial run new) 2" xfId="1923"/>
    <cellStyle name="_CCB.HEN.Item12.ProfitNAVRecon.031209.LY_CCB.HO.NAV Recon.031226.AL_CCB.Dec03AuditPack.GL.V2_CCB.Dec03AuditPack.GL.V4(trial run new)_P3.1 Intercompany Summary" xfId="1924"/>
    <cellStyle name="_CCB.HEN.Item12.ProfitNAVRecon.031209.LY_CCB.HO.NAV Recon.031226.AL_CCB.Dec03AuditPack.GL.V2_CCB.Dec03AuditPack.GL.V4(trial run new)_P3.1 Intercompany Summary 2" xfId="1925"/>
    <cellStyle name="_CCB.HEN.Item12.ProfitNAVRecon.031209.LY_CCB.HO.NAV Recon.031226.AL_CCB.Dec03AuditPack.GL.V2_Copy of CCB.Dec03AuditPack.GL.V4" xfId="1926"/>
    <cellStyle name="_CCB.HEN.Item12.ProfitNAVRecon.031209.LY_CCB.HO.NAV Recon.031226.AL_CCB.Dec03AuditPack.GL.V2_Copy of CCB.Dec03AuditPack.GL.V4 2" xfId="1927"/>
    <cellStyle name="_CCB.HEN.Item12.ProfitNAVRecon.031209.LY_CCB.HO.NAV Recon.031226.AL_CCB.Dec03AuditPack.GL.V2_Copy of CCB.Dec03AuditPack.GL.V4_P3.1 Intercompany Summary" xfId="1928"/>
    <cellStyle name="_CCB.HEN.Item12.ProfitNAVRecon.031209.LY_CCB.HO.NAV Recon.031226.AL_CCB.Dec03AuditPack.GL.V2_Copy of CCB.Dec03AuditPack.GL.V4_P3.1 Intercompany Summary 2" xfId="1929"/>
    <cellStyle name="_CCB.HEN.Item12.ProfitNAVRecon.031209.LY_CCB.HO.NAV Recon.031226.AL_CCB.Dec03AuditPack.GL.V2_P3.1 Intercompany Summary" xfId="1930"/>
    <cellStyle name="_CCB.HEN.Item12.ProfitNAVRecon.031209.LY_CCB.HO.NAV Recon.031226.AL_CCB.Dec03AuditPack.GL.V2_P3.1 Intercompany Summary 2" xfId="1931"/>
    <cellStyle name="_CCB.HEN.Item12.ProfitNAVRecon.031209.LY_CCB.HO.NAV Recon.031226.AL_CCB.Dec03AuditPack.HL.V2.revised ctl" xfId="1932"/>
    <cellStyle name="_CCB.HEN.Item12.ProfitNAVRecon.031209.LY_CCB.HO.NAV Recon.031226.AL_CCB.Dec03AuditPack.HL.V2.revised ctl 2" xfId="1933"/>
    <cellStyle name="_CCB.HEN.Item12.ProfitNAVRecon.031209.LY_CCB.HO.NAV Recon.031226.AL_CCB.Dec03AuditPack.HL.V2.revised ctl_05.CCB.HO.Tool.PRCAccounts.040409" xfId="1934"/>
    <cellStyle name="_CCB.HEN.Item12.ProfitNAVRecon.031209.LY_CCB.HO.NAV Recon.031226.AL_CCB.Dec03AuditPack.HL.V2.revised ctl_05.CCB.HO.Tool.PRCAccounts.040409 2" xfId="1935"/>
    <cellStyle name="_CCB.HEN.Item12.ProfitNAVRecon.031209.LY_CCB.HO.NAV Recon.031226.AL_CCB.Dec03AuditPack.HL.V2.revised ctl_05.CCB.HO.Tool.PRCAccounts.040409_P3.1 Intercompany Summary" xfId="1936"/>
    <cellStyle name="_CCB.HEN.Item12.ProfitNAVRecon.031209.LY_CCB.HO.NAV Recon.031226.AL_CCB.Dec03AuditPack.HL.V2.revised ctl_05.CCB.HO.Tool.PRCAccounts.040409_P3.1 Intercompany Summary 2" xfId="1937"/>
    <cellStyle name="_CCB.HEN.Item12.ProfitNAVRecon.031209.LY_CCB.HO.NAV Recon.031226.AL_CCB.Dec03AuditPack.HL.V2.revised ctl_CCB.HO.new TB template.for reporting package.040309" xfId="1938"/>
    <cellStyle name="_CCB.HEN.Item12.ProfitNAVRecon.031209.LY_CCB.HO.NAV Recon.031226.AL_CCB.Dec03AuditPack.HL.V2.revised ctl_CCB.HO.new TB template.for reporting package.040309 2" xfId="1939"/>
    <cellStyle name="_CCB.HEN.Item12.ProfitNAVRecon.031209.LY_CCB.HO.NAV Recon.031226.AL_CCB.Dec03AuditPack.HL.V2.revised ctl_CCB.HO.new TB template.for reporting package.040309_05.CCB.HO.Tool.PRCAccounts.040409" xfId="1940"/>
    <cellStyle name="_CCB.HEN.Item12.ProfitNAVRecon.031209.LY_CCB.HO.NAV Recon.031226.AL_CCB.Dec03AuditPack.HL.V2.revised ctl_CCB.HO.new TB template.for reporting package.040309_05.CCB.HO.Tool.PRCAccounts.040409 2" xfId="1941"/>
    <cellStyle name="_CCB.HEN.Item12.ProfitNAVRecon.031209.LY_CCB.HO.NAV Recon.031226.AL_CCB.Dec03AuditPack.HL.V2.revised ctl_CCB.HO.new TB template.for reporting package.040309_05.CCB.HO.Tool.PRCAccounts.040409_1" xfId="1942"/>
    <cellStyle name="_CCB.HEN.Item12.ProfitNAVRecon.031209.LY_CCB.HO.NAV Recon.031226.AL_CCB.Dec03AuditPack.HL.V2.revised ctl_CCB.HO.new TB template.for reporting package.040309_05.CCB.HO.Tool.PRCAccounts.040409_1 2" xfId="1943"/>
    <cellStyle name="_CCB.HEN.Item12.ProfitNAVRecon.031209.LY_CCB.HO.NAV Recon.031226.AL_CCB.Dec03AuditPack.HL.V2.revised ctl_CCB.HO.new TB template.for reporting package.040309_05.CCB.HO.Tool.PRCAccounts.040409_1_P3.1 Intercompany Summary" xfId="1944"/>
    <cellStyle name="_CCB.HEN.Item12.ProfitNAVRecon.031209.LY_CCB.HO.NAV Recon.031226.AL_CCB.Dec03AuditPack.HL.V2.revised ctl_CCB.HO.new TB template.for reporting package.040309_05.CCB.HO.Tool.PRCAccounts.040409_1_P3.1 Intercompany Summary 2" xfId="1945"/>
    <cellStyle name="_CCB.HEN.Item12.ProfitNAVRecon.031209.LY_CCB.HO.NAV Recon.031226.AL_CCB.Dec03AuditPack.HL.V2.revised ctl_CCB.HO.new TB template.for reporting package.040309_05.CCB.HO.Tool.PRCAccounts.040409_P3.1 Intercompany Summary" xfId="1946"/>
    <cellStyle name="_CCB.HEN.Item12.ProfitNAVRecon.031209.LY_CCB.HO.NAV Recon.031226.AL_CCB.Dec03AuditPack.HL.V2.revised ctl_CCB.HO.new TB template.for reporting package.040309_05.CCB.HO.Tool.PRCAccounts.040409_P3.1 Intercompany Summary 2" xfId="1947"/>
    <cellStyle name="_CCB.HEN.Item12.ProfitNAVRecon.031209.LY_CCB.HO.NAV Recon.031226.AL_CCB.Dec03AuditPack.HL.V2.revised ctl_CCB.HO.new TB template.for reporting package.040309_P3.1 Intercompany Summary" xfId="1948"/>
    <cellStyle name="_CCB.HEN.Item12.ProfitNAVRecon.031209.LY_CCB.HO.NAV Recon.031226.AL_CCB.Dec03AuditPack.HL.V2.revised ctl_CCB.HO.new TB template.for reporting package.040309_P3.1 Intercompany Summary 2" xfId="1949"/>
    <cellStyle name="_CCB.HEN.Item12.ProfitNAVRecon.031209.LY_CCB.HO.NAV Recon.031226.AL_CCB.Dec03AuditPack.HL.V2.revised ctl_CCB.HO.new TB template.for reporting package.1P.040316" xfId="1950"/>
    <cellStyle name="_CCB.HEN.Item12.ProfitNAVRecon.031209.LY_CCB.HO.NAV Recon.031226.AL_CCB.Dec03AuditPack.HL.V2.revised ctl_CCB.HO.new TB template.for reporting package.1P.040316 2" xfId="1951"/>
    <cellStyle name="_CCB.HEN.Item12.ProfitNAVRecon.031209.LY_CCB.HO.NAV Recon.031226.AL_CCB.Dec03AuditPack.HL.V2.revised ctl_CCB.HO.new TB template.for reporting package.1P.040316_05.CCB.HO.Tool.PRCAccounts.040409" xfId="1952"/>
    <cellStyle name="_CCB.HEN.Item12.ProfitNAVRecon.031209.LY_CCB.HO.NAV Recon.031226.AL_CCB.Dec03AuditPack.HL.V2.revised ctl_CCB.HO.new TB template.for reporting package.1P.040316_05.CCB.HO.Tool.PRCAccounts.040409 2" xfId="1953"/>
    <cellStyle name="_CCB.HEN.Item12.ProfitNAVRecon.031209.LY_CCB.HO.NAV Recon.031226.AL_CCB.Dec03AuditPack.HL.V2.revised ctl_CCB.HO.new TB template.for reporting package.1P.040316_05.CCB.HO.Tool.PRCAccounts.040409_1" xfId="1954"/>
    <cellStyle name="_CCB.HEN.Item12.ProfitNAVRecon.031209.LY_CCB.HO.NAV Recon.031226.AL_CCB.Dec03AuditPack.HL.V2.revised ctl_CCB.HO.new TB template.for reporting package.1P.040316_05.CCB.HO.Tool.PRCAccounts.040409_1 2" xfId="1955"/>
    <cellStyle name="_CCB.HEN.Item12.ProfitNAVRecon.031209.LY_CCB.HO.NAV Recon.031226.AL_CCB.Dec03AuditPack.HL.V2.revised ctl_CCB.HO.new TB template.for reporting package.1P.040316_05.CCB.HO.Tool.PRCAccounts.040409_1_P3.1 Intercompany Summary" xfId="1956"/>
    <cellStyle name="_CCB.HEN.Item12.ProfitNAVRecon.031209.LY_CCB.HO.NAV Recon.031226.AL_CCB.Dec03AuditPack.HL.V2.revised ctl_CCB.HO.new TB template.for reporting package.1P.040316_05.CCB.HO.Tool.PRCAccounts.040409_1_P3.1 Intercompany Summary 2" xfId="1957"/>
    <cellStyle name="_CCB.HEN.Item12.ProfitNAVRecon.031209.LY_CCB.HO.NAV Recon.031226.AL_CCB.Dec03AuditPack.HL.V2.revised ctl_CCB.HO.new TB template.for reporting package.1P.040316_05.CCB.HO.Tool.PRCAccounts.040409_P3.1 Intercompany Summary" xfId="1958"/>
    <cellStyle name="_CCB.HEN.Item12.ProfitNAVRecon.031209.LY_CCB.HO.NAV Recon.031226.AL_CCB.Dec03AuditPack.HL.V2.revised ctl_CCB.HO.new TB template.for reporting package.1P.040316_05.CCB.HO.Tool.PRCAccounts.040409_P3.1 Intercompany Summary 2" xfId="1959"/>
    <cellStyle name="_CCB.HEN.Item12.ProfitNAVRecon.031209.LY_CCB.HO.NAV Recon.031226.AL_CCB.Dec03AuditPack.HL.V2.revised ctl_CCB.HO.new TB template.for reporting package.1P.040316_P3.1 Intercompany Summary" xfId="1960"/>
    <cellStyle name="_CCB.HEN.Item12.ProfitNAVRecon.031209.LY_CCB.HO.NAV Recon.031226.AL_CCB.Dec03AuditPack.HL.V2.revised ctl_CCB.HO.new TB template.for reporting package.1P.040316_P3.1 Intercompany Summary 2" xfId="1961"/>
    <cellStyle name="_CCB.HEN.Item12.ProfitNAVRecon.031209.LY_CCB.HO.NAV Recon.031226.AL_CCB.Dec03AuditPack.HL.V2.revised ctl_CCB.HO.reporting TB-Comb.1P.040316" xfId="1962"/>
    <cellStyle name="_CCB.HEN.Item12.ProfitNAVRecon.031209.LY_CCB.HO.NAV Recon.031226.AL_CCB.Dec03AuditPack.HL.V2.revised ctl_CCB.HO.reporting TB-Comb.1P.040316 2" xfId="1963"/>
    <cellStyle name="_CCB.HEN.Item12.ProfitNAVRecon.031209.LY_CCB.HO.NAV Recon.031226.AL_CCB.Dec03AuditPack.HL.V2.revised ctl_CCB.HO.reporting TB-Comb.1P.040316_05.CCB.HO.Tool.PRCAccounts.040409" xfId="1964"/>
    <cellStyle name="_CCB.HEN.Item12.ProfitNAVRecon.031209.LY_CCB.HO.NAV Recon.031226.AL_CCB.Dec03AuditPack.HL.V2.revised ctl_CCB.HO.reporting TB-Comb.1P.040316_05.CCB.HO.Tool.PRCAccounts.040409 2" xfId="1965"/>
    <cellStyle name="_CCB.HEN.Item12.ProfitNAVRecon.031209.LY_CCB.HO.NAV Recon.031226.AL_CCB.Dec03AuditPack.HL.V2.revised ctl_CCB.HO.reporting TB-Comb.1P.040316_05.CCB.HO.Tool.PRCAccounts.040409_P3.1 Intercompany Summary" xfId="1966"/>
    <cellStyle name="_CCB.HEN.Item12.ProfitNAVRecon.031209.LY_CCB.HO.NAV Recon.031226.AL_CCB.Dec03AuditPack.HL.V2.revised ctl_CCB.HO.reporting TB-Comb.1P.040316_05.CCB.HO.Tool.PRCAccounts.040409_P3.1 Intercompany Summary 2" xfId="1967"/>
    <cellStyle name="_CCB.HEN.Item12.ProfitNAVRecon.031209.LY_CCB.HO.NAV Recon.031226.AL_CCB.Dec03AuditPack.HL.V2.revised ctl_CCB.HO.reporting TB-Comb.1P.040316_P3.1 Intercompany Summary" xfId="1968"/>
    <cellStyle name="_CCB.HEN.Item12.ProfitNAVRecon.031209.LY_CCB.HO.NAV Recon.031226.AL_CCB.Dec03AuditPack.HL.V2.revised ctl_CCB.HO.reporting TB-Comb.1P.040316_P3.1 Intercompany Summary 2" xfId="1969"/>
    <cellStyle name="_CCB.HEN.Item12.ProfitNAVRecon.031209.LY_CCB.HO.NAV Recon.031226.AL_CCB.Dec03AuditPack.HL.V2.revised ctl_CCB.HO.reporting TB-Comb.4Period.040316" xfId="1970"/>
    <cellStyle name="_CCB.HEN.Item12.ProfitNAVRecon.031209.LY_CCB.HO.NAV Recon.031226.AL_CCB.Dec03AuditPack.HL.V2.revised ctl_CCB.HO.reporting TB-Comb.4Period.040316 2" xfId="1971"/>
    <cellStyle name="_CCB.HEN.Item12.ProfitNAVRecon.031209.LY_CCB.HO.NAV Recon.031226.AL_CCB.Dec03AuditPack.HL.V2.revised ctl_CCB.HO.reporting TB-Comb.4Period.040316_05.CCB.HO.Tool.PRCAccounts.040409" xfId="1972"/>
    <cellStyle name="_CCB.HEN.Item12.ProfitNAVRecon.031209.LY_CCB.HO.NAV Recon.031226.AL_CCB.Dec03AuditPack.HL.V2.revised ctl_CCB.HO.reporting TB-Comb.4Period.040316_05.CCB.HO.Tool.PRCAccounts.040409 2" xfId="1973"/>
    <cellStyle name="_CCB.HEN.Item12.ProfitNAVRecon.031209.LY_CCB.HO.NAV Recon.031226.AL_CCB.Dec03AuditPack.HL.V2.revised ctl_CCB.HO.reporting TB-Comb.4Period.040316_05.CCB.HO.Tool.PRCAccounts.040409_P3.1 Intercompany Summary" xfId="1974"/>
    <cellStyle name="_CCB.HEN.Item12.ProfitNAVRecon.031209.LY_CCB.HO.NAV Recon.031226.AL_CCB.Dec03AuditPack.HL.V2.revised ctl_CCB.HO.reporting TB-Comb.4Period.040316_05.CCB.HO.Tool.PRCAccounts.040409_P3.1 Intercompany Summary 2" xfId="1975"/>
    <cellStyle name="_CCB.HEN.Item12.ProfitNAVRecon.031209.LY_CCB.HO.NAV Recon.031226.AL_CCB.Dec03AuditPack.HL.V2.revised ctl_CCB.HO.reporting TB-Comb.4Period.040316_P3.1 Intercompany Summary" xfId="1976"/>
    <cellStyle name="_CCB.HEN.Item12.ProfitNAVRecon.031209.LY_CCB.HO.NAV Recon.031226.AL_CCB.Dec03AuditPack.HL.V2.revised ctl_CCB.HO.reporting TB-Comb.4Period.040316_P3.1 Intercompany Summary 2" xfId="1977"/>
    <cellStyle name="_CCB.HEN.Item12.ProfitNAVRecon.031209.LY_CCB.HO.NAV Recon.031226.AL_CCB.Dec03AuditPack.HL.V2.revised ctl_CCB.HO.reporting TB-HL.1P.040316" xfId="1978"/>
    <cellStyle name="_CCB.HEN.Item12.ProfitNAVRecon.031209.LY_CCB.HO.NAV Recon.031226.AL_CCB.Dec03AuditPack.HL.V2.revised ctl_CCB.HO.reporting TB-HL.1P.040316 2" xfId="1979"/>
    <cellStyle name="_CCB.HEN.Item12.ProfitNAVRecon.031209.LY_CCB.HO.NAV Recon.031226.AL_CCB.Dec03AuditPack.HL.V2.revised ctl_CCB.HO.reporting TB-HL.1P.040316_05.CCB.HO.Tool.PRCAccounts.040409" xfId="1980"/>
    <cellStyle name="_CCB.HEN.Item12.ProfitNAVRecon.031209.LY_CCB.HO.NAV Recon.031226.AL_CCB.Dec03AuditPack.HL.V2.revised ctl_CCB.HO.reporting TB-HL.1P.040316_05.CCB.HO.Tool.PRCAccounts.040409 2" xfId="1981"/>
    <cellStyle name="_CCB.HEN.Item12.ProfitNAVRecon.031209.LY_CCB.HO.NAV Recon.031226.AL_CCB.Dec03AuditPack.HL.V2.revised ctl_CCB.HO.reporting TB-HL.1P.040316_05.CCB.HO.Tool.PRCAccounts.040409_1" xfId="1982"/>
    <cellStyle name="_CCB.HEN.Item12.ProfitNAVRecon.031209.LY_CCB.HO.NAV Recon.031226.AL_CCB.Dec03AuditPack.HL.V2.revised ctl_CCB.HO.reporting TB-HL.1P.040316_05.CCB.HO.Tool.PRCAccounts.040409_1 2" xfId="1983"/>
    <cellStyle name="_CCB.HEN.Item12.ProfitNAVRecon.031209.LY_CCB.HO.NAV Recon.031226.AL_CCB.Dec03AuditPack.HL.V2.revised ctl_CCB.HO.Tool - convert old 2.5yrs combine TB to new.040315" xfId="1984"/>
    <cellStyle name="_CCB.HEN.Item12.ProfitNAVRecon.031209.LY_CCB.HO.NAV Recon.031226.AL_CCB.Dec03AuditPack.HL.V2.revised ctl_CCB.HO.Tool - convert old 2.5yrs combine TB to new.040315 2" xfId="1985"/>
    <cellStyle name="_CCB.HEN.Item12.ProfitNAVRecon.031209.LY_CCB.HO.NAV Recon.031226.AL_CCB.Dec03AuditPack.HL.V2.revised ctl_CCB.HO.Tool - convert old 2.5yrs combine TB to new.040315_05.CCB.HO.Tool.PRCAccounts.040409" xfId="1986"/>
    <cellStyle name="_CCB.HEN.Item12.ProfitNAVRecon.031209.LY_CCB.HO.NAV Recon.031226.AL_CCB.Dec03AuditPack.HL.V2.revised ctl_CCB.HO.Tool - convert old 2.5yrs combine TB to new.040315_05.CCB.HO.Tool.PRCAccounts.040409 2" xfId="1987"/>
    <cellStyle name="_CCB.HEN.Item12.ProfitNAVRecon.031209.LY_CCB.HO.NAV Recon.031226.AL_CCB.Dec03AuditPack.HL.V2.revised ctl_CCB.xx.4P.PRCTB.yymmdd" xfId="1988"/>
    <cellStyle name="_CCB.HEN.Item12.ProfitNAVRecon.031209.LY_CCB.HO.NAV Recon.031226.AL_CCB.Dec03AuditPack.HL.V2.revised ctl_CCB.xx.4P.PRCTB.yymmdd 2" xfId="1989"/>
    <cellStyle name="_CCB.HEN.Item12.ProfitNAVRecon.031209.LY_CCB.HO.NAV Recon.031226.AL_CCB.Dec03AuditPack.HL.V2.revised ctl_CCB.xx.4P.PRCTB.yymmdd_05.CCB.HO.Tool.PRCAccounts.040409" xfId="1990"/>
    <cellStyle name="_CCB.HEN.Item12.ProfitNAVRecon.031209.LY_CCB.HO.NAV Recon.031226.AL_CCB.Dec03AuditPack.HL.V2.revised ctl_CCB.xx.4P.PRCTB.yymmdd_05.CCB.HO.Tool.PRCAccounts.040409 2" xfId="1991"/>
    <cellStyle name="_CCB.HEN.Item12.ProfitNAVRecon.031209.LY_CCB.HO.NAV Recon.031226.AL_CCB.Dec03AuditPack.HL.V2.revised ctl_P3.1 Intercompany Summary" xfId="1992"/>
    <cellStyle name="_CCB.HEN.Item12.ProfitNAVRecon.031209.LY_CCB.HO.NAV Recon.031226.AL_CCB.Dec03AuditPack.HL.V2.revised ctl_P3.1 Intercompany Summary 2" xfId="1993"/>
    <cellStyle name="_CCB.HEN.Item12.ProfitNAVRecon.031209.LY_CCB.HO.NAV Recon.031226.AL_P3.1 Intercompany Summary" xfId="1994"/>
    <cellStyle name="_CCB.HEN.Item12.ProfitNAVRecon.031209.LY_CCB.HO.NAV Recon.031226.AL_P3.1 Intercompany Summary 2" xfId="1995"/>
    <cellStyle name="_CCB.HEN.Item12.ProfitNAVRecon.031209.LY_CCB.HOBranch.Item12.1D.ProfitNAVRecon.031202" xfId="1996"/>
    <cellStyle name="_CCB.HEN.Item12.ProfitNAVRecon.031209.LY_CCB.HOBranch.Item12.1D.ProfitNAVRecon.031202 2" xfId="1997"/>
    <cellStyle name="_CCB.HEN.Item12.ProfitNAVRecon.031209.LY_CCB.HOBranch.Item12.1D.ProfitNAVRecon.031202_05.CCB.HO.Tool.PRCAccounts.040409" xfId="1998"/>
    <cellStyle name="_CCB.HEN.Item12.ProfitNAVRecon.031209.LY_CCB.HOBranch.Item12.1D.ProfitNAVRecon.031202_05.CCB.HO.Tool.PRCAccounts.040409 2" xfId="1999"/>
    <cellStyle name="_CCB.HEN.Item12.ProfitNAVRecon.031209.LY_CCB.HOBranch.Item12.1D.ProfitNAVRecon.031202_05.CCB.HO.Tool.PRCAccounts.040409_1" xfId="2000"/>
    <cellStyle name="_CCB.HEN.Item12.ProfitNAVRecon.031209.LY_CCB.HOBranch.Item12.1D.ProfitNAVRecon.031202_05.CCB.HO.Tool.PRCAccounts.040409_1 2" xfId="2001"/>
    <cellStyle name="_CCB.HEN.Item12.ProfitNAVRecon.031209.LY_CCB.HOBranch.Item12.1D.ProfitNAVRecon.031202_CCB.Dec03AuditPack.GL.V2" xfId="2002"/>
    <cellStyle name="_CCB.HEN.Item12.ProfitNAVRecon.031209.LY_CCB.HOBranch.Item12.1D.ProfitNAVRecon.031202_CCB.Dec03AuditPack.GL.V2 2" xfId="2003"/>
    <cellStyle name="_CCB.HEN.Item12.ProfitNAVRecon.031209.LY_CCB.HOBranch.Item12.1D.ProfitNAVRecon.031202_CCB.Dec03AuditPack.GL.V2_05.CCB.HO.Tool.PRCAccounts.040409" xfId="2004"/>
    <cellStyle name="_CCB.HEN.Item12.ProfitNAVRecon.031209.LY_CCB.HOBranch.Item12.1D.ProfitNAVRecon.031202_CCB.Dec03AuditPack.GL.V2_05.CCB.HO.Tool.PRCAccounts.040409 2" xfId="2005"/>
    <cellStyle name="_CCB.HEN.Item12.ProfitNAVRecon.031209.LY_CCB.HOBranch.Item12.1D.ProfitNAVRecon.031202_CCB.Dec03AuditPack.GL.V2_05.CCB.HO.Tool.PRCAccounts.040409_1" xfId="2006"/>
    <cellStyle name="_CCB.HEN.Item12.ProfitNAVRecon.031209.LY_CCB.HOBranch.Item12.1D.ProfitNAVRecon.031202_CCB.Dec03AuditPack.GL.V2_05.CCB.HO.Tool.PRCAccounts.040409_1 2" xfId="2007"/>
    <cellStyle name="_CCB.HEN.Item12.ProfitNAVRecon.031209.LY_CCB.HOBranch.Item12.1D.ProfitNAVRecon.031202_CCB.Dec03AuditPack.GL.V2_CCB.Dec03AuditPack.GL.V4(trail run new)" xfId="2008"/>
    <cellStyle name="_CCB.HEN.Item12.ProfitNAVRecon.031209.LY_CCB.HOBranch.Item12.1D.ProfitNAVRecon.031202_CCB.Dec03AuditPack.GL.V2_CCB.Dec03AuditPack.GL.V4(trail run new) 2" xfId="2009"/>
    <cellStyle name="_CCB.HEN.Item12.ProfitNAVRecon.031209.LY_CCB.HOBranch.Item12.1D.ProfitNAVRecon.031202_CCB.Dec03AuditPack.GL.V2_CCB.Dec03AuditPack.GL.V4(trial run new)" xfId="2010"/>
    <cellStyle name="_CCB.HEN.Item12.ProfitNAVRecon.031209.LY_CCB.HOBranch.Item12.1D.ProfitNAVRecon.031202_CCB.Dec03AuditPack.GL.V2_CCB.Dec03AuditPack.GL.V4(trial run new) 2" xfId="2011"/>
    <cellStyle name="_CCB.HEN.Item12.ProfitNAVRecon.031209.LY_CCB.HOBranch.Item12.1D.ProfitNAVRecon.031202_CCB.Dec03AuditPack.GL.V2_Copy of CCB.Dec03AuditPack.GL.V4" xfId="2012"/>
    <cellStyle name="_CCB.HEN.Item12.ProfitNAVRecon.031209.LY_CCB.HOBranch.Item12.1D.ProfitNAVRecon.031202_CCB.Dec03AuditPack.GL.V2_Copy of CCB.Dec03AuditPack.GL.V4 2" xfId="2013"/>
    <cellStyle name="_CCB.HEN.Item12.ProfitNAVRecon.031209.LY_CCB.HOBranch.Item12.1D.ProfitNAVRecon.031202_CCB.Dec03AuditPack.HL.V2.revised ctl" xfId="2014"/>
    <cellStyle name="_CCB.HEN.Item12.ProfitNAVRecon.031209.LY_CCB.HOBranch.Item12.1D.ProfitNAVRecon.031202_CCB.Dec03AuditPack.HL.V2.revised ctl 2" xfId="2015"/>
    <cellStyle name="_CCB.HEN.Item12.ProfitNAVRecon.031209.LY_CCB.HOBranch.Item12.1D.ProfitNAVRecon.031202_CCB.Dec03AuditPack.HL.V2.revised ctl_05.CCB.HO.Tool.PRCAccounts.040409" xfId="2016"/>
    <cellStyle name="_CCB.HEN.Item12.ProfitNAVRecon.031209.LY_CCB.HOBranch.Item12.1D.ProfitNAVRecon.031202_CCB.Dec03AuditPack.HL.V2.revised ctl_05.CCB.HO.Tool.PRCAccounts.040409 2" xfId="2017"/>
    <cellStyle name="_CCB.HEN.Item12.ProfitNAVRecon.031209.LY_CCB.HOBranch.Item12.1D.ProfitNAVRecon.031202_CCB.Dec03AuditPack.HL.V2.revised ctl_CCB.HO.new TB template.for reporting package.040309" xfId="2018"/>
    <cellStyle name="_CCB.HEN.Item12.ProfitNAVRecon.031209.LY_CCB.HOBranch.Item12.1D.ProfitNAVRecon.031202_CCB.Dec03AuditPack.HL.V2.revised ctl_CCB.HO.new TB template.for reporting package.040309 2" xfId="2019"/>
    <cellStyle name="_CCB.HEN.Item12.ProfitNAVRecon.031209.LY_CCB.HOBranch.Item12.1D.ProfitNAVRecon.031202_CCB.Dec03AuditPack.HL.V2.revised ctl_CCB.HO.new TB template.for reporting package.040309_05.CCB.HO.Tool.PRCAccounts.040409" xfId="2020"/>
    <cellStyle name="_CCB.HEN.Item12.ProfitNAVRecon.031209.LY_CCB.HOBranch.Item12.1D.ProfitNAVRecon.031202_CCB.Dec03AuditPack.HL.V2.revised ctl_CCB.HO.new TB template.for reporting package.040309_05.CCB.HO.Tool.PRCAccounts.040409 2" xfId="2021"/>
    <cellStyle name="_CCB.HEN.Item12.ProfitNAVRecon.031209.LY_CCB.HOBranch.Item12.1D.ProfitNAVRecon.031202_CCB.Dec03AuditPack.HL.V2.revised ctl_CCB.HO.new TB template.for reporting package.040309_05.CCB.HO.Tool.PRCAccounts.040409_1" xfId="2022"/>
    <cellStyle name="_CCB.HEN.Item12.ProfitNAVRecon.031209.LY_CCB.HOBranch.Item12.1D.ProfitNAVRecon.031202_CCB.Dec03AuditPack.HL.V2.revised ctl_CCB.HO.new TB template.for reporting package.040309_05.CCB.HO.Tool.PRCAccounts.040409_1 2" xfId="2023"/>
    <cellStyle name="_CCB.HEN.Item12.ProfitNAVRecon.031209.LY_CCB.HOBranch.Item12.1D.ProfitNAVRecon.031202_CCB.Dec03AuditPack.HL.V2.revised ctl_CCB.HO.new TB template.for reporting package.1P.040316" xfId="2024"/>
    <cellStyle name="_CCB.HEN.Item12.ProfitNAVRecon.031209.LY_CCB.HOBranch.Item12.1D.ProfitNAVRecon.031202_CCB.Dec03AuditPack.HL.V2.revised ctl_CCB.HO.new TB template.for reporting package.1P.040316 2" xfId="2025"/>
    <cellStyle name="_CCB.HEN.Item12.ProfitNAVRecon.031209.LY_CCB.HOBranch.Item12.1D.ProfitNAVRecon.031202_CCB.Dec03AuditPack.HL.V2.revised ctl_CCB.HO.new TB template.for reporting package.1P.040316_05.CCB.HO.Tool.PRCAccounts.040409" xfId="2026"/>
    <cellStyle name="_CCB.HEN.Item12.ProfitNAVRecon.031209.LY_CCB.HOBranch.Item12.1D.ProfitNAVRecon.031202_CCB.Dec03AuditPack.HL.V2.revised ctl_CCB.HO.new TB template.for reporting package.1P.040316_05.CCB.HO.Tool.PRCAccounts.040409 2" xfId="2027"/>
    <cellStyle name="_CCB.HEN.Item12.ProfitNAVRecon.031209.LY_CCB.HOBranch.Item12.1D.ProfitNAVRecon.031202_CCB.Dec03AuditPack.HL.V2.revised ctl_CCB.HO.new TB template.for reporting package.1P.040316_05.CCB.HO.Tool.PRCAccounts.040409_1" xfId="2028"/>
    <cellStyle name="_CCB.HEN.Item12.ProfitNAVRecon.031209.LY_CCB.HOBranch.Item12.1D.ProfitNAVRecon.031202_CCB.Dec03AuditPack.HL.V2.revised ctl_CCB.HO.new TB template.for reporting package.1P.040316_05.CCB.HO.Tool.PRCAccounts.040409_1 2" xfId="2029"/>
    <cellStyle name="_CCB.HEN.Item12.ProfitNAVRecon.031209.LY_CCB.HOBranch.Item12.1D.ProfitNAVRecon.031202_CCB.Dec03AuditPack.HL.V2.revised ctl_CCB.HO.reporting TB-Comb.1P.040316" xfId="2030"/>
    <cellStyle name="_CCB.HEN.Item12.ProfitNAVRecon.031209.LY_CCB.HOBranch.Item12.1D.ProfitNAVRecon.031202_CCB.Dec03AuditPack.HL.V2.revised ctl_CCB.HO.reporting TB-Comb.1P.040316 2" xfId="2031"/>
    <cellStyle name="_CCB.HEN.Item12.ProfitNAVRecon.031209.LY_CCB.HOBranch.Item12.1D.ProfitNAVRecon.031202_CCB.Dec03AuditPack.HL.V2.revised ctl_CCB.HO.reporting TB-Comb.1P.040316_05.CCB.HO.Tool.PRCAccounts.040409" xfId="2032"/>
    <cellStyle name="_CCB.HEN.Item12.ProfitNAVRecon.031209.LY_CCB.HOBranch.Item12.1D.ProfitNAVRecon.031202_CCB.Dec03AuditPack.HL.V2.revised ctl_CCB.HO.reporting TB-Comb.1P.040316_05.CCB.HO.Tool.PRCAccounts.040409 2" xfId="2033"/>
    <cellStyle name="_CCB.HEN.Item12.ProfitNAVRecon.031209.LY_CCB.HOBranch.Item12.1D.ProfitNAVRecon.031202_CCB.Dec03AuditPack.HL.V2.revised ctl_CCB.HO.reporting TB-Comb.4Period.040316" xfId="2034"/>
    <cellStyle name="_CCB.HEN.Item12.ProfitNAVRecon.031209.LY_CCB.HOBranch.Item12.1D.ProfitNAVRecon.031202_CCB.Dec03AuditPack.HL.V2.revised ctl_CCB.HO.reporting TB-Comb.4Period.040316 2" xfId="2035"/>
    <cellStyle name="_CCB.HEN.Item12.ProfitNAVRecon.031209.LY_CCB.HOBranch.Item12.1D.ProfitNAVRecon.031202_CCB.Dec03AuditPack.HL.V2.revised ctl_CCB.HO.reporting TB-Comb.4Period.040316_05.CCB.HO.Tool.PRCAccounts.040409" xfId="2036"/>
    <cellStyle name="_CCB.HEN.Item12.ProfitNAVRecon.031209.LY_CCB.HOBranch.Item12.1D.ProfitNAVRecon.031202_CCB.Dec03AuditPack.HL.V2.revised ctl_CCB.HO.reporting TB-Comb.4Period.040316_05.CCB.HO.Tool.PRCAccounts.040409 2" xfId="2037"/>
    <cellStyle name="_CCB.HEN.Item12.ProfitNAVRecon.031209.LY_CCB.HOBranch.Item12.1D.ProfitNAVRecon.031202_CCB.Dec03AuditPack.HL.V2.revised ctl_CCB.HO.reporting TB-HL.1P.040316" xfId="2038"/>
    <cellStyle name="_CCB.HEN.Item12.ProfitNAVRecon.031209.LY_CCB.HOBranch.Item12.1D.ProfitNAVRecon.031202_CCB.Dec03AuditPack.HL.V2.revised ctl_CCB.HO.reporting TB-HL.1P.040316 2" xfId="2039"/>
    <cellStyle name="_CCB.HEN.Item12.ProfitNAVRecon.031209.LY_CCB.HOBranch.Item12.1D.ProfitNAVRecon.031202_CCB.Dec03AuditPack.HL.V2.revised ctl_CCB.HO.reporting TB-HL.1P.040316_05.CCB.HO.Tool.PRCAccounts.040409" xfId="2040"/>
    <cellStyle name="_CCB.HEN.Item12.ProfitNAVRecon.031209.LY_CCB.HOBranch.Item12.1D.ProfitNAVRecon.031202_CCB.Dec03AuditPack.HL.V2.revised ctl_CCB.HO.reporting TB-HL.1P.040316_05.CCB.HO.Tool.PRCAccounts.040409 2" xfId="2041"/>
    <cellStyle name="_CCB.HEN.Item12.ProfitNAVRecon.031209.LY_CCB.HOBranch.Item12.1D.ProfitNAVRecon.031202_CCB.Dec03AuditPack.HL.V2.revised ctl_CCB.HO.reporting TB-HL.1P.040316_05.CCB.HO.Tool.PRCAccounts.040409_1" xfId="2042"/>
    <cellStyle name="_CCB.HEN.Item12.ProfitNAVRecon.031209.LY_CCB.HOBranch.Item12.1D.ProfitNAVRecon.031202_CCB.Dec03AuditPack.HL.V2.revised ctl_CCB.HO.reporting TB-HL.1P.040316_05.CCB.HO.Tool.PRCAccounts.040409_1 2" xfId="2043"/>
    <cellStyle name="_CCB.HEN.Item12.ProfitNAVRecon.031209.LY_CCB.HOBranch.Item12.1D.ProfitNAVRecon.031202_CCB.Dec03AuditPack.HL.V2.revised ctl_CCB.HO.Tool - convert old 2.5yrs combine TB to new.040315" xfId="2044"/>
    <cellStyle name="_CCB.HEN.Item12.ProfitNAVRecon.031209.LY_CCB.HOBranch.Item12.1D.ProfitNAVRecon.031202_CCB.Dec03AuditPack.HL.V2.revised ctl_CCB.HO.Tool - convert old 2.5yrs combine TB to new.040315 2" xfId="2045"/>
    <cellStyle name="_CCB.HEN.Item12.ProfitNAVRecon.031209.LY_CCB.HOBranch.Item12.1D.ProfitNAVRecon.031202_CCB.Dec03AuditPack.HL.V2.revised ctl_CCB.HO.Tool - convert old 2.5yrs combine TB to new.040315_05.CCB.HO.Tool.PRCAccounts.040409" xfId="2046"/>
    <cellStyle name="_CCB.HEN.Item12.ProfitNAVRecon.031209.LY_CCB.HOBranch.Item12.1D.ProfitNAVRecon.031202_CCB.Dec03AuditPack.HL.V2.revised ctl_CCB.HO.Tool - convert old 2.5yrs combine TB to new.040315_05.CCB.HO.Tool.PRCAccounts.040409 2" xfId="2047"/>
    <cellStyle name="_CCB.HEN.Item12.ProfitNAVRecon.031209.LY_CCB.HOBranch.Item12.1D.ProfitNAVRecon.031202_CCB.Dec03AuditPack.HL.V2.revised ctl_CCB.xx.4P.PRCTB.yymmdd" xfId="2048"/>
    <cellStyle name="_CCB.HEN.Item12.ProfitNAVRecon.031209.LY_CCB.HOBranch.Item12.1D.ProfitNAVRecon.031202_CCB.Dec03AuditPack.HL.V2.revised ctl_CCB.xx.4P.PRCTB.yymmdd 2" xfId="2049"/>
    <cellStyle name="_CCB.HEN.Item12.ProfitNAVRecon.031209.LY_CCB.HOBranch.Item12.1D.ProfitNAVRecon.031202_CCB.Dec03AuditPack.HL.V2.revised ctl_CCB.xx.4P.PRCTB.yymmdd_05.CCB.HO.Tool.PRCAccounts.040409" xfId="2050"/>
    <cellStyle name="_CCB.HEN.Item12.ProfitNAVRecon.031209.LY_CCB.HOBranch.Item12.1D.ProfitNAVRecon.031202_CCB.Dec03AuditPack.HL.V2.revised ctl_CCB.xx.4P.PRCTB.yymmdd_05.CCB.HO.Tool.PRCAccounts.040409 2" xfId="2051"/>
    <cellStyle name="_CCB.HEN.Item12.ProfitNAVRecon.031209.LY_CCB.JX.Item12.X.ProfitNAVRecon.031209.JW" xfId="2052"/>
    <cellStyle name="_CCB.HEN.Item12.ProfitNAVRecon.031209.LY_CCB.JX.Item12.X.ProfitNAVRecon.031209.JW 2" xfId="2053"/>
    <cellStyle name="_CCB.HEN.Item12.ProfitNAVRecon.031209.LY_CCB.JX.Item12.X.ProfitNAVRecon.031209.JW_05.CCB.HO.Tool.PRCAccounts.040409" xfId="2054"/>
    <cellStyle name="_CCB.HEN.Item12.ProfitNAVRecon.031209.LY_CCB.JX.Item12.X.ProfitNAVRecon.031209.JW_05.CCB.HO.Tool.PRCAccounts.040409 2" xfId="2055"/>
    <cellStyle name="_CCB.HEN.Item12.ProfitNAVRecon.031209.LY_CCB.JX.Item12.X.ProfitNAVRecon.031209.JW_05.CCB.HO.Tool.PRCAccounts.040409_1" xfId="2056"/>
    <cellStyle name="_CCB.HEN.Item12.ProfitNAVRecon.031209.LY_CCB.JX.Item12.X.ProfitNAVRecon.031209.JW_05.CCB.HO.Tool.PRCAccounts.040409_1 2" xfId="2057"/>
    <cellStyle name="_CCB.HEN.Item12.ProfitNAVRecon.031209.LY_CCB.JX.Item12.X.ProfitNAVRecon.031209.JW_CCB.CQ.Item12.1D.ProfitNAVRec.031213-revised.dhnc" xfId="2058"/>
    <cellStyle name="_CCB.HEN.Item12.ProfitNAVRecon.031209.LY_CCB.JX.Item12.X.ProfitNAVRecon.031209.JW_CCB.CQ.Item12.1D.ProfitNAVRec.031213-revised.dhnc 2" xfId="2059"/>
    <cellStyle name="_CCB.HEN.Item12.ProfitNAVRecon.031209.LY_CCB.JX.Item12.X.ProfitNAVRecon.031209.JW_CCB.CQ.Item12.1D.ProfitNAVRec.031213-revised.dhnc_05.CCB.HO.Tool.PRCAccounts.040409" xfId="2060"/>
    <cellStyle name="_CCB.HEN.Item12.ProfitNAVRecon.031209.LY_CCB.JX.Item12.X.ProfitNAVRecon.031209.JW_CCB.CQ.Item12.1D.ProfitNAVRec.031213-revised.dhnc_05.CCB.HO.Tool.PRCAccounts.040409 2" xfId="2061"/>
    <cellStyle name="_CCB.HEN.Item12.ProfitNAVRecon.031209.LY_CCB.JX.Item12.X.ProfitNAVRecon.031209.JW_CCB.CQ.Item12.1D.ProfitNAVRec.031213-revised.dhnc_05.CCB.HO.Tool.PRCAccounts.040409_1" xfId="2062"/>
    <cellStyle name="_CCB.HEN.Item12.ProfitNAVRecon.031209.LY_CCB.JX.Item12.X.ProfitNAVRecon.031209.JW_CCB.CQ.Item12.1D.ProfitNAVRec.031213-revised.dhnc_05.CCB.HO.Tool.PRCAccounts.040409_1 2" xfId="2063"/>
    <cellStyle name="_CCB.HEN.Item12.ProfitNAVRecon.031209.LY_CCB.JX.Item12.X.ProfitNAVRecon.031209.JW_CCB.CQ.Item12.1D.ProfitNAVRec.031213-revised.dhnc_CCB.Dec03AuditPack.GL.V2" xfId="2064"/>
    <cellStyle name="_CCB.HEN.Item12.ProfitNAVRecon.031209.LY_CCB.JX.Item12.X.ProfitNAVRecon.031209.JW_CCB.CQ.Item12.1D.ProfitNAVRec.031213-revised.dhnc_CCB.Dec03AuditPack.GL.V2 2" xfId="2065"/>
    <cellStyle name="_CCB.HEN.Item12.ProfitNAVRecon.031209.LY_CCB.JX.Item12.X.ProfitNAVRecon.031209.JW_CCB.CQ.Item12.1D.ProfitNAVRec.031213-revised.dhnc_CCB.Dec03AuditPack.GL.V2_05.CCB.HO.Tool.PRCAccounts.040409" xfId="2066"/>
    <cellStyle name="_CCB.HEN.Item12.ProfitNAVRecon.031209.LY_CCB.JX.Item12.X.ProfitNAVRecon.031209.JW_CCB.CQ.Item12.1D.ProfitNAVRec.031213-revised.dhnc_CCB.Dec03AuditPack.GL.V2_05.CCB.HO.Tool.PRCAccounts.040409 2" xfId="2067"/>
    <cellStyle name="_CCB.HEN.Item12.ProfitNAVRecon.031209.LY_CCB.JX.Item12.X.ProfitNAVRecon.031209.JW_CCB.CQ.Item12.1D.ProfitNAVRec.031213-revised.dhnc_CCB.Dec03AuditPack.GL.V2_05.CCB.HO.Tool.PRCAccounts.040409_1" xfId="2068"/>
    <cellStyle name="_CCB.HEN.Item12.ProfitNAVRecon.031209.LY_CCB.JX.Item12.X.ProfitNAVRecon.031209.JW_CCB.CQ.Item12.1D.ProfitNAVRec.031213-revised.dhnc_CCB.Dec03AuditPack.GL.V2_05.CCB.HO.Tool.PRCAccounts.040409_1 2" xfId="2069"/>
    <cellStyle name="_CCB.HEN.Item12.ProfitNAVRecon.031209.LY_CCB.JX.Item12.X.ProfitNAVRecon.031209.JW_CCB.CQ.Item12.1D.ProfitNAVRec.031213-revised.dhnc_CCB.Dec03AuditPack.GL.V2_CCB.Dec03AuditPack.GL.V4(trail run new)" xfId="2070"/>
    <cellStyle name="_CCB.HEN.Item12.ProfitNAVRecon.031209.LY_CCB.JX.Item12.X.ProfitNAVRecon.031209.JW_CCB.CQ.Item12.1D.ProfitNAVRec.031213-revised.dhnc_CCB.Dec03AuditPack.GL.V2_CCB.Dec03AuditPack.GL.V4(trail run new) 2" xfId="2071"/>
    <cellStyle name="_CCB.HEN.Item12.ProfitNAVRecon.031209.LY_CCB.JX.Item12.X.ProfitNAVRecon.031209.JW_CCB.CQ.Item12.1D.ProfitNAVRec.031213-revised.dhnc_CCB.Dec03AuditPack.GL.V2_CCB.Dec03AuditPack.GL.V4(trial run new)" xfId="2072"/>
    <cellStyle name="_CCB.HEN.Item12.ProfitNAVRecon.031209.LY_CCB.JX.Item12.X.ProfitNAVRecon.031209.JW_CCB.CQ.Item12.1D.ProfitNAVRec.031213-revised.dhnc_CCB.Dec03AuditPack.GL.V2_CCB.Dec03AuditPack.GL.V4(trial run new) 2" xfId="2073"/>
    <cellStyle name="_CCB.HEN.Item12.ProfitNAVRecon.031209.LY_CCB.JX.Item12.X.ProfitNAVRecon.031209.JW_CCB.CQ.Item12.1D.ProfitNAVRec.031213-revised.dhnc_CCB.Dec03AuditPack.GL.V2_Copy of CCB.Dec03AuditPack.GL.V4" xfId="2074"/>
    <cellStyle name="_CCB.HEN.Item12.ProfitNAVRecon.031209.LY_CCB.JX.Item12.X.ProfitNAVRecon.031209.JW_CCB.CQ.Item12.1D.ProfitNAVRec.031213-revised.dhnc_CCB.Dec03AuditPack.GL.V2_Copy of CCB.Dec03AuditPack.GL.V4 2" xfId="2075"/>
    <cellStyle name="_CCB.HEN.Item12.ProfitNAVRecon.031209.LY_CCB.JX.Item12.X.ProfitNAVRecon.031209.JW_CCB.CQ.Item12.1D.ProfitNAVRec.031213-revised.dhnc_CCB.Dec03AuditPack.HL.V2.revised ctl" xfId="2076"/>
    <cellStyle name="_CCB.HEN.Item12.ProfitNAVRecon.031209.LY_CCB.JX.Item12.X.ProfitNAVRecon.031209.JW_CCB.CQ.Item12.1D.ProfitNAVRec.031213-revised.dhnc_CCB.Dec03AuditPack.HL.V2.revised ctl 2" xfId="2077"/>
    <cellStyle name="_CCB.HEN.Item12.ProfitNAVRecon.031209.LY_CCB.JX.Item12.X.ProfitNAVRecon.031209.JW_CCB.CQ.Item12.1D.ProfitNAVRec.031213-revised.dhnc_CCB.Dec03AuditPack.HL.V2.revised ctl_05.CCB.HO.Tool.PRCAccounts.040409" xfId="2078"/>
    <cellStyle name="_CCB.HEN.Item12.ProfitNAVRecon.031209.LY_CCB.JX.Item12.X.ProfitNAVRecon.031209.JW_CCB.CQ.Item12.1D.ProfitNAVRec.031213-revised.dhnc_CCB.Dec03AuditPack.HL.V2.revised ctl_05.CCB.HO.Tool.PRCAccounts.040409 2" xfId="2079"/>
    <cellStyle name="_CCB.HEN.Item12.ProfitNAVRecon.031209.LY_CCB.JX.Item12.X.ProfitNAVRecon.031209.JW_CCB.CQ.Item12.1D.ProfitNAVRec.031213-revised.dhnc_CCB.Dec03AuditPack.HL.V2.revised ctl_CCB.HO.new TB template.for reporting package.040309" xfId="2080"/>
    <cellStyle name="_CCB.HEN.Item12.ProfitNAVRecon.031209.LY_CCB.JX.Item12.X.ProfitNAVRecon.031209.JW_CCB.CQ.Item12.1D.ProfitNAVRec.031213-revised.dhnc_CCB.Dec03AuditPack.HL.V2.revised ctl_CCB.HO.new TB template.for reporting package.040309 2" xfId="2081"/>
    <cellStyle name="_CCB.HEN.Item12.ProfitNAVRecon.031209.LY_CCB.JX.Item12.X.ProfitNAVRecon.031209.JW_CCB.CQ.Item12.1D.ProfitNAVRec.031213-revised.dhnc_CCB.Dec03AuditPack.HL.V2.revised ctl_CCB.HO.new TB template.for reporting package.040309_05.CCB.HO.Tool.PRCAccounts.040409" xfId="2082"/>
    <cellStyle name="_CCB.HEN.Item12.ProfitNAVRecon.031209.LY_CCB.JX.Item12.X.ProfitNAVRecon.031209.JW_CCB.CQ.Item12.1D.ProfitNAVRec.031213-revised.dhnc_CCB.Dec03AuditPack.HL.V2.revised ctl_CCB.HO.new TB template.for reporting package.040309_05.CCB.HO.Tool.PRCAccounts.040409 " xfId="2083"/>
    <cellStyle name="_CCB.HEN.Item12.ProfitNAVRecon.031209.LY_CCB.JX.Item12.X.ProfitNAVRecon.031209.JW_CCB.CQ.Item12.1D.ProfitNAVRec.031213-revised.dhnc_CCB.Dec03AuditPack.HL.V2.revised ctl_CCB.HO.new TB template.for reporting package.1P.040316" xfId="2084"/>
    <cellStyle name="_CCB.HEN.Item12.ProfitNAVRecon.031209.LY_CCB.JX.Item12.X.ProfitNAVRecon.031209.JW_CCB.CQ.Item12.1D.ProfitNAVRec.031213-revised.dhnc_CCB.Dec03AuditPack.HL.V2.revised ctl_CCB.HO.new TB template.for reporting package.1P.040316 2" xfId="2085"/>
    <cellStyle name="_CCB.HEN.Item12.ProfitNAVRecon.031209.LY_CCB.JX.Item12.X.ProfitNAVRecon.031209.JW_CCB.CQ.Item12.1D.ProfitNAVRec.031213-revised.dhnc_CCB.Dec03AuditPack.HL.V2.revised ctl_CCB.HO.reporting TB-Comb.1P.040316" xfId="2086"/>
    <cellStyle name="_CCB.HEN.Item12.ProfitNAVRecon.031209.LY_CCB.JX.Item12.X.ProfitNAVRecon.031209.JW_CCB.CQ.Item12.1D.ProfitNAVRec.031213-revised.dhnc_CCB.Dec03AuditPack.HL.V2.revised ctl_CCB.HO.reporting TB-Comb.1P.040316 2" xfId="2087"/>
    <cellStyle name="_CCB.HEN.Item12.ProfitNAVRecon.031209.LY_CCB.JX.Item12.X.ProfitNAVRecon.031209.JW_CCB.CQ.Item12.1D.ProfitNAVRec.031213-revised.dhnc_CCB.Dec03AuditPack.HL.V2.revised ctl_CCB.HO.reporting TB-Comb.4Period.040316" xfId="2088"/>
    <cellStyle name="_CCB.HEN.Item12.ProfitNAVRecon.031209.LY_CCB.JX.Item12.X.ProfitNAVRecon.031209.JW_CCB.CQ.Item12.1D.ProfitNAVRec.031213-revised.dhnc_CCB.Dec03AuditPack.HL.V2.revised ctl_CCB.HO.reporting TB-Comb.4Period.040316 2" xfId="2089"/>
    <cellStyle name="_CCB.HEN.Item12.ProfitNAVRecon.031209.LY_CCB.JX.Item12.X.ProfitNAVRecon.031209.JW_CCB.CQ.Item12.1D.ProfitNAVRec.031213-revised.dhnc_CCB.Dec03AuditPack.HL.V2.revised ctl_CCB.HO.reporting TB-HL.1P.040316" xfId="2090"/>
    <cellStyle name="_CCB.HEN.Item12.ProfitNAVRecon.031209.LY_CCB.JX.Item12.X.ProfitNAVRecon.031209.JW_CCB.CQ.Item12.1D.ProfitNAVRec.031213-revised.dhnc_CCB.Dec03AuditPack.HL.V2.revised ctl_CCB.HO.reporting TB-HL.1P.040316 2" xfId="2091"/>
    <cellStyle name="_CCB.HEN.Item12.ProfitNAVRecon.031209.LY_CCB.JX.Item12.X.ProfitNAVRecon.031209.JW_CCB.CQ.Item12.1D.ProfitNAVRec.031213-revised.dhnc_CCB.Dec03AuditPack.HL.V2.revised ctl_CCB.HO.reporting TB-HL.1P.040316_05.CCB.HO.Tool.PRCAccounts.040409" xfId="2092"/>
    <cellStyle name="_CCB.HEN.Item12.ProfitNAVRecon.031209.LY_CCB.JX.Item12.X.ProfitNAVRecon.031209.JW_CCB.CQ.Item12.1D.ProfitNAVRec.031213-revised.dhnc_CCB.Dec03AuditPack.HL.V2.revised ctl_CCB.HO.reporting TB-HL.1P.040316_05.CCB.HO.Tool.PRCAccounts.040409 2" xfId="2093"/>
    <cellStyle name="_CCB.HEN.Item12.ProfitNAVRecon.031209.LY_CCB.JX.Item12.X.ProfitNAVRecon.031209.JW_CCB.CQ.Item12.1D.ProfitNAVRec.031213-revised.dhnc_CCB.Dec03AuditPack.HL.V2.revised ctl_CCB.HO.Tool - convert old 2.5yrs combine TB to new.040315" xfId="2094"/>
    <cellStyle name="_CCB.HEN.Item12.ProfitNAVRecon.031209.LY_CCB.JX.Item12.X.ProfitNAVRecon.031209.JW_CCB.CQ.Item12.1D.ProfitNAVRec.031213-revised.dhnc_CCB.Dec03AuditPack.HL.V2.revised ctl_CCB.HO.Tool - convert old 2.5yrs combine TB to new.040315 2" xfId="2095"/>
    <cellStyle name="_CCB.HEN.Item12.ProfitNAVRecon.031209.LY_CCB.JX.Item12.X.ProfitNAVRecon.031209.JW_CCB.CQ.Item12.1D.ProfitNAVRec.031213-revised.dhnc_CCB.Dec03AuditPack.HL.V2.revised ctl_CCB.xx.4P.PRCTB.yymmdd" xfId="2096"/>
    <cellStyle name="_CCB.HEN.Item12.ProfitNAVRecon.031209.LY_CCB.JX.Item12.X.ProfitNAVRecon.031209.JW_CCB.CQ.Item12.1D.ProfitNAVRec.031213-revised.dhnc_CCB.Dec03AuditPack.HL.V2.revised ctl_CCB.xx.4P.PRCTB.yymmdd 2" xfId="2097"/>
    <cellStyle name="_CCB.HEN.Item12.ProfitNAVRecon.031209.LY_CCB.JX.Item12.X.ProfitNAVRecon.031209.JW_CCB.Dec03AuditPack.GL.V2" xfId="2098"/>
    <cellStyle name="_CCB.HEN.Item12.ProfitNAVRecon.031209.LY_CCB.JX.Item12.X.ProfitNAVRecon.031209.JW_CCB.Dec03AuditPack.GL.V2 2" xfId="2099"/>
    <cellStyle name="_CCB.HEN.Item12.ProfitNAVRecon.031209.LY_CCB.JX.Item12.X.ProfitNAVRecon.031209.JW_CCB.Dec03AuditPack.GL.V2_05.CCB.HO.Tool.PRCAccounts.040409" xfId="2100"/>
    <cellStyle name="_CCB.HEN.Item12.ProfitNAVRecon.031209.LY_CCB.JX.Item12.X.ProfitNAVRecon.031209.JW_CCB.Dec03AuditPack.GL.V2_05.CCB.HO.Tool.PRCAccounts.040409 2" xfId="2101"/>
    <cellStyle name="_CCB.HEN.Item12.ProfitNAVRecon.031209.LY_CCB.JX.Item12.X.ProfitNAVRecon.031209.JW_CCB.Dec03AuditPack.GL.V2_CCB.Dec03AuditPack.GL.V4(trail run new)" xfId="2102"/>
    <cellStyle name="_CCB.HEN.Item12.ProfitNAVRecon.031209.LY_CCB.JX.Item12.X.ProfitNAVRecon.031209.JW_CCB.Dec03AuditPack.GL.V2_CCB.Dec03AuditPack.GL.V4(trail run new) 2" xfId="2103"/>
    <cellStyle name="_CCB.HEN.Item12.ProfitNAVRecon.031209.LY_CCB.JX.Item12.X.ProfitNAVRecon.031209.JW_CCB.Dec03AuditPack.GL.V2_CCB.Dec03AuditPack.GL.V4(trial run new)" xfId="2104"/>
    <cellStyle name="_CCB.HEN.Item12.ProfitNAVRecon.031209.LY_CCB.JX.Item12.X.ProfitNAVRecon.031209.JW_CCB.Dec03AuditPack.GL.V2_CCB.Dec03AuditPack.GL.V4(trial run new) 2" xfId="2105"/>
    <cellStyle name="_CCB.HEN.Item12.ProfitNAVRecon.031209.LY_CCB.JX.Item12.X.ProfitNAVRecon.031209.JW_CCB.Dec03AuditPack.GL.V2_Copy of CCB.Dec03AuditPack.GL.V4" xfId="2106"/>
    <cellStyle name="_CCB.HEN.Item12.ProfitNAVRecon.031209.LY_CCB.JX.Item12.X.ProfitNAVRecon.031209.JW_CCB.Dec03AuditPack.GL.V2_Copy of CCB.Dec03AuditPack.GL.V4 2" xfId="2107"/>
    <cellStyle name="_CCB.HEN.Item12.ProfitNAVRecon.031209.LY_CCB.JX.Item12.X.ProfitNAVRecon.031209.JW_CCB.Dec03AuditPack.HL.V2.revised ctl" xfId="2108"/>
    <cellStyle name="_CCB.HEN.Item12.ProfitNAVRecon.031209.LY_CCB.JX.Item12.X.ProfitNAVRecon.031209.JW_CCB.Dec03AuditPack.HL.V2.revised ctl 2" xfId="2109"/>
    <cellStyle name="_CCB.HEN.Item12.ProfitNAVRecon.031209.LY_CCB.JX.Item12.X.ProfitNAVRecon.031209.JW_CCB.Dec03AuditPack.HL.V2.revised ctl_05.CCB.HO.Tool.PRCAccounts.040409" xfId="2110"/>
    <cellStyle name="_CCB.HEN.Item12.ProfitNAVRecon.031209.LY_CCB.JX.Item12.X.ProfitNAVRecon.031209.JW_CCB.Dec03AuditPack.HL.V2.revised ctl_05.CCB.HO.Tool.PRCAccounts.040409 2" xfId="2111"/>
    <cellStyle name="_CCB.HEN.Item12.ProfitNAVRecon.031209.LY_CCB.JX.Item12.X.ProfitNAVRecon.031209.JW_CCB.Dec03AuditPack.HL.V2.revised ctl_CCB.HO.new TB template.for reporting package.040309" xfId="2112"/>
    <cellStyle name="_CCB.HEN.Item12.ProfitNAVRecon.031209.LY_CCB.JX.Item12.X.ProfitNAVRecon.031209.JW_CCB.Dec03AuditPack.HL.V2.revised ctl_CCB.HO.new TB template.for reporting package.040309 2" xfId="2113"/>
    <cellStyle name="_CCB.HEN.Item12.ProfitNAVRecon.031209.LY_CCB.JX.Item12.X.ProfitNAVRecon.031209.JW_CCB.Dec03AuditPack.HL.V2.revised ctl_CCB.HO.new TB template.for reporting package.040309_05.CCB.HO.Tool.PRCAccounts.040409" xfId="2114"/>
    <cellStyle name="_CCB.HEN.Item12.ProfitNAVRecon.031209.LY_CCB.JX.Item12.X.ProfitNAVRecon.031209.JW_CCB.Dec03AuditPack.HL.V2.revised ctl_CCB.HO.new TB template.for reporting package.040309_05.CCB.HO.Tool.PRCAccounts.040409 2" xfId="2115"/>
    <cellStyle name="_CCB.HEN.Item12.ProfitNAVRecon.031209.LY_CCB.JX.Item12.X.ProfitNAVRecon.031209.JW_CCB.Dec03AuditPack.HL.V2.revised ctl_CCB.HO.new TB template.for reporting package.1P.040316" xfId="2116"/>
    <cellStyle name="_CCB.HEN.Item12.ProfitNAVRecon.031209.LY_CCB.JX.Item12.X.ProfitNAVRecon.031209.JW_CCB.Dec03AuditPack.HL.V2.revised ctl_CCB.HO.new TB template.for reporting package.1P.040316 2" xfId="2117"/>
    <cellStyle name="_CCB.HEN.Item12.ProfitNAVRecon.031209.LY_CCB.JX.Item12.X.ProfitNAVRecon.031209.JW_CCB.Dec03AuditPack.HL.V2.revised ctl_CCB.HO.new TB template.for reporting package.1P.040316_05.CCB.HO.Tool.PRCAccounts.040409" xfId="2118"/>
    <cellStyle name="_CCB.HEN.Item12.ProfitNAVRecon.031209.LY_CCB.JX.Item12.X.ProfitNAVRecon.031209.JW_CCB.Dec03AuditPack.HL.V2.revised ctl_CCB.HO.new TB template.for reporting package.1P.040316_05.CCB.HO.Tool.PRCAccounts.040409 2" xfId="2119"/>
    <cellStyle name="_CCB.HEN.Item12.ProfitNAVRecon.031209.LY_CCB.JX.Item12.X.ProfitNAVRecon.031209.JW_CCB.Dec03AuditPack.HL.V2.revised ctl_CCB.HO.reporting TB-Comb.1P.040316" xfId="2120"/>
    <cellStyle name="_CCB.HEN.Item12.ProfitNAVRecon.031209.LY_CCB.JX.Item12.X.ProfitNAVRecon.031209.JW_CCB.Dec03AuditPack.HL.V2.revised ctl_CCB.HO.reporting TB-Comb.1P.040316 2" xfId="2121"/>
    <cellStyle name="_CCB.HEN.Item12.ProfitNAVRecon.031209.LY_CCB.JX.Item12.X.ProfitNAVRecon.031209.JW_CCB.Dec03AuditPack.HL.V2.revised ctl_CCB.HO.reporting TB-Comb.4Period.040316" xfId="2122"/>
    <cellStyle name="_CCB.HEN.Item12.ProfitNAVRecon.031209.LY_CCB.JX.Item12.X.ProfitNAVRecon.031209.JW_CCB.Dec03AuditPack.HL.V2.revised ctl_CCB.HO.reporting TB-Comb.4Period.040316 2" xfId="2123"/>
    <cellStyle name="_CCB.HEN.Item12.ProfitNAVRecon.031209.LY_CCB.JX.Item12.X.ProfitNAVRecon.031209.JW_CCB.Dec03AuditPack.HL.V2.revised ctl_CCB.HO.reporting TB-HL.1P.040316" xfId="2124"/>
    <cellStyle name="_CCB.HEN.Item12.ProfitNAVRecon.031209.LY_CCB.JX.Item12.X.ProfitNAVRecon.031209.JW_CCB.Dec03AuditPack.HL.V2.revised ctl_CCB.HO.reporting TB-HL.1P.040316 2" xfId="2125"/>
    <cellStyle name="_CCB.HEN.Item12.ProfitNAVRecon.031209.LY_CCB.JX.Item12.X.ProfitNAVRecon.031209.JW_CCB.Dec03AuditPack.HL.V2.revised ctl_CCB.HO.reporting TB-HL.1P.040316_05.CCB.HO.Tool.PRCAccounts.040409" xfId="2126"/>
    <cellStyle name="_CCB.HEN.Item12.ProfitNAVRecon.031209.LY_CCB.JX.Item12.X.ProfitNAVRecon.031209.JW_CCB.Dec03AuditPack.HL.V2.revised ctl_CCB.HO.reporting TB-HL.1P.040316_05.CCB.HO.Tool.PRCAccounts.040409 2" xfId="2127"/>
    <cellStyle name="_CCB.HEN.Item12.ProfitNAVRecon.031209.LY_CCB.JX.Item12.X.ProfitNAVRecon.031209.JW_CCB.Dec03AuditPack.HL.V2.revised ctl_CCB.HO.Tool - convert old 2.5yrs combine TB to new.040315" xfId="2128"/>
    <cellStyle name="_CCB.HEN.Item12.ProfitNAVRecon.031209.LY_CCB.JX.Item12.X.ProfitNAVRecon.031209.JW_CCB.Dec03AuditPack.HL.V2.revised ctl_CCB.HO.Tool - convert old 2.5yrs combine TB to new.040315 2" xfId="2129"/>
    <cellStyle name="_CCB.HEN.Item12.ProfitNAVRecon.031209.LY_CCB.JX.Item12.X.ProfitNAVRecon.031209.JW_CCB.Dec03AuditPack.HL.V2.revised ctl_CCB.xx.4P.PRCTB.yymmdd" xfId="2130"/>
    <cellStyle name="_CCB.HEN.Item12.ProfitNAVRecon.031209.LY_CCB.JX.Item12.X.ProfitNAVRecon.031209.JW_CCB.Dec03AuditPack.HL.V2.revised ctl_CCB.xx.4P.PRCTB.yymmdd 2" xfId="2131"/>
    <cellStyle name="_CCB.HEN.Item12.ProfitNAVRecon.031209.LY_CCB.JX.Item12.X.ProfitNAVRecon.031209.JW_CCB.HO.NAV Recon.031208.EL" xfId="2132"/>
    <cellStyle name="_CCB.HEN.Item12.ProfitNAVRecon.031209.LY_CCB.JX.Item12.X.ProfitNAVRecon.031209.JW_CCB.HO.NAV Recon.031208.EL 2" xfId="2133"/>
    <cellStyle name="_CCB.HEN.Item12.ProfitNAVRecon.031209.LY_CCB.JX.Item12.X.ProfitNAVRecon.031209.JW_CCB.HO.NAV Recon.031208.EL_05.CCB.HO.Tool.PRCAccounts.040409" xfId="2134"/>
    <cellStyle name="_CCB.HEN.Item12.ProfitNAVRecon.031209.LY_CCB.JX.Item12.X.ProfitNAVRecon.031209.JW_CCB.HO.NAV Recon.031208.EL_05.CCB.HO.Tool.PRCAccounts.040409 2" xfId="2135"/>
    <cellStyle name="_CCB.HEN.Item12.ProfitNAVRecon.031209.LY_CCB.JX.Item12.X.ProfitNAVRecon.031209.JW_CCB.HO.NAV Recon.031208.EL_CCB.Dec03AuditPack.GL.V2" xfId="2136"/>
    <cellStyle name="_CCB.HEN.Item12.ProfitNAVRecon.031209.LY_CCB.JX.Item12.X.ProfitNAVRecon.031209.JW_CCB.HO.NAV Recon.031208.EL_CCB.Dec03AuditPack.GL.V2 2" xfId="2137"/>
    <cellStyle name="_CCB.HEN.Item12.ProfitNAVRecon.031209.LY_CCB.JX.Item12.X.ProfitNAVRecon.031209.JW_CCB.HO.NAV Recon.031208.EL_CCB.Dec03AuditPack.GL.V2_05.CCB.HO.Tool.PRCAccounts.040409" xfId="2138"/>
    <cellStyle name="_CCB.HEN.Item12.ProfitNAVRecon.031209.LY_CCB.JX.Item12.X.ProfitNAVRecon.031209.JW_CCB.HO.NAV Recon.031208.EL_CCB.Dec03AuditPack.GL.V2_05.CCB.HO.Tool.PRCAccounts.040409 2" xfId="2139"/>
    <cellStyle name="_CCB.HEN.Item12.ProfitNAVRecon.031209.LY_CCB.JX.Item12.X.ProfitNAVRecon.031209.JW_CCB.HO.NAV Recon.031208.EL_CCB.Dec03AuditPack.GL.V2_CCB.Dec03AuditPack.GL.V4(trail run new)" xfId="2140"/>
    <cellStyle name="_CCB.HEN.Item12.ProfitNAVRecon.031209.LY_CCB.JX.Item12.X.ProfitNAVRecon.031209.JW_CCB.HO.NAV Recon.031208.EL_CCB.Dec03AuditPack.GL.V2_CCB.Dec03AuditPack.GL.V4(trail run new) 2" xfId="2141"/>
    <cellStyle name="_CCB.HEN.Item12.ProfitNAVRecon.031209.LY_CCB.JX.Item12.X.ProfitNAVRecon.031209.JW_CCB.HO.NAV Recon.031208.EL_CCB.Dec03AuditPack.GL.V2_CCB.Dec03AuditPack.GL.V4(trial run new)" xfId="2142"/>
    <cellStyle name="_CCB.HEN.Item12.ProfitNAVRecon.031209.LY_CCB.JX.Item12.X.ProfitNAVRecon.031209.JW_CCB.HO.NAV Recon.031208.EL_CCB.Dec03AuditPack.GL.V2_CCB.Dec03AuditPack.GL.V4(trial run new) 2" xfId="2143"/>
    <cellStyle name="_CCB.HEN.Item12.ProfitNAVRecon.031209.LY_CCB.JX.Item12.X.ProfitNAVRecon.031209.JW_CCB.HO.NAV Recon.031208.EL_CCB.Dec03AuditPack.GL.V2_Copy of CCB.Dec03AuditPack.GL.V4" xfId="2144"/>
    <cellStyle name="_CCB.HEN.Item12.ProfitNAVRecon.031209.LY_CCB.JX.Item12.X.ProfitNAVRecon.031209.JW_CCB.HO.NAV Recon.031208.EL_CCB.Dec03AuditPack.GL.V2_Copy of CCB.Dec03AuditPack.GL.V4 2" xfId="2145"/>
    <cellStyle name="_CCB.HEN.Item12.ProfitNAVRecon.031209.LY_CCB.JX.Item12.X.ProfitNAVRecon.031209.JW_CCB.HO.NAV Recon.031208.EL_CCB.Dec03AuditPack.HL.V2.revised ctl" xfId="2146"/>
    <cellStyle name="_CCB.HEN.Item12.ProfitNAVRecon.031209.LY_CCB.JX.Item12.X.ProfitNAVRecon.031209.JW_CCB.HO.NAV Recon.031208.EL_CCB.Dec03AuditPack.HL.V2.revised ctl 2" xfId="2147"/>
    <cellStyle name="_CCB.HEN.Item12.ProfitNAVRecon.031209.LY_CCB.JX.Item12.X.ProfitNAVRecon.031209.JW_CCB.HO.NAV Recon.031208.EL_CCB.Dec03AuditPack.HL.V2.revised ctl_05.CCB.HO.Tool.PRCAccounts.040409" xfId="2148"/>
    <cellStyle name="_CCB.HEN.Item12.ProfitNAVRecon.031209.LY_CCB.JX.Item12.X.ProfitNAVRecon.031209.JW_CCB.HO.NAV Recon.031208.EL_CCB.Dec03AuditPack.HL.V2.revised ctl_05.CCB.HO.Tool.PRCAccounts.040409 2" xfId="2149"/>
    <cellStyle name="_CCB.HEN.Item12.ProfitNAVRecon.031209.LY_CCB.JX.Item12.X.ProfitNAVRecon.031209.JW_CCB.HO.NAV Recon.031208.EL_CCB.Dec03AuditPack.HL.V2.revised ctl_CCB.HO.new TB template.for reporting package.040309" xfId="2150"/>
    <cellStyle name="_CCB.HEN.Item12.ProfitNAVRecon.031209.LY_CCB.JX.Item12.X.ProfitNAVRecon.031209.JW_CCB.HO.NAV Recon.031208.EL_CCB.Dec03AuditPack.HL.V2.revised ctl_CCB.HO.new TB template.for reporting package.040309 2" xfId="2151"/>
    <cellStyle name="_CCB.HEN.Item12.ProfitNAVRecon.031209.LY_CCB.JX.Item12.X.ProfitNAVRecon.031209.JW_CCB.HO.NAV Recon.031208.EL_CCB.Dec03AuditPack.HL.V2.revised ctl_CCB.HO.new TB template.for reporting package.040309_05.CCB.HO.Tool.PRCAccounts.040409" xfId="2152"/>
    <cellStyle name="_CCB.HEN.Item12.ProfitNAVRecon.031209.LY_CCB.JX.Item12.X.ProfitNAVRecon.031209.JW_CCB.HO.NAV Recon.031208.EL_CCB.Dec03AuditPack.HL.V2.revised ctl_CCB.HO.new TB template.for reporting package.040309_05.CCB.HO.Tool.PRCAccounts.040409 2" xfId="2153"/>
    <cellStyle name="_CCB.HEN.Item12.ProfitNAVRecon.031209.LY_CCB.JX.Item12.X.ProfitNAVRecon.031209.JW_CCB.HO.NAV Recon.031208.EL_CCB.Dec03AuditPack.HL.V2.revised ctl_CCB.HO.new TB template.for reporting package.1P.040316" xfId="2154"/>
    <cellStyle name="_CCB.HEN.Item12.ProfitNAVRecon.031209.LY_CCB.JX.Item12.X.ProfitNAVRecon.031209.JW_CCB.HO.NAV Recon.031208.EL_CCB.Dec03AuditPack.HL.V2.revised ctl_CCB.HO.new TB template.for reporting package.1P.040316 2" xfId="2155"/>
    <cellStyle name="_CCB.HEN.Item12.ProfitNAVRecon.031209.LY_CCB.JX.Item12.X.ProfitNAVRecon.031209.JW_CCB.HO.NAV Recon.031208.EL_CCB.Dec03AuditPack.HL.V2.revised ctl_CCB.HO.new TB template.for reporting package.1P.040316_05.CCB.HO.Tool.PRCAccounts.040409" xfId="2156"/>
    <cellStyle name="_CCB.HEN.Item12.ProfitNAVRecon.031209.LY_CCB.JX.Item12.X.ProfitNAVRecon.031209.JW_CCB.HO.NAV Recon.031208.EL_CCB.Dec03AuditPack.HL.V2.revised ctl_CCB.HO.new TB template.for reporting package.1P.040316_05.CCB.HO.Tool.PRCAccounts.040409 2" xfId="2157"/>
    <cellStyle name="_CCB.HEN.Item12.ProfitNAVRecon.031209.LY_CCB.JX.Item12.X.ProfitNAVRecon.031209.JW_CCB.HO.NAV Recon.031208.EL_CCB.Dec03AuditPack.HL.V2.revised ctl_CCB.HO.reporting TB-Comb.1P.040316" xfId="2158"/>
    <cellStyle name="_CCB.HEN.Item12.ProfitNAVRecon.031209.LY_CCB.JX.Item12.X.ProfitNAVRecon.031209.JW_CCB.HO.NAV Recon.031208.EL_CCB.Dec03AuditPack.HL.V2.revised ctl_CCB.HO.reporting TB-Comb.1P.040316 2" xfId="2159"/>
    <cellStyle name="_CCB.HEN.Item12.ProfitNAVRecon.031209.LY_CCB.JX.Item12.X.ProfitNAVRecon.031209.JW_CCB.HO.NAV Recon.031208.EL_CCB.Dec03AuditPack.HL.V2.revised ctl_CCB.HO.reporting TB-Comb.4Period.040316" xfId="2160"/>
    <cellStyle name="_CCB.HEN.Item12.ProfitNAVRecon.031209.LY_CCB.JX.Item12.X.ProfitNAVRecon.031209.JW_CCB.HO.NAV Recon.031208.EL_CCB.Dec03AuditPack.HL.V2.revised ctl_CCB.HO.reporting TB-Comb.4Period.040316 2" xfId="2161"/>
    <cellStyle name="_CCB.HEN.Item12.ProfitNAVRecon.031209.LY_CCB.JX.Item12.X.ProfitNAVRecon.031209.JW_CCB.HO.NAV Recon.031208.EL_CCB.Dec03AuditPack.HL.V2.revised ctl_CCB.HO.reporting TB-HL.1P.040316" xfId="2162"/>
    <cellStyle name="_CCB.HEN.Item12.ProfitNAVRecon.031209.LY_CCB.JX.Item12.X.ProfitNAVRecon.031209.JW_CCB.HO.NAV Recon.031208.EL_CCB.Dec03AuditPack.HL.V2.revised ctl_CCB.HO.reporting TB-HL.1P.040316 2" xfId="2163"/>
    <cellStyle name="_CCB.HEN.Item12.ProfitNAVRecon.031209.LY_CCB.JX.Item12.X.ProfitNAVRecon.031209.JW_CCB.HO.NAV Recon.031208.EL_CCB.Dec03AuditPack.HL.V2.revised ctl_CCB.HO.reporting TB-HL.1P.040316_05.CCB.HO.Tool.PRCAccounts.040409" xfId="2164"/>
    <cellStyle name="_CCB.HEN.Item12.ProfitNAVRecon.031209.LY_CCB.JX.Item12.X.ProfitNAVRecon.031209.JW_CCB.HO.NAV Recon.031208.EL_CCB.Dec03AuditPack.HL.V2.revised ctl_CCB.HO.reporting TB-HL.1P.040316_05.CCB.HO.Tool.PRCAccounts.040409 2" xfId="2165"/>
    <cellStyle name="_CCB.HEN.Item12.ProfitNAVRecon.031209.LY_CCB.JX.Item12.X.ProfitNAVRecon.031209.JW_CCB.HO.NAV Recon.031208.EL_CCB.Dec03AuditPack.HL.V2.revised ctl_CCB.HO.Tool - convert old 2.5yrs combine TB to new.040315" xfId="2166"/>
    <cellStyle name="_CCB.HEN.Item12.ProfitNAVRecon.031209.LY_CCB.JX.Item12.X.ProfitNAVRecon.031209.JW_CCB.HO.NAV Recon.031208.EL_CCB.Dec03AuditPack.HL.V2.revised ctl_CCB.HO.Tool - convert old 2.5yrs combine TB to new.040315 2" xfId="2167"/>
    <cellStyle name="_CCB.HEN.Item12.ProfitNAVRecon.031209.LY_CCB.JX.Item12.X.ProfitNAVRecon.031209.JW_CCB.HO.NAV Recon.031208.EL_CCB.Dec03AuditPack.HL.V2.revised ctl_CCB.xx.4P.PRCTB.yymmdd" xfId="2168"/>
    <cellStyle name="_CCB.HEN.Item12.ProfitNAVRecon.031209.LY_CCB.JX.Item12.X.ProfitNAVRecon.031209.JW_CCB.HO.NAV Recon.031208.EL_CCB.Dec03AuditPack.HL.V2.revised ctl_CCB.xx.4P.PRCTB.yymmdd 2" xfId="2169"/>
    <cellStyle name="_CCB.HEN.Item12.ProfitNAVRecon.031209.LY_CCB.JX.Item12.X.ProfitNAVRecon.031209.JW_CCB.HO.NAV Recon.031222.AL" xfId="2170"/>
    <cellStyle name="_CCB.HEN.Item12.ProfitNAVRecon.031209.LY_CCB.JX.Item12.X.ProfitNAVRecon.031209.JW_CCB.HO.NAV Recon.031222.AL 2" xfId="2171"/>
    <cellStyle name="_CCB.HEN.Item12.ProfitNAVRecon.031209.LY_CCB.JX.Item12.X.ProfitNAVRecon.031209.JW_CCB.HO.NAV Recon.031222.AL_05.CCB.HO.Tool.PRCAccounts.040409" xfId="2172"/>
    <cellStyle name="_CCB.HEN.Item12.ProfitNAVRecon.031209.LY_CCB.JX.Item12.X.ProfitNAVRecon.031209.JW_CCB.HO.NAV Recon.031222.AL_05.CCB.HO.Tool.PRCAccounts.040409 2" xfId="2173"/>
    <cellStyle name="_CCB.HEN.Item12.ProfitNAVRecon.031209.LY_CCB.JX.Item12.X.ProfitNAVRecon.031209.JW_CCB.HO.NAV Recon.031222.AL_CCB.Dec03AuditPack.GL.V2" xfId="2174"/>
    <cellStyle name="_CCB.HEN.Item12.ProfitNAVRecon.031209.LY_CCB.JX.Item12.X.ProfitNAVRecon.031209.JW_CCB.HO.NAV Recon.031222.AL_CCB.Dec03AuditPack.GL.V2 2" xfId="2175"/>
    <cellStyle name="_CCB.HEN.Item12.ProfitNAVRecon.031209.LY_CCB.JX.Item12.X.ProfitNAVRecon.031209.JW_CCB.HO.NAV Recon.031222.AL_CCB.Dec03AuditPack.GL.V2_05.CCB.HO.Tool.PRCAccounts.040409" xfId="2176"/>
    <cellStyle name="_CCB.HEN.Item12.ProfitNAVRecon.031209.LY_CCB.JX.Item12.X.ProfitNAVRecon.031209.JW_CCB.HO.NAV Recon.031222.AL_CCB.Dec03AuditPack.GL.V2_05.CCB.HO.Tool.PRCAccounts.040409 2" xfId="2177"/>
    <cellStyle name="_CCB.HEN.Item12.ProfitNAVRecon.031209.LY_CCB.JX.Item12.X.ProfitNAVRecon.031209.JW_CCB.HO.NAV Recon.031222.AL_CCB.Dec03AuditPack.GL.V2_CCB.Dec03AuditPack.GL.V4(trail run new)" xfId="2178"/>
    <cellStyle name="_CCB.HEN.Item12.ProfitNAVRecon.031209.LY_CCB.JX.Item12.X.ProfitNAVRecon.031209.JW_CCB.HO.NAV Recon.031222.AL_CCB.Dec03AuditPack.GL.V2_CCB.Dec03AuditPack.GL.V4(trail run new) 2" xfId="2179"/>
    <cellStyle name="_CCB.HEN.Item12.ProfitNAVRecon.031209.LY_CCB.JX.Item12.X.ProfitNAVRecon.031209.JW_CCB.HO.NAV Recon.031222.AL_CCB.Dec03AuditPack.GL.V2_CCB.Dec03AuditPack.GL.V4(trial run new)" xfId="2180"/>
    <cellStyle name="_CCB.HEN.Item12.ProfitNAVRecon.031209.LY_CCB.JX.Item12.X.ProfitNAVRecon.031209.JW_CCB.HO.NAV Recon.031222.AL_CCB.Dec03AuditPack.GL.V2_CCB.Dec03AuditPack.GL.V4(trial run new) 2" xfId="2181"/>
    <cellStyle name="_CCB.HEN.Item12.ProfitNAVRecon.031209.LY_CCB.JX.Item12.X.ProfitNAVRecon.031209.JW_CCB.HO.NAV Recon.031222.AL_CCB.Dec03AuditPack.GL.V2_Copy of CCB.Dec03AuditPack.GL.V4" xfId="2182"/>
    <cellStyle name="_CCB.HEN.Item12.ProfitNAVRecon.031209.LY_CCB.JX.Item12.X.ProfitNAVRecon.031209.JW_CCB.HO.NAV Recon.031222.AL_CCB.Dec03AuditPack.GL.V2_Copy of CCB.Dec03AuditPack.GL.V4 2" xfId="2183"/>
    <cellStyle name="_CCB.HEN.Item12.ProfitNAVRecon.031209.LY_CCB.JX.Item12.X.ProfitNAVRecon.031209.JW_CCB.HO.NAV Recon.031222.AL_CCB.Dec03AuditPack.HL.V2.revised ctl" xfId="2184"/>
    <cellStyle name="_CCB.HEN.Item12.ProfitNAVRecon.031209.LY_CCB.JX.Item12.X.ProfitNAVRecon.031209.JW_CCB.HO.NAV Recon.031222.AL_CCB.Dec03AuditPack.HL.V2.revised ctl 2" xfId="2185"/>
    <cellStyle name="_CCB.HEN.Item12.ProfitNAVRecon.031209.LY_CCB.JX.Item12.X.ProfitNAVRecon.031209.JW_CCB.HO.NAV Recon.031222.AL_CCB.Dec03AuditPack.HL.V2.revised ctl_05.CCB.HO.Tool.PRCAccounts.040409" xfId="2186"/>
    <cellStyle name="_CCB.HEN.Item12.ProfitNAVRecon.031209.LY_CCB.JX.Item12.X.ProfitNAVRecon.031209.JW_CCB.HO.NAV Recon.031222.AL_CCB.Dec03AuditPack.HL.V2.revised ctl_05.CCB.HO.Tool.PRCAccounts.040409 2" xfId="2187"/>
    <cellStyle name="_CCB.HEN.Item12.ProfitNAVRecon.031209.LY_CCB.JX.Item12.X.ProfitNAVRecon.031209.JW_CCB.HO.NAV Recon.031222.AL_CCB.Dec03AuditPack.HL.V2.revised ctl_CCB.HO.new TB template.for reporting package.040309" xfId="2188"/>
    <cellStyle name="_CCB.HEN.Item12.ProfitNAVRecon.031209.LY_CCB.JX.Item12.X.ProfitNAVRecon.031209.JW_CCB.HO.NAV Recon.031222.AL_CCB.Dec03AuditPack.HL.V2.revised ctl_CCB.HO.new TB template.for reporting package.040309 2" xfId="2189"/>
    <cellStyle name="_CCB.HEN.Item12.ProfitNAVRecon.031209.LY_CCB.JX.Item12.X.ProfitNAVRecon.031209.JW_CCB.HO.NAV Recon.031222.AL_CCB.Dec03AuditPack.HL.V2.revised ctl_CCB.HO.new TB template.for reporting package.040309_05.CCB.HO.Tool.PRCAccounts.040409" xfId="2190"/>
    <cellStyle name="_CCB.HEN.Item12.ProfitNAVRecon.031209.LY_CCB.JX.Item12.X.ProfitNAVRecon.031209.JW_CCB.HO.NAV Recon.031222.AL_CCB.Dec03AuditPack.HL.V2.revised ctl_CCB.HO.new TB template.for reporting package.040309_05.CCB.HO.Tool.PRCAccounts.040409 2" xfId="2191"/>
    <cellStyle name="_CCB.HEN.Item12.ProfitNAVRecon.031209.LY_CCB.JX.Item12.X.ProfitNAVRecon.031209.JW_CCB.HO.NAV Recon.031222.AL_CCB.Dec03AuditPack.HL.V2.revised ctl_CCB.HO.new TB template.for reporting package.1P.040316" xfId="2192"/>
    <cellStyle name="_CCB.HEN.Item12.ProfitNAVRecon.031209.LY_CCB.JX.Item12.X.ProfitNAVRecon.031209.JW_CCB.HO.NAV Recon.031222.AL_CCB.Dec03AuditPack.HL.V2.revised ctl_CCB.HO.new TB template.for reporting package.1P.040316 2" xfId="2193"/>
    <cellStyle name="_CCB.HEN.Item12.ProfitNAVRecon.031209.LY_CCB.JX.Item12.X.ProfitNAVRecon.031209.JW_CCB.HO.NAV Recon.031222.AL_CCB.Dec03AuditPack.HL.V2.revised ctl_CCB.HO.new TB template.for reporting package.1P.040316_05.CCB.HO.Tool.PRCAccounts.040409" xfId="2194"/>
    <cellStyle name="_CCB.HEN.Item12.ProfitNAVRecon.031209.LY_CCB.JX.Item12.X.ProfitNAVRecon.031209.JW_CCB.HO.NAV Recon.031222.AL_CCB.Dec03AuditPack.HL.V2.revised ctl_CCB.HO.new TB template.for reporting package.1P.040316_05.CCB.HO.Tool.PRCAccounts.040409 2" xfId="2195"/>
    <cellStyle name="_CCB.HEN.Item12.ProfitNAVRecon.031209.LY_CCB.JX.Item12.X.ProfitNAVRecon.031209.JW_CCB.HO.NAV Recon.031222.AL_CCB.Dec03AuditPack.HL.V2.revised ctl_CCB.HO.reporting TB-Comb.1P.040316" xfId="2196"/>
    <cellStyle name="_CCB.HEN.Item12.ProfitNAVRecon.031209.LY_CCB.JX.Item12.X.ProfitNAVRecon.031209.JW_CCB.HO.NAV Recon.031222.AL_CCB.Dec03AuditPack.HL.V2.revised ctl_CCB.HO.reporting TB-Comb.1P.040316 2" xfId="2197"/>
    <cellStyle name="_CCB.HEN.Item12.ProfitNAVRecon.031209.LY_CCB.JX.Item12.X.ProfitNAVRecon.031209.JW_CCB.HO.NAV Recon.031222.AL_CCB.Dec03AuditPack.HL.V2.revised ctl_CCB.HO.reporting TB-Comb.4Period.040316" xfId="2198"/>
    <cellStyle name="_CCB.HEN.Item12.ProfitNAVRecon.031209.LY_CCB.JX.Item12.X.ProfitNAVRecon.031209.JW_CCB.HO.NAV Recon.031222.AL_CCB.Dec03AuditPack.HL.V2.revised ctl_CCB.HO.reporting TB-Comb.4Period.040316 2" xfId="2199"/>
    <cellStyle name="_CCB.HEN.Item12.ProfitNAVRecon.031209.LY_CCB.JX.Item12.X.ProfitNAVRecon.031209.JW_CCB.HO.NAV Recon.031222.AL_CCB.Dec03AuditPack.HL.V2.revised ctl_CCB.HO.reporting TB-HL.1P.040316" xfId="2200"/>
    <cellStyle name="_CCB.HEN.Item12.ProfitNAVRecon.031209.LY_CCB.JX.Item12.X.ProfitNAVRecon.031209.JW_CCB.HO.NAV Recon.031222.AL_CCB.Dec03AuditPack.HL.V2.revised ctl_CCB.HO.reporting TB-HL.1P.040316 2" xfId="2201"/>
    <cellStyle name="_CCB.HEN.Item12.ProfitNAVRecon.031209.LY_CCB.JX.Item12.X.ProfitNAVRecon.031209.JW_CCB.HO.NAV Recon.031222.AL_CCB.Dec03AuditPack.HL.V2.revised ctl_CCB.HO.reporting TB-HL.1P.040316_05.CCB.HO.Tool.PRCAccounts.040409" xfId="2202"/>
    <cellStyle name="_CCB.HEN.Item12.ProfitNAVRecon.031209.LY_CCB.JX.Item12.X.ProfitNAVRecon.031209.JW_CCB.HO.NAV Recon.031222.AL_CCB.Dec03AuditPack.HL.V2.revised ctl_CCB.HO.reporting TB-HL.1P.040316_05.CCB.HO.Tool.PRCAccounts.040409 2" xfId="2203"/>
    <cellStyle name="_CCB.HEN.Item12.ProfitNAVRecon.031209.LY_CCB.JX.Item12.X.ProfitNAVRecon.031209.JW_CCB.HO.NAV Recon.031222.AL_CCB.Dec03AuditPack.HL.V2.revised ctl_CCB.HO.Tool - convert old 2.5yrs combine TB to new.040315" xfId="2204"/>
    <cellStyle name="_CCB.HEN.Item12.ProfitNAVRecon.031209.LY_CCB.JX.Item12.X.ProfitNAVRecon.031209.JW_CCB.HO.NAV Recon.031222.AL_CCB.Dec03AuditPack.HL.V2.revised ctl_CCB.HO.Tool - convert old 2.5yrs combine TB to new.040315 2" xfId="2205"/>
    <cellStyle name="_CCB.HEN.Item12.ProfitNAVRecon.031209.LY_CCB.JX.Item12.X.ProfitNAVRecon.031209.JW_CCB.HO.NAV Recon.031222.AL_CCB.Dec03AuditPack.HL.V2.revised ctl_CCB.xx.4P.PRCTB.yymmdd" xfId="2206"/>
    <cellStyle name="_CCB.HEN.Item12.ProfitNAVRecon.031209.LY_CCB.JX.Item12.X.ProfitNAVRecon.031209.JW_CCB.HO.NAV Recon.031222.AL_CCB.Dec03AuditPack.HL.V2.revised ctl_CCB.xx.4P.PRCTB.yymmdd 2" xfId="2207"/>
    <cellStyle name="_CCB.HEN.Item12.ProfitNAVRecon.031209.LY_CCB.JX.Item12.X.ProfitNAVRecon.031209.JW_CCB.HO.NAV Recon.031226.AL" xfId="2208"/>
    <cellStyle name="_CCB.HEN.Item12.ProfitNAVRecon.031209.LY_CCB.JX.Item12.X.ProfitNAVRecon.031209.JW_CCB.HO.NAV Recon.031226.AL 2" xfId="2209"/>
    <cellStyle name="_CCB.HEN.Item12.ProfitNAVRecon.031209.LY_CCB.JX.Item12.X.ProfitNAVRecon.031209.JW_CCB.HO.NAV Recon.031226.AL_05.CCB.HO.Tool.PRCAccounts.040409" xfId="2210"/>
    <cellStyle name="_CCB.HEN.Item12.ProfitNAVRecon.031209.LY_CCB.JX.Item12.X.ProfitNAVRecon.031209.JW_CCB.HO.NAV Recon.031226.AL_05.CCB.HO.Tool.PRCAccounts.040409 2" xfId="2211"/>
    <cellStyle name="_CCB.HEN.Item12.ProfitNAVRecon.031209.LY_CCB.JX.Item12.X.ProfitNAVRecon.031209.JW_CCB.HO.NAV Recon.031226.AL_CCB.Dec03AuditPack.GL.V2" xfId="2212"/>
    <cellStyle name="_CCB.HEN.Item12.ProfitNAVRecon.031209.LY_CCB.JX.Item12.X.ProfitNAVRecon.031209.JW_CCB.HO.NAV Recon.031226.AL_CCB.Dec03AuditPack.GL.V2 2" xfId="2213"/>
    <cellStyle name="_CCB.HEN.Item12.ProfitNAVRecon.031209.LY_CCB.JX.Item12.X.ProfitNAVRecon.031209.JW_CCB.HO.NAV Recon.031226.AL_CCB.Dec03AuditPack.GL.V2_05.CCB.HO.Tool.PRCAccounts.040409" xfId="2214"/>
    <cellStyle name="_CCB.HEN.Item12.ProfitNAVRecon.031209.LY_CCB.JX.Item12.X.ProfitNAVRecon.031209.JW_CCB.HO.NAV Recon.031226.AL_CCB.Dec03AuditPack.GL.V2_05.CCB.HO.Tool.PRCAccounts.040409 2" xfId="2215"/>
    <cellStyle name="_CCB.HEN.Item12.ProfitNAVRecon.031209.LY_CCB.JX.Item12.X.ProfitNAVRecon.031209.JW_CCB.HO.NAV Recon.031226.AL_CCB.Dec03AuditPack.GL.V2_CCB.Dec03AuditPack.GL.V4(trail run new)" xfId="2216"/>
    <cellStyle name="_CCB.HEN.Item12.ProfitNAVRecon.031209.LY_CCB.JX.Item12.X.ProfitNAVRecon.031209.JW_CCB.HO.NAV Recon.031226.AL_CCB.Dec03AuditPack.GL.V2_CCB.Dec03AuditPack.GL.V4(trail run new) 2" xfId="2217"/>
    <cellStyle name="_CCB.HEN.Item12.ProfitNAVRecon.031209.LY_CCB.JX.Item12.X.ProfitNAVRecon.031209.JW_CCB.HO.NAV Recon.031226.AL_CCB.Dec03AuditPack.GL.V2_CCB.Dec03AuditPack.GL.V4(trial run new)" xfId="2218"/>
    <cellStyle name="_CCB.HEN.Item12.ProfitNAVRecon.031209.LY_CCB.JX.Item12.X.ProfitNAVRecon.031209.JW_CCB.HO.NAV Recon.031226.AL_CCB.Dec03AuditPack.GL.V2_CCB.Dec03AuditPack.GL.V4(trial run new) 2" xfId="2219"/>
    <cellStyle name="_CCB.HEN.Item12.ProfitNAVRecon.031209.LY_CCB.JX.Item12.X.ProfitNAVRecon.031209.JW_CCB.HO.NAV Recon.031226.AL_CCB.Dec03AuditPack.GL.V2_Copy of CCB.Dec03AuditPack.GL.V4" xfId="2220"/>
    <cellStyle name="_CCB.HEN.Item12.ProfitNAVRecon.031209.LY_CCB.JX.Item12.X.ProfitNAVRecon.031209.JW_CCB.HO.NAV Recon.031226.AL_CCB.Dec03AuditPack.GL.V2_Copy of CCB.Dec03AuditPack.GL.V4 2" xfId="2221"/>
    <cellStyle name="_CCB.HEN.Item12.ProfitNAVRecon.031209.LY_CCB.JX.Item12.X.ProfitNAVRecon.031209.JW_CCB.HO.NAV Recon.031226.AL_CCB.Dec03AuditPack.HL.V2.revised ctl" xfId="2222"/>
    <cellStyle name="_CCB.HEN.Item12.ProfitNAVRecon.031209.LY_CCB.JX.Item12.X.ProfitNAVRecon.031209.JW_CCB.HO.NAV Recon.031226.AL_CCB.Dec03AuditPack.HL.V2.revised ctl 2" xfId="2223"/>
    <cellStyle name="_CCB.HEN.Item12.ProfitNAVRecon.031209.LY_CCB.JX.Item12.X.ProfitNAVRecon.031209.JW_CCB.HO.NAV Recon.031226.AL_CCB.Dec03AuditPack.HL.V2.revised ctl_05.CCB.HO.Tool.PRCAccounts.040409" xfId="2224"/>
    <cellStyle name="_CCB.HEN.Item12.ProfitNAVRecon.031209.LY_CCB.JX.Item12.X.ProfitNAVRecon.031209.JW_CCB.HO.NAV Recon.031226.AL_CCB.Dec03AuditPack.HL.V2.revised ctl_05.CCB.HO.Tool.PRCAccounts.040409 2" xfId="2225"/>
    <cellStyle name="_CCB.HEN.Item12.ProfitNAVRecon.031209.LY_CCB.JX.Item12.X.ProfitNAVRecon.031209.JW_CCB.HO.NAV Recon.031226.AL_CCB.Dec03AuditPack.HL.V2.revised ctl_CCB.HO.new TB template.for reporting package.040309" xfId="2226"/>
    <cellStyle name="_CCB.HEN.Item12.ProfitNAVRecon.031209.LY_CCB.JX.Item12.X.ProfitNAVRecon.031209.JW_CCB.HO.NAV Recon.031226.AL_CCB.Dec03AuditPack.HL.V2.revised ctl_CCB.HO.new TB template.for reporting package.040309 2" xfId="2227"/>
    <cellStyle name="_CCB.HEN.Item12.ProfitNAVRecon.031209.LY_CCB.JX.Item12.X.ProfitNAVRecon.031209.JW_CCB.HO.NAV Recon.031226.AL_CCB.Dec03AuditPack.HL.V2.revised ctl_CCB.HO.new TB template.for reporting package.040309_05.CCB.HO.Tool.PRCAccounts.040409" xfId="2228"/>
    <cellStyle name="_CCB.HEN.Item12.ProfitNAVRecon.031209.LY_CCB.JX.Item12.X.ProfitNAVRecon.031209.JW_CCB.HO.NAV Recon.031226.AL_CCB.Dec03AuditPack.HL.V2.revised ctl_CCB.HO.new TB template.for reporting package.040309_05.CCB.HO.Tool.PRCAccounts.040409 2" xfId="2229"/>
    <cellStyle name="_CCB.HEN.Item12.ProfitNAVRecon.031209.LY_CCB.JX.Item12.X.ProfitNAVRecon.031209.JW_CCB.HO.NAV Recon.031226.AL_CCB.Dec03AuditPack.HL.V2.revised ctl_CCB.HO.new TB template.for reporting package.1P.040316" xfId="2230"/>
    <cellStyle name="_CCB.HEN.Item12.ProfitNAVRecon.031209.LY_CCB.JX.Item12.X.ProfitNAVRecon.031209.JW_CCB.HO.NAV Recon.031226.AL_CCB.Dec03AuditPack.HL.V2.revised ctl_CCB.HO.new TB template.for reporting package.1P.040316 2" xfId="2231"/>
    <cellStyle name="_CCB.HEN.Item12.ProfitNAVRecon.031209.LY_CCB.JX.Item12.X.ProfitNAVRecon.031209.JW_CCB.HO.NAV Recon.031226.AL_CCB.Dec03AuditPack.HL.V2.revised ctl_CCB.HO.new TB template.for reporting package.1P.040316_05.CCB.HO.Tool.PRCAccounts.040409" xfId="2232"/>
    <cellStyle name="_CCB.HEN.Item12.ProfitNAVRecon.031209.LY_CCB.JX.Item12.X.ProfitNAVRecon.031209.JW_CCB.HO.NAV Recon.031226.AL_CCB.Dec03AuditPack.HL.V2.revised ctl_CCB.HO.new TB template.for reporting package.1P.040316_05.CCB.HO.Tool.PRCAccounts.040409 2" xfId="2233"/>
    <cellStyle name="_CCB.HEN.Item12.ProfitNAVRecon.031209.LY_CCB.JX.Item12.X.ProfitNAVRecon.031209.JW_CCB.HO.NAV Recon.031226.AL_CCB.Dec03AuditPack.HL.V2.revised ctl_CCB.HO.reporting TB-Comb.1P.040316" xfId="2234"/>
    <cellStyle name="_CCB.HEN.Item12.ProfitNAVRecon.031209.LY_CCB.JX.Item12.X.ProfitNAVRecon.031209.JW_CCB.HO.NAV Recon.031226.AL_CCB.Dec03AuditPack.HL.V2.revised ctl_CCB.HO.reporting TB-Comb.1P.040316 2" xfId="2235"/>
    <cellStyle name="_CCB.HEN.Item12.ProfitNAVRecon.031209.LY_CCB.JX.Item12.X.ProfitNAVRecon.031209.JW_CCB.HO.NAV Recon.031226.AL_CCB.Dec03AuditPack.HL.V2.revised ctl_CCB.HO.reporting TB-Comb.4Period.040316" xfId="2236"/>
    <cellStyle name="_CCB.HEN.Item12.ProfitNAVRecon.031209.LY_CCB.JX.Item12.X.ProfitNAVRecon.031209.JW_CCB.HO.NAV Recon.031226.AL_CCB.Dec03AuditPack.HL.V2.revised ctl_CCB.HO.reporting TB-Comb.4Period.040316 2" xfId="2237"/>
    <cellStyle name="_CCB.HEN.Item12.ProfitNAVRecon.031209.LY_CCB.JX.Item12.X.ProfitNAVRecon.031209.JW_CCB.HO.NAV Recon.031226.AL_CCB.Dec03AuditPack.HL.V2.revised ctl_CCB.HO.reporting TB-HL.1P.040316" xfId="2238"/>
    <cellStyle name="_CCB.HEN.Item12.ProfitNAVRecon.031209.LY_CCB.JX.Item12.X.ProfitNAVRecon.031209.JW_CCB.HO.NAV Recon.031226.AL_CCB.Dec03AuditPack.HL.V2.revised ctl_CCB.HO.reporting TB-HL.1P.040316 2" xfId="2239"/>
    <cellStyle name="_CCB.HEN.Item12.ProfitNAVRecon.031209.LY_CCB.JX.Item12.X.ProfitNAVRecon.031209.JW_CCB.HO.NAV Recon.031226.AL_CCB.Dec03AuditPack.HL.V2.revised ctl_CCB.HO.reporting TB-HL.1P.040316_05.CCB.HO.Tool.PRCAccounts.040409" xfId="2240"/>
    <cellStyle name="_CCB.HEN.Item12.ProfitNAVRecon.031209.LY_CCB.JX.Item12.X.ProfitNAVRecon.031209.JW_CCB.HO.NAV Recon.031226.AL_CCB.Dec03AuditPack.HL.V2.revised ctl_CCB.HO.reporting TB-HL.1P.040316_05.CCB.HO.Tool.PRCAccounts.040409 2" xfId="2241"/>
    <cellStyle name="_CCB.HEN.Item12.ProfitNAVRecon.031209.LY_CCB.JX.Item12.X.ProfitNAVRecon.031209.JW_CCB.HO.NAV Recon.031226.AL_CCB.Dec03AuditPack.HL.V2.revised ctl_CCB.HO.Tool - convert old 2.5yrs combine TB to new.040315" xfId="2242"/>
    <cellStyle name="_CCB.HEN.Item12.ProfitNAVRecon.031209.LY_CCB.JX.Item12.X.ProfitNAVRecon.031209.JW_CCB.HO.NAV Recon.031226.AL_CCB.Dec03AuditPack.HL.V2.revised ctl_CCB.HO.Tool - convert old 2.5yrs combine TB to new.040315 2" xfId="2243"/>
    <cellStyle name="_CCB.HEN.Item12.ProfitNAVRecon.031209.LY_CCB.JX.Item12.X.ProfitNAVRecon.031209.JW_CCB.HO.NAV Recon.031226.AL_CCB.Dec03AuditPack.HL.V2.revised ctl_CCB.xx.4P.PRCTB.yymmdd" xfId="2244"/>
    <cellStyle name="_CCB.HEN.Item12.ProfitNAVRecon.031209.LY_CCB.JX.Item12.X.ProfitNAVRecon.031209.JW_CCB.HO.NAV Recon.031226.AL_CCB.Dec03AuditPack.HL.V2.revised ctl_CCB.xx.4P.PRCTB.yymmdd 2" xfId="2245"/>
    <cellStyle name="_CCB.HEN.Item12.ProfitNAVRecon.031209.LY_CCB.JX.Item12.X.ProfitNAVRecon.031209.JW_CCB.SX.Item12.F.ProfitNAVRecon.031212.MS" xfId="2246"/>
    <cellStyle name="_CCB.HEN.Item12.ProfitNAVRecon.031209.LY_CCB.JX.Item12.X.ProfitNAVRecon.031209.JW_CCB.SX.Item12.F.ProfitNAVRecon.031212.MS 2" xfId="2247"/>
    <cellStyle name="_CCB.HEN.Item12.ProfitNAVRecon.031209.LY_CCB.JX.Item12.X.ProfitNAVRecon.031209.JW_CCB.SX.Item12.F.ProfitNAVRecon.031212.MS_05.CCB.HO.Tool.PRCAccounts.040409" xfId="2248"/>
    <cellStyle name="_CCB.HEN.Item12.ProfitNAVRecon.031209.LY_CCB.JX.Item12.X.ProfitNAVRecon.031209.JW_CCB.SX.Item12.F.ProfitNAVRecon.031212.MS_05.CCB.HO.Tool.PRCAccounts.040409 2" xfId="2249"/>
    <cellStyle name="_CCB.HEN.Item12.ProfitNAVRecon.031209.LY_CCB.JX.Item12.X.ProfitNAVRecon.031209.JW_CCB.SX.Item12.F.ProfitNAVRecon.031212.MS_CCB.Dec03AuditPack.GL.V2" xfId="2250"/>
    <cellStyle name="_CCB.HEN.Item12.ProfitNAVRecon.031209.LY_CCB.JX.Item12.X.ProfitNAVRecon.031209.JW_CCB.SX.Item12.F.ProfitNAVRecon.031212.MS_CCB.Dec03AuditPack.GL.V2 2" xfId="2251"/>
    <cellStyle name="_CCB.HEN.Item12.ProfitNAVRecon.031209.LY_CCB.JX.Item12.X.ProfitNAVRecon.031209.JW_CCB.SX.Item12.F.ProfitNAVRecon.031212.MS_CCB.Dec03AuditPack.GL.V2_05.CCB.HO.Tool.PRCAccounts.040409" xfId="2252"/>
    <cellStyle name="_CCB.HEN.Item12.ProfitNAVRecon.031209.LY_CCB.JX.Item12.X.ProfitNAVRecon.031209.JW_CCB.SX.Item12.F.ProfitNAVRecon.031212.MS_CCB.Dec03AuditPack.GL.V2_05.CCB.HO.Tool.PRCAccounts.040409 2" xfId="2253"/>
    <cellStyle name="_CCB.HEN.Item12.ProfitNAVRecon.031209.LY_CCB.JX.Item12.X.ProfitNAVRecon.031209.JW_CCB.SX.Item12.F.ProfitNAVRecon.031212.MS_CCB.Dec03AuditPack.GL.V2_CCB.Dec03AuditPack.GL.V4(trail run new)" xfId="2254"/>
    <cellStyle name="_CCB.HEN.Item12.ProfitNAVRecon.031209.LY_CCB.JX.Item12.X.ProfitNAVRecon.031209.JW_CCB.SX.Item12.F.ProfitNAVRecon.031212.MS_CCB.Dec03AuditPack.GL.V2_CCB.Dec03AuditPack.GL.V4(trail run new) 2" xfId="2255"/>
    <cellStyle name="_CCB.HEN.Item12.ProfitNAVRecon.031209.LY_CCB.JX.Item12.X.ProfitNAVRecon.031209.JW_CCB.SX.Item12.F.ProfitNAVRecon.031212.MS_CCB.Dec03AuditPack.GL.V2_CCB.Dec03AuditPack.GL.V4(trial run new)" xfId="2256"/>
    <cellStyle name="_CCB.HEN.Item12.ProfitNAVRecon.031209.LY_CCB.JX.Item12.X.ProfitNAVRecon.031209.JW_CCB.SX.Item12.F.ProfitNAVRecon.031212.MS_CCB.Dec03AuditPack.GL.V2_CCB.Dec03AuditPack.GL.V4(trial run new) 2" xfId="2257"/>
    <cellStyle name="_CCB.HEN.Item12.ProfitNAVRecon.031209.LY_CCB.JX.Item12.X.ProfitNAVRecon.031209.JW_CCB.SX.Item12.F.ProfitNAVRecon.031212.MS_CCB.Dec03AuditPack.GL.V2_Copy of CCB.Dec03AuditPack.GL.V4" xfId="2258"/>
    <cellStyle name="_CCB.HEN.Item12.ProfitNAVRecon.031209.LY_CCB.JX.Item12.X.ProfitNAVRecon.031209.JW_CCB.SX.Item12.F.ProfitNAVRecon.031212.MS_CCB.Dec03AuditPack.GL.V2_Copy of CCB.Dec03AuditPack.GL.V4 2" xfId="2259"/>
    <cellStyle name="_CCB.HEN.Item12.ProfitNAVRecon.031209.LY_CCB.JX.Item12.X.ProfitNAVRecon.031209.JW_CCB.SX.Item12.F.ProfitNAVRecon.031212.MS_CCB.Dec03AuditPack.HL.V2.revised ctl" xfId="2260"/>
    <cellStyle name="_CCB.HEN.Item12.ProfitNAVRecon.031209.LY_CCB.JX.Item12.X.ProfitNAVRecon.031209.JW_CCB.SX.Item12.F.ProfitNAVRecon.031212.MS_CCB.Dec03AuditPack.HL.V2.revised ctl 2" xfId="2261"/>
    <cellStyle name="_CCB.HEN.Item12.ProfitNAVRecon.031209.LY_CCB.JX.Item12.X.ProfitNAVRecon.031209.JW_CCB.SX.Item12.F.ProfitNAVRecon.031212.MS_CCB.Dec03AuditPack.HL.V2.revised ctl_05.CCB.HO.Tool.PRCAccounts.040409" xfId="2262"/>
    <cellStyle name="_CCB.HEN.Item12.ProfitNAVRecon.031209.LY_CCB.JX.Item12.X.ProfitNAVRecon.031209.JW_CCB.SX.Item12.F.ProfitNAVRecon.031212.MS_CCB.Dec03AuditPack.HL.V2.revised ctl_05.CCB.HO.Tool.PRCAccounts.040409 2" xfId="2263"/>
    <cellStyle name="_CCB.HEN.Item12.ProfitNAVRecon.031209.LY_CCB.JX.Item12.X.ProfitNAVRecon.031209.JW_CCB.SX.Item12.F.ProfitNAVRecon.031212.MS_CCB.Dec03AuditPack.HL.V2.revised ctl_CCB.HO.new TB template.for reporting package.040309" xfId="2264"/>
    <cellStyle name="_CCB.HEN.Item12.ProfitNAVRecon.031209.LY_CCB.JX.Item12.X.ProfitNAVRecon.031209.JW_CCB.SX.Item12.F.ProfitNAVRecon.031212.MS_CCB.Dec03AuditPack.HL.V2.revised ctl_CCB.HO.new TB template.for reporting package.040309 2" xfId="2265"/>
    <cellStyle name="_CCB.HEN.Item12.ProfitNAVRecon.031209.LY_CCB.JX.Item12.X.ProfitNAVRecon.031209.JW_CCB.SX.Item12.F.ProfitNAVRecon.031212.MS_CCB.Dec03AuditPack.HL.V2.revised ctl_CCB.HO.new TB template.for reporting package.040309_05.CCB.HO.Tool.PRCAccounts.040409" xfId="2266"/>
    <cellStyle name="_CCB.HEN.Item12.ProfitNAVRecon.031209.LY_CCB.JX.Item12.X.ProfitNAVRecon.031209.JW_CCB.SX.Item12.F.ProfitNAVRecon.031212.MS_CCB.Dec03AuditPack.HL.V2.revised ctl_CCB.HO.new TB template.for reporting package.040309_05.CCB.HO.Tool.PRCAccounts.040409 2" xfId="2267"/>
    <cellStyle name="_CCB.HEN.Item12.ProfitNAVRecon.031209.LY_CCB.JX.Item12.X.ProfitNAVRecon.031209.JW_CCB.SX.Item12.F.ProfitNAVRecon.031212.MS_CCB.Dec03AuditPack.HL.V2.revised ctl_CCB.HO.new TB template.for reporting package.1P.040316" xfId="2268"/>
    <cellStyle name="_CCB.HEN.Item12.ProfitNAVRecon.031209.LY_CCB.JX.Item12.X.ProfitNAVRecon.031209.JW_CCB.SX.Item12.F.ProfitNAVRecon.031212.MS_CCB.Dec03AuditPack.HL.V2.revised ctl_CCB.HO.new TB template.for reporting package.1P.040316 2" xfId="2269"/>
    <cellStyle name="_CCB.HEN.Item12.ProfitNAVRecon.031209.LY_CCB.JX.Item12.X.ProfitNAVRecon.031209.JW_CCB.SX.Item12.F.ProfitNAVRecon.031212.MS_CCB.Dec03AuditPack.HL.V2.revised ctl_CCB.HO.new TB template.for reporting package.1P.040316_05.CCB.HO.Tool.PRCAccounts.040409" xfId="2270"/>
    <cellStyle name="_CCB.HEN.Item12.ProfitNAVRecon.031209.LY_CCB.JX.Item12.X.ProfitNAVRecon.031209.JW_CCB.SX.Item12.F.ProfitNAVRecon.031212.MS_CCB.Dec03AuditPack.HL.V2.revised ctl_CCB.HO.new TB template.for reporting package.1P.040316_05.CCB.HO.Tool.PRCAccounts.040409 2" xfId="2271"/>
    <cellStyle name="_CCB.HEN.Item12.ProfitNAVRecon.031209.LY_CCB.JX.Item12.X.ProfitNAVRecon.031209.JW_CCB.SX.Item12.F.ProfitNAVRecon.031212.MS_CCB.Dec03AuditPack.HL.V2.revised ctl_CCB.HO.reporting TB-Comb.1P.040316" xfId="2272"/>
    <cellStyle name="_CCB.HEN.Item12.ProfitNAVRecon.031209.LY_CCB.JX.Item12.X.ProfitNAVRecon.031209.JW_CCB.SX.Item12.F.ProfitNAVRecon.031212.MS_CCB.Dec03AuditPack.HL.V2.revised ctl_CCB.HO.reporting TB-Comb.1P.040316 2" xfId="2273"/>
    <cellStyle name="_CCB.HEN.Item12.ProfitNAVRecon.031209.LY_CCB.JX.Item12.X.ProfitNAVRecon.031209.JW_CCB.SX.Item12.F.ProfitNAVRecon.031212.MS_CCB.Dec03AuditPack.HL.V2.revised ctl_CCB.HO.reporting TB-Comb.4Period.040316" xfId="2274"/>
    <cellStyle name="_CCB.HEN.Item12.ProfitNAVRecon.031209.LY_CCB.JX.Item12.X.ProfitNAVRecon.031209.JW_CCB.SX.Item12.F.ProfitNAVRecon.031212.MS_CCB.Dec03AuditPack.HL.V2.revised ctl_CCB.HO.reporting TB-Comb.4Period.040316 2" xfId="2275"/>
    <cellStyle name="_CCB.HEN.Item12.ProfitNAVRecon.031209.LY_CCB.JX.Item12.X.ProfitNAVRecon.031209.JW_CCB.SX.Item12.F.ProfitNAVRecon.031212.MS_CCB.Dec03AuditPack.HL.V2.revised ctl_CCB.HO.reporting TB-HL.1P.040316" xfId="2276"/>
    <cellStyle name="_CCB.HEN.Item12.ProfitNAVRecon.031209.LY_CCB.JX.Item12.X.ProfitNAVRecon.031209.JW_CCB.SX.Item12.F.ProfitNAVRecon.031212.MS_CCB.Dec03AuditPack.HL.V2.revised ctl_CCB.HO.reporting TB-HL.1P.040316 2" xfId="2277"/>
    <cellStyle name="_CCB.HEN.Item12.ProfitNAVRecon.031209.LY_CCB.JX.Item12.X.ProfitNAVRecon.031209.JW_CCB.SX.Item12.F.ProfitNAVRecon.031212.MS_CCB.Dec03AuditPack.HL.V2.revised ctl_CCB.HO.reporting TB-HL.1P.040316_05.CCB.HO.Tool.PRCAccounts.040409" xfId="2278"/>
    <cellStyle name="_CCB.HEN.Item12.ProfitNAVRecon.031209.LY_CCB.JX.Item12.X.ProfitNAVRecon.031209.JW_CCB.SX.Item12.F.ProfitNAVRecon.031212.MS_CCB.Dec03AuditPack.HL.V2.revised ctl_CCB.HO.reporting TB-HL.1P.040316_05.CCB.HO.Tool.PRCAccounts.040409 2" xfId="2279"/>
    <cellStyle name="_CCB.HEN.Item12.ProfitNAVRecon.031209.LY_CCB.JX.Item12.X.ProfitNAVRecon.031209.JW_CCB.SX.Item12.F.ProfitNAVRecon.031212.MS_CCB.Dec03AuditPack.HL.V2.revised ctl_CCB.HO.Tool - convert old 2.5yrs combine TB to new.040315" xfId="2280"/>
    <cellStyle name="_CCB.HEN.Item12.ProfitNAVRecon.031209.LY_CCB.JX.Item12.X.ProfitNAVRecon.031209.JW_CCB.SX.Item12.F.ProfitNAVRecon.031212.MS_CCB.Dec03AuditPack.HL.V2.revised ctl_CCB.HO.Tool - convert old 2.5yrs combine TB to new.040315 2" xfId="2281"/>
    <cellStyle name="_CCB.HEN.Item12.ProfitNAVRecon.031209.LY_CCB.JX.Item12.X.ProfitNAVRecon.031209.JW_CCB.SX.Item12.F.ProfitNAVRecon.031212.MS_CCB.Dec03AuditPack.HL.V2.revised ctl_CCB.xx.4P.PRCTB.yymmdd" xfId="2282"/>
    <cellStyle name="_CCB.HEN.Item12.ProfitNAVRecon.031209.LY_CCB.JX.Item12.X.ProfitNAVRecon.031209.JW_CCB.SX.Item12.F.ProfitNAVRecon.031212.MS_CCB.Dec03AuditPack.HL.V2.revised ctl_CCB.xx.4P.PRCTB.yymmdd 2" xfId="2283"/>
    <cellStyle name="_CCB.HEN.Item12.ProfitNAVRecon.031209.LY_CCB.LN.Item12.Profit  NAV reconciliation.031121" xfId="2284"/>
    <cellStyle name="_CCB.HEN.Item12.ProfitNAVRecon.031209.LY_CCB.LN.Item12.Profit  NAV reconciliation.031121 2" xfId="2285"/>
    <cellStyle name="_CCB.HEN.Item12.ProfitNAVRecon.031209.LY_CCB.LN.Item12.Profit  NAV reconciliation.031121_05.CCB.HO.Tool.PRCAccounts.040409" xfId="2286"/>
    <cellStyle name="_CCB.HEN.Item12.ProfitNAVRecon.031209.LY_CCB.LN.Item12.Profit  NAV reconciliation.031121_05.CCB.HO.Tool.PRCAccounts.040409 2" xfId="2287"/>
    <cellStyle name="_CCB.HEN.Item12.ProfitNAVRecon.031209.LY_CCB.LN.Item12.Profit  NAV reconciliation.031121_CCB.Dec03AuditPack.GL.V2" xfId="2288"/>
    <cellStyle name="_CCB.HEN.Item12.ProfitNAVRecon.031209.LY_CCB.LN.Item12.Profit  NAV reconciliation.031121_CCB.Dec03AuditPack.GL.V2 2" xfId="2289"/>
    <cellStyle name="_CCB.HEN.Item12.ProfitNAVRecon.031209.LY_CCB.LN.Item12.Profit  NAV reconciliation.031121_CCB.Dec03AuditPack.GL.V2_05.CCB.HO.Tool.PRCAccounts.040409" xfId="2290"/>
    <cellStyle name="_CCB.HEN.Item12.ProfitNAVRecon.031209.LY_CCB.LN.Item12.Profit  NAV reconciliation.031121_CCB.Dec03AuditPack.GL.V2_05.CCB.HO.Tool.PRCAccounts.040409 2" xfId="2291"/>
    <cellStyle name="_CCB.HEN.Item12.ProfitNAVRecon.031209.LY_CCB.LN.Item12.Profit  NAV reconciliation.031121_CCB.Dec03AuditPack.GL.V2_CCB.Dec03AuditPack.GL.V4(trail run new)" xfId="2292"/>
    <cellStyle name="_CCB.HEN.Item12.ProfitNAVRecon.031209.LY_CCB.LN.Item12.Profit  NAV reconciliation.031121_CCB.Dec03AuditPack.GL.V2_CCB.Dec03AuditPack.GL.V4(trail run new) 2" xfId="2293"/>
    <cellStyle name="_CCB.HEN.Item12.ProfitNAVRecon.031209.LY_CCB.LN.Item12.Profit  NAV reconciliation.031121_CCB.Dec03AuditPack.GL.V2_CCB.Dec03AuditPack.GL.V4(trial run new)" xfId="2294"/>
    <cellStyle name="_CCB.HEN.Item12.ProfitNAVRecon.031209.LY_CCB.LN.Item12.Profit  NAV reconciliation.031121_CCB.Dec03AuditPack.GL.V2_CCB.Dec03AuditPack.GL.V4(trial run new) 2" xfId="2295"/>
    <cellStyle name="_CCB.HEN.Item12.ProfitNAVRecon.031209.LY_CCB.LN.Item12.Profit  NAV reconciliation.031121_CCB.Dec03AuditPack.GL.V2_Copy of CCB.Dec03AuditPack.GL.V4" xfId="2296"/>
    <cellStyle name="_CCB.HEN.Item12.ProfitNAVRecon.031209.LY_CCB.LN.Item12.Profit  NAV reconciliation.031121_CCB.Dec03AuditPack.GL.V2_Copy of CCB.Dec03AuditPack.GL.V4 2" xfId="2297"/>
    <cellStyle name="_CCB.HEN.Item12.ProfitNAVRecon.031209.LY_CCB.LN.Item12.Profit  NAV reconciliation.031121_CCB.Dec03AuditPack.HL.V2.revised ctl" xfId="2298"/>
    <cellStyle name="_CCB.HEN.Item12.ProfitNAVRecon.031209.LY_CCB.LN.Item12.Profit  NAV reconciliation.031121_CCB.Dec03AuditPack.HL.V2.revised ctl 2" xfId="2299"/>
    <cellStyle name="_CCB.HEN.Item12.ProfitNAVRecon.031209.LY_CCB.LN.Item12.Profit  NAV reconciliation.031121_CCB.Dec03AuditPack.HL.V2.revised ctl_05.CCB.HO.Tool.PRCAccounts.040409" xfId="2300"/>
    <cellStyle name="_CCB.HEN.Item12.ProfitNAVRecon.031209.LY_CCB.LN.Item12.Profit  NAV reconciliation.031121_CCB.Dec03AuditPack.HL.V2.revised ctl_05.CCB.HO.Tool.PRCAccounts.040409 2" xfId="2301"/>
    <cellStyle name="_CCB.HEN.Item12.ProfitNAVRecon.031209.LY_CCB.LN.Item12.Profit  NAV reconciliation.031121_CCB.Dec03AuditPack.HL.V2.revised ctl_CCB.HO.new TB template.for reporting package.040309" xfId="2302"/>
    <cellStyle name="_CCB.HEN.Item12.ProfitNAVRecon.031209.LY_CCB.LN.Item12.Profit  NAV reconciliation.031121_CCB.Dec03AuditPack.HL.V2.revised ctl_CCB.HO.new TB template.for reporting package.040309 2" xfId="2303"/>
    <cellStyle name="_CCB.HEN.Item12.ProfitNAVRecon.031209.LY_CCB.LN.Item12.Profit  NAV reconciliation.031121_CCB.Dec03AuditPack.HL.V2.revised ctl_CCB.HO.new TB template.for reporting package.040309_05.CCB.HO.Tool.PRCAccounts.040409" xfId="2304"/>
    <cellStyle name="_CCB.HEN.Item12.ProfitNAVRecon.031209.LY_CCB.LN.Item12.Profit  NAV reconciliation.031121_CCB.Dec03AuditPack.HL.V2.revised ctl_CCB.HO.new TB template.for reporting package.040309_05.CCB.HO.Tool.PRCAccounts.040409 2" xfId="2305"/>
    <cellStyle name="_CCB.HEN.Item12.ProfitNAVRecon.031209.LY_CCB.LN.Item12.Profit  NAV reconciliation.031121_CCB.Dec03AuditPack.HL.V2.revised ctl_CCB.HO.new TB template.for reporting package.1P.040316" xfId="2306"/>
    <cellStyle name="_CCB.HEN.Item12.ProfitNAVRecon.031209.LY_CCB.LN.Item12.Profit  NAV reconciliation.031121_CCB.Dec03AuditPack.HL.V2.revised ctl_CCB.HO.new TB template.for reporting package.1P.040316 2" xfId="2307"/>
    <cellStyle name="_CCB.HEN.Item12.ProfitNAVRecon.031209.LY_CCB.LN.Item12.Profit  NAV reconciliation.031121_CCB.Dec03AuditPack.HL.V2.revised ctl_CCB.HO.new TB template.for reporting package.1P.040316_05.CCB.HO.Tool.PRCAccounts.040409" xfId="2308"/>
    <cellStyle name="_CCB.HEN.Item12.ProfitNAVRecon.031209.LY_CCB.LN.Item12.Profit  NAV reconciliation.031121_CCB.Dec03AuditPack.HL.V2.revised ctl_CCB.HO.new TB template.for reporting package.1P.040316_05.CCB.HO.Tool.PRCAccounts.040409 2" xfId="2309"/>
    <cellStyle name="_CCB.HEN.Item12.ProfitNAVRecon.031209.LY_CCB.LN.Item12.Profit  NAV reconciliation.031121_CCB.Dec03AuditPack.HL.V2.revised ctl_CCB.HO.reporting TB-Comb.1P.040316" xfId="2310"/>
    <cellStyle name="_CCB.HEN.Item12.ProfitNAVRecon.031209.LY_CCB.LN.Item12.Profit  NAV reconciliation.031121_CCB.Dec03AuditPack.HL.V2.revised ctl_CCB.HO.reporting TB-Comb.1P.040316 2" xfId="2311"/>
    <cellStyle name="_CCB.HEN.Item12.ProfitNAVRecon.031209.LY_CCB.LN.Item12.Profit  NAV reconciliation.031121_CCB.Dec03AuditPack.HL.V2.revised ctl_CCB.HO.reporting TB-Comb.4Period.040316" xfId="2312"/>
    <cellStyle name="_CCB.HEN.Item12.ProfitNAVRecon.031209.LY_CCB.LN.Item12.Profit  NAV reconciliation.031121_CCB.Dec03AuditPack.HL.V2.revised ctl_CCB.HO.reporting TB-Comb.4Period.040316 2" xfId="2313"/>
    <cellStyle name="_CCB.HEN.Item12.ProfitNAVRecon.031209.LY_CCB.LN.Item12.Profit  NAV reconciliation.031121_CCB.Dec03AuditPack.HL.V2.revised ctl_CCB.HO.reporting TB-HL.1P.040316" xfId="2314"/>
    <cellStyle name="_CCB.HEN.Item12.ProfitNAVRecon.031209.LY_CCB.LN.Item12.Profit  NAV reconciliation.031121_CCB.Dec03AuditPack.HL.V2.revised ctl_CCB.HO.reporting TB-HL.1P.040316 2" xfId="2315"/>
    <cellStyle name="_CCB.HEN.Item12.ProfitNAVRecon.031209.LY_CCB.LN.Item12.Profit  NAV reconciliation.031121_CCB.Dec03AuditPack.HL.V2.revised ctl_CCB.HO.reporting TB-HL.1P.040316_05.CCB.HO.Tool.PRCAccounts.040409" xfId="2316"/>
    <cellStyle name="_CCB.HEN.Item12.ProfitNAVRecon.031209.LY_CCB.LN.Item12.Profit  NAV reconciliation.031121_CCB.Dec03AuditPack.HL.V2.revised ctl_CCB.HO.reporting TB-HL.1P.040316_05.CCB.HO.Tool.PRCAccounts.040409 2" xfId="2317"/>
    <cellStyle name="_CCB.HEN.Item12.ProfitNAVRecon.031209.LY_CCB.LN.Item12.Profit  NAV reconciliation.031121_CCB.Dec03AuditPack.HL.V2.revised ctl_CCB.HO.Tool - convert old 2.5yrs combine TB to new.040315" xfId="2318"/>
    <cellStyle name="_CCB.HEN.Item12.ProfitNAVRecon.031209.LY_CCB.LN.Item12.Profit  NAV reconciliation.031121_CCB.Dec03AuditPack.HL.V2.revised ctl_CCB.HO.Tool - convert old 2.5yrs combine TB to new.040315 2" xfId="2319"/>
    <cellStyle name="_CCB.HEN.Item12.ProfitNAVRecon.031209.LY_CCB.LN.Item12.Profit  NAV reconciliation.031121_CCB.Dec03AuditPack.HL.V2.revised ctl_CCB.xx.4P.PRCTB.yymmdd" xfId="2320"/>
    <cellStyle name="_CCB.HEN.Item12.ProfitNAVRecon.031209.LY_CCB.LN.Item12.Profit  NAV reconciliation.031121_CCB.Dec03AuditPack.HL.V2.revised ctl_CCB.xx.4P.PRCTB.yymmdd 2" xfId="2321"/>
    <cellStyle name="_CCB.HEN.Item12.ProfitNAVRecon.031209.LY_CCB.NB.Appendix 12 ProfitNAVRecon (GL).031204" xfId="2322"/>
    <cellStyle name="_CCB.HEN.Item12.ProfitNAVRecon.031209.LY_CCB.NB.Appendix 12 ProfitNAVRecon (GL).031204 2" xfId="2323"/>
    <cellStyle name="_CCB.HEN.Item12.ProfitNAVRecon.031209.LY_CCB.NB.Appendix 12 ProfitNAVRecon (GL).031204_05.CCB.HO.Tool.PRCAccounts.040409" xfId="2324"/>
    <cellStyle name="_CCB.HEN.Item12.ProfitNAVRecon.031209.LY_CCB.NB.Appendix 12 ProfitNAVRecon (GL).031204_05.CCB.HO.Tool.PRCAccounts.040409 2" xfId="2325"/>
    <cellStyle name="_CCB.HEN.Item12.ProfitNAVRecon.031209.LY_CCB.NB.Appendix 12 ProfitNAVRecon (GL).031204_CCB.Dec03AuditPack.GL.V2" xfId="2326"/>
    <cellStyle name="_CCB.HEN.Item12.ProfitNAVRecon.031209.LY_CCB.NB.Appendix 12 ProfitNAVRecon (GL).031204_CCB.Dec03AuditPack.GL.V2 2" xfId="2327"/>
    <cellStyle name="_CCB.HEN.Item12.ProfitNAVRecon.031209.LY_CCB.NB.Appendix 12 ProfitNAVRecon (GL).031204_CCB.Dec03AuditPack.GL.V2_05.CCB.HO.Tool.PRCAccounts.040409" xfId="2328"/>
    <cellStyle name="_CCB.HEN.Item12.ProfitNAVRecon.031209.LY_CCB.NB.Appendix 12 ProfitNAVRecon (GL).031204_CCB.Dec03AuditPack.GL.V2_05.CCB.HO.Tool.PRCAccounts.040409 2" xfId="2329"/>
    <cellStyle name="_CCB.HEN.Item12.ProfitNAVRecon.031209.LY_CCB.NB.Appendix 12 ProfitNAVRecon (GL).031204_CCB.Dec03AuditPack.GL.V2_CCB.Dec03AuditPack.GL.V4(trail run new)" xfId="2330"/>
    <cellStyle name="_CCB.HEN.Item12.ProfitNAVRecon.031209.LY_CCB.NB.Appendix 12 ProfitNAVRecon (GL).031204_CCB.Dec03AuditPack.GL.V2_CCB.Dec03AuditPack.GL.V4(trail run new) 2" xfId="2331"/>
    <cellStyle name="_CCB.HEN.Item12.ProfitNAVRecon.031209.LY_CCB.NB.Appendix 12 ProfitNAVRecon (GL).031204_CCB.Dec03AuditPack.GL.V2_CCB.Dec03AuditPack.GL.V4(trial run new)" xfId="2332"/>
    <cellStyle name="_CCB.HEN.Item12.ProfitNAVRecon.031209.LY_CCB.NB.Appendix 12 ProfitNAVRecon (GL).031204_CCB.Dec03AuditPack.GL.V2_CCB.Dec03AuditPack.GL.V4(trial run new) 2" xfId="2333"/>
    <cellStyle name="_CCB.HEN.Item12.ProfitNAVRecon.031209.LY_CCB.NB.Appendix 12 ProfitNAVRecon (GL).031204_CCB.Dec03AuditPack.GL.V2_Copy of CCB.Dec03AuditPack.GL.V4" xfId="2334"/>
    <cellStyle name="_CCB.HEN.Item12.ProfitNAVRecon.031209.LY_CCB.NB.Appendix 12 ProfitNAVRecon (GL).031204_CCB.Dec03AuditPack.GL.V2_Copy of CCB.Dec03AuditPack.GL.V4 2" xfId="2335"/>
    <cellStyle name="_CCB.HEN.Item12.ProfitNAVRecon.031209.LY_CCB.NB.Appendix 12 ProfitNAVRecon (GL).031204_CCB.Dec03AuditPack.HL.V2.revised ctl" xfId="2336"/>
    <cellStyle name="_CCB.HEN.Item12.ProfitNAVRecon.031209.LY_CCB.NB.Appendix 12 ProfitNAVRecon (GL).031204_CCB.Dec03AuditPack.HL.V2.revised ctl 2" xfId="2337"/>
    <cellStyle name="_CCB.HEN.Item12.ProfitNAVRecon.031209.LY_CCB.NB.Appendix 12 ProfitNAVRecon (GL).031204_CCB.Dec03AuditPack.HL.V2.revised ctl_05.CCB.HO.Tool.PRCAccounts.040409" xfId="2338"/>
    <cellStyle name="_CCB.HEN.Item12.ProfitNAVRecon.031209.LY_CCB.NB.Appendix 12 ProfitNAVRecon (GL).031204_CCB.Dec03AuditPack.HL.V2.revised ctl_05.CCB.HO.Tool.PRCAccounts.040409 2" xfId="2339"/>
    <cellStyle name="_CCB.HEN.Item12.ProfitNAVRecon.031209.LY_CCB.NB.Appendix 12 ProfitNAVRecon (GL).031204_CCB.Dec03AuditPack.HL.V2.revised ctl_CCB.HO.new TB template.for reporting package.040309" xfId="2340"/>
    <cellStyle name="_CCB.HEN.Item12.ProfitNAVRecon.031209.LY_CCB.NB.Appendix 12 ProfitNAVRecon (GL).031204_CCB.Dec03AuditPack.HL.V2.revised ctl_CCB.HO.new TB template.for reporting package.040309 2" xfId="2341"/>
    <cellStyle name="_CCB.HEN.Item12.ProfitNAVRecon.031209.LY_CCB.NB.Appendix 12 ProfitNAVRecon (GL).031204_CCB.Dec03AuditPack.HL.V2.revised ctl_CCB.HO.new TB template.for reporting package.040309_05.CCB.HO.Tool.PRCAccounts.040409" xfId="2342"/>
    <cellStyle name="_CCB.HEN.Item12.ProfitNAVRecon.031209.LY_CCB.NB.Appendix 12 ProfitNAVRecon (GL).031204_CCB.Dec03AuditPack.HL.V2.revised ctl_CCB.HO.new TB template.for reporting package.040309_05.CCB.HO.Tool.PRCAccounts.040409 2" xfId="2343"/>
    <cellStyle name="_CCB.HEN.Item12.ProfitNAVRecon.031209.LY_CCB.NB.Appendix 12 ProfitNAVRecon (GL).031204_CCB.Dec03AuditPack.HL.V2.revised ctl_CCB.HO.new TB template.for reporting package.1P.040316" xfId="2344"/>
    <cellStyle name="_CCB.HEN.Item12.ProfitNAVRecon.031209.LY_CCB.NB.Appendix 12 ProfitNAVRecon (GL).031204_CCB.Dec03AuditPack.HL.V2.revised ctl_CCB.HO.new TB template.for reporting package.1P.040316 2" xfId="2345"/>
    <cellStyle name="_CCB.HEN.Item12.ProfitNAVRecon.031209.LY_CCB.NB.Appendix 12 ProfitNAVRecon (GL).031204_CCB.Dec03AuditPack.HL.V2.revised ctl_CCB.HO.new TB template.for reporting package.1P.040316_05.CCB.HO.Tool.PRCAccounts.040409" xfId="2346"/>
    <cellStyle name="_CCB.HEN.Item12.ProfitNAVRecon.031209.LY_CCB.NB.Appendix 12 ProfitNAVRecon (GL).031204_CCB.Dec03AuditPack.HL.V2.revised ctl_CCB.HO.new TB template.for reporting package.1P.040316_05.CCB.HO.Tool.PRCAccounts.040409 2" xfId="2347"/>
    <cellStyle name="_CCB.HEN.Item12.ProfitNAVRecon.031209.LY_CCB.NB.Appendix 12 ProfitNAVRecon (GL).031204_CCB.Dec03AuditPack.HL.V2.revised ctl_CCB.HO.reporting TB-Comb.1P.040316" xfId="2348"/>
    <cellStyle name="_CCB.HEN.Item12.ProfitNAVRecon.031209.LY_CCB.NB.Appendix 12 ProfitNAVRecon (GL).031204_CCB.Dec03AuditPack.HL.V2.revised ctl_CCB.HO.reporting TB-Comb.1P.040316 2" xfId="2349"/>
    <cellStyle name="_CCB.HEN.Item12.ProfitNAVRecon.031209.LY_CCB.NB.Appendix 12 ProfitNAVRecon (GL).031204_CCB.Dec03AuditPack.HL.V2.revised ctl_CCB.HO.reporting TB-Comb.4Period.040316" xfId="2350"/>
    <cellStyle name="_CCB.HEN.Item12.ProfitNAVRecon.031209.LY_CCB.NB.Appendix 12 ProfitNAVRecon (GL).031204_CCB.Dec03AuditPack.HL.V2.revised ctl_CCB.HO.reporting TB-Comb.4Period.040316 2" xfId="2351"/>
    <cellStyle name="_CCB.HEN.Item12.ProfitNAVRecon.031209.LY_CCB.NB.Appendix 12 ProfitNAVRecon (GL).031204_CCB.Dec03AuditPack.HL.V2.revised ctl_CCB.HO.reporting TB-HL.1P.040316" xfId="2352"/>
    <cellStyle name="_CCB.HEN.Item12.ProfitNAVRecon.031209.LY_CCB.NB.Appendix 12 ProfitNAVRecon (GL).031204_CCB.Dec03AuditPack.HL.V2.revised ctl_CCB.HO.reporting TB-HL.1P.040316 2" xfId="2353"/>
    <cellStyle name="_CCB.HEN.Item12.ProfitNAVRecon.031209.LY_CCB.NB.Appendix 12 ProfitNAVRecon (GL).031204_CCB.Dec03AuditPack.HL.V2.revised ctl_CCB.HO.reporting TB-HL.1P.040316_05.CCB.HO.Tool.PRCAccounts.040409" xfId="2354"/>
    <cellStyle name="_CCB.HEN.Item12.ProfitNAVRecon.031209.LY_CCB.NB.Appendix 12 ProfitNAVRecon (GL).031204_CCB.Dec03AuditPack.HL.V2.revised ctl_CCB.HO.reporting TB-HL.1P.040316_05.CCB.HO.Tool.PRCAccounts.040409 2" xfId="2355"/>
    <cellStyle name="_CCB.HEN.Item12.ProfitNAVRecon.031209.LY_CCB.NB.Appendix 12 ProfitNAVRecon (GL).031204_CCB.Dec03AuditPack.HL.V2.revised ctl_CCB.HO.Tool - convert old 2.5yrs combine TB to new.040315" xfId="2356"/>
    <cellStyle name="_CCB.HEN.Item12.ProfitNAVRecon.031209.LY_CCB.NB.Appendix 12 ProfitNAVRecon (GL).031204_CCB.Dec03AuditPack.HL.V2.revised ctl_CCB.HO.Tool - convert old 2.5yrs combine TB to new.040315 2" xfId="2357"/>
    <cellStyle name="_CCB.HEN.Item12.ProfitNAVRecon.031209.LY_CCB.NB.Appendix 12 ProfitNAVRecon (GL).031204_CCB.Dec03AuditPack.HL.V2.revised ctl_CCB.xx.4P.PRCTB.yymmdd" xfId="2358"/>
    <cellStyle name="_CCB.HEN.Item12.ProfitNAVRecon.031209.LY_CCB.NB.Appendix 12 ProfitNAVRecon (GL).031204_CCB.Dec03AuditPack.HL.V2.revised ctl_CCB.xx.4P.PRCTB.yymmdd 2" xfId="2359"/>
    <cellStyle name="_CCB.HEN.Item12.ProfitNAVRecon.031209.LY_CCB.SC.Item12.ProfitNAVRecon.031210.EP" xfId="2360"/>
    <cellStyle name="_CCB.HEN.Item12.ProfitNAVRecon.031209.LY_CCB.SC.Item12.ProfitNAVRecon.031210.EP 2" xfId="2361"/>
    <cellStyle name="_CCB.HEN.Item12.ProfitNAVRecon.031209.LY_CCB.SC.Item12.ProfitNAVRecon.031210.EP_05.CCB.HO.Tool.PRCAccounts.040409" xfId="2362"/>
    <cellStyle name="_CCB.HEN.Item12.ProfitNAVRecon.031209.LY_CCB.SC.Item12.ProfitNAVRecon.031210.EP_05.CCB.HO.Tool.PRCAccounts.040409 2" xfId="2363"/>
    <cellStyle name="_CCB.HEN.Item12.ProfitNAVRecon.031209.LY_CCB.SC.Item12.ProfitNAVRecon.031210.EP_CCB.Dec03AuditPack.GL.V2" xfId="2364"/>
    <cellStyle name="_CCB.HEN.Item12.ProfitNAVRecon.031209.LY_CCB.SC.Item12.ProfitNAVRecon.031210.EP_CCB.Dec03AuditPack.GL.V2 2" xfId="2365"/>
    <cellStyle name="_CCB.HEN.Item12.ProfitNAVRecon.031209.LY_CCB.SC.Item12.ProfitNAVRecon.031210.EP_CCB.Dec03AuditPack.GL.V2_05.CCB.HO.Tool.PRCAccounts.040409" xfId="2366"/>
    <cellStyle name="_CCB.HEN.Item12.ProfitNAVRecon.031209.LY_CCB.SC.Item12.ProfitNAVRecon.031210.EP_CCB.Dec03AuditPack.GL.V2_05.CCB.HO.Tool.PRCAccounts.040409 2" xfId="2367"/>
    <cellStyle name="_CCB.HEN.Item12.ProfitNAVRecon.031209.LY_CCB.SC.Item12.ProfitNAVRecon.031210.EP_CCB.Dec03AuditPack.GL.V2_CCB.Dec03AuditPack.GL.V4(trail run new)" xfId="2368"/>
    <cellStyle name="_CCB.HEN.Item12.ProfitNAVRecon.031209.LY_CCB.SC.Item12.ProfitNAVRecon.031210.EP_CCB.Dec03AuditPack.GL.V2_CCB.Dec03AuditPack.GL.V4(trail run new) 2" xfId="2369"/>
    <cellStyle name="_CCB.HEN.Item12.ProfitNAVRecon.031209.LY_CCB.SC.Item12.ProfitNAVRecon.031210.EP_CCB.Dec03AuditPack.GL.V2_CCB.Dec03AuditPack.GL.V4(trial run new)" xfId="2370"/>
    <cellStyle name="_CCB.HEN.Item12.ProfitNAVRecon.031209.LY_CCB.SC.Item12.ProfitNAVRecon.031210.EP_CCB.Dec03AuditPack.GL.V2_CCB.Dec03AuditPack.GL.V4(trial run new) 2" xfId="2371"/>
    <cellStyle name="_CCB.HEN.Item12.ProfitNAVRecon.031209.LY_CCB.SC.Item12.ProfitNAVRecon.031210.EP_CCB.Dec03AuditPack.GL.V2_Copy of CCB.Dec03AuditPack.GL.V4" xfId="2372"/>
    <cellStyle name="_CCB.HEN.Item12.ProfitNAVRecon.031209.LY_CCB.SC.Item12.ProfitNAVRecon.031210.EP_CCB.Dec03AuditPack.GL.V2_Copy of CCB.Dec03AuditPack.GL.V4 2" xfId="2373"/>
    <cellStyle name="_CCB.HEN.Item12.ProfitNAVRecon.031209.LY_CCB.SC.Item12.ProfitNAVRecon.031210.EP_CCB.Dec03AuditPack.HL.V2.revised ctl" xfId="2374"/>
    <cellStyle name="_CCB.HEN.Item12.ProfitNAVRecon.031209.LY_CCB.SC.Item12.ProfitNAVRecon.031210.EP_CCB.Dec03AuditPack.HL.V2.revised ctl 2" xfId="2375"/>
    <cellStyle name="_CCB.HEN.Item12.ProfitNAVRecon.031209.LY_CCB.SC.Item12.ProfitNAVRecon.031210.EP_CCB.Dec03AuditPack.HL.V2.revised ctl_05.CCB.HO.Tool.PRCAccounts.040409" xfId="2376"/>
    <cellStyle name="_CCB.HEN.Item12.ProfitNAVRecon.031209.LY_CCB.SC.Item12.ProfitNAVRecon.031210.EP_CCB.Dec03AuditPack.HL.V2.revised ctl_05.CCB.HO.Tool.PRCAccounts.040409 2" xfId="2377"/>
    <cellStyle name="_CCB.HEN.Item12.ProfitNAVRecon.031209.LY_CCB.SC.Item12.ProfitNAVRecon.031210.EP_CCB.Dec03AuditPack.HL.V2.revised ctl_CCB.HO.new TB template.for reporting package.040309" xfId="2378"/>
    <cellStyle name="_CCB.HEN.Item12.ProfitNAVRecon.031209.LY_CCB.SC.Item12.ProfitNAVRecon.031210.EP_CCB.Dec03AuditPack.HL.V2.revised ctl_CCB.HO.new TB template.for reporting package.040309 2" xfId="2379"/>
    <cellStyle name="_CCB.HEN.Item12.ProfitNAVRecon.031209.LY_CCB.SC.Item12.ProfitNAVRecon.031210.EP_CCB.Dec03AuditPack.HL.V2.revised ctl_CCB.HO.new TB template.for reporting package.040309_05.CCB.HO.Tool.PRCAccounts.040409" xfId="2380"/>
    <cellStyle name="_CCB.HEN.Item12.ProfitNAVRecon.031209.LY_CCB.SC.Item12.ProfitNAVRecon.031210.EP_CCB.Dec03AuditPack.HL.V2.revised ctl_CCB.HO.new TB template.for reporting package.040309_05.CCB.HO.Tool.PRCAccounts.040409 2" xfId="2381"/>
    <cellStyle name="_CCB.HEN.Item12.ProfitNAVRecon.031209.LY_CCB.SC.Item12.ProfitNAVRecon.031210.EP_CCB.Dec03AuditPack.HL.V2.revised ctl_CCB.HO.new TB template.for reporting package.1P.040316" xfId="2382"/>
    <cellStyle name="_CCB.HEN.Item12.ProfitNAVRecon.031209.LY_CCB.SC.Item12.ProfitNAVRecon.031210.EP_CCB.Dec03AuditPack.HL.V2.revised ctl_CCB.HO.new TB template.for reporting package.1P.040316 2" xfId="2383"/>
    <cellStyle name="_CCB.HEN.Item12.ProfitNAVRecon.031209.LY_CCB.SC.Item12.ProfitNAVRecon.031210.EP_CCB.Dec03AuditPack.HL.V2.revised ctl_CCB.HO.new TB template.for reporting package.1P.040316_05.CCB.HO.Tool.PRCAccounts.040409" xfId="2384"/>
    <cellStyle name="_CCB.HEN.Item12.ProfitNAVRecon.031209.LY_CCB.SC.Item12.ProfitNAVRecon.031210.EP_CCB.Dec03AuditPack.HL.V2.revised ctl_CCB.HO.new TB template.for reporting package.1P.040316_05.CCB.HO.Tool.PRCAccounts.040409 2" xfId="2385"/>
    <cellStyle name="_CCB.HEN.Item12.ProfitNAVRecon.031209.LY_CCB.SC.Item12.ProfitNAVRecon.031210.EP_CCB.Dec03AuditPack.HL.V2.revised ctl_CCB.HO.reporting TB-Comb.1P.040316" xfId="2386"/>
    <cellStyle name="_CCB.HEN.Item12.ProfitNAVRecon.031209.LY_CCB.SC.Item12.ProfitNAVRecon.031210.EP_CCB.Dec03AuditPack.HL.V2.revised ctl_CCB.HO.reporting TB-Comb.1P.040316 2" xfId="2387"/>
    <cellStyle name="_CCB.HEN.Item12.ProfitNAVRecon.031209.LY_CCB.SC.Item12.ProfitNAVRecon.031210.EP_CCB.Dec03AuditPack.HL.V2.revised ctl_CCB.HO.reporting TB-Comb.4Period.040316" xfId="2388"/>
    <cellStyle name="_CCB.HEN.Item12.ProfitNAVRecon.031209.LY_CCB.SC.Item12.ProfitNAVRecon.031210.EP_CCB.Dec03AuditPack.HL.V2.revised ctl_CCB.HO.reporting TB-Comb.4Period.040316 2" xfId="2389"/>
    <cellStyle name="_CCB.HEN.Item12.ProfitNAVRecon.031209.LY_CCB.SC.Item12.ProfitNAVRecon.031210.EP_CCB.Dec03AuditPack.HL.V2.revised ctl_CCB.HO.reporting TB-HL.1P.040316" xfId="2390"/>
    <cellStyle name="_CCB.HEN.Item12.ProfitNAVRecon.031209.LY_CCB.SC.Item12.ProfitNAVRecon.031210.EP_CCB.Dec03AuditPack.HL.V2.revised ctl_CCB.HO.reporting TB-HL.1P.040316 2" xfId="2391"/>
    <cellStyle name="_CCB.HEN.Item12.ProfitNAVRecon.031209.LY_CCB.SC.Item12.ProfitNAVRecon.031210.EP_CCB.Dec03AuditPack.HL.V2.revised ctl_CCB.HO.reporting TB-HL.1P.040316_05.CCB.HO.Tool.PRCAccounts.040409" xfId="2392"/>
    <cellStyle name="_CCB.HEN.Item12.ProfitNAVRecon.031209.LY_CCB.SC.Item12.ProfitNAVRecon.031210.EP_CCB.Dec03AuditPack.HL.V2.revised ctl_CCB.HO.reporting TB-HL.1P.040316_05.CCB.HO.Tool.PRCAccounts.040409 2" xfId="2393"/>
    <cellStyle name="_CCB.HEN.Item12.ProfitNAVRecon.031209.LY_CCB.SC.Item12.ProfitNAVRecon.031210.EP_CCB.Dec03AuditPack.HL.V2.revised ctl_CCB.HO.Tool - convert old 2.5yrs combine TB to new.040315" xfId="2394"/>
    <cellStyle name="_CCB.HEN.Item12.ProfitNAVRecon.031209.LY_CCB.SC.Item12.ProfitNAVRecon.031210.EP_CCB.Dec03AuditPack.HL.V2.revised ctl_CCB.HO.Tool - convert old 2.5yrs combine TB to new.040315 2" xfId="2395"/>
    <cellStyle name="_CCB.HEN.Item12.ProfitNAVRecon.031209.LY_CCB.SC.Item12.ProfitNAVRecon.031210.EP_CCB.Dec03AuditPack.HL.V2.revised ctl_CCB.xx.4P.PRCTB.yymmdd" xfId="2396"/>
    <cellStyle name="_CCB.HEN.Item12.ProfitNAVRecon.031209.LY_CCB.SC.Item12.ProfitNAVRecon.031210.EP_CCB.Dec03AuditPack.HL.V2.revised ctl_CCB.xx.4P.PRCTB.yymmdd 2" xfId="2397"/>
    <cellStyle name="_CCB.HEN.Item12.ProfitNAVRecon.031209.LY_CCB.SX.Item12.F.ProfitNAVRecon.031212.MS" xfId="2398"/>
    <cellStyle name="_CCB.HEN.Item12.ProfitNAVRecon.031209.LY_CCB.SX.Item12.F.ProfitNAVRecon.031212.MS 2" xfId="2399"/>
    <cellStyle name="_CCB.HEN.Item12.ProfitNAVRecon.031209.LY_CCB.SX.Item12.F.ProfitNAVRecon.031212.MS_05.CCB.HO.Tool.PRCAccounts.040409" xfId="2400"/>
    <cellStyle name="_CCB.HEN.Item12.ProfitNAVRecon.031209.LY_CCB.SX.Item12.F.ProfitNAVRecon.031212.MS_05.CCB.HO.Tool.PRCAccounts.040409 2" xfId="2401"/>
    <cellStyle name="_CCB.HEN.Item12.ProfitNAVRecon.031209.LY_CCB.SX.Item12.F.ProfitNAVRecon.031212.MS_CCB.Dec03AuditPack.GL.V2" xfId="2402"/>
    <cellStyle name="_CCB.HEN.Item12.ProfitNAVRecon.031209.LY_CCB.SX.Item12.F.ProfitNAVRecon.031212.MS_CCB.Dec03AuditPack.GL.V2 2" xfId="2403"/>
    <cellStyle name="_CCB.HEN.Item12.ProfitNAVRecon.031209.LY_CCB.SX.Item12.F.ProfitNAVRecon.031212.MS_CCB.Dec03AuditPack.GL.V2_05.CCB.HO.Tool.PRCAccounts.040409" xfId="2404"/>
    <cellStyle name="_CCB.HEN.Item12.ProfitNAVRecon.031209.LY_CCB.SX.Item12.F.ProfitNAVRecon.031212.MS_CCB.Dec03AuditPack.GL.V2_05.CCB.HO.Tool.PRCAccounts.040409 2" xfId="2405"/>
    <cellStyle name="_CCB.HEN.Item12.ProfitNAVRecon.031209.LY_CCB.SX.Item12.F.ProfitNAVRecon.031212.MS_CCB.Dec03AuditPack.GL.V2_CCB.Dec03AuditPack.GL.V4(trail run new)" xfId="2406"/>
    <cellStyle name="_CCB.HEN.Item12.ProfitNAVRecon.031209.LY_CCB.SX.Item12.F.ProfitNAVRecon.031212.MS_CCB.Dec03AuditPack.GL.V2_CCB.Dec03AuditPack.GL.V4(trail run new) 2" xfId="2407"/>
    <cellStyle name="_CCB.HEN.Item12.ProfitNAVRecon.031209.LY_CCB.SX.Item12.F.ProfitNAVRecon.031212.MS_CCB.Dec03AuditPack.GL.V2_CCB.Dec03AuditPack.GL.V4(trial run new)" xfId="2408"/>
    <cellStyle name="_CCB.HEN.Item12.ProfitNAVRecon.031209.LY_CCB.SX.Item12.F.ProfitNAVRecon.031212.MS_CCB.Dec03AuditPack.GL.V2_CCB.Dec03AuditPack.GL.V4(trial run new) 2" xfId="2409"/>
    <cellStyle name="_CCB.HEN.Item12.ProfitNAVRecon.031209.LY_CCB.SX.Item12.F.ProfitNAVRecon.031212.MS_CCB.Dec03AuditPack.GL.V2_Copy of CCB.Dec03AuditPack.GL.V4" xfId="2410"/>
    <cellStyle name="_CCB.HEN.Item12.ProfitNAVRecon.031209.LY_CCB.SX.Item12.F.ProfitNAVRecon.031212.MS_CCB.Dec03AuditPack.GL.V2_Copy of CCB.Dec03AuditPack.GL.V4 2" xfId="2411"/>
    <cellStyle name="_CCB.HEN.Item12.ProfitNAVRecon.031209.LY_CCB.SX.Item12.F.ProfitNAVRecon.031212.MS_CCB.Dec03AuditPack.HL.V2.revised ctl" xfId="2412"/>
    <cellStyle name="_CCB.HEN.Item12.ProfitNAVRecon.031209.LY_CCB.SX.Item12.F.ProfitNAVRecon.031212.MS_CCB.Dec03AuditPack.HL.V2.revised ctl 2" xfId="2413"/>
    <cellStyle name="_CCB.HEN.Item12.ProfitNAVRecon.031209.LY_CCB.SX.Item12.F.ProfitNAVRecon.031212.MS_CCB.Dec03AuditPack.HL.V2.revised ctl_05.CCB.HO.Tool.PRCAccounts.040409" xfId="2414"/>
    <cellStyle name="_CCB.HEN.Item12.ProfitNAVRecon.031209.LY_CCB.SX.Item12.F.ProfitNAVRecon.031212.MS_CCB.Dec03AuditPack.HL.V2.revised ctl_05.CCB.HO.Tool.PRCAccounts.040409 2" xfId="2415"/>
    <cellStyle name="_CCB.HEN.Item12.ProfitNAVRecon.031209.LY_CCB.SX.Item12.F.ProfitNAVRecon.031212.MS_CCB.Dec03AuditPack.HL.V2.revised ctl_CCB.HO.new TB template.for reporting package.040309" xfId="2416"/>
    <cellStyle name="_CCB.HEN.Item12.ProfitNAVRecon.031209.LY_CCB.SX.Item12.F.ProfitNAVRecon.031212.MS_CCB.Dec03AuditPack.HL.V2.revised ctl_CCB.HO.new TB template.for reporting package.040309 2" xfId="2417"/>
    <cellStyle name="_CCB.HEN.Item12.ProfitNAVRecon.031209.LY_CCB.SX.Item12.F.ProfitNAVRecon.031212.MS_CCB.Dec03AuditPack.HL.V2.revised ctl_CCB.HO.new TB template.for reporting package.040309_05.CCB.HO.Tool.PRCAccounts.040409" xfId="2418"/>
    <cellStyle name="_CCB.HEN.Item12.ProfitNAVRecon.031209.LY_CCB.SX.Item12.F.ProfitNAVRecon.031212.MS_CCB.Dec03AuditPack.HL.V2.revised ctl_CCB.HO.new TB template.for reporting package.040309_05.CCB.HO.Tool.PRCAccounts.040409 2" xfId="2419"/>
    <cellStyle name="_CCB.HEN.Item12.ProfitNAVRecon.031209.LY_CCB.SX.Item12.F.ProfitNAVRecon.031212.MS_CCB.Dec03AuditPack.HL.V2.revised ctl_CCB.HO.new TB template.for reporting package.1P.040316" xfId="2420"/>
    <cellStyle name="_CCB.HEN.Item12.ProfitNAVRecon.031209.LY_CCB.SX.Item12.F.ProfitNAVRecon.031212.MS_CCB.Dec03AuditPack.HL.V2.revised ctl_CCB.HO.new TB template.for reporting package.1P.040316 2" xfId="2421"/>
    <cellStyle name="_CCB.HEN.Item12.ProfitNAVRecon.031209.LY_CCB.SX.Item12.F.ProfitNAVRecon.031212.MS_CCB.Dec03AuditPack.HL.V2.revised ctl_CCB.HO.new TB template.for reporting package.1P.040316_05.CCB.HO.Tool.PRCAccounts.040409" xfId="2422"/>
    <cellStyle name="_CCB.HEN.Item12.ProfitNAVRecon.031209.LY_CCB.SX.Item12.F.ProfitNAVRecon.031212.MS_CCB.Dec03AuditPack.HL.V2.revised ctl_CCB.HO.new TB template.for reporting package.1P.040316_05.CCB.HO.Tool.PRCAccounts.040409 2" xfId="2423"/>
    <cellStyle name="_CCB.HEN.Item12.ProfitNAVRecon.031209.LY_CCB.SX.Item12.F.ProfitNAVRecon.031212.MS_CCB.Dec03AuditPack.HL.V2.revised ctl_CCB.HO.reporting TB-Comb.1P.040316" xfId="2424"/>
    <cellStyle name="_CCB.HEN.Item12.ProfitNAVRecon.031209.LY_CCB.SX.Item12.F.ProfitNAVRecon.031212.MS_CCB.Dec03AuditPack.HL.V2.revised ctl_CCB.HO.reporting TB-Comb.1P.040316 2" xfId="2425"/>
    <cellStyle name="_CCB.HEN.Item12.ProfitNAVRecon.031209.LY_CCB.SX.Item12.F.ProfitNAVRecon.031212.MS_CCB.Dec03AuditPack.HL.V2.revised ctl_CCB.HO.reporting TB-Comb.4Period.040316" xfId="2426"/>
    <cellStyle name="_CCB.HEN.Item12.ProfitNAVRecon.031209.LY_CCB.SX.Item12.F.ProfitNAVRecon.031212.MS_CCB.Dec03AuditPack.HL.V2.revised ctl_CCB.HO.reporting TB-Comb.4Period.040316 2" xfId="2427"/>
    <cellStyle name="_CCB.HEN.Item12.ProfitNAVRecon.031209.LY_CCB.SX.Item12.F.ProfitNAVRecon.031212.MS_CCB.Dec03AuditPack.HL.V2.revised ctl_CCB.HO.reporting TB-HL.1P.040316" xfId="2428"/>
    <cellStyle name="_CCB.HEN.Item12.ProfitNAVRecon.031209.LY_CCB.SX.Item12.F.ProfitNAVRecon.031212.MS_CCB.Dec03AuditPack.HL.V2.revised ctl_CCB.HO.reporting TB-HL.1P.040316 2" xfId="2429"/>
    <cellStyle name="_CCB.HEN.Item12.ProfitNAVRecon.031209.LY_CCB.SX.Item12.F.ProfitNAVRecon.031212.MS_CCB.Dec03AuditPack.HL.V2.revised ctl_CCB.HO.reporting TB-HL.1P.040316_05.CCB.HO.Tool.PRCAccounts.040409" xfId="2430"/>
    <cellStyle name="_CCB.HEN.Item12.ProfitNAVRecon.031209.LY_CCB.SX.Item12.F.ProfitNAVRecon.031212.MS_CCB.Dec03AuditPack.HL.V2.revised ctl_CCB.HO.reporting TB-HL.1P.040316_05.CCB.HO.Tool.PRCAccounts.040409 2" xfId="2431"/>
    <cellStyle name="_CCB.HEN.Item12.ProfitNAVRecon.031209.LY_CCB.SX.Item12.F.ProfitNAVRecon.031212.MS_CCB.Dec03AuditPack.HL.V2.revised ctl_CCB.HO.Tool - convert old 2.5yrs combine TB to new.040315" xfId="2432"/>
    <cellStyle name="_CCB.HEN.Item12.ProfitNAVRecon.031209.LY_CCB.SX.Item12.F.ProfitNAVRecon.031212.MS_CCB.Dec03AuditPack.HL.V2.revised ctl_CCB.HO.Tool - convert old 2.5yrs combine TB to new.040315 2" xfId="2433"/>
    <cellStyle name="_CCB.HEN.Item12.ProfitNAVRecon.031209.LY_CCB.SX.Item12.F.ProfitNAVRecon.031212.MS_CCB.Dec03AuditPack.HL.V2.revised ctl_CCB.xx.4P.PRCTB.yymmdd" xfId="2434"/>
    <cellStyle name="_CCB.HEN.Item12.ProfitNAVRecon.031209.LY_CCB.SX.Item12.F.ProfitNAVRecon.031212.MS_CCB.Dec03AuditPack.HL.V2.revised ctl_CCB.xx.4P.PRCTB.yymmdd 2" xfId="2435"/>
    <cellStyle name="_CCB.HEN.Item12.ProfitNAVRecon.031209.LY_CCB.TG.Item12.F.ProfitNAVRecon.my.031212" xfId="2436"/>
    <cellStyle name="_CCB.HEN.Item12.ProfitNAVRecon.031209.LY_CCB.TG.Item12.F.ProfitNAVRecon.my.031212 2" xfId="2437"/>
    <cellStyle name="_CCB.HEN.Item12.ProfitNAVRecon.031209.LY_CCB.TG.Item12.F.ProfitNAVRecon.my.031212_05.CCB.HO.Tool.PRCAccounts.040409" xfId="2438"/>
    <cellStyle name="_CCB.HEN.Item12.ProfitNAVRecon.031209.LY_CCB.TG.Item12.F.ProfitNAVRecon.my.031212_05.CCB.HO.Tool.PRCAccounts.040409 2" xfId="2439"/>
    <cellStyle name="_CCB.HEN.Item12.ProfitNAVRecon.031209.LY_CCB.TG.Item12.F.ProfitNAVRecon.my.031212_CCB.Dec03AuditPack.GL.V2" xfId="2440"/>
    <cellStyle name="_CCB.HEN.Item12.ProfitNAVRecon.031209.LY_CCB.TG.Item12.F.ProfitNAVRecon.my.031212_CCB.Dec03AuditPack.GL.V2 2" xfId="2441"/>
    <cellStyle name="_CCB.HEN.Item12.ProfitNAVRecon.031209.LY_CCB.TG.Item12.F.ProfitNAVRecon.my.031212_CCB.Dec03AuditPack.GL.V2_05.CCB.HO.Tool.PRCAccounts.040409" xfId="2442"/>
    <cellStyle name="_CCB.HEN.Item12.ProfitNAVRecon.031209.LY_CCB.TG.Item12.F.ProfitNAVRecon.my.031212_CCB.Dec03AuditPack.GL.V2_05.CCB.HO.Tool.PRCAccounts.040409 2" xfId="2443"/>
    <cellStyle name="_CCB.HEN.Item12.ProfitNAVRecon.031209.LY_CCB.TG.Item12.F.ProfitNAVRecon.my.031212_CCB.Dec03AuditPack.GL.V2_CCB.Dec03AuditPack.GL.V4(trail run new)" xfId="2444"/>
    <cellStyle name="_CCB.HEN.Item12.ProfitNAVRecon.031209.LY_CCB.TG.Item12.F.ProfitNAVRecon.my.031212_CCB.Dec03AuditPack.GL.V2_CCB.Dec03AuditPack.GL.V4(trail run new) 2" xfId="2445"/>
    <cellStyle name="_CCB.HEN.Item12.ProfitNAVRecon.031209.LY_CCB.TG.Item12.F.ProfitNAVRecon.my.031212_CCB.Dec03AuditPack.GL.V2_CCB.Dec03AuditPack.GL.V4(trial run new)" xfId="2446"/>
    <cellStyle name="_CCB.HEN.Item12.ProfitNAVRecon.031209.LY_CCB.TG.Item12.F.ProfitNAVRecon.my.031212_CCB.Dec03AuditPack.GL.V2_CCB.Dec03AuditPack.GL.V4(trial run new) 2" xfId="2447"/>
    <cellStyle name="_CCB.HEN.Item12.ProfitNAVRecon.031209.LY_CCB.TG.Item12.F.ProfitNAVRecon.my.031212_CCB.Dec03AuditPack.GL.V2_Copy of CCB.Dec03AuditPack.GL.V4" xfId="2448"/>
    <cellStyle name="_CCB.HEN.Item12.ProfitNAVRecon.031209.LY_CCB.TG.Item12.F.ProfitNAVRecon.my.031212_CCB.Dec03AuditPack.GL.V2_Copy of CCB.Dec03AuditPack.GL.V4 2" xfId="2449"/>
    <cellStyle name="_CCB.HEN.Item12.ProfitNAVRecon.031209.LY_CCB.TG.Item12.F.ProfitNAVRecon.my.031212_CCB.Dec03AuditPack.HL.V2.revised ctl" xfId="2450"/>
    <cellStyle name="_CCB.HEN.Item12.ProfitNAVRecon.031209.LY_CCB.TG.Item12.F.ProfitNAVRecon.my.031212_CCB.Dec03AuditPack.HL.V2.revised ctl 2" xfId="2451"/>
    <cellStyle name="_CCB.HEN.Item12.ProfitNAVRecon.031209.LY_CCB.TG.Item12.F.ProfitNAVRecon.my.031212_CCB.Dec03AuditPack.HL.V2.revised ctl_05.CCB.HO.Tool.PRCAccounts.040409" xfId="2452"/>
    <cellStyle name="_CCB.HEN.Item12.ProfitNAVRecon.031209.LY_CCB.TG.Item12.F.ProfitNAVRecon.my.031212_CCB.Dec03AuditPack.HL.V2.revised ctl_05.CCB.HO.Tool.PRCAccounts.040409 2" xfId="2453"/>
    <cellStyle name="_CCB.HEN.Item12.ProfitNAVRecon.031209.LY_CCB.TG.Item12.F.ProfitNAVRecon.my.031212_CCB.Dec03AuditPack.HL.V2.revised ctl_CCB.HO.new TB template.for reporting package.040309" xfId="2454"/>
    <cellStyle name="_CCB.HEN.Item12.ProfitNAVRecon.031209.LY_CCB.TG.Item12.F.ProfitNAVRecon.my.031212_CCB.Dec03AuditPack.HL.V2.revised ctl_CCB.HO.new TB template.for reporting package.040309 2" xfId="2455"/>
    <cellStyle name="_CCB.HEN.Item12.ProfitNAVRecon.031209.LY_CCB.TG.Item12.F.ProfitNAVRecon.my.031212_CCB.Dec03AuditPack.HL.V2.revised ctl_CCB.HO.new TB template.for reporting package.040309_05.CCB.HO.Tool.PRCAccounts.040409" xfId="2456"/>
    <cellStyle name="_CCB.HEN.Item12.ProfitNAVRecon.031209.LY_CCB.TG.Item12.F.ProfitNAVRecon.my.031212_CCB.Dec03AuditPack.HL.V2.revised ctl_CCB.HO.new TB template.for reporting package.040309_05.CCB.HO.Tool.PRCAccounts.040409 2" xfId="2457"/>
    <cellStyle name="_CCB.HEN.Item12.ProfitNAVRecon.031209.LY_CCB.TG.Item12.F.ProfitNAVRecon.my.031212_CCB.Dec03AuditPack.HL.V2.revised ctl_CCB.HO.new TB template.for reporting package.1P.040316" xfId="2458"/>
    <cellStyle name="_CCB.HEN.Item12.ProfitNAVRecon.031209.LY_CCB.TG.Item12.F.ProfitNAVRecon.my.031212_CCB.Dec03AuditPack.HL.V2.revised ctl_CCB.HO.new TB template.for reporting package.1P.040316 2" xfId="2459"/>
    <cellStyle name="_CCB.HEN.Item12.ProfitNAVRecon.031209.LY_CCB.TG.Item12.F.ProfitNAVRecon.my.031212_CCB.Dec03AuditPack.HL.V2.revised ctl_CCB.HO.new TB template.for reporting package.1P.040316_05.CCB.HO.Tool.PRCAccounts.040409" xfId="2460"/>
    <cellStyle name="_CCB.HEN.Item12.ProfitNAVRecon.031209.LY_CCB.TG.Item12.F.ProfitNAVRecon.my.031212_CCB.Dec03AuditPack.HL.V2.revised ctl_CCB.HO.new TB template.for reporting package.1P.040316_05.CCB.HO.Tool.PRCAccounts.040409 2" xfId="2461"/>
    <cellStyle name="_CCB.HEN.Item12.ProfitNAVRecon.031209.LY_CCB.TG.Item12.F.ProfitNAVRecon.my.031212_CCB.Dec03AuditPack.HL.V2.revised ctl_CCB.HO.reporting TB-Comb.1P.040316" xfId="2462"/>
    <cellStyle name="_CCB.HEN.Item12.ProfitNAVRecon.031209.LY_CCB.TG.Item12.F.ProfitNAVRecon.my.031212_CCB.Dec03AuditPack.HL.V2.revised ctl_CCB.HO.reporting TB-Comb.1P.040316 2" xfId="2463"/>
    <cellStyle name="_CCB.HEN.Item12.ProfitNAVRecon.031209.LY_CCB.TG.Item12.F.ProfitNAVRecon.my.031212_CCB.Dec03AuditPack.HL.V2.revised ctl_CCB.HO.reporting TB-Comb.4Period.040316" xfId="2464"/>
    <cellStyle name="_CCB.HEN.Item12.ProfitNAVRecon.031209.LY_CCB.TG.Item12.F.ProfitNAVRecon.my.031212_CCB.Dec03AuditPack.HL.V2.revised ctl_CCB.HO.reporting TB-Comb.4Period.040316 2" xfId="2465"/>
    <cellStyle name="_CCB.HEN.Item12.ProfitNAVRecon.031209.LY_CCB.TG.Item12.F.ProfitNAVRecon.my.031212_CCB.Dec03AuditPack.HL.V2.revised ctl_CCB.HO.reporting TB-HL.1P.040316" xfId="2466"/>
    <cellStyle name="_CCB.HEN.Item12.ProfitNAVRecon.031209.LY_CCB.TG.Item12.F.ProfitNAVRecon.my.031212_CCB.Dec03AuditPack.HL.V2.revised ctl_CCB.HO.reporting TB-HL.1P.040316 2" xfId="2467"/>
    <cellStyle name="_CCB.HEN.Item12.ProfitNAVRecon.031209.LY_CCB.TG.Item12.F.ProfitNAVRecon.my.031212_CCB.Dec03AuditPack.HL.V2.revised ctl_CCB.HO.reporting TB-HL.1P.040316_05.CCB.HO.Tool.PRCAccounts.040409" xfId="2468"/>
    <cellStyle name="_CCB.HEN.Item12.ProfitNAVRecon.031209.LY_CCB.TG.Item12.F.ProfitNAVRecon.my.031212_CCB.Dec03AuditPack.HL.V2.revised ctl_CCB.HO.reporting TB-HL.1P.040316_05.CCB.HO.Tool.PRCAccounts.040409 2" xfId="2469"/>
    <cellStyle name="_CCB.HEN.Item12.ProfitNAVRecon.031209.LY_CCB.TG.Item12.F.ProfitNAVRecon.my.031212_CCB.Dec03AuditPack.HL.V2.revised ctl_CCB.HO.Tool - convert old 2.5yrs combine TB to new.040315" xfId="2470"/>
    <cellStyle name="_CCB.HEN.Item12.ProfitNAVRecon.031209.LY_CCB.TG.Item12.F.ProfitNAVRecon.my.031212_CCB.Dec03AuditPack.HL.V2.revised ctl_CCB.HO.Tool - convert old 2.5yrs combine TB to new.040315 2" xfId="2471"/>
    <cellStyle name="_CCB.HEN.Item12.ProfitNAVRecon.031209.LY_CCB.TG.Item12.F.ProfitNAVRecon.my.031212_CCB.Dec03AuditPack.HL.V2.revised ctl_CCB.xx.4P.PRCTB.yymmdd" xfId="2472"/>
    <cellStyle name="_CCB.HEN.Item12.ProfitNAVRecon.031209.LY_CCB.TG.Item12.F.ProfitNAVRecon.my.031212_CCB.Dec03AuditPack.HL.V2.revised ctl_CCB.xx.4P.PRCTB.yymmdd 2" xfId="2473"/>
    <cellStyle name="_CCB.HEN.Item12.ProfitNAVRecon.031209.LY_CCB.XZ.item12.3D.ProfitNAVRec.031124.dhnc" xfId="2474"/>
    <cellStyle name="_CCB.HEN.Item12.ProfitNAVRecon.031209.LY_CCB.XZ.item12.3D.ProfitNAVRec.031124.dhnc 2" xfId="2475"/>
    <cellStyle name="_CCB.HEN.Item12.ProfitNAVRecon.031209.LY_CCB.XZ.item12.3D.ProfitNAVRec.031124.dhnc_05.CCB.HO.Tool.PRCAccounts.040409" xfId="2476"/>
    <cellStyle name="_CCB.HEN.Item12.ProfitNAVRecon.031209.LY_CCB.XZ.item12.3D.ProfitNAVRec.031124.dhnc_05.CCB.HO.Tool.PRCAccounts.040409 2" xfId="2477"/>
    <cellStyle name="_CCB.HEN.Item12.ProfitNAVRecon.031209.LY_CCB.XZ.item12.3D.ProfitNAVRec.031124.dhnc_CCB.Dec03AuditPack.GL.V2" xfId="2478"/>
    <cellStyle name="_CCB.HEN.Item12.ProfitNAVRecon.031209.LY_CCB.XZ.item12.3D.ProfitNAVRec.031124.dhnc_CCB.Dec03AuditPack.GL.V2 2" xfId="2479"/>
    <cellStyle name="_CCB.HEN.Item12.ProfitNAVRecon.031209.LY_CCB.XZ.item12.3D.ProfitNAVRec.031124.dhnc_CCB.Dec03AuditPack.GL.V2_05.CCB.HO.Tool.PRCAccounts.040409" xfId="2480"/>
    <cellStyle name="_CCB.HEN.Item12.ProfitNAVRecon.031209.LY_CCB.XZ.item12.3D.ProfitNAVRec.031124.dhnc_CCB.Dec03AuditPack.GL.V2_05.CCB.HO.Tool.PRCAccounts.040409 2" xfId="2481"/>
    <cellStyle name="_CCB.HEN.Item12.ProfitNAVRecon.031209.LY_CCB.XZ.item12.3D.ProfitNAVRec.031124.dhnc_CCB.Dec03AuditPack.GL.V2_CCB.Dec03AuditPack.GL.V4(trail run new)" xfId="2482"/>
    <cellStyle name="_CCB.HEN.Item12.ProfitNAVRecon.031209.LY_CCB.XZ.item12.3D.ProfitNAVRec.031124.dhnc_CCB.Dec03AuditPack.GL.V2_CCB.Dec03AuditPack.GL.V4(trail run new) 2" xfId="2483"/>
    <cellStyle name="_CCB.HEN.Item12.ProfitNAVRecon.031209.LY_CCB.XZ.item12.3D.ProfitNAVRec.031124.dhnc_CCB.Dec03AuditPack.GL.V2_CCB.Dec03AuditPack.GL.V4(trial run new)" xfId="2484"/>
    <cellStyle name="_CCB.HEN.Item12.ProfitNAVRecon.031209.LY_CCB.XZ.item12.3D.ProfitNAVRec.031124.dhnc_CCB.Dec03AuditPack.GL.V2_CCB.Dec03AuditPack.GL.V4(trial run new) 2" xfId="2485"/>
    <cellStyle name="_CCB.HEN.Item12.ProfitNAVRecon.031209.LY_CCB.XZ.item12.3D.ProfitNAVRec.031124.dhnc_CCB.Dec03AuditPack.GL.V2_Copy of CCB.Dec03AuditPack.GL.V4" xfId="2486"/>
    <cellStyle name="_CCB.HEN.Item12.ProfitNAVRecon.031209.LY_CCB.XZ.item12.3D.ProfitNAVRec.031124.dhnc_CCB.Dec03AuditPack.GL.V2_Copy of CCB.Dec03AuditPack.GL.V4 2" xfId="2487"/>
    <cellStyle name="_CCB.HEN.Item12.ProfitNAVRecon.031209.LY_CCB.XZ.item12.3D.ProfitNAVRec.031124.dhnc_CCB.Dec03AuditPack.HL.V2.revised ctl" xfId="2488"/>
    <cellStyle name="_CCB.HEN.Item12.ProfitNAVRecon.031209.LY_CCB.XZ.item12.3D.ProfitNAVRec.031124.dhnc_CCB.Dec03AuditPack.HL.V2.revised ctl 2" xfId="2489"/>
    <cellStyle name="_CCB.HEN.Item12.ProfitNAVRecon.031209.LY_CCB.XZ.item12.3D.ProfitNAVRec.031124.dhnc_CCB.Dec03AuditPack.HL.V2.revised ctl_05.CCB.HO.Tool.PRCAccounts.040409" xfId="2490"/>
    <cellStyle name="_CCB.HEN.Item12.ProfitNAVRecon.031209.LY_CCB.XZ.item12.3D.ProfitNAVRec.031124.dhnc_CCB.Dec03AuditPack.HL.V2.revised ctl_05.CCB.HO.Tool.PRCAccounts.040409 2" xfId="2491"/>
    <cellStyle name="_CCB.HEN.Item12.ProfitNAVRecon.031209.LY_CCB.XZ.item12.3D.ProfitNAVRec.031124.dhnc_CCB.Dec03AuditPack.HL.V2.revised ctl_CCB.HO.new TB template.for reporting package.040309" xfId="2492"/>
    <cellStyle name="_CCB.HEN.Item12.ProfitNAVRecon.031209.LY_CCB.XZ.item12.3D.ProfitNAVRec.031124.dhnc_CCB.Dec03AuditPack.HL.V2.revised ctl_CCB.HO.new TB template.for reporting package.040309 2" xfId="2493"/>
    <cellStyle name="_CCB.HEN.Item12.ProfitNAVRecon.031209.LY_CCB.XZ.item12.3D.ProfitNAVRec.031124.dhnc_CCB.Dec03AuditPack.HL.V2.revised ctl_CCB.HO.new TB template.for reporting package.040309_05.CCB.HO.Tool.PRCAccounts.040409" xfId="2494"/>
    <cellStyle name="_CCB.HEN.Item12.ProfitNAVRecon.031209.LY_CCB.XZ.item12.3D.ProfitNAVRec.031124.dhnc_CCB.Dec03AuditPack.HL.V2.revised ctl_CCB.HO.new TB template.for reporting package.040309_05.CCB.HO.Tool.PRCAccounts.040409 2" xfId="2495"/>
    <cellStyle name="_CCB.HEN.Item12.ProfitNAVRecon.031209.LY_CCB.XZ.item12.3D.ProfitNAVRec.031124.dhnc_CCB.Dec03AuditPack.HL.V2.revised ctl_CCB.HO.new TB template.for reporting package.1P.040316" xfId="2496"/>
    <cellStyle name="_CCB.HEN.Item12.ProfitNAVRecon.031209.LY_CCB.XZ.item12.3D.ProfitNAVRec.031124.dhnc_CCB.Dec03AuditPack.HL.V2.revised ctl_CCB.HO.new TB template.for reporting package.1P.040316 2" xfId="2497"/>
    <cellStyle name="_CCB.HEN.Item12.ProfitNAVRecon.031209.LY_CCB.XZ.item12.3D.ProfitNAVRec.031124.dhnc_CCB.Dec03AuditPack.HL.V2.revised ctl_CCB.HO.new TB template.for reporting package.1P.040316_05.CCB.HO.Tool.PRCAccounts.040409" xfId="2498"/>
    <cellStyle name="_CCB.HEN.Item12.ProfitNAVRecon.031209.LY_CCB.XZ.item12.3D.ProfitNAVRec.031124.dhnc_CCB.Dec03AuditPack.HL.V2.revised ctl_CCB.HO.new TB template.for reporting package.1P.040316_05.CCB.HO.Tool.PRCAccounts.040409 2" xfId="2499"/>
    <cellStyle name="_CCB.HEN.Item12.ProfitNAVRecon.031209.LY_CCB.XZ.item12.3D.ProfitNAVRec.031124.dhnc_CCB.Dec03AuditPack.HL.V2.revised ctl_CCB.HO.reporting TB-Comb.1P.040316" xfId="2500"/>
    <cellStyle name="_CCB.HEN.Item12.ProfitNAVRecon.031209.LY_CCB.XZ.item12.3D.ProfitNAVRec.031124.dhnc_CCB.Dec03AuditPack.HL.V2.revised ctl_CCB.HO.reporting TB-Comb.1P.040316 2" xfId="2501"/>
    <cellStyle name="_CCB.HEN.Item12.ProfitNAVRecon.031209.LY_CCB.XZ.item12.3D.ProfitNAVRec.031124.dhnc_CCB.Dec03AuditPack.HL.V2.revised ctl_CCB.HO.reporting TB-Comb.4Period.040316" xfId="2502"/>
    <cellStyle name="_CCB.HEN.Item12.ProfitNAVRecon.031209.LY_CCB.XZ.item12.3D.ProfitNAVRec.031124.dhnc_CCB.Dec03AuditPack.HL.V2.revised ctl_CCB.HO.reporting TB-Comb.4Period.040316 2" xfId="2503"/>
    <cellStyle name="_CCB.HEN.Item12.ProfitNAVRecon.031209.LY_CCB.XZ.item12.3D.ProfitNAVRec.031124.dhnc_CCB.Dec03AuditPack.HL.V2.revised ctl_CCB.HO.reporting TB-HL.1P.040316" xfId="2504"/>
    <cellStyle name="_CCB.HEN.Item12.ProfitNAVRecon.031209.LY_CCB.XZ.item12.3D.ProfitNAVRec.031124.dhnc_CCB.Dec03AuditPack.HL.V2.revised ctl_CCB.HO.reporting TB-HL.1P.040316 2" xfId="2505"/>
    <cellStyle name="_CCB.HEN.Item12.ProfitNAVRecon.031209.LY_CCB.XZ.item12.3D.ProfitNAVRec.031124.dhnc_CCB.Dec03AuditPack.HL.V2.revised ctl_CCB.HO.reporting TB-HL.1P.040316_05.CCB.HO.Tool.PRCAccounts.040409" xfId="2506"/>
    <cellStyle name="_CCB.HEN.Item12.ProfitNAVRecon.031209.LY_CCB.XZ.item12.3D.ProfitNAVRec.031124.dhnc_CCB.Dec03AuditPack.HL.V2.revised ctl_CCB.HO.reporting TB-HL.1P.040316_05.CCB.HO.Tool.PRCAccounts.040409 2" xfId="2507"/>
    <cellStyle name="_CCB.HEN.Item12.ProfitNAVRecon.031209.LY_CCB.XZ.item12.3D.ProfitNAVRec.031124.dhnc_CCB.Dec03AuditPack.HL.V2.revised ctl_CCB.HO.Tool - convert old 2.5yrs combine TB to new.040315" xfId="2508"/>
    <cellStyle name="_CCB.HEN.Item12.ProfitNAVRecon.031209.LY_CCB.XZ.item12.3D.ProfitNAVRec.031124.dhnc_CCB.Dec03AuditPack.HL.V2.revised ctl_CCB.HO.Tool - convert old 2.5yrs combine TB to new.040315 2" xfId="2509"/>
    <cellStyle name="_CCB.HEN.Item12.ProfitNAVRecon.031209.LY_CCB.XZ.item12.3D.ProfitNAVRec.031124.dhnc_CCB.Dec03AuditPack.HL.V2.revised ctl_CCB.xx.4P.PRCTB.yymmdd" xfId="2510"/>
    <cellStyle name="_CCB.HEN.Item12.ProfitNAVRecon.031209.LY_CCB.XZ.item12.3D.ProfitNAVRec.031124.dhnc_CCB.Dec03AuditPack.HL.V2.revised ctl_CCB.xx.4P.PRCTB.yymmdd 2" xfId="2511"/>
    <cellStyle name="_CCB.HEN.Item12.ProfitNAVRecon.031209.LY_P3.1 Intercompany Summary" xfId="2512"/>
    <cellStyle name="_CCB.HEN.Item12.ProfitNAVRecon.031209.LY_P3.1 Intercompany Summary 2" xfId="2513"/>
    <cellStyle name="_CCB.HO.2001 combined Jnl summary.GL.031221" xfId="2514"/>
    <cellStyle name="_CCB.HO.2001 combined Jnl summary.GL.031221 2" xfId="2515"/>
    <cellStyle name="_CCB.HO.2001 combined Jnl summary.GL.031221_05.CCB.HO.Tool.PRCAccounts.040409" xfId="2516"/>
    <cellStyle name="_CCB.HO.2001 combined Jnl summary.GL.031221_05.CCB.HO.Tool.PRCAccounts.040409 2" xfId="2517"/>
    <cellStyle name="_CCB.HO.2001 combined Jnl summary.GL.031221_CCB.Dec03AuditPack.GL.V2" xfId="2518"/>
    <cellStyle name="_CCB.HO.2001 combined Jnl summary.GL.031221_CCB.Dec03AuditPack.GL.V2 2" xfId="2519"/>
    <cellStyle name="_CCB.HO.2001 combined Jnl summary.GL.031221_CCB.Dec03AuditPack.GL.V2_05.CCB.HO.Tool.PRCAccounts.040409" xfId="2520"/>
    <cellStyle name="_CCB.HO.2001 combined Jnl summary.GL.031221_CCB.Dec03AuditPack.GL.V2_05.CCB.HO.Tool.PRCAccounts.040409 2" xfId="2521"/>
    <cellStyle name="_CCB.HO.2001 combined Jnl summary.GL.031221_CCB.Dec03AuditPack.GL.V2_CCB.Dec03AuditPack.GL.V4(trail run new)" xfId="2522"/>
    <cellStyle name="_CCB.HO.2001 combined Jnl summary.GL.031221_CCB.Dec03AuditPack.GL.V2_CCB.Dec03AuditPack.GL.V4(trail run new) 2" xfId="2523"/>
    <cellStyle name="_CCB.HO.2001 combined Jnl summary.GL.031221_CCB.Dec03AuditPack.GL.V2_CCB.Dec03AuditPack.GL.V4(trial run new)" xfId="2524"/>
    <cellStyle name="_CCB.HO.2001 combined Jnl summary.GL.031221_CCB.Dec03AuditPack.GL.V2_CCB.Dec03AuditPack.GL.V4(trial run new) 2" xfId="2525"/>
    <cellStyle name="_CCB.HO.2001 combined Jnl summary.GL.031221_CCB.Dec03AuditPack.GL.V2_Copy of CCB.Dec03AuditPack.GL.V4" xfId="2526"/>
    <cellStyle name="_CCB.HO.2001 combined Jnl summary.GL.031221_CCB.Dec03AuditPack.GL.V2_Copy of CCB.Dec03AuditPack.GL.V4 2" xfId="2527"/>
    <cellStyle name="_CCB.HO.2001 combined Jnl summary.GL.031221_CCB.Dec03AuditPack.HL.V2.revised ctl" xfId="2528"/>
    <cellStyle name="_CCB.HO.2001 combined Jnl summary.GL.031221_CCB.Dec03AuditPack.HL.V2.revised ctl 2" xfId="2529"/>
    <cellStyle name="_CCB.HO.2001 combined Jnl summary.GL.031221_CCB.Dec03AuditPack.HL.V2.revised ctl_05.CCB.HO.Tool.PRCAccounts.040409" xfId="2530"/>
    <cellStyle name="_CCB.HO.2001 combined Jnl summary.GL.031221_CCB.Dec03AuditPack.HL.V2.revised ctl_05.CCB.HO.Tool.PRCAccounts.040409 2" xfId="2531"/>
    <cellStyle name="_CCB.HO.2001 combined Jnl summary.GL.031221_CCB.Dec03AuditPack.HL.V2.revised ctl_CCB.HO.new TB template.for reporting package.040309" xfId="2532"/>
    <cellStyle name="_CCB.HO.2001 combined Jnl summary.GL.031221_CCB.Dec03AuditPack.HL.V2.revised ctl_CCB.HO.new TB template.for reporting package.040309 2" xfId="2533"/>
    <cellStyle name="_CCB.HO.2001 combined Jnl summary.GL.031221_CCB.Dec03AuditPack.HL.V2.revised ctl_CCB.HO.new TB template.for reporting package.040309_05.CCB.HO.Tool.PRCAccounts.040409" xfId="2534"/>
    <cellStyle name="_CCB.HO.2001 combined Jnl summary.GL.031221_CCB.Dec03AuditPack.HL.V2.revised ctl_CCB.HO.new TB template.for reporting package.040309_05.CCB.HO.Tool.PRCAccounts.040409 2" xfId="2535"/>
    <cellStyle name="_CCB.HO.2001 combined Jnl summary.GL.031221_CCB.Dec03AuditPack.HL.V2.revised ctl_CCB.HO.new TB template.for reporting package.1P.040316" xfId="2536"/>
    <cellStyle name="_CCB.HO.2001 combined Jnl summary.GL.031221_CCB.Dec03AuditPack.HL.V2.revised ctl_CCB.HO.new TB template.for reporting package.1P.040316 2" xfId="2537"/>
    <cellStyle name="_CCB.HO.2001 combined Jnl summary.GL.031221_CCB.Dec03AuditPack.HL.V2.revised ctl_CCB.HO.new TB template.for reporting package.1P.040316_05.CCB.HO.Tool.PRCAccounts.040409" xfId="2538"/>
    <cellStyle name="_CCB.HO.2001 combined Jnl summary.GL.031221_CCB.Dec03AuditPack.HL.V2.revised ctl_CCB.HO.new TB template.for reporting package.1P.040316_05.CCB.HO.Tool.PRCAccounts.040409 2" xfId="2539"/>
    <cellStyle name="_CCB.HO.2001 combined Jnl summary.GL.031221_CCB.Dec03AuditPack.HL.V2.revised ctl_CCB.HO.reporting TB-Comb.1P.040316" xfId="2540"/>
    <cellStyle name="_CCB.HO.2001 combined Jnl summary.GL.031221_CCB.Dec03AuditPack.HL.V2.revised ctl_CCB.HO.reporting TB-Comb.1P.040316 2" xfId="2541"/>
    <cellStyle name="_CCB.HO.2001 combined Jnl summary.GL.031221_CCB.Dec03AuditPack.HL.V2.revised ctl_CCB.HO.reporting TB-Comb.4Period.040316" xfId="2542"/>
    <cellStyle name="_CCB.HO.2001 combined Jnl summary.GL.031221_CCB.Dec03AuditPack.HL.V2.revised ctl_CCB.HO.reporting TB-Comb.4Period.040316 2" xfId="2543"/>
    <cellStyle name="_CCB.HO.2001 combined Jnl summary.GL.031221_CCB.Dec03AuditPack.HL.V2.revised ctl_CCB.HO.reporting TB-HL.1P.040316" xfId="2544"/>
    <cellStyle name="_CCB.HO.2001 combined Jnl summary.GL.031221_CCB.Dec03AuditPack.HL.V2.revised ctl_CCB.HO.reporting TB-HL.1P.040316 2" xfId="2545"/>
    <cellStyle name="_CCB.HO.2001 combined Jnl summary.GL.031221_CCB.Dec03AuditPack.HL.V2.revised ctl_CCB.HO.reporting TB-HL.1P.040316_05.CCB.HO.Tool.PRCAccounts.040409" xfId="2546"/>
    <cellStyle name="_CCB.HO.2001 combined Jnl summary.GL.031221_CCB.Dec03AuditPack.HL.V2.revised ctl_CCB.HO.reporting TB-HL.1P.040316_05.CCB.HO.Tool.PRCAccounts.040409 2" xfId="2547"/>
    <cellStyle name="_CCB.HO.2001 combined Jnl summary.GL.031221_CCB.Dec03AuditPack.HL.V2.revised ctl_CCB.HO.Tool - convert old 2.5yrs combine TB to new.040315" xfId="2548"/>
    <cellStyle name="_CCB.HO.2001 combined Jnl summary.GL.031221_CCB.Dec03AuditPack.HL.V2.revised ctl_CCB.HO.Tool - convert old 2.5yrs combine TB to new.040315 2" xfId="2549"/>
    <cellStyle name="_CCB.HO.2001 combined Jnl summary.GL.031221_CCB.Dec03AuditPack.HL.V2.revised ctl_CCB.xx.4P.PRCTB.yymmdd" xfId="2550"/>
    <cellStyle name="_CCB.HO.2001 combined Jnl summary.GL.031221_CCB.Dec03AuditPack.HL.V2.revised ctl_CCB.xx.4P.PRCTB.yymmdd 2" xfId="2551"/>
    <cellStyle name="_CCB.HO.2001 Jnl summary by jnl.GL PRC 1-12,33" xfId="2552"/>
    <cellStyle name="_CCB.HO.2001 Jnl summary by jnl.GL PRC 1-12,33 2" xfId="2553"/>
    <cellStyle name="_CCB.HO.2001 Jnl summary by jnl.GL PRC 1-12,33_05.CCB.HO.Tool.PRCAccounts.040409" xfId="2554"/>
    <cellStyle name="_CCB.HO.2001 Jnl summary by jnl.GL PRC 1-12,33_05.CCB.HO.Tool.PRCAccounts.040409 2" xfId="2555"/>
    <cellStyle name="_CCB.HO.2001 Jnl summary by jnl.GL PRC 1-12,33_CCB.Dec03AuditPack.GL.V2" xfId="2556"/>
    <cellStyle name="_CCB.HO.2001 Jnl summary by jnl.GL PRC 1-12,33_CCB.Dec03AuditPack.GL.V2 2" xfId="2557"/>
    <cellStyle name="_CCB.HO.2001 Jnl summary by jnl.GL PRC 1-12,33_CCB.Dec03AuditPack.GL.V2_05.CCB.HO.Tool.PRCAccounts.040409" xfId="2558"/>
    <cellStyle name="_CCB.HO.2001 Jnl summary by jnl.GL PRC 1-12,33_CCB.Dec03AuditPack.GL.V2_05.CCB.HO.Tool.PRCAccounts.040409 2" xfId="2559"/>
    <cellStyle name="_CCB.HO.2001 Jnl summary by jnl.GL PRC 1-12,33_CCB.Dec03AuditPack.GL.V2_CCB.Dec03AuditPack.GL.V4(trail run new)" xfId="2560"/>
    <cellStyle name="_CCB.HO.2001 Jnl summary by jnl.GL PRC 1-12,33_CCB.Dec03AuditPack.GL.V2_CCB.Dec03AuditPack.GL.V4(trail run new) 2" xfId="2561"/>
    <cellStyle name="_CCB.HO.2001 Jnl summary by jnl.GL PRC 1-12,33_CCB.Dec03AuditPack.GL.V2_CCB.Dec03AuditPack.GL.V4(trial run new)" xfId="2562"/>
    <cellStyle name="_CCB.HO.2001 Jnl summary by jnl.GL PRC 1-12,33_CCB.Dec03AuditPack.GL.V2_CCB.Dec03AuditPack.GL.V4(trial run new) 2" xfId="2563"/>
    <cellStyle name="_CCB.HO.2001 Jnl summary by jnl.GL PRC 1-12,33_CCB.Dec03AuditPack.GL.V2_Copy of CCB.Dec03AuditPack.GL.V4" xfId="2564"/>
    <cellStyle name="_CCB.HO.2001 Jnl summary by jnl.GL PRC 1-12,33_CCB.Dec03AuditPack.GL.V2_Copy of CCB.Dec03AuditPack.GL.V4 2" xfId="2565"/>
    <cellStyle name="_CCB.HO.2001 Jnl summary by jnl.GL PRC 1-12,33_CCB.Dec03AuditPack.HL.V2.revised ctl" xfId="2566"/>
    <cellStyle name="_CCB.HO.2001 Jnl summary by jnl.GL PRC 1-12,33_CCB.Dec03AuditPack.HL.V2.revised ctl 2" xfId="2567"/>
    <cellStyle name="_CCB.HO.2001 Jnl summary by jnl.GL PRC 1-12,33_CCB.Dec03AuditPack.HL.V2.revised ctl_05.CCB.HO.Tool.PRCAccounts.040409" xfId="2568"/>
    <cellStyle name="_CCB.HO.2001 Jnl summary by jnl.GL PRC 1-12,33_CCB.Dec03AuditPack.HL.V2.revised ctl_05.CCB.HO.Tool.PRCAccounts.040409 2" xfId="2569"/>
    <cellStyle name="_CCB.HO.2001 Jnl summary by jnl.GL PRC 1-12,33_CCB.Dec03AuditPack.HL.V2.revised ctl_CCB.HO.new TB template.for reporting package.040309" xfId="2570"/>
    <cellStyle name="_CCB.HO.2001 Jnl summary by jnl.GL PRC 1-12,33_CCB.Dec03AuditPack.HL.V2.revised ctl_CCB.HO.new TB template.for reporting package.040309 2" xfId="2571"/>
    <cellStyle name="_CCB.HO.2001 Jnl summary by jnl.GL PRC 1-12,33_CCB.Dec03AuditPack.HL.V2.revised ctl_CCB.HO.new TB template.for reporting package.040309_05.CCB.HO.Tool.PRCAccounts.040409" xfId="2572"/>
    <cellStyle name="_CCB.HO.2001 Jnl summary by jnl.GL PRC 1-12,33_CCB.Dec03AuditPack.HL.V2.revised ctl_CCB.HO.new TB template.for reporting package.040309_05.CCB.HO.Tool.PRCAccounts.040409 2" xfId="2573"/>
    <cellStyle name="_CCB.HO.2001 Jnl summary by jnl.GL PRC 1-12,33_CCB.Dec03AuditPack.HL.V2.revised ctl_CCB.HO.new TB template.for reporting package.1P.040316" xfId="2574"/>
    <cellStyle name="_CCB.HO.2001 Jnl summary by jnl.GL PRC 1-12,33_CCB.Dec03AuditPack.HL.V2.revised ctl_CCB.HO.new TB template.for reporting package.1P.040316 2" xfId="2575"/>
    <cellStyle name="_CCB.HO.2001 Jnl summary by jnl.GL PRC 1-12,33_CCB.Dec03AuditPack.HL.V2.revised ctl_CCB.HO.new TB template.for reporting package.1P.040316_05.CCB.HO.Tool.PRCAccounts.040409" xfId="2576"/>
    <cellStyle name="_CCB.HO.2001 Jnl summary by jnl.GL PRC 1-12,33_CCB.Dec03AuditPack.HL.V2.revised ctl_CCB.HO.new TB template.for reporting package.1P.040316_05.CCB.HO.Tool.PRCAccounts.040409 2" xfId="2577"/>
    <cellStyle name="_CCB.HO.2001 Jnl summary by jnl.GL PRC 1-12,33_CCB.Dec03AuditPack.HL.V2.revised ctl_CCB.HO.reporting TB-Comb.1P.040316" xfId="2578"/>
    <cellStyle name="_CCB.HO.2001 Jnl summary by jnl.GL PRC 1-12,33_CCB.Dec03AuditPack.HL.V2.revised ctl_CCB.HO.reporting TB-Comb.1P.040316 2" xfId="2579"/>
    <cellStyle name="_CCB.HO.2001 Jnl summary by jnl.GL PRC 1-12,33_CCB.Dec03AuditPack.HL.V2.revised ctl_CCB.HO.reporting TB-Comb.4Period.040316" xfId="2580"/>
    <cellStyle name="_CCB.HO.2001 Jnl summary by jnl.GL PRC 1-12,33_CCB.Dec03AuditPack.HL.V2.revised ctl_CCB.HO.reporting TB-Comb.4Period.040316 2" xfId="2581"/>
    <cellStyle name="_CCB.HO.2001 Jnl summary by jnl.GL PRC 1-12,33_CCB.Dec03AuditPack.HL.V2.revised ctl_CCB.HO.reporting TB-HL.1P.040316" xfId="2582"/>
    <cellStyle name="_CCB.HO.2001 Jnl summary by jnl.GL PRC 1-12,33_CCB.Dec03AuditPack.HL.V2.revised ctl_CCB.HO.reporting TB-HL.1P.040316 2" xfId="2583"/>
    <cellStyle name="_CCB.HO.2001 Jnl summary by jnl.GL PRC 1-12,33_CCB.Dec03AuditPack.HL.V2.revised ctl_CCB.HO.reporting TB-HL.1P.040316_05.CCB.HO.Tool.PRCAccounts.040409" xfId="2584"/>
    <cellStyle name="_CCB.HO.2001 Jnl summary by jnl.GL PRC 1-12,33_CCB.Dec03AuditPack.HL.V2.revised ctl_CCB.HO.reporting TB-HL.1P.040316_05.CCB.HO.Tool.PRCAccounts.040409 2" xfId="2585"/>
    <cellStyle name="_CCB.HO.2001 Jnl summary by jnl.GL PRC 1-12,33_CCB.Dec03AuditPack.HL.V2.revised ctl_CCB.HO.Tool - convert old 2.5yrs combine TB to new.040315" xfId="2586"/>
    <cellStyle name="_CCB.HO.2001 Jnl summary by jnl.GL PRC 1-12,33_CCB.Dec03AuditPack.HL.V2.revised ctl_CCB.HO.Tool - convert old 2.5yrs combine TB to new.040315 2" xfId="2587"/>
    <cellStyle name="_CCB.HO.2001 Jnl summary by jnl.GL PRC 1-12,33_CCB.Dec03AuditPack.HL.V2.revised ctl_CCB.xx.4P.PRCTB.yymmdd" xfId="2588"/>
    <cellStyle name="_CCB.HO.2001 Jnl summary by jnl.GL PRC 1-12,33_CCB.Dec03AuditPack.HL.V2.revised ctl_CCB.xx.4P.PRCTB.yymmdd 2" xfId="2589"/>
    <cellStyle name="_CCB.HO.2002 Jnl summary by jnl.GL PRC 41-80.grouped.031221" xfId="2590"/>
    <cellStyle name="_CCB.HO.2002 Jnl summary by jnl.GL PRC 41-80.grouped.031221 2" xfId="2591"/>
    <cellStyle name="_CCB.HO.2002 Jnl summary by jnl.GL PRC 41-80.grouped.031221_05.CCB.HO.Tool.PRCAccounts.040409" xfId="2592"/>
    <cellStyle name="_CCB.HO.2002 Jnl summary by jnl.GL PRC 41-80.grouped.031221_05.CCB.HO.Tool.PRCAccounts.040409 2" xfId="2593"/>
    <cellStyle name="_CCB.HO.2002 Jnl summary by jnl.GL PRC 41-80.grouped.031221_CCB.Dec03AuditPack.GL.V2" xfId="2594"/>
    <cellStyle name="_CCB.HO.2002 Jnl summary by jnl.GL PRC 41-80.grouped.031221_CCB.Dec03AuditPack.GL.V2 2" xfId="2595"/>
    <cellStyle name="_CCB.HO.2002 Jnl summary by jnl.GL PRC 41-80.grouped.031221_CCB.Dec03AuditPack.GL.V2_05.CCB.HO.Tool.PRCAccounts.040409" xfId="2596"/>
    <cellStyle name="_CCB.HO.2002 Jnl summary by jnl.GL PRC 41-80.grouped.031221_CCB.Dec03AuditPack.GL.V2_05.CCB.HO.Tool.PRCAccounts.040409 2" xfId="2597"/>
    <cellStyle name="_CCB.HO.2002 Jnl summary by jnl.GL PRC 41-80.grouped.031221_CCB.Dec03AuditPack.GL.V2_CCB.Dec03AuditPack.GL.V4(trail run new)" xfId="2598"/>
    <cellStyle name="_CCB.HO.2002 Jnl summary by jnl.GL PRC 41-80.grouped.031221_CCB.Dec03AuditPack.GL.V2_CCB.Dec03AuditPack.GL.V4(trail run new) 2" xfId="2599"/>
    <cellStyle name="_CCB.HO.2002 Jnl summary by jnl.GL PRC 41-80.grouped.031221_CCB.Dec03AuditPack.GL.V2_CCB.Dec03AuditPack.GL.V4(trial run new)" xfId="2600"/>
    <cellStyle name="_CCB.HO.2002 Jnl summary by jnl.GL PRC 41-80.grouped.031221_CCB.Dec03AuditPack.GL.V2_CCB.Dec03AuditPack.GL.V4(trial run new) 2" xfId="2601"/>
    <cellStyle name="_CCB.HO.2002 Jnl summary by jnl.GL PRC 41-80.grouped.031221_CCB.Dec03AuditPack.GL.V2_Copy of CCB.Dec03AuditPack.GL.V4" xfId="2602"/>
    <cellStyle name="_CCB.HO.2002 Jnl summary by jnl.GL PRC 41-80.grouped.031221_CCB.Dec03AuditPack.GL.V2_Copy of CCB.Dec03AuditPack.GL.V4 2" xfId="2603"/>
    <cellStyle name="_CCB.HO.2002 Jnl summary by jnl.GL PRC 41-80.grouped.031221_CCB.Dec03AuditPack.HL.V2.revised ctl" xfId="2604"/>
    <cellStyle name="_CCB.HO.2002 Jnl summary by jnl.GL PRC 41-80.grouped.031221_CCB.Dec03AuditPack.HL.V2.revised ctl 2" xfId="2605"/>
    <cellStyle name="_CCB.HO.2002 Jnl summary by jnl.GL PRC 41-80.grouped.031221_CCB.Dec03AuditPack.HL.V2.revised ctl_05.CCB.HO.Tool.PRCAccounts.040409" xfId="2606"/>
    <cellStyle name="_CCB.HO.2002 Jnl summary by jnl.GL PRC 41-80.grouped.031221_CCB.Dec03AuditPack.HL.V2.revised ctl_05.CCB.HO.Tool.PRCAccounts.040409 2" xfId="2607"/>
    <cellStyle name="_CCB.HO.2002 Jnl summary by jnl.GL PRC 41-80.grouped.031221_CCB.Dec03AuditPack.HL.V2.revised ctl_CCB.HO.new TB template.for reporting package.040309" xfId="2608"/>
    <cellStyle name="_CCB.HO.2002 Jnl summary by jnl.GL PRC 41-80.grouped.031221_CCB.Dec03AuditPack.HL.V2.revised ctl_CCB.HO.new TB template.for reporting package.040309 2" xfId="2609"/>
    <cellStyle name="_CCB.HO.2002 Jnl summary by jnl.GL PRC 41-80.grouped.031221_CCB.Dec03AuditPack.HL.V2.revised ctl_CCB.HO.new TB template.for reporting package.040309_05.CCB.HO.Tool.PRCAccounts.040409" xfId="2610"/>
    <cellStyle name="_CCB.HO.2002 Jnl summary by jnl.GL PRC 41-80.grouped.031221_CCB.Dec03AuditPack.HL.V2.revised ctl_CCB.HO.new TB template.for reporting package.040309_05.CCB.HO.Tool.PRCAccounts.040409 2" xfId="2611"/>
    <cellStyle name="_CCB.HO.2002 Jnl summary by jnl.GL PRC 41-80.grouped.031221_CCB.Dec03AuditPack.HL.V2.revised ctl_CCB.HO.new TB template.for reporting package.1P.040316" xfId="2612"/>
    <cellStyle name="_CCB.HO.2002 Jnl summary by jnl.GL PRC 41-80.grouped.031221_CCB.Dec03AuditPack.HL.V2.revised ctl_CCB.HO.new TB template.for reporting package.1P.040316 2" xfId="2613"/>
    <cellStyle name="_CCB.HO.2002 Jnl summary by jnl.GL PRC 41-80.grouped.031221_CCB.Dec03AuditPack.HL.V2.revised ctl_CCB.HO.new TB template.for reporting package.1P.040316_05.CCB.HO.Tool.PRCAccounts.040409" xfId="2614"/>
    <cellStyle name="_CCB.HO.2002 Jnl summary by jnl.GL PRC 41-80.grouped.031221_CCB.Dec03AuditPack.HL.V2.revised ctl_CCB.HO.new TB template.for reporting package.1P.040316_05.CCB.HO.Tool.PRCAccounts.040409 2" xfId="2615"/>
    <cellStyle name="_CCB.HO.2002 Jnl summary by jnl.GL PRC 41-80.grouped.031221_CCB.Dec03AuditPack.HL.V2.revised ctl_CCB.HO.reporting TB-Comb.1P.040316" xfId="2616"/>
    <cellStyle name="_CCB.HO.2002 Jnl summary by jnl.GL PRC 41-80.grouped.031221_CCB.Dec03AuditPack.HL.V2.revised ctl_CCB.HO.reporting TB-Comb.1P.040316 2" xfId="2617"/>
    <cellStyle name="_CCB.HO.2002 Jnl summary by jnl.GL PRC 41-80.grouped.031221_CCB.Dec03AuditPack.HL.V2.revised ctl_CCB.HO.reporting TB-Comb.4Period.040316" xfId="2618"/>
    <cellStyle name="_CCB.HO.2002 Jnl summary by jnl.GL PRC 41-80.grouped.031221_CCB.Dec03AuditPack.HL.V2.revised ctl_CCB.HO.reporting TB-Comb.4Period.040316 2" xfId="2619"/>
    <cellStyle name="_CCB.HO.2002 Jnl summary by jnl.GL PRC 41-80.grouped.031221_CCB.Dec03AuditPack.HL.V2.revised ctl_CCB.HO.reporting TB-HL.1P.040316" xfId="2620"/>
    <cellStyle name="_CCB.HO.2002 Jnl summary by jnl.GL PRC 41-80.grouped.031221_CCB.Dec03AuditPack.HL.V2.revised ctl_CCB.HO.reporting TB-HL.1P.040316 2" xfId="2621"/>
    <cellStyle name="_CCB.HO.2002 Jnl summary by jnl.GL PRC 41-80.grouped.031221_CCB.Dec03AuditPack.HL.V2.revised ctl_CCB.HO.reporting TB-HL.1P.040316_05.CCB.HO.Tool.PRCAccounts.040409" xfId="2622"/>
    <cellStyle name="_CCB.HO.2002 Jnl summary by jnl.GL PRC 41-80.grouped.031221_CCB.Dec03AuditPack.HL.V2.revised ctl_CCB.HO.reporting TB-HL.1P.040316_05.CCB.HO.Tool.PRCAccounts.040409 2" xfId="2623"/>
    <cellStyle name="_CCB.HO.2002 Jnl summary by jnl.GL PRC 41-80.grouped.031221_CCB.Dec03AuditPack.HL.V2.revised ctl_CCB.HO.Tool - convert old 2.5yrs combine TB to new.040315" xfId="2624"/>
    <cellStyle name="_CCB.HO.2002 Jnl summary by jnl.GL PRC 41-80.grouped.031221_CCB.Dec03AuditPack.HL.V2.revised ctl_CCB.HO.Tool - convert old 2.5yrs combine TB to new.040315 2" xfId="2625"/>
    <cellStyle name="_CCB.HO.2002 Jnl summary by jnl.GL PRC 41-80.grouped.031221_CCB.Dec03AuditPack.HL.V2.revised ctl_CCB.xx.4P.PRCTB.yymmdd" xfId="2626"/>
    <cellStyle name="_CCB.HO.2002 Jnl summary by jnl.GL PRC 41-80.grouped.031221_CCB.Dec03AuditPack.HL.V2.revised ctl_CCB.xx.4P.PRCTB.yymmdd 2" xfId="2627"/>
    <cellStyle name="_CCB.HO.2002 Jnl summary by jnl.GL PRC 41-80.grouped.031221_CCB.HO.2001 Jnl summary by jnl.GL PRC 1-12,33" xfId="2628"/>
    <cellStyle name="_CCB.HO.2002 Jnl summary by jnl.GL PRC 41-80.grouped.031221_CCB.HO.2001 Jnl summary by jnl.GL PRC 1-12,33 2" xfId="2629"/>
    <cellStyle name="_CCB.HO.2002 Jnl summary by jnl.GL PRC 41-80.grouped.031221_CCB.HO.2001 Jnl summary by jnl.GL PRC 1-12,33_05.CCB.HO.Tool.PRCAccounts.040409" xfId="2630"/>
    <cellStyle name="_CCB.HO.2002 Jnl summary by jnl.GL PRC 41-80.grouped.031221_CCB.HO.2001 Jnl summary by jnl.GL PRC 1-12,33_05.CCB.HO.Tool.PRCAccounts.040409 2" xfId="2631"/>
    <cellStyle name="_CCB.HO.2002 Jnl summary by jnl.GL PRC 41-80.grouped.031221_CCB.HO.2001 Jnl summary by jnl.GL PRC 1-12,33_CCB.Dec03AuditPack.GL.V2" xfId="2632"/>
    <cellStyle name="_CCB.HO.2002 Jnl summary by jnl.GL PRC 41-80.grouped.031221_CCB.HO.2001 Jnl summary by jnl.GL PRC 1-12,33_CCB.Dec03AuditPack.GL.V2 2" xfId="2633"/>
    <cellStyle name="_CCB.HO.2002 Jnl summary by jnl.GL PRC 41-80.grouped.031221_CCB.HO.2001 Jnl summary by jnl.GL PRC 1-12,33_CCB.Dec03AuditPack.GL.V2_05.CCB.HO.Tool.PRCAccounts.040409" xfId="2634"/>
    <cellStyle name="_CCB.HO.2002 Jnl summary by jnl.GL PRC 41-80.grouped.031221_CCB.HO.2001 Jnl summary by jnl.GL PRC 1-12,33_CCB.Dec03AuditPack.GL.V2_05.CCB.HO.Tool.PRCAccounts.040409 2" xfId="2635"/>
    <cellStyle name="_CCB.HO.2002 Jnl summary by jnl.GL PRC 41-80.grouped.031221_CCB.HO.2001 Jnl summary by jnl.GL PRC 1-12,33_CCB.Dec03AuditPack.GL.V2_CCB.Dec03AuditPack.GL.V4(trail run new)" xfId="2636"/>
    <cellStyle name="_CCB.HO.2002 Jnl summary by jnl.GL PRC 41-80.grouped.031221_CCB.HO.2001 Jnl summary by jnl.GL PRC 1-12,33_CCB.Dec03AuditPack.GL.V2_CCB.Dec03AuditPack.GL.V4(trail run new) 2" xfId="2637"/>
    <cellStyle name="_CCB.HO.2002 Jnl summary by jnl.GL PRC 41-80.grouped.031221_CCB.HO.2001 Jnl summary by jnl.GL PRC 1-12,33_CCB.Dec03AuditPack.GL.V2_CCB.Dec03AuditPack.GL.V4(trial run new)" xfId="2638"/>
    <cellStyle name="_CCB.HO.2002 Jnl summary by jnl.GL PRC 41-80.grouped.031221_CCB.HO.2001 Jnl summary by jnl.GL PRC 1-12,33_CCB.Dec03AuditPack.GL.V2_CCB.Dec03AuditPack.GL.V4(trial run new) 2" xfId="2639"/>
    <cellStyle name="_CCB.HO.2002 Jnl summary by jnl.GL PRC 41-80.grouped.031221_CCB.HO.2001 Jnl summary by jnl.GL PRC 1-12,33_CCB.Dec03AuditPack.GL.V2_Copy of CCB.Dec03AuditPack.GL.V4" xfId="2640"/>
    <cellStyle name="_CCB.HO.2002 Jnl summary by jnl.GL PRC 41-80.grouped.031221_CCB.HO.2001 Jnl summary by jnl.GL PRC 1-12,33_CCB.Dec03AuditPack.GL.V2_Copy of CCB.Dec03AuditPack.GL.V4 2" xfId="2641"/>
    <cellStyle name="_CCB.HO.2002 Jnl summary by jnl.GL PRC 41-80.grouped.031221_CCB.HO.2001 Jnl summary by jnl.GL PRC 1-12,33_CCB.Dec03AuditPack.HL.V2.revised ctl" xfId="2642"/>
    <cellStyle name="_CCB.HO.2002 Jnl summary by jnl.GL PRC 41-80.grouped.031221_CCB.HO.2001 Jnl summary by jnl.GL PRC 1-12,33_CCB.Dec03AuditPack.HL.V2.revised ctl 2" xfId="2643"/>
    <cellStyle name="_CCB.HO.2002 Jnl summary by jnl.GL PRC 41-80.grouped.031221_CCB.HO.2001 Jnl summary by jnl.GL PRC 1-12,33_CCB.Dec03AuditPack.HL.V2.revised ctl_05.CCB.HO.Tool.PRCAccounts.040409" xfId="2644"/>
    <cellStyle name="_CCB.HO.2002 Jnl summary by jnl.GL PRC 41-80.grouped.031221_CCB.HO.2001 Jnl summary by jnl.GL PRC 1-12,33_CCB.Dec03AuditPack.HL.V2.revised ctl_05.CCB.HO.Tool.PRCAccounts.040409 2" xfId="2645"/>
    <cellStyle name="_CCB.HO.2002 Jnl summary by jnl.GL PRC 41-80.grouped.031221_CCB.HO.2001 Jnl summary by jnl.GL PRC 1-12,33_CCB.Dec03AuditPack.HL.V2.revised ctl_CCB.HO.new TB template.for reporting package.040309" xfId="2646"/>
    <cellStyle name="_CCB.HO.2002 Jnl summary by jnl.GL PRC 41-80.grouped.031221_CCB.HO.2001 Jnl summary by jnl.GL PRC 1-12,33_CCB.Dec03AuditPack.HL.V2.revised ctl_CCB.HO.new TB template.for reporting package.040309 2" xfId="2647"/>
    <cellStyle name="_CCB.HO.2002 Jnl summary by jnl.GL PRC 41-80.grouped.031221_CCB.HO.2001 Jnl summary by jnl.GL PRC 1-12,33_CCB.Dec03AuditPack.HL.V2.revised ctl_CCB.HO.new TB template.for reporting package.040309_05.CCB.HO.Tool.PRCAccounts.040409" xfId="2648"/>
    <cellStyle name="_CCB.HO.2002 Jnl summary by jnl.GL PRC 41-80.grouped.031221_CCB.HO.2001 Jnl summary by jnl.GL PRC 1-12,33_CCB.Dec03AuditPack.HL.V2.revised ctl_CCB.HO.new TB template.for reporting package.040309_05.CCB.HO.Tool.PRCAccounts.040409 2" xfId="2649"/>
    <cellStyle name="_CCB.HO.2002 Jnl summary by jnl.GL PRC 41-80.grouped.031221_CCB.HO.2001 Jnl summary by jnl.GL PRC 1-12,33_CCB.Dec03AuditPack.HL.V2.revised ctl_CCB.HO.new TB template.for reporting package.1P.040316" xfId="2650"/>
    <cellStyle name="_CCB.HO.2002 Jnl summary by jnl.GL PRC 41-80.grouped.031221_CCB.HO.2001 Jnl summary by jnl.GL PRC 1-12,33_CCB.Dec03AuditPack.HL.V2.revised ctl_CCB.HO.new TB template.for reporting package.1P.040316 2" xfId="2651"/>
    <cellStyle name="_CCB.HO.2002 Jnl summary by jnl.GL PRC 41-80.grouped.031221_CCB.HO.2001 Jnl summary by jnl.GL PRC 1-12,33_CCB.Dec03AuditPack.HL.V2.revised ctl_CCB.HO.new TB template.for reporting package.1P.040316_05.CCB.HO.Tool.PRCAccounts.040409" xfId="2652"/>
    <cellStyle name="_CCB.HO.2002 Jnl summary by jnl.GL PRC 41-80.grouped.031221_CCB.HO.2001 Jnl summary by jnl.GL PRC 1-12,33_CCB.Dec03AuditPack.HL.V2.revised ctl_CCB.HO.new TB template.for reporting package.1P.040316_05.CCB.HO.Tool.PRCAccounts.040409 2" xfId="2653"/>
    <cellStyle name="_CCB.HO.2002 Jnl summary by jnl.GL PRC 41-80.grouped.031221_CCB.HO.2001 Jnl summary by jnl.GL PRC 1-12,33_CCB.Dec03AuditPack.HL.V2.revised ctl_CCB.HO.reporting TB-Comb.1P.040316" xfId="2654"/>
    <cellStyle name="_CCB.HO.2002 Jnl summary by jnl.GL PRC 41-80.grouped.031221_CCB.HO.2001 Jnl summary by jnl.GL PRC 1-12,33_CCB.Dec03AuditPack.HL.V2.revised ctl_CCB.HO.reporting TB-Comb.1P.040316 2" xfId="2655"/>
    <cellStyle name="_CCB.HO.2002 Jnl summary by jnl.GL PRC 41-80.grouped.031221_CCB.HO.2001 Jnl summary by jnl.GL PRC 1-12,33_CCB.Dec03AuditPack.HL.V2.revised ctl_CCB.HO.reporting TB-Comb.4Period.040316" xfId="2656"/>
    <cellStyle name="_CCB.HO.2002 Jnl summary by jnl.GL PRC 41-80.grouped.031221_CCB.HO.2001 Jnl summary by jnl.GL PRC 1-12,33_CCB.Dec03AuditPack.HL.V2.revised ctl_CCB.HO.reporting TB-Comb.4Period.040316 2" xfId="2657"/>
    <cellStyle name="_CCB.HO.2002 Jnl summary by jnl.GL PRC 41-80.grouped.031221_CCB.HO.2001 Jnl summary by jnl.GL PRC 1-12,33_CCB.Dec03AuditPack.HL.V2.revised ctl_CCB.HO.reporting TB-HL.1P.040316" xfId="2658"/>
    <cellStyle name="_CCB.HO.2002 Jnl summary by jnl.GL PRC 41-80.grouped.031221_CCB.HO.2001 Jnl summary by jnl.GL PRC 1-12,33_CCB.Dec03AuditPack.HL.V2.revised ctl_CCB.HO.reporting TB-HL.1P.040316 2" xfId="2659"/>
    <cellStyle name="_CCB.HO.2002 Jnl summary by jnl.GL PRC 41-80.grouped.031221_CCB.HO.2001 Jnl summary by jnl.GL PRC 1-12,33_CCB.Dec03AuditPack.HL.V2.revised ctl_CCB.HO.reporting TB-HL.1P.040316_05.CCB.HO.Tool.PRCAccounts.040409" xfId="2660"/>
    <cellStyle name="_CCB.HO.2002 Jnl summary by jnl.GL PRC 41-80.grouped.031221_CCB.HO.2001 Jnl summary by jnl.GL PRC 1-12,33_CCB.Dec03AuditPack.HL.V2.revised ctl_CCB.HO.reporting TB-HL.1P.040316_05.CCB.HO.Tool.PRCAccounts.040409 2" xfId="2661"/>
    <cellStyle name="_CCB.HO.2002 Jnl summary by jnl.GL PRC 41-80.grouped.031221_CCB.HO.2001 Jnl summary by jnl.GL PRC 1-12,33_CCB.Dec03AuditPack.HL.V2.revised ctl_CCB.HO.Tool - convert old 2.5yrs combine TB to new.040315" xfId="2662"/>
    <cellStyle name="_CCB.HO.2002 Jnl summary by jnl.GL PRC 41-80.grouped.031221_CCB.HO.2001 Jnl summary by jnl.GL PRC 1-12,33_CCB.Dec03AuditPack.HL.V2.revised ctl_CCB.HO.Tool - convert old 2.5yrs combine TB to new.040315 2" xfId="2663"/>
    <cellStyle name="_CCB.HO.2002 Jnl summary by jnl.GL PRC 41-80.grouped.031221_CCB.HO.2001 Jnl summary by jnl.GL PRC 1-12,33_CCB.Dec03AuditPack.HL.V2.revised ctl_CCB.xx.4P.PRCTB.yymmdd" xfId="2664"/>
    <cellStyle name="_CCB.HO.2002 Jnl summary by jnl.GL PRC 41-80.grouped.031221_CCB.HO.2001 Jnl summary by jnl.GL PRC 1-12,33_CCB.Dec03AuditPack.HL.V2.revised ctl_CCB.xx.4P.PRCTB.yymmdd 2" xfId="2665"/>
    <cellStyle name="_CCB.HO.2002 Jnl summary by jnl.GL PRC 41-80.grouped.031221_CCB.HO.2003 Jnl summary by jnl.GL PRC 13-20.031221" xfId="2666"/>
    <cellStyle name="_CCB.HO.2002 Jnl summary by jnl.GL PRC 41-80.grouped.031221_CCB.HO.2003 Jnl summary by jnl.GL PRC 13-20.031221 2" xfId="2667"/>
    <cellStyle name="_CCB.HO.2002 Jnl summary by jnl.GL PRC 41-80.grouped.031221_CCB.HO.2003 Jnl summary by jnl.GL PRC 13-20.031221_05.CCB.HO.Tool.PRCAccounts.040409" xfId="2668"/>
    <cellStyle name="_CCB.HO.2002 Jnl summary by jnl.GL PRC 41-80.grouped.031221_CCB.HO.2003 Jnl summary by jnl.GL PRC 13-20.031221_05.CCB.HO.Tool.PRCAccounts.040409 2" xfId="2669"/>
    <cellStyle name="_CCB.HO.2002 Jnl summary by jnl.GL PRC 41-80.grouped.031221_CCB.HO.2003 Jnl summary by jnl.GL PRC 13-20.031221_CCB.Dec03AuditPack.GL.V2" xfId="2670"/>
    <cellStyle name="_CCB.HO.2002 Jnl summary by jnl.GL PRC 41-80.grouped.031221_CCB.HO.2003 Jnl summary by jnl.GL PRC 13-20.031221_CCB.Dec03AuditPack.GL.V2 2" xfId="2671"/>
    <cellStyle name="_CCB.HO.2002 Jnl summary by jnl.GL PRC 41-80.grouped.031221_CCB.HO.2003 Jnl summary by jnl.GL PRC 13-20.031221_CCB.Dec03AuditPack.GL.V2_05.CCB.HO.Tool.PRCAccounts.040409" xfId="2672"/>
    <cellStyle name="_CCB.HO.2002 Jnl summary by jnl.GL PRC 41-80.grouped.031221_CCB.HO.2003 Jnl summary by jnl.GL PRC 13-20.031221_CCB.Dec03AuditPack.GL.V2_05.CCB.HO.Tool.PRCAccounts.040409 2" xfId="2673"/>
    <cellStyle name="_CCB.HO.2002 Jnl summary by jnl.GL PRC 41-80.grouped.031221_CCB.HO.2003 Jnl summary by jnl.GL PRC 13-20.031221_CCB.Dec03AuditPack.GL.V2_CCB.Dec03AuditPack.GL.V4(trail run new)" xfId="2674"/>
    <cellStyle name="_CCB.HO.2002 Jnl summary by jnl.GL PRC 41-80.grouped.031221_CCB.HO.2003 Jnl summary by jnl.GL PRC 13-20.031221_CCB.Dec03AuditPack.GL.V2_CCB.Dec03AuditPack.GL.V4(trail run new) 2" xfId="2675"/>
    <cellStyle name="_CCB.HO.2002 Jnl summary by jnl.GL PRC 41-80.grouped.031221_CCB.HO.2003 Jnl summary by jnl.GL PRC 13-20.031221_CCB.Dec03AuditPack.GL.V2_CCB.Dec03AuditPack.GL.V4(trial run new)" xfId="2676"/>
    <cellStyle name="_CCB.HO.2002 Jnl summary by jnl.GL PRC 41-80.grouped.031221_CCB.HO.2003 Jnl summary by jnl.GL PRC 13-20.031221_CCB.Dec03AuditPack.GL.V2_CCB.Dec03AuditPack.GL.V4(trial run new) 2" xfId="2677"/>
    <cellStyle name="_CCB.HO.2002 Jnl summary by jnl.GL PRC 41-80.grouped.031221_CCB.HO.2003 Jnl summary by jnl.GL PRC 13-20.031221_CCB.Dec03AuditPack.GL.V2_Copy of CCB.Dec03AuditPack.GL.V4" xfId="2678"/>
    <cellStyle name="_CCB.HO.2002 Jnl summary by jnl.GL PRC 41-80.grouped.031221_CCB.HO.2003 Jnl summary by jnl.GL PRC 13-20.031221_CCB.Dec03AuditPack.GL.V2_Copy of CCB.Dec03AuditPack.GL.V4 2" xfId="2679"/>
    <cellStyle name="_CCB.HO.2002 Jnl summary by jnl.GL PRC 41-80.grouped.031221_CCB.HO.2003 Jnl summary by jnl.GL PRC 13-20.031221_CCB.Dec03AuditPack.HL.V2.revised ctl" xfId="2680"/>
    <cellStyle name="_CCB.HO.2002 Jnl summary by jnl.GL PRC 41-80.grouped.031221_CCB.HO.2003 Jnl summary by jnl.GL PRC 13-20.031221_CCB.Dec03AuditPack.HL.V2.revised ctl 2" xfId="2681"/>
    <cellStyle name="_CCB.HO.2002 Jnl summary by jnl.GL PRC 41-80.grouped.031221_CCB.HO.2003 Jnl summary by jnl.GL PRC 13-20.031221_CCB.Dec03AuditPack.HL.V2.revised ctl_05.CCB.HO.Tool.PRCAccounts.040409" xfId="2682"/>
    <cellStyle name="_CCB.HO.2002 Jnl summary by jnl.GL PRC 41-80.grouped.031221_CCB.HO.2003 Jnl summary by jnl.GL PRC 13-20.031221_CCB.Dec03AuditPack.HL.V2.revised ctl_05.CCB.HO.Tool.PRCAccounts.040409 2" xfId="2683"/>
    <cellStyle name="_CCB.HO.2002 Jnl summary by jnl.GL PRC 41-80.grouped.031221_CCB.HO.2003 Jnl summary by jnl.GL PRC 13-20.031221_CCB.Dec03AuditPack.HL.V2.revised ctl_CCB.HO.new TB template.for reporting package.040309" xfId="2684"/>
    <cellStyle name="_CCB.HO.2002 Jnl summary by jnl.GL PRC 41-80.grouped.031221_CCB.HO.2003 Jnl summary by jnl.GL PRC 13-20.031221_CCB.Dec03AuditPack.HL.V2.revised ctl_CCB.HO.new TB template.for reporting package.040309 2" xfId="2685"/>
    <cellStyle name="_CCB.HO.2002 Jnl summary by jnl.GL PRC 41-80.grouped.031221_CCB.HO.2003 Jnl summary by jnl.GL PRC 13-20.031221_CCB.Dec03AuditPack.HL.V2.revised ctl_CCB.HO.new TB template.for reporting package.040309_05.CCB.HO.Tool.PRCAccounts.040409" xfId="2686"/>
    <cellStyle name="_CCB.HO.2002 Jnl summary by jnl.GL PRC 41-80.grouped.031221_CCB.HO.2003 Jnl summary by jnl.GL PRC 13-20.031221_CCB.Dec03AuditPack.HL.V2.revised ctl_CCB.HO.new TB template.for reporting package.040309_05.CCB.HO.Tool.PRCAccounts.040409 2" xfId="2687"/>
    <cellStyle name="_CCB.HO.2002 Jnl summary by jnl.GL PRC 41-80.grouped.031221_CCB.HO.2003 Jnl summary by jnl.GL PRC 13-20.031221_CCB.Dec03AuditPack.HL.V2.revised ctl_CCB.HO.new TB template.for reporting package.1P.040316" xfId="2688"/>
    <cellStyle name="_CCB.HO.2002 Jnl summary by jnl.GL PRC 41-80.grouped.031221_CCB.HO.2003 Jnl summary by jnl.GL PRC 13-20.031221_CCB.Dec03AuditPack.HL.V2.revised ctl_CCB.HO.new TB template.for reporting package.1P.040316 2" xfId="2689"/>
    <cellStyle name="_CCB.HO.2002 Jnl summary by jnl.GL PRC 41-80.grouped.031221_CCB.HO.2003 Jnl summary by jnl.GL PRC 13-20.031221_CCB.Dec03AuditPack.HL.V2.revised ctl_CCB.HO.new TB template.for reporting package.1P.040316_05.CCB.HO.Tool.PRCAccounts.040409" xfId="2690"/>
    <cellStyle name="_CCB.HO.2002 Jnl summary by jnl.GL PRC 41-80.grouped.031221_CCB.HO.2003 Jnl summary by jnl.GL PRC 13-20.031221_CCB.Dec03AuditPack.HL.V2.revised ctl_CCB.HO.new TB template.for reporting package.1P.040316_05.CCB.HO.Tool.PRCAccounts.040409 2" xfId="2691"/>
    <cellStyle name="_CCB.HO.2002 Jnl summary by jnl.GL PRC 41-80.grouped.031221_CCB.HO.2003 Jnl summary by jnl.GL PRC 13-20.031221_CCB.Dec03AuditPack.HL.V2.revised ctl_CCB.HO.reporting TB-Comb.1P.040316" xfId="2692"/>
    <cellStyle name="_CCB.HO.2002 Jnl summary by jnl.GL PRC 41-80.grouped.031221_CCB.HO.2003 Jnl summary by jnl.GL PRC 13-20.031221_CCB.Dec03AuditPack.HL.V2.revised ctl_CCB.HO.reporting TB-Comb.1P.040316 2" xfId="2693"/>
    <cellStyle name="_CCB.HO.2002 Jnl summary by jnl.GL PRC 41-80.grouped.031221_CCB.HO.2003 Jnl summary by jnl.GL PRC 13-20.031221_CCB.Dec03AuditPack.HL.V2.revised ctl_CCB.HO.reporting TB-Comb.4Period.040316" xfId="2694"/>
    <cellStyle name="_CCB.HO.2002 Jnl summary by jnl.GL PRC 41-80.grouped.031221_CCB.HO.2003 Jnl summary by jnl.GL PRC 13-20.031221_CCB.Dec03AuditPack.HL.V2.revised ctl_CCB.HO.reporting TB-Comb.4Period.040316 2" xfId="2695"/>
    <cellStyle name="_CCB.HO.2002 Jnl summary by jnl.GL PRC 41-80.grouped.031221_CCB.HO.2003 Jnl summary by jnl.GL PRC 13-20.031221_CCB.Dec03AuditPack.HL.V2.revised ctl_CCB.HO.reporting TB-HL.1P.040316" xfId="2696"/>
    <cellStyle name="_CCB.HO.2002 Jnl summary by jnl.GL PRC 41-80.grouped.031221_CCB.HO.2003 Jnl summary by jnl.GL PRC 13-20.031221_CCB.Dec03AuditPack.HL.V2.revised ctl_CCB.HO.reporting TB-HL.1P.040316 2" xfId="2697"/>
    <cellStyle name="_CCB.HO.2002 Jnl summary by jnl.GL PRC 41-80.grouped.031221_CCB.HO.2003 Jnl summary by jnl.GL PRC 13-20.031221_CCB.Dec03AuditPack.HL.V2.revised ctl_CCB.HO.reporting TB-HL.1P.040316_05.CCB.HO.Tool.PRCAccounts.040409" xfId="2698"/>
    <cellStyle name="_CCB.HO.2002 Jnl summary by jnl.GL PRC 41-80.grouped.031221_CCB.HO.2003 Jnl summary by jnl.GL PRC 13-20.031221_CCB.Dec03AuditPack.HL.V2.revised ctl_CCB.HO.reporting TB-HL.1P.040316_05.CCB.HO.Tool.PRCAccounts.040409 2" xfId="2699"/>
    <cellStyle name="_CCB.HO.2002 Jnl summary by jnl.GL PRC 41-80.grouped.031221_CCB.HO.2003 Jnl summary by jnl.GL PRC 13-20.031221_CCB.Dec03AuditPack.HL.V2.revised ctl_CCB.HO.Tool - convert old 2.5yrs combine TB to new.040315" xfId="2700"/>
    <cellStyle name="_CCB.HO.2002 Jnl summary by jnl.GL PRC 41-80.grouped.031221_CCB.HO.2003 Jnl summary by jnl.GL PRC 13-20.031221_CCB.Dec03AuditPack.HL.V2.revised ctl_CCB.HO.Tool - convert old 2.5yrs combine TB to new.040315 2" xfId="2701"/>
    <cellStyle name="_CCB.HO.2002 Jnl summary by jnl.GL PRC 41-80.grouped.031221_CCB.HO.2003 Jnl summary by jnl.GL PRC 13-20.031221_CCB.Dec03AuditPack.HL.V2.revised ctl_CCB.xx.4P.PRCTB.yymmdd" xfId="2702"/>
    <cellStyle name="_CCB.HO.2002 Jnl summary by jnl.GL PRC 41-80.grouped.031221_CCB.HO.2003 Jnl summary by jnl.GL PRC 13-20.031221_CCB.Dec03AuditPack.HL.V2.revised ctl_CCB.xx.4P.PRCTB.yymmdd 2" xfId="2703"/>
    <cellStyle name="_CCB.HO.2003 Jnl summary by jnl.GL PRC 11&amp;12&amp;68.031221" xfId="2704"/>
    <cellStyle name="_CCB.HO.2003 Jnl summary by jnl.GL PRC 11&amp;12&amp;68.031221 2" xfId="2705"/>
    <cellStyle name="_CCB.HO.2003 Jnl summary by jnl.GL PRC 11&amp;12&amp;68.031221 2 2" xfId="2706"/>
    <cellStyle name="_CCB.HO.2003 Jnl summary by jnl.GL PRC 11&amp;12&amp;68.031221 3" xfId="2707"/>
    <cellStyle name="_CCB.HO.2003 Jnl summary by jnl.GL PRC 1-12,33.031221" xfId="2708"/>
    <cellStyle name="_CCB.HO.2003 Jnl summary by jnl.GL PRC 1-12,33.031221 2" xfId="2709"/>
    <cellStyle name="_CCB.HO.2003 Jnl summary by jnl.GL PRC 1-12,33.031221_05.CCB.HO.Tool.PRCAccounts.040409" xfId="2710"/>
    <cellStyle name="_CCB.HO.2003 Jnl summary by jnl.GL PRC 1-12,33.031221_05.CCB.HO.Tool.PRCAccounts.040409 2" xfId="2711"/>
    <cellStyle name="_CCB.HO.2003 Jnl summary by jnl.GL PRC 1-12,33.031221_CCB.Dec03AuditPack.GL.V2" xfId="2712"/>
    <cellStyle name="_CCB.HO.2003 Jnl summary by jnl.GL PRC 1-12,33.031221_CCB.Dec03AuditPack.GL.V2 2" xfId="2713"/>
    <cellStyle name="_CCB.HO.2003 Jnl summary by jnl.GL PRC 1-12,33.031221_CCB.Dec03AuditPack.GL.V2_05.CCB.HO.Tool.PRCAccounts.040409" xfId="2714"/>
    <cellStyle name="_CCB.HO.2003 Jnl summary by jnl.GL PRC 1-12,33.031221_CCB.Dec03AuditPack.GL.V2_05.CCB.HO.Tool.PRCAccounts.040409 2" xfId="2715"/>
    <cellStyle name="_CCB.HO.2003 Jnl summary by jnl.GL PRC 1-12,33.031221_CCB.Dec03AuditPack.GL.V2_CCB.Dec03AuditPack.GL.V4(trail run new)" xfId="2716"/>
    <cellStyle name="_CCB.HO.2003 Jnl summary by jnl.GL PRC 1-12,33.031221_CCB.Dec03AuditPack.GL.V2_CCB.Dec03AuditPack.GL.V4(trail run new) 2" xfId="2717"/>
    <cellStyle name="_CCB.HO.2003 Jnl summary by jnl.GL PRC 1-12,33.031221_CCB.Dec03AuditPack.GL.V2_CCB.Dec03AuditPack.GL.V4(trial run new)" xfId="2718"/>
    <cellStyle name="_CCB.HO.2003 Jnl summary by jnl.GL PRC 1-12,33.031221_CCB.Dec03AuditPack.GL.V2_CCB.Dec03AuditPack.GL.V4(trial run new) 2" xfId="2719"/>
    <cellStyle name="_CCB.HO.2003 Jnl summary by jnl.GL PRC 1-12,33.031221_CCB.Dec03AuditPack.GL.V2_Copy of CCB.Dec03AuditPack.GL.V4" xfId="2720"/>
    <cellStyle name="_CCB.HO.2003 Jnl summary by jnl.GL PRC 1-12,33.031221_CCB.Dec03AuditPack.GL.V2_Copy of CCB.Dec03AuditPack.GL.V4 2" xfId="2721"/>
    <cellStyle name="_CCB.HO.2003 Jnl summary by jnl.GL PRC 1-12,33.031221_CCB.Dec03AuditPack.HL.V2.revised ctl" xfId="2722"/>
    <cellStyle name="_CCB.HO.2003 Jnl summary by jnl.GL PRC 1-12,33.031221_CCB.Dec03AuditPack.HL.V2.revised ctl 2" xfId="2723"/>
    <cellStyle name="_CCB.HO.2003 Jnl summary by jnl.GL PRC 1-12,33.031221_CCB.Dec03AuditPack.HL.V2.revised ctl_05.CCB.HO.Tool.PRCAccounts.040409" xfId="2724"/>
    <cellStyle name="_CCB.HO.2003 Jnl summary by jnl.GL PRC 1-12,33.031221_CCB.Dec03AuditPack.HL.V2.revised ctl_05.CCB.HO.Tool.PRCAccounts.040409 2" xfId="2725"/>
    <cellStyle name="_CCB.HO.2003 Jnl summary by jnl.GL PRC 1-12,33.031221_CCB.Dec03AuditPack.HL.V2.revised ctl_CCB.HO.new TB template.for reporting package.040309" xfId="2726"/>
    <cellStyle name="_CCB.HO.2003 Jnl summary by jnl.GL PRC 1-12,33.031221_CCB.Dec03AuditPack.HL.V2.revised ctl_CCB.HO.new TB template.for reporting package.040309 2" xfId="2727"/>
    <cellStyle name="_CCB.HO.2003 Jnl summary by jnl.GL PRC 1-12,33.031221_CCB.Dec03AuditPack.HL.V2.revised ctl_CCB.HO.new TB template.for reporting package.040309_05.CCB.HO.Tool.PRCAccounts.040409" xfId="2728"/>
    <cellStyle name="_CCB.HO.2003 Jnl summary by jnl.GL PRC 1-12,33.031221_CCB.Dec03AuditPack.HL.V2.revised ctl_CCB.HO.new TB template.for reporting package.040309_05.CCB.HO.Tool.PRCAccounts.040409 2" xfId="2729"/>
    <cellStyle name="_CCB.HO.2003 Jnl summary by jnl.GL PRC 1-12,33.031221_CCB.Dec03AuditPack.HL.V2.revised ctl_CCB.HO.new TB template.for reporting package.1P.040316" xfId="2730"/>
    <cellStyle name="_CCB.HO.2003 Jnl summary by jnl.GL PRC 1-12,33.031221_CCB.Dec03AuditPack.HL.V2.revised ctl_CCB.HO.new TB template.for reporting package.1P.040316 2" xfId="2731"/>
    <cellStyle name="_CCB.HO.2003 Jnl summary by jnl.GL PRC 1-12,33.031221_CCB.Dec03AuditPack.HL.V2.revised ctl_CCB.HO.new TB template.for reporting package.1P.040316_05.CCB.HO.Tool.PRCAccounts.040409" xfId="2732"/>
    <cellStyle name="_CCB.HO.2003 Jnl summary by jnl.GL PRC 1-12,33.031221_CCB.Dec03AuditPack.HL.V2.revised ctl_CCB.HO.new TB template.for reporting package.1P.040316_05.CCB.HO.Tool.PRCAccounts.040409 2" xfId="2733"/>
    <cellStyle name="_CCB.HO.2003 Jnl summary by jnl.GL PRC 1-12,33.031221_CCB.Dec03AuditPack.HL.V2.revised ctl_CCB.HO.reporting TB-Comb.1P.040316" xfId="2734"/>
    <cellStyle name="_CCB.HO.2003 Jnl summary by jnl.GL PRC 1-12,33.031221_CCB.Dec03AuditPack.HL.V2.revised ctl_CCB.HO.reporting TB-Comb.1P.040316 2" xfId="2735"/>
    <cellStyle name="_CCB.HO.2003 Jnl summary by jnl.GL PRC 1-12,33.031221_CCB.Dec03AuditPack.HL.V2.revised ctl_CCB.HO.reporting TB-Comb.4Period.040316" xfId="2736"/>
    <cellStyle name="_CCB.HO.2003 Jnl summary by jnl.GL PRC 1-12,33.031221_CCB.Dec03AuditPack.HL.V2.revised ctl_CCB.HO.reporting TB-Comb.4Period.040316 2" xfId="2737"/>
    <cellStyle name="_CCB.HO.2003 Jnl summary by jnl.GL PRC 1-12,33.031221_CCB.Dec03AuditPack.HL.V2.revised ctl_CCB.HO.reporting TB-HL.1P.040316" xfId="2738"/>
    <cellStyle name="_CCB.HO.2003 Jnl summary by jnl.GL PRC 1-12,33.031221_CCB.Dec03AuditPack.HL.V2.revised ctl_CCB.HO.reporting TB-HL.1P.040316 2" xfId="2739"/>
    <cellStyle name="_CCB.HO.2003 Jnl summary by jnl.GL PRC 1-12,33.031221_CCB.Dec03AuditPack.HL.V2.revised ctl_CCB.HO.reporting TB-HL.1P.040316_05.CCB.HO.Tool.PRCAccounts.040409" xfId="2740"/>
    <cellStyle name="_CCB.HO.2003 Jnl summary by jnl.GL PRC 1-12,33.031221_CCB.Dec03AuditPack.HL.V2.revised ctl_CCB.HO.reporting TB-HL.1P.040316_05.CCB.HO.Tool.PRCAccounts.040409 2" xfId="2741"/>
    <cellStyle name="_CCB.HO.2003 Jnl summary by jnl.GL PRC 1-12,33.031221_CCB.Dec03AuditPack.HL.V2.revised ctl_CCB.HO.Tool - convert old 2.5yrs combine TB to new.040315" xfId="2742"/>
    <cellStyle name="_CCB.HO.2003 Jnl summary by jnl.GL PRC 1-12,33.031221_CCB.Dec03AuditPack.HL.V2.revised ctl_CCB.HO.Tool - convert old 2.5yrs combine TB to new.040315 2" xfId="2743"/>
    <cellStyle name="_CCB.HO.2003 Jnl summary by jnl.GL PRC 1-12,33.031221_CCB.Dec03AuditPack.HL.V2.revised ctl_CCB.xx.4P.PRCTB.yymmdd" xfId="2744"/>
    <cellStyle name="_CCB.HO.2003 Jnl summary by jnl.GL PRC 1-12,33.031221_CCB.Dec03AuditPack.HL.V2.revised ctl_CCB.xx.4P.PRCTB.yymmdd 2" xfId="2745"/>
    <cellStyle name="_CCB.HO.2003 Jnl summary by jnl.GL PRC 13-20.031221" xfId="2746"/>
    <cellStyle name="_CCB.HO.2003 Jnl summary by jnl.GL PRC 13-20.031221 2" xfId="2747"/>
    <cellStyle name="_CCB.HO.2003 Jnl summary by jnl.GL PRC 13-20.031221_05.CCB.HO.Tool.PRCAccounts.040409" xfId="2748"/>
    <cellStyle name="_CCB.HO.2003 Jnl summary by jnl.GL PRC 13-20.031221_05.CCB.HO.Tool.PRCAccounts.040409 2" xfId="2749"/>
    <cellStyle name="_CCB.HO.2003 Jnl summary by jnl.GL PRC 13-20.031221_CCB.Dec03AuditPack.GL.V2" xfId="2750"/>
    <cellStyle name="_CCB.HO.2003 Jnl summary by jnl.GL PRC 13-20.031221_CCB.Dec03AuditPack.GL.V2 2" xfId="2751"/>
    <cellStyle name="_CCB.HO.2003 Jnl summary by jnl.GL PRC 13-20.031221_CCB.Dec03AuditPack.GL.V2_05.CCB.HO.Tool.PRCAccounts.040409" xfId="2752"/>
    <cellStyle name="_CCB.HO.2003 Jnl summary by jnl.GL PRC 13-20.031221_CCB.Dec03AuditPack.GL.V2_05.CCB.HO.Tool.PRCAccounts.040409 2" xfId="2753"/>
    <cellStyle name="_CCB.HO.2003 Jnl summary by jnl.GL PRC 13-20.031221_CCB.Dec03AuditPack.GL.V2_CCB.Dec03AuditPack.GL.V4(trail run new)" xfId="2754"/>
    <cellStyle name="_CCB.HO.2003 Jnl summary by jnl.GL PRC 13-20.031221_CCB.Dec03AuditPack.GL.V2_CCB.Dec03AuditPack.GL.V4(trail run new) 2" xfId="2755"/>
    <cellStyle name="_CCB.HO.2003 Jnl summary by jnl.GL PRC 13-20.031221_CCB.Dec03AuditPack.GL.V2_CCB.Dec03AuditPack.GL.V4(trial run new)" xfId="2756"/>
    <cellStyle name="_CCB.HO.2003 Jnl summary by jnl.GL PRC 13-20.031221_CCB.Dec03AuditPack.GL.V2_CCB.Dec03AuditPack.GL.V4(trial run new) 2" xfId="2757"/>
    <cellStyle name="_CCB.HO.2003 Jnl summary by jnl.GL PRC 13-20.031221_CCB.Dec03AuditPack.GL.V2_Copy of CCB.Dec03AuditPack.GL.V4" xfId="2758"/>
    <cellStyle name="_CCB.HO.2003 Jnl summary by jnl.GL PRC 13-20.031221_CCB.Dec03AuditPack.GL.V2_Copy of CCB.Dec03AuditPack.GL.V4 2" xfId="2759"/>
    <cellStyle name="_CCB.HO.2003 Jnl summary by jnl.GL PRC 13-20.031221_CCB.Dec03AuditPack.HL.V2.revised ctl" xfId="2760"/>
    <cellStyle name="_CCB.HO.2003 Jnl summary by jnl.GL PRC 13-20.031221_CCB.Dec03AuditPack.HL.V2.revised ctl 2" xfId="2761"/>
    <cellStyle name="_CCB.HO.2003 Jnl summary by jnl.GL PRC 13-20.031221_CCB.Dec03AuditPack.HL.V2.revised ctl_05.CCB.HO.Tool.PRCAccounts.040409" xfId="2762"/>
    <cellStyle name="_CCB.HO.2003 Jnl summary by jnl.GL PRC 13-20.031221_CCB.Dec03AuditPack.HL.V2.revised ctl_05.CCB.HO.Tool.PRCAccounts.040409 2" xfId="2763"/>
    <cellStyle name="_CCB.HO.2003 Jnl summary by jnl.GL PRC 13-20.031221_CCB.Dec03AuditPack.HL.V2.revised ctl_CCB.HO.new TB template.for reporting package.040309" xfId="2764"/>
    <cellStyle name="_CCB.HO.2003 Jnl summary by jnl.GL PRC 13-20.031221_CCB.Dec03AuditPack.HL.V2.revised ctl_CCB.HO.new TB template.for reporting package.040309 2" xfId="2765"/>
    <cellStyle name="_CCB.HO.2003 Jnl summary by jnl.GL PRC 13-20.031221_CCB.Dec03AuditPack.HL.V2.revised ctl_CCB.HO.new TB template.for reporting package.040309_05.CCB.HO.Tool.PRCAccounts.040409" xfId="2766"/>
    <cellStyle name="_CCB.HO.2003 Jnl summary by jnl.GL PRC 13-20.031221_CCB.Dec03AuditPack.HL.V2.revised ctl_CCB.HO.new TB template.for reporting package.040309_05.CCB.HO.Tool.PRCAccounts.040409 2" xfId="2767"/>
    <cellStyle name="_CCB.HO.2003 Jnl summary by jnl.GL PRC 13-20.031221_CCB.Dec03AuditPack.HL.V2.revised ctl_CCB.HO.new TB template.for reporting package.1P.040316" xfId="2768"/>
    <cellStyle name="_CCB.HO.2003 Jnl summary by jnl.GL PRC 13-20.031221_CCB.Dec03AuditPack.HL.V2.revised ctl_CCB.HO.new TB template.for reporting package.1P.040316 2" xfId="2769"/>
    <cellStyle name="_CCB.HO.2003 Jnl summary by jnl.GL PRC 13-20.031221_CCB.Dec03AuditPack.HL.V2.revised ctl_CCB.HO.new TB template.for reporting package.1P.040316_05.CCB.HO.Tool.PRCAccounts.040409" xfId="2770"/>
    <cellStyle name="_CCB.HO.2003 Jnl summary by jnl.GL PRC 13-20.031221_CCB.Dec03AuditPack.HL.V2.revised ctl_CCB.HO.new TB template.for reporting package.1P.040316_05.CCB.HO.Tool.PRCAccounts.040409 2" xfId="2771"/>
    <cellStyle name="_CCB.HO.2003 Jnl summary by jnl.GL PRC 13-20.031221_CCB.Dec03AuditPack.HL.V2.revised ctl_CCB.HO.reporting TB-Comb.1P.040316" xfId="2772"/>
    <cellStyle name="_CCB.HO.2003 Jnl summary by jnl.GL PRC 13-20.031221_CCB.Dec03AuditPack.HL.V2.revised ctl_CCB.HO.reporting TB-Comb.1P.040316 2" xfId="2773"/>
    <cellStyle name="_CCB.HO.2003 Jnl summary by jnl.GL PRC 13-20.031221_CCB.Dec03AuditPack.HL.V2.revised ctl_CCB.HO.reporting TB-Comb.4Period.040316" xfId="2774"/>
    <cellStyle name="_CCB.HO.2003 Jnl summary by jnl.GL PRC 13-20.031221_CCB.Dec03AuditPack.HL.V2.revised ctl_CCB.HO.reporting TB-Comb.4Period.040316 2" xfId="2775"/>
    <cellStyle name="_CCB.HO.2003 Jnl summary by jnl.GL PRC 13-20.031221_CCB.Dec03AuditPack.HL.V2.revised ctl_CCB.HO.reporting TB-HL.1P.040316" xfId="2776"/>
    <cellStyle name="_CCB.HO.2003 Jnl summary by jnl.GL PRC 13-20.031221_CCB.Dec03AuditPack.HL.V2.revised ctl_CCB.HO.reporting TB-HL.1P.040316 2" xfId="2777"/>
    <cellStyle name="_CCB.HO.2003 Jnl summary by jnl.GL PRC 13-20.031221_CCB.Dec03AuditPack.HL.V2.revised ctl_CCB.HO.reporting TB-HL.1P.040316_05.CCB.HO.Tool.PRCAccounts.040409" xfId="2778"/>
    <cellStyle name="_CCB.HO.2003 Jnl summary by jnl.GL PRC 13-20.031221_CCB.Dec03AuditPack.HL.V2.revised ctl_CCB.HO.reporting TB-HL.1P.040316_05.CCB.HO.Tool.PRCAccounts.040409 2" xfId="2779"/>
    <cellStyle name="_CCB.HO.2003 Jnl summary by jnl.GL PRC 13-20.031221_CCB.Dec03AuditPack.HL.V2.revised ctl_CCB.HO.Tool - convert old 2.5yrs combine TB to new.040315" xfId="2780"/>
    <cellStyle name="_CCB.HO.2003 Jnl summary by jnl.GL PRC 13-20.031221_CCB.Dec03AuditPack.HL.V2.revised ctl_CCB.HO.Tool - convert old 2.5yrs combine TB to new.040315 2" xfId="2781"/>
    <cellStyle name="_CCB.HO.2003 Jnl summary by jnl.GL PRC 13-20.031221_CCB.Dec03AuditPack.HL.V2.revised ctl_CCB.xx.4P.PRCTB.yymmdd" xfId="2782"/>
    <cellStyle name="_CCB.HO.2003 Jnl summary by jnl.GL PRC 13-20.031221_CCB.Dec03AuditPack.HL.V2.revised ctl_CCB.xx.4P.PRCTB.yymmdd 2" xfId="2783"/>
    <cellStyle name="_CCB.HO.2003 Jnl summary by jnl.GL PRC 15,21-32.031221" xfId="2784"/>
    <cellStyle name="_CCB.HO.2003 Jnl summary by jnl.GL PRC 15,21-32.031221 2" xfId="2785"/>
    <cellStyle name="_CCB.HO.2003 Jnl summary by jnl.GL PRC 15,21-32.031221_05.CCB.HO.Tool.PRCAccounts.040409" xfId="2786"/>
    <cellStyle name="_CCB.HO.2003 Jnl summary by jnl.GL PRC 15,21-32.031221_05.CCB.HO.Tool.PRCAccounts.040409 2" xfId="2787"/>
    <cellStyle name="_CCB.HO.2003 Jnl summary by jnl.GL PRC 15,21-32.031221_CCB.Dec03AuditPack.GL.V2" xfId="2788"/>
    <cellStyle name="_CCB.HO.2003 Jnl summary by jnl.GL PRC 15,21-32.031221_CCB.Dec03AuditPack.GL.V2 2" xfId="2789"/>
    <cellStyle name="_CCB.HO.2003 Jnl summary by jnl.GL PRC 15,21-32.031221_CCB.Dec03AuditPack.GL.V2_05.CCB.HO.Tool.PRCAccounts.040409" xfId="2790"/>
    <cellStyle name="_CCB.HO.2003 Jnl summary by jnl.GL PRC 15,21-32.031221_CCB.Dec03AuditPack.GL.V2_05.CCB.HO.Tool.PRCAccounts.040409 2" xfId="2791"/>
    <cellStyle name="_CCB.HO.2003 Jnl summary by jnl.GL PRC 15,21-32.031221_CCB.Dec03AuditPack.GL.V2_CCB.Dec03AuditPack.GL.V4(trail run new)" xfId="2792"/>
    <cellStyle name="_CCB.HO.2003 Jnl summary by jnl.GL PRC 15,21-32.031221_CCB.Dec03AuditPack.GL.V2_CCB.Dec03AuditPack.GL.V4(trail run new) 2" xfId="2793"/>
    <cellStyle name="_CCB.HO.2003 Jnl summary by jnl.GL PRC 15,21-32.031221_CCB.Dec03AuditPack.GL.V2_CCB.Dec03AuditPack.GL.V4(trial run new)" xfId="2794"/>
    <cellStyle name="_CCB.HO.2003 Jnl summary by jnl.GL PRC 15,21-32.031221_CCB.Dec03AuditPack.GL.V2_CCB.Dec03AuditPack.GL.V4(trial run new) 2" xfId="2795"/>
    <cellStyle name="_CCB.HO.2003 Jnl summary by jnl.GL PRC 15,21-32.031221_CCB.Dec03AuditPack.GL.V2_Copy of CCB.Dec03AuditPack.GL.V4" xfId="2796"/>
    <cellStyle name="_CCB.HO.2003 Jnl summary by jnl.GL PRC 15,21-32.031221_CCB.Dec03AuditPack.GL.V2_Copy of CCB.Dec03AuditPack.GL.V4 2" xfId="2797"/>
    <cellStyle name="_CCB.HO.2003 Jnl summary by jnl.GL PRC 15,21-32.031221_CCB.Dec03AuditPack.HL.V2.revised ctl" xfId="2798"/>
    <cellStyle name="_CCB.HO.2003 Jnl summary by jnl.GL PRC 15,21-32.031221_CCB.Dec03AuditPack.HL.V2.revised ctl 2" xfId="2799"/>
    <cellStyle name="_CCB.HO.2003 Jnl summary by jnl.GL PRC 15,21-32.031221_CCB.Dec03AuditPack.HL.V2.revised ctl_05.CCB.HO.Tool.PRCAccounts.040409" xfId="2800"/>
    <cellStyle name="_CCB.HO.2003 Jnl summary by jnl.GL PRC 15,21-32.031221_CCB.Dec03AuditPack.HL.V2.revised ctl_05.CCB.HO.Tool.PRCAccounts.040409 2" xfId="2801"/>
    <cellStyle name="_CCB.HO.2003 Jnl summary by jnl.GL PRC 15,21-32.031221_CCB.Dec03AuditPack.HL.V2.revised ctl_CCB.HO.new TB template.for reporting package.040309" xfId="2802"/>
    <cellStyle name="_CCB.HO.2003 Jnl summary by jnl.GL PRC 15,21-32.031221_CCB.Dec03AuditPack.HL.V2.revised ctl_CCB.HO.new TB template.for reporting package.040309 2" xfId="2803"/>
    <cellStyle name="_CCB.HO.2003 Jnl summary by jnl.GL PRC 15,21-32.031221_CCB.Dec03AuditPack.HL.V2.revised ctl_CCB.HO.new TB template.for reporting package.040309_05.CCB.HO.Tool.PRCAccounts.040409" xfId="2804"/>
    <cellStyle name="_CCB.HO.2003 Jnl summary by jnl.GL PRC 15,21-32.031221_CCB.Dec03AuditPack.HL.V2.revised ctl_CCB.HO.new TB template.for reporting package.040309_05.CCB.HO.Tool.PRCAccounts.040409 2" xfId="2805"/>
    <cellStyle name="_CCB.HO.2003 Jnl summary by jnl.GL PRC 15,21-32.031221_CCB.Dec03AuditPack.HL.V2.revised ctl_CCB.HO.new TB template.for reporting package.1P.040316" xfId="2806"/>
    <cellStyle name="_CCB.HO.2003 Jnl summary by jnl.GL PRC 15,21-32.031221_CCB.Dec03AuditPack.HL.V2.revised ctl_CCB.HO.new TB template.for reporting package.1P.040316 2" xfId="2807"/>
    <cellStyle name="_CCB.HO.2003 Jnl summary by jnl.GL PRC 15,21-32.031221_CCB.Dec03AuditPack.HL.V2.revised ctl_CCB.HO.new TB template.for reporting package.1P.040316_05.CCB.HO.Tool.PRCAccounts.040409" xfId="2808"/>
    <cellStyle name="_CCB.HO.2003 Jnl summary by jnl.GL PRC 15,21-32.031221_CCB.Dec03AuditPack.HL.V2.revised ctl_CCB.HO.new TB template.for reporting package.1P.040316_05.CCB.HO.Tool.PRCAccounts.040409 2" xfId="2809"/>
    <cellStyle name="_CCB.HO.2003 Jnl summary by jnl.GL PRC 15,21-32.031221_CCB.Dec03AuditPack.HL.V2.revised ctl_CCB.HO.reporting TB-Comb.1P.040316" xfId="2810"/>
    <cellStyle name="_CCB.HO.2003 Jnl summary by jnl.GL PRC 15,21-32.031221_CCB.Dec03AuditPack.HL.V2.revised ctl_CCB.HO.reporting TB-Comb.1P.040316 2" xfId="2811"/>
    <cellStyle name="_CCB.HO.2003 Jnl summary by jnl.GL PRC 15,21-32.031221_CCB.Dec03AuditPack.HL.V2.revised ctl_CCB.HO.reporting TB-Comb.4Period.040316" xfId="2812"/>
    <cellStyle name="_CCB.HO.2003 Jnl summary by jnl.GL PRC 15,21-32.031221_CCB.Dec03AuditPack.HL.V2.revised ctl_CCB.HO.reporting TB-Comb.4Period.040316 2" xfId="2813"/>
    <cellStyle name="_CCB.HO.2003 Jnl summary by jnl.GL PRC 15,21-32.031221_CCB.Dec03AuditPack.HL.V2.revised ctl_CCB.HO.reporting TB-HL.1P.040316" xfId="2814"/>
    <cellStyle name="_CCB.HO.2003 Jnl summary by jnl.GL PRC 15,21-32.031221_CCB.Dec03AuditPack.HL.V2.revised ctl_CCB.HO.reporting TB-HL.1P.040316 2" xfId="2815"/>
    <cellStyle name="_CCB.HO.2003 Jnl summary by jnl.GL PRC 15,21-32.031221_CCB.Dec03AuditPack.HL.V2.revised ctl_CCB.HO.reporting TB-HL.1P.040316_05.CCB.HO.Tool.PRCAccounts.040409" xfId="2816"/>
    <cellStyle name="_CCB.HO.2003 Jnl summary by jnl.GL PRC 15,21-32.031221_CCB.Dec03AuditPack.HL.V2.revised ctl_CCB.HO.reporting TB-HL.1P.040316_05.CCB.HO.Tool.PRCAccounts.040409 2" xfId="2817"/>
    <cellStyle name="_CCB.HO.2003 Jnl summary by jnl.GL PRC 15,21-32.031221_CCB.Dec03AuditPack.HL.V2.revised ctl_CCB.HO.Tool - convert old 2.5yrs combine TB to new.040315" xfId="2818"/>
    <cellStyle name="_CCB.HO.2003 Jnl summary by jnl.GL PRC 15,21-32.031221_CCB.Dec03AuditPack.HL.V2.revised ctl_CCB.HO.Tool - convert old 2.5yrs combine TB to new.040315 2" xfId="2819"/>
    <cellStyle name="_CCB.HO.2003 Jnl summary by jnl.GL PRC 15,21-32.031221_CCB.Dec03AuditPack.HL.V2.revised ctl_CCB.xx.4P.PRCTB.yymmdd" xfId="2820"/>
    <cellStyle name="_CCB.HO.2003 Jnl summary by jnl.GL PRC 15,21-32.031221_CCB.Dec03AuditPack.HL.V2.revised ctl_CCB.xx.4P.PRCTB.yymmdd 2" xfId="2821"/>
    <cellStyle name="_CCB.HO.2003 Jnl summary by jnl.GL PRC 31&amp;62.031221" xfId="2822"/>
    <cellStyle name="_CCB.HO.2003 Jnl summary by jnl.GL PRC 31&amp;62.031221 2" xfId="2823"/>
    <cellStyle name="_CCB.HO.2003 Jnl summary by jnl.GL PRC 31&amp;62.031221 2 2" xfId="2824"/>
    <cellStyle name="_CCB.HO.2003 Jnl summary by jnl.GL PRC 31&amp;62.031221 3" xfId="2825"/>
    <cellStyle name="_CCB.HO.2003 Jnl summary by jnl.GL PRC 34-40.031221" xfId="2826"/>
    <cellStyle name="_CCB.HO.2003 Jnl summary by jnl.GL PRC 34-40.031221 2" xfId="2827"/>
    <cellStyle name="_CCB.HO.2003 Jnl summary by jnl.GL PRC 34-40.031221_05.CCB.HO.Tool.PRCAccounts.040409" xfId="2828"/>
    <cellStyle name="_CCB.HO.2003 Jnl summary by jnl.GL PRC 34-40.031221_05.CCB.HO.Tool.PRCAccounts.040409 2" xfId="2829"/>
    <cellStyle name="_CCB.HO.2003 Jnl summary by jnl.GL PRC 34-40.031221_CCB.Dec03AuditPack.GL.V2" xfId="2830"/>
    <cellStyle name="_CCB.HO.2003 Jnl summary by jnl.GL PRC 34-40.031221_CCB.Dec03AuditPack.GL.V2 2" xfId="2831"/>
    <cellStyle name="_CCB.HO.2003 Jnl summary by jnl.GL PRC 34-40.031221_CCB.Dec03AuditPack.GL.V2_05.CCB.HO.Tool.PRCAccounts.040409" xfId="2832"/>
    <cellStyle name="_CCB.HO.2003 Jnl summary by jnl.GL PRC 34-40.031221_CCB.Dec03AuditPack.GL.V2_05.CCB.HO.Tool.PRCAccounts.040409 2" xfId="2833"/>
    <cellStyle name="_CCB.HO.2003 Jnl summary by jnl.GL PRC 34-40.031221_CCB.Dec03AuditPack.GL.V2_CCB.Dec03AuditPack.GL.V4(trail run new)" xfId="2834"/>
    <cellStyle name="_CCB.HO.2003 Jnl summary by jnl.GL PRC 34-40.031221_CCB.Dec03AuditPack.GL.V2_CCB.Dec03AuditPack.GL.V4(trail run new) 2" xfId="2835"/>
    <cellStyle name="_CCB.HO.2003 Jnl summary by jnl.GL PRC 34-40.031221_CCB.Dec03AuditPack.GL.V2_CCB.Dec03AuditPack.GL.V4(trial run new)" xfId="2836"/>
    <cellStyle name="_CCB.HO.2003 Jnl summary by jnl.GL PRC 34-40.031221_CCB.Dec03AuditPack.GL.V2_CCB.Dec03AuditPack.GL.V4(trial run new) 2" xfId="2837"/>
    <cellStyle name="_CCB.HO.2003 Jnl summary by jnl.GL PRC 34-40.031221_CCB.Dec03AuditPack.GL.V2_Copy of CCB.Dec03AuditPack.GL.V4" xfId="2838"/>
    <cellStyle name="_CCB.HO.2003 Jnl summary by jnl.GL PRC 34-40.031221_CCB.Dec03AuditPack.GL.V2_Copy of CCB.Dec03AuditPack.GL.V4 2" xfId="2839"/>
    <cellStyle name="_CCB.HO.2003 Jnl summary by jnl.GL PRC 34-40.031221_CCB.Dec03AuditPack.HL.V2.revised ctl" xfId="2840"/>
    <cellStyle name="_CCB.HO.2003 Jnl summary by jnl.GL PRC 34-40.031221_CCB.Dec03AuditPack.HL.V2.revised ctl 2" xfId="2841"/>
    <cellStyle name="_CCB.HO.2003 Jnl summary by jnl.GL PRC 34-40.031221_CCB.Dec03AuditPack.HL.V2.revised ctl_05.CCB.HO.Tool.PRCAccounts.040409" xfId="2842"/>
    <cellStyle name="_CCB.HO.2003 Jnl summary by jnl.GL PRC 34-40.031221_CCB.Dec03AuditPack.HL.V2.revised ctl_05.CCB.HO.Tool.PRCAccounts.040409 2" xfId="2843"/>
    <cellStyle name="_CCB.HO.2003 Jnl summary by jnl.GL PRC 34-40.031221_CCB.Dec03AuditPack.HL.V2.revised ctl_CCB.HO.new TB template.for reporting package.040309" xfId="2844"/>
    <cellStyle name="_CCB.HO.2003 Jnl summary by jnl.GL PRC 34-40.031221_CCB.Dec03AuditPack.HL.V2.revised ctl_CCB.HO.new TB template.for reporting package.040309 2" xfId="2845"/>
    <cellStyle name="_CCB.HO.2003 Jnl summary by jnl.GL PRC 34-40.031221_CCB.Dec03AuditPack.HL.V2.revised ctl_CCB.HO.new TB template.for reporting package.040309_05.CCB.HO.Tool.PRCAccounts.040409" xfId="2846"/>
    <cellStyle name="_CCB.HO.2003 Jnl summary by jnl.GL PRC 34-40.031221_CCB.Dec03AuditPack.HL.V2.revised ctl_CCB.HO.new TB template.for reporting package.040309_05.CCB.HO.Tool.PRCAccounts.040409 2" xfId="2847"/>
    <cellStyle name="_CCB.HO.2003 Jnl summary by jnl.GL PRC 34-40.031221_CCB.Dec03AuditPack.HL.V2.revised ctl_CCB.HO.new TB template.for reporting package.1P.040316" xfId="2848"/>
    <cellStyle name="_CCB.HO.2003 Jnl summary by jnl.GL PRC 34-40.031221_CCB.Dec03AuditPack.HL.V2.revised ctl_CCB.HO.new TB template.for reporting package.1P.040316 2" xfId="2849"/>
    <cellStyle name="_CCB.HO.2003 Jnl summary by jnl.GL PRC 34-40.031221_CCB.Dec03AuditPack.HL.V2.revised ctl_CCB.HO.new TB template.for reporting package.1P.040316_05.CCB.HO.Tool.PRCAccounts.040409" xfId="2850"/>
    <cellStyle name="_CCB.HO.2003 Jnl summary by jnl.GL PRC 34-40.031221_CCB.Dec03AuditPack.HL.V2.revised ctl_CCB.HO.new TB template.for reporting package.1P.040316_05.CCB.HO.Tool.PRCAccounts.040409 2" xfId="2851"/>
    <cellStyle name="_CCB.HO.2003 Jnl summary by jnl.GL PRC 34-40.031221_CCB.Dec03AuditPack.HL.V2.revised ctl_CCB.HO.reporting TB-Comb.1P.040316" xfId="2852"/>
    <cellStyle name="_CCB.HO.2003 Jnl summary by jnl.GL PRC 34-40.031221_CCB.Dec03AuditPack.HL.V2.revised ctl_CCB.HO.reporting TB-Comb.1P.040316 2" xfId="2853"/>
    <cellStyle name="_CCB.HO.2003 Jnl summary by jnl.GL PRC 34-40.031221_CCB.Dec03AuditPack.HL.V2.revised ctl_CCB.HO.reporting TB-Comb.4Period.040316" xfId="2854"/>
    <cellStyle name="_CCB.HO.2003 Jnl summary by jnl.GL PRC 34-40.031221_CCB.Dec03AuditPack.HL.V2.revised ctl_CCB.HO.reporting TB-Comb.4Period.040316 2" xfId="2855"/>
    <cellStyle name="_CCB.HO.2003 Jnl summary by jnl.GL PRC 34-40.031221_CCB.Dec03AuditPack.HL.V2.revised ctl_CCB.HO.reporting TB-HL.1P.040316" xfId="2856"/>
    <cellStyle name="_CCB.HO.2003 Jnl summary by jnl.GL PRC 34-40.031221_CCB.Dec03AuditPack.HL.V2.revised ctl_CCB.HO.reporting TB-HL.1P.040316 2" xfId="2857"/>
    <cellStyle name="_CCB.HO.2003 Jnl summary by jnl.GL PRC 34-40.031221_CCB.Dec03AuditPack.HL.V2.revised ctl_CCB.HO.reporting TB-HL.1P.040316_05.CCB.HO.Tool.PRCAccounts.040409" xfId="2858"/>
    <cellStyle name="_CCB.HO.2003 Jnl summary by jnl.GL PRC 34-40.031221_CCB.Dec03AuditPack.HL.V2.revised ctl_CCB.HO.reporting TB-HL.1P.040316_05.CCB.HO.Tool.PRCAccounts.040409 2" xfId="2859"/>
    <cellStyle name="_CCB.HO.2003 Jnl summary by jnl.GL PRC 34-40.031221_CCB.Dec03AuditPack.HL.V2.revised ctl_CCB.HO.Tool - convert old 2.5yrs combine TB to new.040315" xfId="2860"/>
    <cellStyle name="_CCB.HO.2003 Jnl summary by jnl.GL PRC 34-40.031221_CCB.Dec03AuditPack.HL.V2.revised ctl_CCB.HO.Tool - convert old 2.5yrs combine TB to new.040315 2" xfId="2861"/>
    <cellStyle name="_CCB.HO.2003 Jnl summary by jnl.GL PRC 34-40.031221_CCB.Dec03AuditPack.HL.V2.revised ctl_CCB.xx.4P.PRCTB.yymmdd" xfId="2862"/>
    <cellStyle name="_CCB.HO.2003 Jnl summary by jnl.GL PRC 34-40.031221_CCB.Dec03AuditPack.HL.V2.revised ctl_CCB.xx.4P.PRCTB.yymmdd 2" xfId="2863"/>
    <cellStyle name="_CCB.HO.2003 Jnl summary by jnl.GL PRC 60-80.031221" xfId="2864"/>
    <cellStyle name="_CCB.HO.2003 Jnl summary by jnl.GL PRC 60-80.031221 2" xfId="2865"/>
    <cellStyle name="_CCB.HO.2003 Jnl summary by jnl.GL PRC 60-80.031221 2 2" xfId="2866"/>
    <cellStyle name="_CCB.HO.2003 Jnl summary by jnl.GL PRC 60-80.031221 3" xfId="2867"/>
    <cellStyle name="_CCB.HO.2003 Jnl summary by jnl.GL PRC 81-120.031221" xfId="2868"/>
    <cellStyle name="_CCB.HO.2003 Jnl summary by jnl.GL PRC 81-120.031221 2" xfId="2869"/>
    <cellStyle name="_CCB.HO.2003 Jnl summary by jnl.GL PRC 81-120.031221_05.CCB.HO.Tool.PRCAccounts.040409" xfId="2870"/>
    <cellStyle name="_CCB.HO.2003 Jnl summary by jnl.GL PRC 81-120.031221_05.CCB.HO.Tool.PRCAccounts.040409 2" xfId="2871"/>
    <cellStyle name="_CCB.HO.2003 Jnl summary by jnl.GL PRC 81-120.031221_CCB.Dec03AuditPack.GL.V2" xfId="2872"/>
    <cellStyle name="_CCB.HO.2003 Jnl summary by jnl.GL PRC 81-120.031221_CCB.Dec03AuditPack.GL.V2 2" xfId="2873"/>
    <cellStyle name="_CCB.HO.2003 Jnl summary by jnl.GL PRC 81-120.031221_CCB.Dec03AuditPack.GL.V2_05.CCB.HO.Tool.PRCAccounts.040409" xfId="2874"/>
    <cellStyle name="_CCB.HO.2003 Jnl summary by jnl.GL PRC 81-120.031221_CCB.Dec03AuditPack.GL.V2_05.CCB.HO.Tool.PRCAccounts.040409 2" xfId="2875"/>
    <cellStyle name="_CCB.HO.2003 Jnl summary by jnl.GL PRC 81-120.031221_CCB.Dec03AuditPack.GL.V2_CCB.Dec03AuditPack.GL.V4(trail run new)" xfId="2876"/>
    <cellStyle name="_CCB.HO.2003 Jnl summary by jnl.GL PRC 81-120.031221_CCB.Dec03AuditPack.GL.V2_CCB.Dec03AuditPack.GL.V4(trail run new) 2" xfId="2877"/>
    <cellStyle name="_CCB.HO.2003 Jnl summary by jnl.GL PRC 81-120.031221_CCB.Dec03AuditPack.GL.V2_CCB.Dec03AuditPack.GL.V4(trial run new)" xfId="2878"/>
    <cellStyle name="_CCB.HO.2003 Jnl summary by jnl.GL PRC 81-120.031221_CCB.Dec03AuditPack.GL.V2_CCB.Dec03AuditPack.GL.V4(trial run new) 2" xfId="2879"/>
    <cellStyle name="_CCB.HO.2003 Jnl summary by jnl.GL PRC 81-120.031221_CCB.Dec03AuditPack.GL.V2_Copy of CCB.Dec03AuditPack.GL.V4" xfId="2880"/>
    <cellStyle name="_CCB.HO.2003 Jnl summary by jnl.GL PRC 81-120.031221_CCB.Dec03AuditPack.GL.V2_Copy of CCB.Dec03AuditPack.GL.V4 2" xfId="2881"/>
    <cellStyle name="_CCB.HO.2003 Jnl summary by jnl.GL PRC 81-120.031221_CCB.Dec03AuditPack.HL.V2.revised ctl" xfId="2882"/>
    <cellStyle name="_CCB.HO.2003 Jnl summary by jnl.GL PRC 81-120.031221_CCB.Dec03AuditPack.HL.V2.revised ctl 2" xfId="2883"/>
    <cellStyle name="_CCB.HO.2003 Jnl summary by jnl.GL PRC 81-120.031221_CCB.Dec03AuditPack.HL.V2.revised ctl_05.CCB.HO.Tool.PRCAccounts.040409" xfId="2884"/>
    <cellStyle name="_CCB.HO.2003 Jnl summary by jnl.GL PRC 81-120.031221_CCB.Dec03AuditPack.HL.V2.revised ctl_05.CCB.HO.Tool.PRCAccounts.040409 2" xfId="2885"/>
    <cellStyle name="_CCB.HO.2003 Jnl summary by jnl.GL PRC 81-120.031221_CCB.Dec03AuditPack.HL.V2.revised ctl_CCB.HO.new TB template.for reporting package.040309" xfId="2886"/>
    <cellStyle name="_CCB.HO.2003 Jnl summary by jnl.GL PRC 81-120.031221_CCB.Dec03AuditPack.HL.V2.revised ctl_CCB.HO.new TB template.for reporting package.040309 2" xfId="2887"/>
    <cellStyle name="_CCB.HO.2003 Jnl summary by jnl.GL PRC 81-120.031221_CCB.Dec03AuditPack.HL.V2.revised ctl_CCB.HO.new TB template.for reporting package.040309_05.CCB.HO.Tool.PRCAccounts.040409" xfId="2888"/>
    <cellStyle name="_CCB.HO.2003 Jnl summary by jnl.GL PRC 81-120.031221_CCB.Dec03AuditPack.HL.V2.revised ctl_CCB.HO.new TB template.for reporting package.040309_05.CCB.HO.Tool.PRCAccounts.040409 2" xfId="2889"/>
    <cellStyle name="_CCB.HO.2003 Jnl summary by jnl.GL PRC 81-120.031221_CCB.Dec03AuditPack.HL.V2.revised ctl_CCB.HO.new TB template.for reporting package.1P.040316" xfId="2890"/>
    <cellStyle name="_CCB.HO.2003 Jnl summary by jnl.GL PRC 81-120.031221_CCB.Dec03AuditPack.HL.V2.revised ctl_CCB.HO.new TB template.for reporting package.1P.040316 2" xfId="2891"/>
    <cellStyle name="_CCB.HO.2003 Jnl summary by jnl.GL PRC 81-120.031221_CCB.Dec03AuditPack.HL.V2.revised ctl_CCB.HO.new TB template.for reporting package.1P.040316_05.CCB.HO.Tool.PRCAccounts.040409" xfId="2892"/>
    <cellStyle name="_CCB.HO.2003 Jnl summary by jnl.GL PRC 81-120.031221_CCB.Dec03AuditPack.HL.V2.revised ctl_CCB.HO.new TB template.for reporting package.1P.040316_05.CCB.HO.Tool.PRCAccounts.040409 2" xfId="2893"/>
    <cellStyle name="_CCB.HO.2003 Jnl summary by jnl.GL PRC 81-120.031221_CCB.Dec03AuditPack.HL.V2.revised ctl_CCB.HO.reporting TB-Comb.1P.040316" xfId="2894"/>
    <cellStyle name="_CCB.HO.2003 Jnl summary by jnl.GL PRC 81-120.031221_CCB.Dec03AuditPack.HL.V2.revised ctl_CCB.HO.reporting TB-Comb.1P.040316 2" xfId="2895"/>
    <cellStyle name="_CCB.HO.2003 Jnl summary by jnl.GL PRC 81-120.031221_CCB.Dec03AuditPack.HL.V2.revised ctl_CCB.HO.reporting TB-Comb.4Period.040316" xfId="2896"/>
    <cellStyle name="_CCB.HO.2003 Jnl summary by jnl.GL PRC 81-120.031221_CCB.Dec03AuditPack.HL.V2.revised ctl_CCB.HO.reporting TB-Comb.4Period.040316 2" xfId="2897"/>
    <cellStyle name="_CCB.HO.2003 Jnl summary by jnl.GL PRC 81-120.031221_CCB.Dec03AuditPack.HL.V2.revised ctl_CCB.HO.reporting TB-HL.1P.040316" xfId="2898"/>
    <cellStyle name="_CCB.HO.2003 Jnl summary by jnl.GL PRC 81-120.031221_CCB.Dec03AuditPack.HL.V2.revised ctl_CCB.HO.reporting TB-HL.1P.040316 2" xfId="2899"/>
    <cellStyle name="_CCB.HO.2003 Jnl summary by jnl.GL PRC 81-120.031221_CCB.Dec03AuditPack.HL.V2.revised ctl_CCB.HO.reporting TB-HL.1P.040316_05.CCB.HO.Tool.PRCAccounts.040409" xfId="2900"/>
    <cellStyle name="_CCB.HO.2003 Jnl summary by jnl.GL PRC 81-120.031221_CCB.Dec03AuditPack.HL.V2.revised ctl_CCB.HO.reporting TB-HL.1P.040316_05.CCB.HO.Tool.PRCAccounts.040409 2" xfId="2901"/>
    <cellStyle name="_CCB.HO.2003 Jnl summary by jnl.GL PRC 81-120.031221_CCB.Dec03AuditPack.HL.V2.revised ctl_CCB.HO.Tool - convert old 2.5yrs combine TB to new.040315" xfId="2902"/>
    <cellStyle name="_CCB.HO.2003 Jnl summary by jnl.GL PRC 81-120.031221_CCB.Dec03AuditPack.HL.V2.revised ctl_CCB.HO.Tool - convert old 2.5yrs combine TB to new.040315 2" xfId="2903"/>
    <cellStyle name="_CCB.HO.2003 Jnl summary by jnl.GL PRC 81-120.031221_CCB.Dec03AuditPack.HL.V2.revised ctl_CCB.xx.4P.PRCTB.yymmdd" xfId="2904"/>
    <cellStyle name="_CCB.HO.2003 Jnl summary by jnl.GL PRC 81-120.031221_CCB.Dec03AuditPack.HL.V2.revised ctl_CCB.xx.4P.PRCTB.yymmdd 2" xfId="2905"/>
    <cellStyle name="_CCB.HO.2003 Jnl summary by jnl.Gl.specific for HO branch" xfId="2906"/>
    <cellStyle name="_CCB.HO.2003 Jnl summary by jnl.Gl.specific for HO branch 2" xfId="2907"/>
    <cellStyle name="_CCB.HO.2003 Jnl summary by jnl.Gl.specific for HO branch_05.CCB.HO.Tool.PRCAccounts.040409" xfId="2908"/>
    <cellStyle name="_CCB.HO.2003 Jnl summary by jnl.Gl.specific for HO branch_05.CCB.HO.Tool.PRCAccounts.040409 2" xfId="2909"/>
    <cellStyle name="_CCB.HO.2003 Jnl summary by jnl.Gl.specific for HO branch_CCB.Dec03AuditPack.GL.V2" xfId="2910"/>
    <cellStyle name="_CCB.HO.2003 Jnl summary by jnl.Gl.specific for HO branch_CCB.Dec03AuditPack.GL.V2 2" xfId="2911"/>
    <cellStyle name="_CCB.HO.2003 Jnl summary by jnl.Gl.specific for HO branch_CCB.Dec03AuditPack.GL.V2_05.CCB.HO.Tool.PRCAccounts.040409" xfId="2912"/>
    <cellStyle name="_CCB.HO.2003 Jnl summary by jnl.Gl.specific for HO branch_CCB.Dec03AuditPack.GL.V2_05.CCB.HO.Tool.PRCAccounts.040409 2" xfId="2913"/>
    <cellStyle name="_CCB.HO.2003 Jnl summary by jnl.Gl.specific for HO branch_CCB.Dec03AuditPack.GL.V2_CCB.Dec03AuditPack.GL.V4(trail run new)" xfId="2914"/>
    <cellStyle name="_CCB.HO.2003 Jnl summary by jnl.Gl.specific for HO branch_CCB.Dec03AuditPack.GL.V2_CCB.Dec03AuditPack.GL.V4(trail run new) 2" xfId="2915"/>
    <cellStyle name="_CCB.HO.2003 Jnl summary by jnl.Gl.specific for HO branch_CCB.Dec03AuditPack.GL.V2_CCB.Dec03AuditPack.GL.V4(trial run new)" xfId="2916"/>
    <cellStyle name="_CCB.HO.2003 Jnl summary by jnl.Gl.specific for HO branch_CCB.Dec03AuditPack.GL.V2_CCB.Dec03AuditPack.GL.V4(trial run new) 2" xfId="2917"/>
    <cellStyle name="_CCB.HO.2003 Jnl summary by jnl.Gl.specific for HO branch_CCB.Dec03AuditPack.GL.V2_Copy of CCB.Dec03AuditPack.GL.V4" xfId="2918"/>
    <cellStyle name="_CCB.HO.2003 Jnl summary by jnl.Gl.specific for HO branch_CCB.Dec03AuditPack.GL.V2_Copy of CCB.Dec03AuditPack.GL.V4 2" xfId="2919"/>
    <cellStyle name="_CCB.HO.2003 Jnl summary by jnl.Gl.specific for HO branch_CCB.Dec03AuditPack.HL.V2.revised ctl" xfId="2920"/>
    <cellStyle name="_CCB.HO.2003 Jnl summary by jnl.Gl.specific for HO branch_CCB.Dec03AuditPack.HL.V2.revised ctl 2" xfId="2921"/>
    <cellStyle name="_CCB.HO.2003 Jnl summary by jnl.Gl.specific for HO branch_CCB.Dec03AuditPack.HL.V2.revised ctl_05.CCB.HO.Tool.PRCAccounts.040409" xfId="2922"/>
    <cellStyle name="_CCB.HO.2003 Jnl summary by jnl.Gl.specific for HO branch_CCB.Dec03AuditPack.HL.V2.revised ctl_05.CCB.HO.Tool.PRCAccounts.040409 2" xfId="2923"/>
    <cellStyle name="_CCB.HO.2003 Jnl summary by jnl.Gl.specific for HO branch_CCB.Dec03AuditPack.HL.V2.revised ctl_CCB.HO.new TB template.for reporting package.040309" xfId="2924"/>
    <cellStyle name="_CCB.HO.2003 Jnl summary by jnl.Gl.specific for HO branch_CCB.Dec03AuditPack.HL.V2.revised ctl_CCB.HO.new TB template.for reporting package.040309 2" xfId="2925"/>
    <cellStyle name="_CCB.HO.2003 Jnl summary by jnl.Gl.specific for HO branch_CCB.Dec03AuditPack.HL.V2.revised ctl_CCB.HO.new TB template.for reporting package.040309_05.CCB.HO.Tool.PRCAccounts.040409" xfId="2926"/>
    <cellStyle name="_CCB.HO.2003 Jnl summary by jnl.Gl.specific for HO branch_CCB.Dec03AuditPack.HL.V2.revised ctl_CCB.HO.new TB template.for reporting package.040309_05.CCB.HO.Tool.PRCAccounts.040409 2" xfId="2927"/>
    <cellStyle name="_CCB.HO.2003 Jnl summary by jnl.Gl.specific for HO branch_CCB.Dec03AuditPack.HL.V2.revised ctl_CCB.HO.new TB template.for reporting package.1P.040316" xfId="2928"/>
    <cellStyle name="_CCB.HO.2003 Jnl summary by jnl.Gl.specific for HO branch_CCB.Dec03AuditPack.HL.V2.revised ctl_CCB.HO.new TB template.for reporting package.1P.040316 2" xfId="2929"/>
    <cellStyle name="_CCB.HO.2003 Jnl summary by jnl.Gl.specific for HO branch_CCB.Dec03AuditPack.HL.V2.revised ctl_CCB.HO.new TB template.for reporting package.1P.040316_05.CCB.HO.Tool.PRCAccounts.040409" xfId="2930"/>
    <cellStyle name="_CCB.HO.2003 Jnl summary by jnl.Gl.specific for HO branch_CCB.Dec03AuditPack.HL.V2.revised ctl_CCB.HO.new TB template.for reporting package.1P.040316_05.CCB.HO.Tool.PRCAccounts.040409 2" xfId="2931"/>
    <cellStyle name="_CCB.HO.2003 Jnl summary by jnl.Gl.specific for HO branch_CCB.Dec03AuditPack.HL.V2.revised ctl_CCB.HO.reporting TB-Comb.1P.040316" xfId="2932"/>
    <cellStyle name="_CCB.HO.2003 Jnl summary by jnl.Gl.specific for HO branch_CCB.Dec03AuditPack.HL.V2.revised ctl_CCB.HO.reporting TB-Comb.1P.040316 2" xfId="2933"/>
    <cellStyle name="_CCB.HO.2003 Jnl summary by jnl.Gl.specific for HO branch_CCB.Dec03AuditPack.HL.V2.revised ctl_CCB.HO.reporting TB-Comb.4Period.040316" xfId="2934"/>
    <cellStyle name="_CCB.HO.2003 Jnl summary by jnl.Gl.specific for HO branch_CCB.Dec03AuditPack.HL.V2.revised ctl_CCB.HO.reporting TB-Comb.4Period.040316 2" xfId="2935"/>
    <cellStyle name="_CCB.HO.2003 Jnl summary by jnl.Gl.specific for HO branch_CCB.Dec03AuditPack.HL.V2.revised ctl_CCB.HO.reporting TB-HL.1P.040316" xfId="2936"/>
    <cellStyle name="_CCB.HO.2003 Jnl summary by jnl.Gl.specific for HO branch_CCB.Dec03AuditPack.HL.V2.revised ctl_CCB.HO.reporting TB-HL.1P.040316 2" xfId="2937"/>
    <cellStyle name="_CCB.HO.2003 Jnl summary by jnl.Gl.specific for HO branch_CCB.Dec03AuditPack.HL.V2.revised ctl_CCB.HO.reporting TB-HL.1P.040316_05.CCB.HO.Tool.PRCAccounts.040409" xfId="2938"/>
    <cellStyle name="_CCB.HO.2003 Jnl summary by jnl.Gl.specific for HO branch_CCB.Dec03AuditPack.HL.V2.revised ctl_CCB.HO.reporting TB-HL.1P.040316_05.CCB.HO.Tool.PRCAccounts.040409 2" xfId="2939"/>
    <cellStyle name="_CCB.HO.2003 Jnl summary by jnl.Gl.specific for HO branch_CCB.Dec03AuditPack.HL.V2.revised ctl_CCB.HO.Tool - convert old 2.5yrs combine TB to new.040315" xfId="2940"/>
    <cellStyle name="_CCB.HO.2003 Jnl summary by jnl.Gl.specific for HO branch_CCB.Dec03AuditPack.HL.V2.revised ctl_CCB.HO.Tool - convert old 2.5yrs combine TB to new.040315 2" xfId="2941"/>
    <cellStyle name="_CCB.HO.2003 Jnl summary by jnl.Gl.specific for HO branch_CCB.Dec03AuditPack.HL.V2.revised ctl_CCB.xx.4P.PRCTB.yymmdd" xfId="2942"/>
    <cellStyle name="_CCB.HO.2003 Jnl summary by jnl.Gl.specific for HO branch_CCB.Dec03AuditPack.HL.V2.revised ctl_CCB.xx.4P.PRCTB.yymmdd 2" xfId="2943"/>
    <cellStyle name="_CCB.HO.2003 Jnl summary by jnl.Gl.specific for HO branch_CCB.HO.2003 Jnl summary by jnl.GL PRC 60-80.031221" xfId="2944"/>
    <cellStyle name="_CCB.HO.2003 Jnl summary by jnl.Gl.specific for HO branch_CCB.HO.2003 Jnl summary by jnl.GL PRC 60-80.031221 2" xfId="2945"/>
    <cellStyle name="_CCB.HO.2003 Jnl summary by jnl.Gl.specific for HO branch_CCB.HO.2003 Jnl summary by jnl.GL PRC 60-80.031221_05.CCB.HO.Tool.PRCAccounts.040409" xfId="2946"/>
    <cellStyle name="_CCB.HO.2003 Jnl summary by jnl.Gl.specific for HO branch_CCB.HO.2003 Jnl summary by jnl.GL PRC 60-80.031221_05.CCB.HO.Tool.PRCAccounts.040409 2" xfId="2947"/>
    <cellStyle name="_CCB.HO.2003 Jnl summary by jnl.Gl.specific for HO branch_CCB.HO.2003 Jnl summary by jnl.GL PRC 60-80.031221_CCB.Dec03AuditPack.GL.V2" xfId="2948"/>
    <cellStyle name="_CCB.HO.2003 Jnl summary by jnl.Gl.specific for HO branch_CCB.HO.2003 Jnl summary by jnl.GL PRC 60-80.031221_CCB.Dec03AuditPack.GL.V2 2" xfId="2949"/>
    <cellStyle name="_CCB.HO.2003 Jnl summary by jnl.Gl.specific for HO branch_CCB.HO.2003 Jnl summary by jnl.GL PRC 60-80.031221_CCB.Dec03AuditPack.GL.V2_05.CCB.HO.Tool.PRCAccounts.040409" xfId="2950"/>
    <cellStyle name="_CCB.HO.2003 Jnl summary by jnl.Gl.specific for HO branch_CCB.HO.2003 Jnl summary by jnl.GL PRC 60-80.031221_CCB.Dec03AuditPack.GL.V2_05.CCB.HO.Tool.PRCAccounts.040409 2" xfId="2951"/>
    <cellStyle name="_CCB.HO.2003 Jnl summary by jnl.Gl.specific for HO branch_CCB.HO.2003 Jnl summary by jnl.GL PRC 60-80.031221_CCB.Dec03AuditPack.GL.V2_CCB.Dec03AuditPack.GL.V4(trail run new)" xfId="2952"/>
    <cellStyle name="_CCB.HO.2003 Jnl summary by jnl.Gl.specific for HO branch_CCB.HO.2003 Jnl summary by jnl.GL PRC 60-80.031221_CCB.Dec03AuditPack.GL.V2_CCB.Dec03AuditPack.GL.V4(trail run new) 2" xfId="2953"/>
    <cellStyle name="_CCB.HO.2003 Jnl summary by jnl.Gl.specific for HO branch_CCB.HO.2003 Jnl summary by jnl.GL PRC 60-80.031221_CCB.Dec03AuditPack.GL.V2_CCB.Dec03AuditPack.GL.V4(trial run new)" xfId="2954"/>
    <cellStyle name="_CCB.HO.2003 Jnl summary by jnl.Gl.specific for HO branch_CCB.HO.2003 Jnl summary by jnl.GL PRC 60-80.031221_CCB.Dec03AuditPack.GL.V2_CCB.Dec03AuditPack.GL.V4(trial run new) 2" xfId="2955"/>
    <cellStyle name="_CCB.HO.2003 Jnl summary by jnl.Gl.specific for HO branch_CCB.HO.2003 Jnl summary by jnl.GL PRC 60-80.031221_CCB.Dec03AuditPack.GL.V2_Copy of CCB.Dec03AuditPack.GL.V4" xfId="2956"/>
    <cellStyle name="_CCB.HO.2003 Jnl summary by jnl.Gl.specific for HO branch_CCB.HO.2003 Jnl summary by jnl.GL PRC 60-80.031221_CCB.Dec03AuditPack.GL.V2_Copy of CCB.Dec03AuditPack.GL.V4 2" xfId="2957"/>
    <cellStyle name="_CCB.HO.2003 Jnl summary by jnl.Gl.specific for HO branch_CCB.HO.2003 Jnl summary by jnl.GL PRC 60-80.031221_CCB.Dec03AuditPack.HL.V2.revised ctl" xfId="2958"/>
    <cellStyle name="_CCB.HO.2003 Jnl summary by jnl.Gl.specific for HO branch_CCB.HO.2003 Jnl summary by jnl.GL PRC 60-80.031221_CCB.Dec03AuditPack.HL.V2.revised ctl 2" xfId="2959"/>
    <cellStyle name="_CCB.HO.2003 Jnl summary by jnl.Gl.specific for HO branch_CCB.HO.2003 Jnl summary by jnl.GL PRC 60-80.031221_CCB.Dec03AuditPack.HL.V2.revised ctl_05.CCB.HO.Tool.PRCAccounts.040409" xfId="2960"/>
    <cellStyle name="_CCB.HO.2003 Jnl summary by jnl.Gl.specific for HO branch_CCB.HO.2003 Jnl summary by jnl.GL PRC 60-80.031221_CCB.Dec03AuditPack.HL.V2.revised ctl_05.CCB.HO.Tool.PRCAccounts.040409 2" xfId="2961"/>
    <cellStyle name="_CCB.HO.2003 Jnl summary by jnl.Gl.specific for HO branch_CCB.HO.2003 Jnl summary by jnl.GL PRC 60-80.031221_CCB.Dec03AuditPack.HL.V2.revised ctl_CCB.HO.new TB template.for reporting package.040309" xfId="2962"/>
    <cellStyle name="_CCB.HO.2003 Jnl summary by jnl.Gl.specific for HO branch_CCB.HO.2003 Jnl summary by jnl.GL PRC 60-80.031221_CCB.Dec03AuditPack.HL.V2.revised ctl_CCB.HO.new TB template.for reporting package.040309 2" xfId="2963"/>
    <cellStyle name="_CCB.HO.2003 Jnl summary by jnl.Gl.specific for HO branch_CCB.HO.2003 Jnl summary by jnl.GL PRC 60-80.031221_CCB.Dec03AuditPack.HL.V2.revised ctl_CCB.HO.new TB template.for reporting package.040309_05.CCB.HO.Tool.PRCAccounts.040409" xfId="2964"/>
    <cellStyle name="_CCB.HO.2003 Jnl summary by jnl.Gl.specific for HO branch_CCB.HO.2003 Jnl summary by jnl.GL PRC 60-80.031221_CCB.Dec03AuditPack.HL.V2.revised ctl_CCB.HO.new TB template.for reporting package.040309_05.CCB.HO.Tool.PRCAccounts.040409 2" xfId="2965"/>
    <cellStyle name="_CCB.HO.2003 Jnl summary by jnl.Gl.specific for HO branch_CCB.HO.2003 Jnl summary by jnl.GL PRC 60-80.031221_CCB.Dec03AuditPack.HL.V2.revised ctl_CCB.HO.new TB template.for reporting package.1P.040316" xfId="2966"/>
    <cellStyle name="_CCB.HO.2003 Jnl summary by jnl.Gl.specific for HO branch_CCB.HO.2003 Jnl summary by jnl.GL PRC 60-80.031221_CCB.Dec03AuditPack.HL.V2.revised ctl_CCB.HO.new TB template.for reporting package.1P.040316 2" xfId="2967"/>
    <cellStyle name="_CCB.HO.2003 Jnl summary by jnl.Gl.specific for HO branch_CCB.HO.2003 Jnl summary by jnl.GL PRC 60-80.031221_CCB.Dec03AuditPack.HL.V2.revised ctl_CCB.HO.new TB template.for reporting package.1P.040316_05.CCB.HO.Tool.PRCAccounts.040409" xfId="2968"/>
    <cellStyle name="_CCB.HO.2003 Jnl summary by jnl.Gl.specific for HO branch_CCB.HO.2003 Jnl summary by jnl.GL PRC 60-80.031221_CCB.Dec03AuditPack.HL.V2.revised ctl_CCB.HO.new TB template.for reporting package.1P.040316_05.CCB.HO.Tool.PRCAccounts.040409 2" xfId="2969"/>
    <cellStyle name="_CCB.HO.2003 Jnl summary by jnl.Gl.specific for HO branch_CCB.HO.2003 Jnl summary by jnl.GL PRC 60-80.031221_CCB.Dec03AuditPack.HL.V2.revised ctl_CCB.HO.reporting TB-Comb.1P.040316" xfId="2970"/>
    <cellStyle name="_CCB.HO.2003 Jnl summary by jnl.Gl.specific for HO branch_CCB.HO.2003 Jnl summary by jnl.GL PRC 60-80.031221_CCB.Dec03AuditPack.HL.V2.revised ctl_CCB.HO.reporting TB-Comb.1P.040316 2" xfId="2971"/>
    <cellStyle name="_CCB.HO.2003 Jnl summary by jnl.Gl.specific for HO branch_CCB.HO.2003 Jnl summary by jnl.GL PRC 60-80.031221_CCB.Dec03AuditPack.HL.V2.revised ctl_CCB.HO.reporting TB-Comb.4Period.040316" xfId="2972"/>
    <cellStyle name="_CCB.HO.2003 Jnl summary by jnl.Gl.specific for HO branch_CCB.HO.2003 Jnl summary by jnl.GL PRC 60-80.031221_CCB.Dec03AuditPack.HL.V2.revised ctl_CCB.HO.reporting TB-Comb.4Period.040316 2" xfId="2973"/>
    <cellStyle name="_CCB.HO.2003 Jnl summary by jnl.Gl.specific for HO branch_CCB.HO.2003 Jnl summary by jnl.GL PRC 60-80.031221_CCB.Dec03AuditPack.HL.V2.revised ctl_CCB.HO.reporting TB-HL.1P.040316" xfId="2974"/>
    <cellStyle name="_CCB.HO.2003 Jnl summary by jnl.Gl.specific for HO branch_CCB.HO.2003 Jnl summary by jnl.GL PRC 60-80.031221_CCB.Dec03AuditPack.HL.V2.revised ctl_CCB.HO.reporting TB-HL.1P.040316 2" xfId="2975"/>
    <cellStyle name="_CCB.HO.2003 Jnl summary by jnl.Gl.specific for HO branch_CCB.HO.2003 Jnl summary by jnl.GL PRC 60-80.031221_CCB.Dec03AuditPack.HL.V2.revised ctl_CCB.HO.reporting TB-HL.1P.040316_05.CCB.HO.Tool.PRCAccounts.040409" xfId="2976"/>
    <cellStyle name="_CCB.HO.2003 Jnl summary by jnl.Gl.specific for HO branch_CCB.HO.2003 Jnl summary by jnl.GL PRC 60-80.031221_CCB.Dec03AuditPack.HL.V2.revised ctl_CCB.HO.reporting TB-HL.1P.040316_05.CCB.HO.Tool.PRCAccounts.040409 2" xfId="2977"/>
    <cellStyle name="_CCB.HO.2003 Jnl summary by jnl.Gl.specific for HO branch_CCB.HO.2003 Jnl summary by jnl.GL PRC 60-80.031221_CCB.Dec03AuditPack.HL.V2.revised ctl_CCB.HO.Tool - convert old 2.5yrs combine TB to new.040315" xfId="2978"/>
    <cellStyle name="_CCB.HO.2003 Jnl summary by jnl.Gl.specific for HO branch_CCB.HO.2003 Jnl summary by jnl.GL PRC 60-80.031221_CCB.Dec03AuditPack.HL.V2.revised ctl_CCB.HO.Tool - convert old 2.5yrs combine TB to new.040315 2" xfId="2979"/>
    <cellStyle name="_CCB.HO.2003 Jnl summary by jnl.Gl.specific for HO branch_CCB.HO.2003 Jnl summary by jnl.GL PRC 60-80.031221_CCB.Dec03AuditPack.HL.V2.revised ctl_CCB.xx.4P.PRCTB.yymmdd" xfId="2980"/>
    <cellStyle name="_CCB.HO.2003 Jnl summary by jnl.Gl.specific for HO branch_CCB.HO.2003 Jnl summary by jnl.GL PRC 60-80.031221_CCB.Dec03AuditPack.HL.V2.revised ctl_CCB.xx.4P.PRCTB.yymmdd 2" xfId="2981"/>
    <cellStyle name="_CCB.HO.2003 Jnl summary by jnl.Gl.specific for HO branch_CCB.HO.2003 Jnl summary by jnl.GL PRC 60-80.031221rev" xfId="2982"/>
    <cellStyle name="_CCB.HO.2003 Jnl summary by jnl.Gl.specific for HO branch_CCB.HO.2003 Jnl summary by jnl.GL PRC 60-80.031221rev 2" xfId="2983"/>
    <cellStyle name="_CCB.HO.2003 Jnl summary by jnl.Gl.specific for HO branch_CCB.HO.2003 Jnl summary by jnl.GL PRC 60-80.031221rev_05.CCB.HO.Tool.PRCAccounts.040409" xfId="2984"/>
    <cellStyle name="_CCB.HO.2003 Jnl summary by jnl.Gl.specific for HO branch_CCB.HO.2003 Jnl summary by jnl.GL PRC 60-80.031221rev_05.CCB.HO.Tool.PRCAccounts.040409 2" xfId="2985"/>
    <cellStyle name="_CCB.HO.2003 Jnl summary by jnl.Gl.specific for HO branch_CCB.HO.2003 Jnl summary by jnl.GL PRC 60-80.031221rev_CCB.Dec03AuditPack.GL.V2" xfId="2986"/>
    <cellStyle name="_CCB.HO.2003 Jnl summary by jnl.Gl.specific for HO branch_CCB.HO.2003 Jnl summary by jnl.GL PRC 60-80.031221rev_CCB.Dec03AuditPack.GL.V2 2" xfId="2987"/>
    <cellStyle name="_CCB.HO.2003 Jnl summary by jnl.Gl.specific for HO branch_CCB.HO.2003 Jnl summary by jnl.GL PRC 60-80.031221rev_CCB.Dec03AuditPack.GL.V2_05.CCB.HO.Tool.PRCAccounts.040409" xfId="2988"/>
    <cellStyle name="_CCB.HO.2003 Jnl summary by jnl.Gl.specific for HO branch_CCB.HO.2003 Jnl summary by jnl.GL PRC 60-80.031221rev_CCB.Dec03AuditPack.GL.V2_05.CCB.HO.Tool.PRCAccounts.040409 2" xfId="2989"/>
    <cellStyle name="_CCB.HO.2003 Jnl summary by jnl.Gl.specific for HO branch_CCB.HO.2003 Jnl summary by jnl.GL PRC 60-80.031221rev_CCB.Dec03AuditPack.GL.V2_CCB.Dec03AuditPack.GL.V4(trail run new)" xfId="2990"/>
    <cellStyle name="_CCB.HO.2003 Jnl summary by jnl.Gl.specific for HO branch_CCB.HO.2003 Jnl summary by jnl.GL PRC 60-80.031221rev_CCB.Dec03AuditPack.GL.V2_CCB.Dec03AuditPack.GL.V4(trail run new) 2" xfId="2991"/>
    <cellStyle name="_CCB.HO.2003 Jnl summary by jnl.Gl.specific for HO branch_CCB.HO.2003 Jnl summary by jnl.GL PRC 60-80.031221rev_CCB.Dec03AuditPack.GL.V2_CCB.Dec03AuditPack.GL.V4(trial run new)" xfId="2992"/>
    <cellStyle name="_CCB.HO.2003 Jnl summary by jnl.Gl.specific for HO branch_CCB.HO.2003 Jnl summary by jnl.GL PRC 60-80.031221rev_CCB.Dec03AuditPack.GL.V2_CCB.Dec03AuditPack.GL.V4(trial run new) 2" xfId="2993"/>
    <cellStyle name="_CCB.HO.2003 Jnl summary by jnl.Gl.specific for HO branch_CCB.HO.2003 Jnl summary by jnl.GL PRC 60-80.031221rev_CCB.Dec03AuditPack.GL.V2_Copy of CCB.Dec03AuditPack.GL.V4" xfId="2994"/>
    <cellStyle name="_CCB.HO.2003 Jnl summary by jnl.Gl.specific for HO branch_CCB.HO.2003 Jnl summary by jnl.GL PRC 60-80.031221rev_CCB.Dec03AuditPack.GL.V2_Copy of CCB.Dec03AuditPack.GL.V4 2" xfId="2995"/>
    <cellStyle name="_CCB.HO.2003 Jnl summary by jnl.Gl.specific for HO branch_CCB.HO.2003 Jnl summary by jnl.GL PRC 60-80.031221rev_CCB.Dec03AuditPack.HL.V2.revised ctl" xfId="2996"/>
    <cellStyle name="_CCB.HO.2003 Jnl summary by jnl.Gl.specific for HO branch_CCB.HO.2003 Jnl summary by jnl.GL PRC 60-80.031221rev_CCB.Dec03AuditPack.HL.V2.revised ctl 2" xfId="2997"/>
    <cellStyle name="_CCB.HO.2003 Jnl summary by jnl.Gl.specific for HO branch_CCB.HO.2003 Jnl summary by jnl.GL PRC 60-80.031221rev_CCB.Dec03AuditPack.HL.V2.revised ctl_05.CCB.HO.Tool.PRCAccounts.040409" xfId="2998"/>
    <cellStyle name="_CCB.HO.2003 Jnl summary by jnl.Gl.specific for HO branch_CCB.HO.2003 Jnl summary by jnl.GL PRC 60-80.031221rev_CCB.Dec03AuditPack.HL.V2.revised ctl_05.CCB.HO.Tool.PRCAccounts.040409 2" xfId="2999"/>
    <cellStyle name="_CCB.HO.2003 Jnl summary by jnl.Gl.specific for HO branch_CCB.HO.2003 Jnl summary by jnl.GL PRC 60-80.031221rev_CCB.Dec03AuditPack.HL.V2.revised ctl_CCB.HO.new TB template.for reporting package.040309" xfId="3000"/>
    <cellStyle name="_CCB.HO.2003 Jnl summary by jnl.Gl.specific for HO branch_CCB.HO.2003 Jnl summary by jnl.GL PRC 60-80.031221rev_CCB.Dec03AuditPack.HL.V2.revised ctl_CCB.HO.new TB template.for reporting package.040309 2" xfId="3001"/>
    <cellStyle name="_CCB.HO.2003 Jnl summary by jnl.Gl.specific for HO branch_CCB.HO.2003 Jnl summary by jnl.GL PRC 60-80.031221rev_CCB.Dec03AuditPack.HL.V2.revised ctl_CCB.HO.new TB template.for reporting package.040309_05.CCB.HO.Tool.PRCAccounts.040409" xfId="3002"/>
    <cellStyle name="_CCB.HO.2003 Jnl summary by jnl.Gl.specific for HO branch_CCB.HO.2003 Jnl summary by jnl.GL PRC 60-80.031221rev_CCB.Dec03AuditPack.HL.V2.revised ctl_CCB.HO.new TB template.for reporting package.040309_05.CCB.HO.Tool.PRCAccounts.040409 2" xfId="3003"/>
    <cellStyle name="_CCB.HO.2003 Jnl summary by jnl.Gl.specific for HO branch_CCB.HO.2003 Jnl summary by jnl.GL PRC 60-80.031221rev_CCB.Dec03AuditPack.HL.V2.revised ctl_CCB.HO.new TB template.for reporting package.1P.040316" xfId="3004"/>
    <cellStyle name="_CCB.HO.2003 Jnl summary by jnl.Gl.specific for HO branch_CCB.HO.2003 Jnl summary by jnl.GL PRC 60-80.031221rev_CCB.Dec03AuditPack.HL.V2.revised ctl_CCB.HO.new TB template.for reporting package.1P.040316 2" xfId="3005"/>
    <cellStyle name="_CCB.HO.2003 Jnl summary by jnl.Gl.specific for HO branch_CCB.HO.2003 Jnl summary by jnl.GL PRC 60-80.031221rev_CCB.Dec03AuditPack.HL.V2.revised ctl_CCB.HO.new TB template.for reporting package.1P.040316_05.CCB.HO.Tool.PRCAccounts.040409" xfId="3006"/>
    <cellStyle name="_CCB.HO.2003 Jnl summary by jnl.Gl.specific for HO branch_CCB.HO.2003 Jnl summary by jnl.GL PRC 60-80.031221rev_CCB.Dec03AuditPack.HL.V2.revised ctl_CCB.HO.new TB template.for reporting package.1P.040316_05.CCB.HO.Tool.PRCAccounts.040409 2" xfId="3007"/>
    <cellStyle name="_CCB.HO.2003 Jnl summary by jnl.Gl.specific for HO branch_CCB.HO.2003 Jnl summary by jnl.GL PRC 60-80.031221rev_CCB.Dec03AuditPack.HL.V2.revised ctl_CCB.HO.reporting TB-Comb.1P.040316" xfId="3008"/>
    <cellStyle name="_CCB.HO.2003 Jnl summary by jnl.Gl.specific for HO branch_CCB.HO.2003 Jnl summary by jnl.GL PRC 60-80.031221rev_CCB.Dec03AuditPack.HL.V2.revised ctl_CCB.HO.reporting TB-Comb.1P.040316 2" xfId="3009"/>
    <cellStyle name="_CCB.HO.2003 Jnl summary by jnl.Gl.specific for HO branch_CCB.HO.2003 Jnl summary by jnl.GL PRC 60-80.031221rev_CCB.Dec03AuditPack.HL.V2.revised ctl_CCB.HO.reporting TB-Comb.4Period.040316" xfId="3010"/>
    <cellStyle name="_CCB.HO.2003 Jnl summary by jnl.Gl.specific for HO branch_CCB.HO.2003 Jnl summary by jnl.GL PRC 60-80.031221rev_CCB.Dec03AuditPack.HL.V2.revised ctl_CCB.HO.reporting TB-Comb.4Period.040316 2" xfId="3011"/>
    <cellStyle name="_CCB.HO.2003 Jnl summary by jnl.Gl.specific for HO branch_CCB.HO.2003 Jnl summary by jnl.GL PRC 60-80.031221rev_CCB.Dec03AuditPack.HL.V2.revised ctl_CCB.HO.reporting TB-HL.1P.040316" xfId="3012"/>
    <cellStyle name="_CCB.HO.2003 Jnl summary by jnl.Gl.specific for HO branch_CCB.HO.2003 Jnl summary by jnl.GL PRC 60-80.031221rev_CCB.Dec03AuditPack.HL.V2.revised ctl_CCB.HO.reporting TB-HL.1P.040316 2" xfId="3013"/>
    <cellStyle name="_CCB.HO.2003 Jnl summary by jnl.Gl.specific for HO branch_CCB.HO.2003 Jnl summary by jnl.GL PRC 60-80.031221rev_CCB.Dec03AuditPack.HL.V2.revised ctl_CCB.HO.reporting TB-HL.1P.040316_05.CCB.HO.Tool.PRCAccounts.040409" xfId="3014"/>
    <cellStyle name="_CCB.HO.2003 Jnl summary by jnl.Gl.specific for HO branch_CCB.HO.2003 Jnl summary by jnl.GL PRC 60-80.031221rev_CCB.Dec03AuditPack.HL.V2.revised ctl_CCB.HO.reporting TB-HL.1P.040316_05.CCB.HO.Tool.PRCAccounts.040409 2" xfId="3015"/>
    <cellStyle name="_CCB.HO.2003 Jnl summary by jnl.Gl.specific for HO branch_CCB.HO.2003 Jnl summary by jnl.GL PRC 60-80.031221rev_CCB.Dec03AuditPack.HL.V2.revised ctl_CCB.HO.Tool - convert old 2.5yrs combine TB to new.040315" xfId="3016"/>
    <cellStyle name="_CCB.HO.2003 Jnl summary by jnl.Gl.specific for HO branch_CCB.HO.2003 Jnl summary by jnl.GL PRC 60-80.031221rev_CCB.Dec03AuditPack.HL.V2.revised ctl_CCB.HO.Tool - convert old 2.5yrs combine TB to new.040315 2" xfId="3017"/>
    <cellStyle name="_CCB.HO.2003 Jnl summary by jnl.Gl.specific for HO branch_CCB.HO.2003 Jnl summary by jnl.GL PRC 60-80.031221rev_CCB.Dec03AuditPack.HL.V2.revised ctl_CCB.xx.4P.PRCTB.yymmdd" xfId="3018"/>
    <cellStyle name="_CCB.HO.2003 Jnl summary by jnl.Gl.specific for HO branch_CCB.HO.2003 Jnl summary by jnl.GL PRC 60-80.031221rev_CCB.Dec03AuditPack.HL.V2.revised ctl_CCB.xx.4P.PRCTB.yymmdd 2" xfId="3019"/>
    <cellStyle name="_CCB.HO.NAV Recon.031108.AL" xfId="3020"/>
    <cellStyle name="_CCB.HO.NAV Recon.031108.AL 2" xfId="3021"/>
    <cellStyle name="_CCB.HO.NAV Recon.031108.AL_05.CCB.HO.Tool.PRCAccounts.040409" xfId="3022"/>
    <cellStyle name="_CCB.HO.NAV Recon.031108.AL_05.CCB.HO.Tool.PRCAccounts.040409 2" xfId="3023"/>
    <cellStyle name="_CCB.HO.NAV Recon.031108.AL_CCB.Dec03AuditPack.GL.V2" xfId="3024"/>
    <cellStyle name="_CCB.HO.NAV Recon.031108.AL_CCB.Dec03AuditPack.GL.V2 2" xfId="3025"/>
    <cellStyle name="_CCB.HO.NAV Recon.031108.AL_CCB.Dec03AuditPack.GL.V2_05.CCB.HO.Tool.PRCAccounts.040409" xfId="3026"/>
    <cellStyle name="_CCB.HO.NAV Recon.031108.AL_CCB.Dec03AuditPack.GL.V2_05.CCB.HO.Tool.PRCAccounts.040409 2" xfId="3027"/>
    <cellStyle name="_CCB.HO.NAV Recon.031108.AL_CCB.Dec03AuditPack.GL.V2_CCB.Dec03AuditPack.GL.V4(trail run new)" xfId="3028"/>
    <cellStyle name="_CCB.HO.NAV Recon.031108.AL_CCB.Dec03AuditPack.GL.V2_CCB.Dec03AuditPack.GL.V4(trail run new) 2" xfId="3029"/>
    <cellStyle name="_CCB.HO.NAV Recon.031108.AL_CCB.Dec03AuditPack.GL.V2_CCB.Dec03AuditPack.GL.V4(trial run new)" xfId="3030"/>
    <cellStyle name="_CCB.HO.NAV Recon.031108.AL_CCB.Dec03AuditPack.GL.V2_CCB.Dec03AuditPack.GL.V4(trial run new) 2" xfId="3031"/>
    <cellStyle name="_CCB.HO.NAV Recon.031108.AL_CCB.Dec03AuditPack.GL.V2_Copy of CCB.Dec03AuditPack.GL.V4" xfId="3032"/>
    <cellStyle name="_CCB.HO.NAV Recon.031108.AL_CCB.Dec03AuditPack.GL.V2_Copy of CCB.Dec03AuditPack.GL.V4 2" xfId="3033"/>
    <cellStyle name="_CCB.HO.NAV Recon.031108.AL_CCB.Dec03AuditPack.HL.V2.revised ctl" xfId="3034"/>
    <cellStyle name="_CCB.HO.NAV Recon.031108.AL_CCB.Dec03AuditPack.HL.V2.revised ctl 2" xfId="3035"/>
    <cellStyle name="_CCB.HO.NAV Recon.031108.AL_CCB.Dec03AuditPack.HL.V2.revised ctl_05.CCB.HO.Tool.PRCAccounts.040409" xfId="3036"/>
    <cellStyle name="_CCB.HO.NAV Recon.031108.AL_CCB.Dec03AuditPack.HL.V2.revised ctl_05.CCB.HO.Tool.PRCAccounts.040409 2" xfId="3037"/>
    <cellStyle name="_CCB.HO.NAV Recon.031108.AL_CCB.Dec03AuditPack.HL.V2.revised ctl_CCB.HO.new TB template.for reporting package.040309" xfId="3038"/>
    <cellStyle name="_CCB.HO.NAV Recon.031108.AL_CCB.Dec03AuditPack.HL.V2.revised ctl_CCB.HO.new TB template.for reporting package.040309 2" xfId="3039"/>
    <cellStyle name="_CCB.HO.NAV Recon.031108.AL_CCB.Dec03AuditPack.HL.V2.revised ctl_CCB.HO.new TB template.for reporting package.040309_05.CCB.HO.Tool.PRCAccounts.040409" xfId="3040"/>
    <cellStyle name="_CCB.HO.NAV Recon.031108.AL_CCB.Dec03AuditPack.HL.V2.revised ctl_CCB.HO.new TB template.for reporting package.040309_05.CCB.HO.Tool.PRCAccounts.040409 2" xfId="3041"/>
    <cellStyle name="_CCB.HO.NAV Recon.031108.AL_CCB.Dec03AuditPack.HL.V2.revised ctl_CCB.HO.new TB template.for reporting package.1P.040316" xfId="3042"/>
    <cellStyle name="_CCB.HO.NAV Recon.031108.AL_CCB.Dec03AuditPack.HL.V2.revised ctl_CCB.HO.new TB template.for reporting package.1P.040316 2" xfId="3043"/>
    <cellStyle name="_CCB.HO.NAV Recon.031108.AL_CCB.Dec03AuditPack.HL.V2.revised ctl_CCB.HO.new TB template.for reporting package.1P.040316_05.CCB.HO.Tool.PRCAccounts.040409" xfId="3044"/>
    <cellStyle name="_CCB.HO.NAV Recon.031108.AL_CCB.Dec03AuditPack.HL.V2.revised ctl_CCB.HO.new TB template.for reporting package.1P.040316_05.CCB.HO.Tool.PRCAccounts.040409 2" xfId="3045"/>
    <cellStyle name="_CCB.HO.NAV Recon.031108.AL_CCB.Dec03AuditPack.HL.V2.revised ctl_CCB.HO.reporting TB-Comb.1P.040316" xfId="3046"/>
    <cellStyle name="_CCB.HO.NAV Recon.031108.AL_CCB.Dec03AuditPack.HL.V2.revised ctl_CCB.HO.reporting TB-Comb.1P.040316 2" xfId="3047"/>
    <cellStyle name="_CCB.HO.NAV Recon.031108.AL_CCB.Dec03AuditPack.HL.V2.revised ctl_CCB.HO.reporting TB-Comb.4Period.040316" xfId="3048"/>
    <cellStyle name="_CCB.HO.NAV Recon.031108.AL_CCB.Dec03AuditPack.HL.V2.revised ctl_CCB.HO.reporting TB-Comb.4Period.040316 2" xfId="3049"/>
    <cellStyle name="_CCB.HO.NAV Recon.031108.AL_CCB.Dec03AuditPack.HL.V2.revised ctl_CCB.HO.reporting TB-HL.1P.040316" xfId="3050"/>
    <cellStyle name="_CCB.HO.NAV Recon.031108.AL_CCB.Dec03AuditPack.HL.V2.revised ctl_CCB.HO.reporting TB-HL.1P.040316 2" xfId="3051"/>
    <cellStyle name="_CCB.HO.NAV Recon.031108.AL_CCB.Dec03AuditPack.HL.V2.revised ctl_CCB.HO.reporting TB-HL.1P.040316_05.CCB.HO.Tool.PRCAccounts.040409" xfId="3052"/>
    <cellStyle name="_CCB.HO.NAV Recon.031108.AL_CCB.Dec03AuditPack.HL.V2.revised ctl_CCB.HO.reporting TB-HL.1P.040316_05.CCB.HO.Tool.PRCAccounts.040409 2" xfId="3053"/>
    <cellStyle name="_CCB.HO.NAV Recon.031108.AL_CCB.Dec03AuditPack.HL.V2.revised ctl_CCB.HO.Tool - convert old 2.5yrs combine TB to new.040315" xfId="3054"/>
    <cellStyle name="_CCB.HO.NAV Recon.031108.AL_CCB.Dec03AuditPack.HL.V2.revised ctl_CCB.HO.Tool - convert old 2.5yrs combine TB to new.040315 2" xfId="3055"/>
    <cellStyle name="_CCB.HO.NAV Recon.031108.AL_CCB.Dec03AuditPack.HL.V2.revised ctl_CCB.xx.4P.PRCTB.yymmdd" xfId="3056"/>
    <cellStyle name="_CCB.HO.NAV Recon.031108.AL_CCB.Dec03AuditPack.HL.V2.revised ctl_CCB.xx.4P.PRCTB.yymmdd 2" xfId="3057"/>
    <cellStyle name="_CCB.HO.NAV Recon.031208.AL" xfId="3058"/>
    <cellStyle name="_CCB.HO.NAV Recon.031208.AL 2" xfId="3059"/>
    <cellStyle name="_CCB.HO.NAV Recon.031208.AL_05.CCB.HO.Tool.PRCAccounts.040409" xfId="3060"/>
    <cellStyle name="_CCB.HO.NAV Recon.031208.AL_05.CCB.HO.Tool.PRCAccounts.040409 2" xfId="3061"/>
    <cellStyle name="_CCB.HO.NAV Recon.031208.AL_CCB.Dec03AuditPack.GL.V2" xfId="3062"/>
    <cellStyle name="_CCB.HO.NAV Recon.031208.AL_CCB.Dec03AuditPack.GL.V2 2" xfId="3063"/>
    <cellStyle name="_CCB.HO.NAV Recon.031208.AL_CCB.Dec03AuditPack.GL.V2_05.CCB.HO.Tool.PRCAccounts.040409" xfId="3064"/>
    <cellStyle name="_CCB.HO.NAV Recon.031208.AL_CCB.Dec03AuditPack.GL.V2_05.CCB.HO.Tool.PRCAccounts.040409 2" xfId="3065"/>
    <cellStyle name="_CCB.HO.NAV Recon.031208.AL_CCB.Dec03AuditPack.GL.V2_CCB.Dec03AuditPack.GL.V4(trail run new)" xfId="3066"/>
    <cellStyle name="_CCB.HO.NAV Recon.031208.AL_CCB.Dec03AuditPack.GL.V2_CCB.Dec03AuditPack.GL.V4(trail run new) 2" xfId="3067"/>
    <cellStyle name="_CCB.HO.NAV Recon.031208.AL_CCB.Dec03AuditPack.GL.V2_CCB.Dec03AuditPack.GL.V4(trial run new)" xfId="3068"/>
    <cellStyle name="_CCB.HO.NAV Recon.031208.AL_CCB.Dec03AuditPack.GL.V2_CCB.Dec03AuditPack.GL.V4(trial run new) 2" xfId="3069"/>
    <cellStyle name="_CCB.HO.NAV Recon.031208.AL_CCB.Dec03AuditPack.GL.V2_Copy of CCB.Dec03AuditPack.GL.V4" xfId="3070"/>
    <cellStyle name="_CCB.HO.NAV Recon.031208.AL_CCB.Dec03AuditPack.GL.V2_Copy of CCB.Dec03AuditPack.GL.V4 2" xfId="3071"/>
    <cellStyle name="_CCB.HO.NAV Recon.031208.AL_CCB.Dec03AuditPack.HL.V2.revised ctl" xfId="3072"/>
    <cellStyle name="_CCB.HO.NAV Recon.031208.AL_CCB.Dec03AuditPack.HL.V2.revised ctl 2" xfId="3073"/>
    <cellStyle name="_CCB.HO.NAV Recon.031208.AL_CCB.Dec03AuditPack.HL.V2.revised ctl_05.CCB.HO.Tool.PRCAccounts.040409" xfId="3074"/>
    <cellStyle name="_CCB.HO.NAV Recon.031208.AL_CCB.Dec03AuditPack.HL.V2.revised ctl_05.CCB.HO.Tool.PRCAccounts.040409 2" xfId="3075"/>
    <cellStyle name="_CCB.HO.NAV Recon.031208.AL_CCB.Dec03AuditPack.HL.V2.revised ctl_CCB.HO.new TB template.for reporting package.040309" xfId="3076"/>
    <cellStyle name="_CCB.HO.NAV Recon.031208.AL_CCB.Dec03AuditPack.HL.V2.revised ctl_CCB.HO.new TB template.for reporting package.040309 2" xfId="3077"/>
    <cellStyle name="_CCB.HO.NAV Recon.031208.AL_CCB.Dec03AuditPack.HL.V2.revised ctl_CCB.HO.new TB template.for reporting package.040309_05.CCB.HO.Tool.PRCAccounts.040409" xfId="3078"/>
    <cellStyle name="_CCB.HO.NAV Recon.031208.AL_CCB.Dec03AuditPack.HL.V2.revised ctl_CCB.HO.new TB template.for reporting package.040309_05.CCB.HO.Tool.PRCAccounts.040409 2" xfId="3079"/>
    <cellStyle name="_CCB.HO.NAV Recon.031208.AL_CCB.Dec03AuditPack.HL.V2.revised ctl_CCB.HO.new TB template.for reporting package.1P.040316" xfId="3080"/>
    <cellStyle name="_CCB.HO.NAV Recon.031208.AL_CCB.Dec03AuditPack.HL.V2.revised ctl_CCB.HO.new TB template.for reporting package.1P.040316 2" xfId="3081"/>
    <cellStyle name="_CCB.HO.NAV Recon.031208.AL_CCB.Dec03AuditPack.HL.V2.revised ctl_CCB.HO.new TB template.for reporting package.1P.040316_05.CCB.HO.Tool.PRCAccounts.040409" xfId="3082"/>
    <cellStyle name="_CCB.HO.NAV Recon.031208.AL_CCB.Dec03AuditPack.HL.V2.revised ctl_CCB.HO.new TB template.for reporting package.1P.040316_05.CCB.HO.Tool.PRCAccounts.040409 2" xfId="3083"/>
    <cellStyle name="_CCB.HO.NAV Recon.031208.AL_CCB.Dec03AuditPack.HL.V2.revised ctl_CCB.HO.reporting TB-Comb.1P.040316" xfId="3084"/>
    <cellStyle name="_CCB.HO.NAV Recon.031208.AL_CCB.Dec03AuditPack.HL.V2.revised ctl_CCB.HO.reporting TB-Comb.1P.040316 2" xfId="3085"/>
    <cellStyle name="_CCB.HO.NAV Recon.031208.AL_CCB.Dec03AuditPack.HL.V2.revised ctl_CCB.HO.reporting TB-Comb.4Period.040316" xfId="3086"/>
    <cellStyle name="_CCB.HO.NAV Recon.031208.AL_CCB.Dec03AuditPack.HL.V2.revised ctl_CCB.HO.reporting TB-Comb.4Period.040316 2" xfId="3087"/>
    <cellStyle name="_CCB.HO.NAV Recon.031208.AL_CCB.Dec03AuditPack.HL.V2.revised ctl_CCB.HO.reporting TB-HL.1P.040316" xfId="3088"/>
    <cellStyle name="_CCB.HO.NAV Recon.031208.AL_CCB.Dec03AuditPack.HL.V2.revised ctl_CCB.HO.reporting TB-HL.1P.040316 2" xfId="3089"/>
    <cellStyle name="_CCB.HO.NAV Recon.031208.AL_CCB.Dec03AuditPack.HL.V2.revised ctl_CCB.HO.reporting TB-HL.1P.040316_05.CCB.HO.Tool.PRCAccounts.040409" xfId="3090"/>
    <cellStyle name="_CCB.HO.NAV Recon.031208.AL_CCB.Dec03AuditPack.HL.V2.revised ctl_CCB.HO.reporting TB-HL.1P.040316_05.CCB.HO.Tool.PRCAccounts.040409 2" xfId="3091"/>
    <cellStyle name="_CCB.HO.NAV Recon.031208.AL_CCB.Dec03AuditPack.HL.V2.revised ctl_CCB.HO.Tool - convert old 2.5yrs combine TB to new.040315" xfId="3092"/>
    <cellStyle name="_CCB.HO.NAV Recon.031208.AL_CCB.Dec03AuditPack.HL.V2.revised ctl_CCB.HO.Tool - convert old 2.5yrs combine TB to new.040315 2" xfId="3093"/>
    <cellStyle name="_CCB.HO.NAV Recon.031208.AL_CCB.Dec03AuditPack.HL.V2.revised ctl_CCB.xx.4P.PRCTB.yymmdd" xfId="3094"/>
    <cellStyle name="_CCB.HO.NAV Recon.031208.AL_CCB.Dec03AuditPack.HL.V2.revised ctl_CCB.xx.4P.PRCTB.yymmdd 2" xfId="3095"/>
    <cellStyle name="_CCB.HO.NAV Recon.031208.EL" xfId="3096"/>
    <cellStyle name="_CCB.HO.NAV Recon.031208.EL 2" xfId="3097"/>
    <cellStyle name="_CCB.HO.NAV Recon.031208.EL_05.CCB.HO.Tool.PRCAccounts.040409" xfId="3098"/>
    <cellStyle name="_CCB.HO.NAV Recon.031208.EL_05.CCB.HO.Tool.PRCAccounts.040409 2" xfId="3099"/>
    <cellStyle name="_CCB.HO.NAV Recon.031208.EL_CCB.Dec03AuditPack.GL.V2" xfId="3100"/>
    <cellStyle name="_CCB.HO.NAV Recon.031208.EL_CCB.Dec03AuditPack.GL.V2 2" xfId="3101"/>
    <cellStyle name="_CCB.HO.NAV Recon.031208.EL_CCB.Dec03AuditPack.GL.V2_05.CCB.HO.Tool.PRCAccounts.040409" xfId="3102"/>
    <cellStyle name="_CCB.HO.NAV Recon.031208.EL_CCB.Dec03AuditPack.GL.V2_05.CCB.HO.Tool.PRCAccounts.040409 2" xfId="3103"/>
    <cellStyle name="_CCB.HO.NAV Recon.031208.EL_CCB.Dec03AuditPack.GL.V2_CCB.Dec03AuditPack.GL.V4(trail run new)" xfId="3104"/>
    <cellStyle name="_CCB.HO.NAV Recon.031208.EL_CCB.Dec03AuditPack.GL.V2_CCB.Dec03AuditPack.GL.V4(trail run new) 2" xfId="3105"/>
    <cellStyle name="_CCB.HO.NAV Recon.031208.EL_CCB.Dec03AuditPack.GL.V2_CCB.Dec03AuditPack.GL.V4(trial run new)" xfId="3106"/>
    <cellStyle name="_CCB.HO.NAV Recon.031208.EL_CCB.Dec03AuditPack.GL.V2_CCB.Dec03AuditPack.GL.V4(trial run new) 2" xfId="3107"/>
    <cellStyle name="_CCB.HO.NAV Recon.031208.EL_CCB.Dec03AuditPack.GL.V2_Copy of CCB.Dec03AuditPack.GL.V4" xfId="3108"/>
    <cellStyle name="_CCB.HO.NAV Recon.031208.EL_CCB.Dec03AuditPack.GL.V2_Copy of CCB.Dec03AuditPack.GL.V4 2" xfId="3109"/>
    <cellStyle name="_CCB.HO.NAV Recon.031208.EL_CCB.Dec03AuditPack.HL.V2.revised ctl" xfId="3110"/>
    <cellStyle name="_CCB.HO.NAV Recon.031208.EL_CCB.Dec03AuditPack.HL.V2.revised ctl 2" xfId="3111"/>
    <cellStyle name="_CCB.HO.NAV Recon.031208.EL_CCB.Dec03AuditPack.HL.V2.revised ctl_05.CCB.HO.Tool.PRCAccounts.040409" xfId="3112"/>
    <cellStyle name="_CCB.HO.NAV Recon.031208.EL_CCB.Dec03AuditPack.HL.V2.revised ctl_05.CCB.HO.Tool.PRCAccounts.040409 2" xfId="3113"/>
    <cellStyle name="_CCB.HO.NAV Recon.031208.EL_CCB.Dec03AuditPack.HL.V2.revised ctl_CCB.HO.new TB template.for reporting package.040309" xfId="3114"/>
    <cellStyle name="_CCB.HO.NAV Recon.031208.EL_CCB.Dec03AuditPack.HL.V2.revised ctl_CCB.HO.new TB template.for reporting package.040309 2" xfId="3115"/>
    <cellStyle name="_CCB.HO.NAV Recon.031208.EL_CCB.Dec03AuditPack.HL.V2.revised ctl_CCB.HO.new TB template.for reporting package.040309_05.CCB.HO.Tool.PRCAccounts.040409" xfId="3116"/>
    <cellStyle name="_CCB.HO.NAV Recon.031208.EL_CCB.Dec03AuditPack.HL.V2.revised ctl_CCB.HO.new TB template.for reporting package.040309_05.CCB.HO.Tool.PRCAccounts.040409 2" xfId="3117"/>
    <cellStyle name="_CCB.HO.NAV Recon.031208.EL_CCB.Dec03AuditPack.HL.V2.revised ctl_CCB.HO.new TB template.for reporting package.1P.040316" xfId="3118"/>
    <cellStyle name="_CCB.HO.NAV Recon.031208.EL_CCB.Dec03AuditPack.HL.V2.revised ctl_CCB.HO.new TB template.for reporting package.1P.040316 2" xfId="3119"/>
    <cellStyle name="_CCB.HO.NAV Recon.031208.EL_CCB.Dec03AuditPack.HL.V2.revised ctl_CCB.HO.new TB template.for reporting package.1P.040316_05.CCB.HO.Tool.PRCAccounts.040409" xfId="3120"/>
    <cellStyle name="_CCB.HO.NAV Recon.031208.EL_CCB.Dec03AuditPack.HL.V2.revised ctl_CCB.HO.new TB template.for reporting package.1P.040316_05.CCB.HO.Tool.PRCAccounts.040409 2" xfId="3121"/>
    <cellStyle name="_CCB.HO.NAV Recon.031208.EL_CCB.Dec03AuditPack.HL.V2.revised ctl_CCB.HO.reporting TB-Comb.1P.040316" xfId="3122"/>
    <cellStyle name="_CCB.HO.NAV Recon.031208.EL_CCB.Dec03AuditPack.HL.V2.revised ctl_CCB.HO.reporting TB-Comb.1P.040316 2" xfId="3123"/>
    <cellStyle name="_CCB.HO.NAV Recon.031208.EL_CCB.Dec03AuditPack.HL.V2.revised ctl_CCB.HO.reporting TB-Comb.4Period.040316" xfId="3124"/>
    <cellStyle name="_CCB.HO.NAV Recon.031208.EL_CCB.Dec03AuditPack.HL.V2.revised ctl_CCB.HO.reporting TB-Comb.4Period.040316 2" xfId="3125"/>
    <cellStyle name="_CCB.HO.NAV Recon.031208.EL_CCB.Dec03AuditPack.HL.V2.revised ctl_CCB.HO.reporting TB-HL.1P.040316" xfId="3126"/>
    <cellStyle name="_CCB.HO.NAV Recon.031208.EL_CCB.Dec03AuditPack.HL.V2.revised ctl_CCB.HO.reporting TB-HL.1P.040316 2" xfId="3127"/>
    <cellStyle name="_CCB.HO.NAV Recon.031208.EL_CCB.Dec03AuditPack.HL.V2.revised ctl_CCB.HO.reporting TB-HL.1P.040316_05.CCB.HO.Tool.PRCAccounts.040409" xfId="3128"/>
    <cellStyle name="_CCB.HO.NAV Recon.031208.EL_CCB.Dec03AuditPack.HL.V2.revised ctl_CCB.HO.reporting TB-HL.1P.040316_05.CCB.HO.Tool.PRCAccounts.040409 2" xfId="3129"/>
    <cellStyle name="_CCB.HO.NAV Recon.031208.EL_CCB.Dec03AuditPack.HL.V2.revised ctl_CCB.HO.Tool - convert old 2.5yrs combine TB to new.040315" xfId="3130"/>
    <cellStyle name="_CCB.HO.NAV Recon.031208.EL_CCB.Dec03AuditPack.HL.V2.revised ctl_CCB.HO.Tool - convert old 2.5yrs combine TB to new.040315 2" xfId="3131"/>
    <cellStyle name="_CCB.HO.NAV Recon.031208.EL_CCB.Dec03AuditPack.HL.V2.revised ctl_CCB.xx.4P.PRCTB.yymmdd" xfId="3132"/>
    <cellStyle name="_CCB.HO.NAV Recon.031208.EL_CCB.Dec03AuditPack.HL.V2.revised ctl_CCB.xx.4P.PRCTB.yymmdd 2" xfId="3133"/>
    <cellStyle name="_CCB.HO.NAV Recon.HL.031113.AL" xfId="3134"/>
    <cellStyle name="_CCB.HO.NAV Recon.HL.031113.AL 2" xfId="3135"/>
    <cellStyle name="_CCB.HO.NAV Recon.HL.031113.AL_05.CCB.HO.Tool.PRCAccounts.040409" xfId="3136"/>
    <cellStyle name="_CCB.HO.NAV Recon.HL.031113.AL_05.CCB.HO.Tool.PRCAccounts.040409 2" xfId="3137"/>
    <cellStyle name="_CCB.HO.NAV Recon.HL.031113.AL_CCB.Dec03AuditPack.GL.V2" xfId="3138"/>
    <cellStyle name="_CCB.HO.NAV Recon.HL.031113.AL_CCB.Dec03AuditPack.GL.V2 2" xfId="3139"/>
    <cellStyle name="_CCB.HO.NAV Recon.HL.031113.AL_CCB.Dec03AuditPack.GL.V2_05.CCB.HO.Tool.PRCAccounts.040409" xfId="3140"/>
    <cellStyle name="_CCB.HO.NAV Recon.HL.031113.AL_CCB.Dec03AuditPack.GL.V2_05.CCB.HO.Tool.PRCAccounts.040409 2" xfId="3141"/>
    <cellStyle name="_CCB.HO.NAV Recon.HL.031113.AL_CCB.Dec03AuditPack.GL.V2_CCB.Dec03AuditPack.GL.V4(trail run new)" xfId="3142"/>
    <cellStyle name="_CCB.HO.NAV Recon.HL.031113.AL_CCB.Dec03AuditPack.GL.V2_CCB.Dec03AuditPack.GL.V4(trail run new) 2" xfId="3143"/>
    <cellStyle name="_CCB.HO.NAV Recon.HL.031113.AL_CCB.Dec03AuditPack.GL.V2_CCB.Dec03AuditPack.GL.V4(trial run new)" xfId="3144"/>
    <cellStyle name="_CCB.HO.NAV Recon.HL.031113.AL_CCB.Dec03AuditPack.GL.V2_CCB.Dec03AuditPack.GL.V4(trial run new) 2" xfId="3145"/>
    <cellStyle name="_CCB.HO.NAV Recon.HL.031113.AL_CCB.Dec03AuditPack.GL.V2_Copy of CCB.Dec03AuditPack.GL.V4" xfId="3146"/>
    <cellStyle name="_CCB.HO.NAV Recon.HL.031113.AL_CCB.Dec03AuditPack.GL.V2_Copy of CCB.Dec03AuditPack.GL.V4 2" xfId="3147"/>
    <cellStyle name="_CCB.HO.NAV Recon.HL.031113.AL_CCB.Dec03AuditPack.HL.V2.revised ctl" xfId="3148"/>
    <cellStyle name="_CCB.HO.NAV Recon.HL.031113.AL_CCB.Dec03AuditPack.HL.V2.revised ctl 2" xfId="3149"/>
    <cellStyle name="_CCB.HO.NAV Recon.HL.031113.AL_CCB.Dec03AuditPack.HL.V2.revised ctl_05.CCB.HO.Tool.PRCAccounts.040409" xfId="3150"/>
    <cellStyle name="_CCB.HO.NAV Recon.HL.031113.AL_CCB.Dec03AuditPack.HL.V2.revised ctl_05.CCB.HO.Tool.PRCAccounts.040409 2" xfId="3151"/>
    <cellStyle name="_CCB.HO.NAV Recon.HL.031113.AL_CCB.Dec03AuditPack.HL.V2.revised ctl_CCB.HO.new TB template.for reporting package.040309" xfId="3152"/>
    <cellStyle name="_CCB.HO.NAV Recon.HL.031113.AL_CCB.Dec03AuditPack.HL.V2.revised ctl_CCB.HO.new TB template.for reporting package.040309 2" xfId="3153"/>
    <cellStyle name="_CCB.HO.NAV Recon.HL.031113.AL_CCB.Dec03AuditPack.HL.V2.revised ctl_CCB.HO.new TB template.for reporting package.040309_05.CCB.HO.Tool.PRCAccounts.040409" xfId="3154"/>
    <cellStyle name="_CCB.HO.NAV Recon.HL.031113.AL_CCB.Dec03AuditPack.HL.V2.revised ctl_CCB.HO.new TB template.for reporting package.040309_05.CCB.HO.Tool.PRCAccounts.040409 2" xfId="3155"/>
    <cellStyle name="_CCB.HO.NAV Recon.HL.031113.AL_CCB.Dec03AuditPack.HL.V2.revised ctl_CCB.HO.new TB template.for reporting package.1P.040316" xfId="3156"/>
    <cellStyle name="_CCB.HO.NAV Recon.HL.031113.AL_CCB.Dec03AuditPack.HL.V2.revised ctl_CCB.HO.new TB template.for reporting package.1P.040316 2" xfId="3157"/>
    <cellStyle name="_CCB.HO.NAV Recon.HL.031113.AL_CCB.Dec03AuditPack.HL.V2.revised ctl_CCB.HO.new TB template.for reporting package.1P.040316_05.CCB.HO.Tool.PRCAccounts.040409" xfId="3158"/>
    <cellStyle name="_CCB.HO.NAV Recon.HL.031113.AL_CCB.Dec03AuditPack.HL.V2.revised ctl_CCB.HO.new TB template.for reporting package.1P.040316_05.CCB.HO.Tool.PRCAccounts.040409 2" xfId="3159"/>
    <cellStyle name="_CCB.HO.NAV Recon.HL.031113.AL_CCB.Dec03AuditPack.HL.V2.revised ctl_CCB.HO.reporting TB-Comb.1P.040316" xfId="3160"/>
    <cellStyle name="_CCB.HO.NAV Recon.HL.031113.AL_CCB.Dec03AuditPack.HL.V2.revised ctl_CCB.HO.reporting TB-Comb.1P.040316 2" xfId="3161"/>
    <cellStyle name="_CCB.HO.NAV Recon.HL.031113.AL_CCB.Dec03AuditPack.HL.V2.revised ctl_CCB.HO.reporting TB-Comb.4Period.040316" xfId="3162"/>
    <cellStyle name="_CCB.HO.NAV Recon.HL.031113.AL_CCB.Dec03AuditPack.HL.V2.revised ctl_CCB.HO.reporting TB-Comb.4Period.040316 2" xfId="3163"/>
    <cellStyle name="_CCB.HO.NAV Recon.HL.031113.AL_CCB.Dec03AuditPack.HL.V2.revised ctl_CCB.HO.reporting TB-HL.1P.040316" xfId="3164"/>
    <cellStyle name="_CCB.HO.NAV Recon.HL.031113.AL_CCB.Dec03AuditPack.HL.V2.revised ctl_CCB.HO.reporting TB-HL.1P.040316 2" xfId="3165"/>
    <cellStyle name="_CCB.HO.NAV Recon.HL.031113.AL_CCB.Dec03AuditPack.HL.V2.revised ctl_CCB.HO.reporting TB-HL.1P.040316_05.CCB.HO.Tool.PRCAccounts.040409" xfId="3166"/>
    <cellStyle name="_CCB.HO.NAV Recon.HL.031113.AL_CCB.Dec03AuditPack.HL.V2.revised ctl_CCB.HO.reporting TB-HL.1P.040316_05.CCB.HO.Tool.PRCAccounts.040409 2" xfId="3167"/>
    <cellStyle name="_CCB.HO.NAV Recon.HL.031113.AL_CCB.Dec03AuditPack.HL.V2.revised ctl_CCB.HO.Tool - convert old 2.5yrs combine TB to new.040315" xfId="3168"/>
    <cellStyle name="_CCB.HO.NAV Recon.HL.031113.AL_CCB.Dec03AuditPack.HL.V2.revised ctl_CCB.HO.Tool - convert old 2.5yrs combine TB to new.040315 2" xfId="3169"/>
    <cellStyle name="_CCB.HO.NAV Recon.HL.031113.AL_CCB.Dec03AuditPack.HL.V2.revised ctl_CCB.xx.4P.PRCTB.yymmdd" xfId="3170"/>
    <cellStyle name="_CCB.HO.NAV Recon.HL.031113.AL_CCB.Dec03AuditPack.HL.V2.revised ctl_CCB.xx.4P.PRCTB.yymmdd 2" xfId="3171"/>
    <cellStyle name="_CCB.HO.New TB template.CCB PRC IAS Sorting.040223 trial run" xfId="3172"/>
    <cellStyle name="_CCB.HO.New TB template.CCB PRC IAS Sorting.040223 trial run 2" xfId="3173"/>
    <cellStyle name="_CCB.HO.New TB template.CCB PRC IAS Sorting.040223 trial run_05.CCB.HO.Tool.PRCAccounts.040409" xfId="3174"/>
    <cellStyle name="_CCB.HO.New TB template.CCB PRC IAS Sorting.040223 trial run_05.CCB.HO.Tool.PRCAccounts.040409 2" xfId="3175"/>
    <cellStyle name="_CCB.HO.New TB template.CCB PRC IAS Sorting.040223 trial run_CCB.Dec03AuditPack.GL.V2" xfId="3176"/>
    <cellStyle name="_CCB.HO.New TB template.CCB PRC IAS Sorting.040223 trial run_CCB.Dec03AuditPack.GL.V2 2" xfId="3177"/>
    <cellStyle name="_CCB.HO.New TB template.CCB PRC IAS Sorting.040223 trial run_CCB.Dec03AuditPack.GL.V2_05.CCB.HO.Tool.PRCAccounts.040409" xfId="3178"/>
    <cellStyle name="_CCB.HO.New TB template.CCB PRC IAS Sorting.040223 trial run_CCB.Dec03AuditPack.GL.V2_05.CCB.HO.Tool.PRCAccounts.040409 2" xfId="3179"/>
    <cellStyle name="_CCB.HO.New TB template.CCB PRC IAS Sorting.040223 trial run_CCB.Dec03AuditPack.GL.V2_CCB.Dec03AuditPack.GL.V4(trail run new)" xfId="3180"/>
    <cellStyle name="_CCB.HO.New TB template.CCB PRC IAS Sorting.040223 trial run_CCB.Dec03AuditPack.GL.V2_CCB.Dec03AuditPack.GL.V4(trail run new) 2" xfId="3181"/>
    <cellStyle name="_CCB.HO.New TB template.CCB PRC IAS Sorting.040223 trial run_CCB.Dec03AuditPack.GL.V2_CCB.Dec03AuditPack.GL.V4(trial run new)" xfId="3182"/>
    <cellStyle name="_CCB.HO.New TB template.CCB PRC IAS Sorting.040223 trial run_CCB.Dec03AuditPack.GL.V2_CCB.Dec03AuditPack.GL.V4(trial run new) 2" xfId="3183"/>
    <cellStyle name="_CCB.HO.New TB template.CCB PRC IAS Sorting.040223 trial run_CCB.Dec03AuditPack.GL.V2_Copy of CCB.Dec03AuditPack.GL.V4" xfId="3184"/>
    <cellStyle name="_CCB.HO.New TB template.CCB PRC IAS Sorting.040223 trial run_CCB.Dec03AuditPack.GL.V2_Copy of CCB.Dec03AuditPack.GL.V4 2" xfId="3185"/>
    <cellStyle name="_CCB.HO.New TB template.CCB PRC IAS Sorting.040223 trial run_CCB.Dec03AuditPack.HL.V2.revised ctl" xfId="3186"/>
    <cellStyle name="_CCB.HO.New TB template.CCB PRC IAS Sorting.040223 trial run_CCB.Dec03AuditPack.HL.V2.revised ctl 2" xfId="3187"/>
    <cellStyle name="_CCB.HO.New TB template.CCB PRC IAS Sorting.040223 trial run_CCB.Dec03AuditPack.HL.V2.revised ctl_05.CCB.HO.Tool.PRCAccounts.040409" xfId="3188"/>
    <cellStyle name="_CCB.HO.New TB template.CCB PRC IAS Sorting.040223 trial run_CCB.Dec03AuditPack.HL.V2.revised ctl_05.CCB.HO.Tool.PRCAccounts.040409 2" xfId="3189"/>
    <cellStyle name="_CCB.HO.New TB template.CCB PRC IAS Sorting.040223 trial run_CCB.Dec03AuditPack.HL.V2.revised ctl_CCB.HO.new TB template.for reporting package.040309" xfId="3190"/>
    <cellStyle name="_CCB.HO.New TB template.CCB PRC IAS Sorting.040223 trial run_CCB.Dec03AuditPack.HL.V2.revised ctl_CCB.HO.new TB template.for reporting package.040309 2" xfId="3191"/>
    <cellStyle name="_CCB.HO.New TB template.CCB PRC IAS Sorting.040223 trial run_CCB.Dec03AuditPack.HL.V2.revised ctl_CCB.HO.new TB template.for reporting package.040309_05.CCB.HO.Tool.PRCAccounts.040409" xfId="3192"/>
    <cellStyle name="_CCB.HO.New TB template.CCB PRC IAS Sorting.040223 trial run_CCB.Dec03AuditPack.HL.V2.revised ctl_CCB.HO.new TB template.for reporting package.040309_05.CCB.HO.Tool.PRCAccounts.040409 2" xfId="3193"/>
    <cellStyle name="_CCB.HO.New TB template.CCB PRC IAS Sorting.040223 trial run_CCB.Dec03AuditPack.HL.V2.revised ctl_CCB.HO.new TB template.for reporting package.1P.040316" xfId="3194"/>
    <cellStyle name="_CCB.HO.New TB template.CCB PRC IAS Sorting.040223 trial run_CCB.Dec03AuditPack.HL.V2.revised ctl_CCB.HO.new TB template.for reporting package.1P.040316 2" xfId="3195"/>
    <cellStyle name="_CCB.HO.New TB template.CCB PRC IAS Sorting.040223 trial run_CCB.Dec03AuditPack.HL.V2.revised ctl_CCB.HO.new TB template.for reporting package.1P.040316_05.CCB.HO.Tool.PRCAccounts.040409" xfId="3196"/>
    <cellStyle name="_CCB.HO.New TB template.CCB PRC IAS Sorting.040223 trial run_CCB.Dec03AuditPack.HL.V2.revised ctl_CCB.HO.new TB template.for reporting package.1P.040316_05.CCB.HO.Tool.PRCAccounts.040409 2" xfId="3197"/>
    <cellStyle name="_CCB.HO.New TB template.CCB PRC IAS Sorting.040223 trial run_CCB.Dec03AuditPack.HL.V2.revised ctl_CCB.HO.reporting TB-Comb.1P.040316" xfId="3198"/>
    <cellStyle name="_CCB.HO.New TB template.CCB PRC IAS Sorting.040223 trial run_CCB.Dec03AuditPack.HL.V2.revised ctl_CCB.HO.reporting TB-Comb.1P.040316 2" xfId="3199"/>
    <cellStyle name="_CCB.HO.New TB template.CCB PRC IAS Sorting.040223 trial run_CCB.Dec03AuditPack.HL.V2.revised ctl_CCB.HO.reporting TB-Comb.4Period.040316" xfId="3200"/>
    <cellStyle name="_CCB.HO.New TB template.CCB PRC IAS Sorting.040223 trial run_CCB.Dec03AuditPack.HL.V2.revised ctl_CCB.HO.reporting TB-Comb.4Period.040316 2" xfId="3201"/>
    <cellStyle name="_CCB.HO.New TB template.CCB PRC IAS Sorting.040223 trial run_CCB.Dec03AuditPack.HL.V2.revised ctl_CCB.HO.reporting TB-HL.1P.040316" xfId="3202"/>
    <cellStyle name="_CCB.HO.New TB template.CCB PRC IAS Sorting.040223 trial run_CCB.Dec03AuditPack.HL.V2.revised ctl_CCB.HO.reporting TB-HL.1P.040316 2" xfId="3203"/>
    <cellStyle name="_CCB.HO.New TB template.CCB PRC IAS Sorting.040223 trial run_CCB.Dec03AuditPack.HL.V2.revised ctl_CCB.HO.reporting TB-HL.1P.040316_05.CCB.HO.Tool.PRCAccounts.040409" xfId="3204"/>
    <cellStyle name="_CCB.HO.New TB template.CCB PRC IAS Sorting.040223 trial run_CCB.Dec03AuditPack.HL.V2.revised ctl_CCB.HO.reporting TB-HL.1P.040316_05.CCB.HO.Tool.PRCAccounts.040409 2" xfId="3205"/>
    <cellStyle name="_CCB.HO.New TB template.CCB PRC IAS Sorting.040223 trial run_CCB.Dec03AuditPack.HL.V2.revised ctl_CCB.HO.Tool - convert old 2.5yrs combine TB to new.040315" xfId="3206"/>
    <cellStyle name="_CCB.HO.New TB template.CCB PRC IAS Sorting.040223 trial run_CCB.Dec03AuditPack.HL.V2.revised ctl_CCB.HO.Tool - convert old 2.5yrs combine TB to new.040315 2" xfId="3207"/>
    <cellStyle name="_CCB.HO.New TB template.CCB PRC IAS Sorting.040223 trial run_CCB.Dec03AuditPack.HL.V2.revised ctl_CCB.xx.4P.PRCTB.yymmdd" xfId="3208"/>
    <cellStyle name="_CCB.HO.New TB template.CCB PRC IAS Sorting.040223 trial run_CCB.Dec03AuditPack.HL.V2.revised ctl_CCB.xx.4P.PRCTB.yymmdd 2" xfId="3209"/>
    <cellStyle name="_CCB.HO.New TB template.CCB PRC IAS Sorting.040223 trial run_CCB.Tool.0312_PRCAccount(OldCCB-SH).v2" xfId="3210"/>
    <cellStyle name="_CCB.HO.New TB template.CCB PRC IAS Sorting.040223 trial run_CCB.Tool.0312_PRCAccount(OldCCB-SH).v2 2" xfId="3211"/>
    <cellStyle name="_CCB.HO.New TB template.CCB PRC IAS Sorting.040223 trial run_CCB.xx.0406YieldAnalysis.yymmdd.xx" xfId="3212"/>
    <cellStyle name="_CCB.HO.New TB template.CCB PRC IAS Sorting.040223 trial run_CCB.xx.0406YieldAnalysis.yymmdd.xx 2" xfId="3213"/>
    <cellStyle name="_CCB.HO.New TB template.CCB PRC IAS Sorting.040223 trial run_CCBC.Consol.0506.PRCAccount" xfId="3214"/>
    <cellStyle name="_CCB.HO.New TB template.CCB PRC IAS Sorting.040223 trial run_CCBC.Consol.0506.PRCAccount 2" xfId="3215"/>
    <cellStyle name="_CCB.HO.New TB template.CCB PRC IAS Sorting.040223 trial run_yymmdd.CCBC.xx.Item08b.0412YieldAnalysis" xfId="3216"/>
    <cellStyle name="_CCB.HO.New TB template.CCB PRC IAS Sorting.040223 trial run_yymmdd.CCBC.xx.Item08b.0412YieldAnalysis 2" xfId="3217"/>
    <cellStyle name="_CCB.HO.new TB template.for reporting package.040309" xfId="3218"/>
    <cellStyle name="_CCB.HO.new TB template.for reporting package.040309 2" xfId="3219"/>
    <cellStyle name="_CCB.HO.New TB template.IAS Sorting.040210" xfId="3220"/>
    <cellStyle name="_CCB.HO.New TB template.IAS Sorting.040210 2" xfId="3221"/>
    <cellStyle name="_CCB.HO.New TB template.IAS Sorting.040210_05.CCB.HO.Tool.PRCAccounts.040409" xfId="3222"/>
    <cellStyle name="_CCB.HO.New TB template.IAS Sorting.040210_05.CCB.HO.Tool.PRCAccounts.040409 2" xfId="3223"/>
    <cellStyle name="_CCB.HO.New TB template.IAS Sorting.040210_CCB.Dec03AuditPack.GL.V2" xfId="3224"/>
    <cellStyle name="_CCB.HO.New TB template.IAS Sorting.040210_CCB.Dec03AuditPack.GL.V2 2" xfId="3225"/>
    <cellStyle name="_CCB.HO.New TB template.IAS Sorting.040210_CCB.Dec03AuditPack.GL.V2_05.CCB.HO.Tool.PRCAccounts.040409" xfId="3226"/>
    <cellStyle name="_CCB.HO.New TB template.IAS Sorting.040210_CCB.Dec03AuditPack.GL.V2_05.CCB.HO.Tool.PRCAccounts.040409 2" xfId="3227"/>
    <cellStyle name="_CCB.HO.New TB template.IAS Sorting.040210_CCB.Dec03AuditPack.GL.V2_CCB.Dec03AuditPack.GL.V4(trail run new)" xfId="3228"/>
    <cellStyle name="_CCB.HO.New TB template.IAS Sorting.040210_CCB.Dec03AuditPack.GL.V2_CCB.Dec03AuditPack.GL.V4(trail run new) 2" xfId="3229"/>
    <cellStyle name="_CCB.HO.New TB template.IAS Sorting.040210_CCB.Dec03AuditPack.GL.V2_CCB.Dec03AuditPack.GL.V4(trial run new)" xfId="3230"/>
    <cellStyle name="_CCB.HO.New TB template.IAS Sorting.040210_CCB.Dec03AuditPack.GL.V2_CCB.Dec03AuditPack.GL.V4(trial run new) 2" xfId="3231"/>
    <cellStyle name="_CCB.HO.New TB template.IAS Sorting.040210_CCB.Dec03AuditPack.GL.V2_Copy of CCB.Dec03AuditPack.GL.V4" xfId="3232"/>
    <cellStyle name="_CCB.HO.New TB template.IAS Sorting.040210_CCB.Dec03AuditPack.GL.V2_Copy of CCB.Dec03AuditPack.GL.V4 2" xfId="3233"/>
    <cellStyle name="_CCB.HO.New TB template.IAS Sorting.040210_CCB.Dec03AuditPack.HL.V2.revised ctl" xfId="3234"/>
    <cellStyle name="_CCB.HO.New TB template.IAS Sorting.040210_CCB.Dec03AuditPack.HL.V2.revised ctl 2" xfId="3235"/>
    <cellStyle name="_CCB.HO.New TB template.IAS Sorting.040210_CCB.Dec03AuditPack.HL.V2.revised ctl_05.CCB.HO.Tool.PRCAccounts.040409" xfId="3236"/>
    <cellStyle name="_CCB.HO.New TB template.IAS Sorting.040210_CCB.Dec03AuditPack.HL.V2.revised ctl_05.CCB.HO.Tool.PRCAccounts.040409 2" xfId="3237"/>
    <cellStyle name="_CCB.HO.New TB template.IAS Sorting.040210_CCB.Dec03AuditPack.HL.V2.revised ctl_CCB.HO.new TB template.for reporting package.040309" xfId="3238"/>
    <cellStyle name="_CCB.HO.New TB template.IAS Sorting.040210_CCB.Dec03AuditPack.HL.V2.revised ctl_CCB.HO.new TB template.for reporting package.040309 2" xfId="3239"/>
    <cellStyle name="_CCB.HO.New TB template.IAS Sorting.040210_CCB.Dec03AuditPack.HL.V2.revised ctl_CCB.HO.new TB template.for reporting package.040309_05.CCB.HO.Tool.PRCAccounts.040409" xfId="3240"/>
    <cellStyle name="_CCB.HO.New TB template.IAS Sorting.040210_CCB.Dec03AuditPack.HL.V2.revised ctl_CCB.HO.new TB template.for reporting package.040309_05.CCB.HO.Tool.PRCAccounts.040409 2" xfId="3241"/>
    <cellStyle name="_CCB.HO.New TB template.IAS Sorting.040210_CCB.Dec03AuditPack.HL.V2.revised ctl_CCB.HO.new TB template.for reporting package.1P.040316" xfId="3242"/>
    <cellStyle name="_CCB.HO.New TB template.IAS Sorting.040210_CCB.Dec03AuditPack.HL.V2.revised ctl_CCB.HO.new TB template.for reporting package.1P.040316 2" xfId="3243"/>
    <cellStyle name="_CCB.HO.New TB template.IAS Sorting.040210_CCB.Dec03AuditPack.HL.V2.revised ctl_CCB.HO.new TB template.for reporting package.1P.040316_05.CCB.HO.Tool.PRCAccounts.040409" xfId="3244"/>
    <cellStyle name="_CCB.HO.New TB template.IAS Sorting.040210_CCB.Dec03AuditPack.HL.V2.revised ctl_CCB.HO.new TB template.for reporting package.1P.040316_05.CCB.HO.Tool.PRCAccounts.040409 2" xfId="3245"/>
    <cellStyle name="_CCB.HO.New TB template.IAS Sorting.040210_CCB.Dec03AuditPack.HL.V2.revised ctl_CCB.HO.reporting TB-Comb.1P.040316" xfId="3246"/>
    <cellStyle name="_CCB.HO.New TB template.IAS Sorting.040210_CCB.Dec03AuditPack.HL.V2.revised ctl_CCB.HO.reporting TB-Comb.1P.040316 2" xfId="3247"/>
    <cellStyle name="_CCB.HO.New TB template.IAS Sorting.040210_CCB.Dec03AuditPack.HL.V2.revised ctl_CCB.HO.reporting TB-Comb.4Period.040316" xfId="3248"/>
    <cellStyle name="_CCB.HO.New TB template.IAS Sorting.040210_CCB.Dec03AuditPack.HL.V2.revised ctl_CCB.HO.reporting TB-Comb.4Period.040316 2" xfId="3249"/>
    <cellStyle name="_CCB.HO.New TB template.IAS Sorting.040210_CCB.Dec03AuditPack.HL.V2.revised ctl_CCB.HO.reporting TB-HL.1P.040316" xfId="3250"/>
    <cellStyle name="_CCB.HO.New TB template.IAS Sorting.040210_CCB.Dec03AuditPack.HL.V2.revised ctl_CCB.HO.reporting TB-HL.1P.040316 2" xfId="3251"/>
    <cellStyle name="_CCB.HO.New TB template.IAS Sorting.040210_CCB.Dec03AuditPack.HL.V2.revised ctl_CCB.HO.reporting TB-HL.1P.040316_05.CCB.HO.Tool.PRCAccounts.040409" xfId="3252"/>
    <cellStyle name="_CCB.HO.New TB template.IAS Sorting.040210_CCB.Dec03AuditPack.HL.V2.revised ctl_CCB.HO.reporting TB-HL.1P.040316_05.CCB.HO.Tool.PRCAccounts.040409 2" xfId="3253"/>
    <cellStyle name="_CCB.HO.New TB template.IAS Sorting.040210_CCB.Dec03AuditPack.HL.V2.revised ctl_CCB.HO.Tool - convert old 2.5yrs combine TB to new.040315" xfId="3254"/>
    <cellStyle name="_CCB.HO.New TB template.IAS Sorting.040210_CCB.Dec03AuditPack.HL.V2.revised ctl_CCB.HO.Tool - convert old 2.5yrs combine TB to new.040315 2" xfId="3255"/>
    <cellStyle name="_CCB.HO.New TB template.IAS Sorting.040210_CCB.Dec03AuditPack.HL.V2.revised ctl_CCB.xx.4P.PRCTB.yymmdd" xfId="3256"/>
    <cellStyle name="_CCB.HO.New TB template.IAS Sorting.040210_CCB.Dec03AuditPack.HL.V2.revised ctl_CCB.xx.4P.PRCTB.yymmdd 2" xfId="3257"/>
    <cellStyle name="_CCB.HO.New TB template.PRC Sorting.040210" xfId="3258"/>
    <cellStyle name="_CCB.HO.New TB template.PRC Sorting.040210 2" xfId="3259"/>
    <cellStyle name="_CCB.HO.New TB template.PRC Sorting.040210_05.CCB.HO.Tool.PRCAccounts.040409" xfId="3260"/>
    <cellStyle name="_CCB.HO.New TB template.PRC Sorting.040210_05.CCB.HO.Tool.PRCAccounts.040409 2" xfId="3261"/>
    <cellStyle name="_CCB.HO.New TB template.PRC Sorting.040210_CCB.Dec03AuditPack.GL.V2" xfId="3262"/>
    <cellStyle name="_CCB.HO.New TB template.PRC Sorting.040210_CCB.Dec03AuditPack.GL.V2 2" xfId="3263"/>
    <cellStyle name="_CCB.HO.New TB template.PRC Sorting.040210_CCB.Dec03AuditPack.GL.V2_05.CCB.HO.Tool.PRCAccounts.040409" xfId="3264"/>
    <cellStyle name="_CCB.HO.New TB template.PRC Sorting.040210_CCB.Dec03AuditPack.GL.V2_05.CCB.HO.Tool.PRCAccounts.040409 2" xfId="3265"/>
    <cellStyle name="_CCB.HO.New TB template.PRC Sorting.040210_CCB.Dec03AuditPack.GL.V2_CCB.Dec03AuditPack.GL.V4(trail run new)" xfId="3266"/>
    <cellStyle name="_CCB.HO.New TB template.PRC Sorting.040210_CCB.Dec03AuditPack.GL.V2_CCB.Dec03AuditPack.GL.V4(trail run new) 2" xfId="3267"/>
    <cellStyle name="_CCB.HO.New TB template.PRC Sorting.040210_CCB.Dec03AuditPack.GL.V2_CCB.Dec03AuditPack.GL.V4(trial run new)" xfId="3268"/>
    <cellStyle name="_CCB.HO.New TB template.PRC Sorting.040210_CCB.Dec03AuditPack.GL.V2_CCB.Dec03AuditPack.GL.V4(trial run new) 2" xfId="3269"/>
    <cellStyle name="_CCB.HO.New TB template.PRC Sorting.040210_CCB.Dec03AuditPack.GL.V2_Copy of CCB.Dec03AuditPack.GL.V4" xfId="3270"/>
    <cellStyle name="_CCB.HO.New TB template.PRC Sorting.040210_CCB.Dec03AuditPack.GL.V2_Copy of CCB.Dec03AuditPack.GL.V4 2" xfId="3271"/>
    <cellStyle name="_CCB.HO.New TB template.PRC Sorting.040210_CCB.Dec03AuditPack.HL.V2.revised ctl" xfId="3272"/>
    <cellStyle name="_CCB.HO.New TB template.PRC Sorting.040210_CCB.Dec03AuditPack.HL.V2.revised ctl 2" xfId="3273"/>
    <cellStyle name="_CCB.HO.New TB template.PRC Sorting.040210_CCB.Dec03AuditPack.HL.V2.revised ctl_05.CCB.HO.Tool.PRCAccounts.040409" xfId="3274"/>
    <cellStyle name="_CCB.HO.New TB template.PRC Sorting.040210_CCB.Dec03AuditPack.HL.V2.revised ctl_05.CCB.HO.Tool.PRCAccounts.040409 2" xfId="3275"/>
    <cellStyle name="_CCB.HO.New TB template.PRC Sorting.040210_CCB.Dec03AuditPack.HL.V2.revised ctl_CCB.HO.new TB template.for reporting package.040309" xfId="3276"/>
    <cellStyle name="_CCB.HO.New TB template.PRC Sorting.040210_CCB.Dec03AuditPack.HL.V2.revised ctl_CCB.HO.new TB template.for reporting package.040309 2" xfId="3277"/>
    <cellStyle name="_CCB.HO.New TB template.PRC Sorting.040210_CCB.Dec03AuditPack.HL.V2.revised ctl_CCB.HO.new TB template.for reporting package.040309_05.CCB.HO.Tool.PRCAccounts.040409" xfId="3278"/>
    <cellStyle name="_CCB.HO.New TB template.PRC Sorting.040210_CCB.Dec03AuditPack.HL.V2.revised ctl_CCB.HO.new TB template.for reporting package.040309_05.CCB.HO.Tool.PRCAccounts.040409 2" xfId="3279"/>
    <cellStyle name="_CCB.HO.New TB template.PRC Sorting.040210_CCB.Dec03AuditPack.HL.V2.revised ctl_CCB.HO.new TB template.for reporting package.1P.040316" xfId="3280"/>
    <cellStyle name="_CCB.HO.New TB template.PRC Sorting.040210_CCB.Dec03AuditPack.HL.V2.revised ctl_CCB.HO.new TB template.for reporting package.1P.040316 2" xfId="3281"/>
    <cellStyle name="_CCB.HO.New TB template.PRC Sorting.040210_CCB.Dec03AuditPack.HL.V2.revised ctl_CCB.HO.new TB template.for reporting package.1P.040316_05.CCB.HO.Tool.PRCAccounts.040409" xfId="3282"/>
    <cellStyle name="_CCB.HO.New TB template.PRC Sorting.040210_CCB.Dec03AuditPack.HL.V2.revised ctl_CCB.HO.new TB template.for reporting package.1P.040316_05.CCB.HO.Tool.PRCAccounts.040409 2" xfId="3283"/>
    <cellStyle name="_CCB.HO.New TB template.PRC Sorting.040210_CCB.Dec03AuditPack.HL.V2.revised ctl_CCB.HO.reporting TB-Comb.1P.040316" xfId="3284"/>
    <cellStyle name="_CCB.HO.New TB template.PRC Sorting.040210_CCB.Dec03AuditPack.HL.V2.revised ctl_CCB.HO.reporting TB-Comb.1P.040316 2" xfId="3285"/>
    <cellStyle name="_CCB.HO.New TB template.PRC Sorting.040210_CCB.Dec03AuditPack.HL.V2.revised ctl_CCB.HO.reporting TB-Comb.4Period.040316" xfId="3286"/>
    <cellStyle name="_CCB.HO.New TB template.PRC Sorting.040210_CCB.Dec03AuditPack.HL.V2.revised ctl_CCB.HO.reporting TB-Comb.4Period.040316 2" xfId="3287"/>
    <cellStyle name="_CCB.HO.New TB template.PRC Sorting.040210_CCB.Dec03AuditPack.HL.V2.revised ctl_CCB.HO.reporting TB-HL.1P.040316" xfId="3288"/>
    <cellStyle name="_CCB.HO.New TB template.PRC Sorting.040210_CCB.Dec03AuditPack.HL.V2.revised ctl_CCB.HO.reporting TB-HL.1P.040316 2" xfId="3289"/>
    <cellStyle name="_CCB.HO.New TB template.PRC Sorting.040210_CCB.Dec03AuditPack.HL.V2.revised ctl_CCB.HO.reporting TB-HL.1P.040316_05.CCB.HO.Tool.PRCAccounts.040409" xfId="3290"/>
    <cellStyle name="_CCB.HO.New TB template.PRC Sorting.040210_CCB.Dec03AuditPack.HL.V2.revised ctl_CCB.HO.reporting TB-HL.1P.040316_05.CCB.HO.Tool.PRCAccounts.040409 2" xfId="3291"/>
    <cellStyle name="_CCB.HO.New TB template.PRC Sorting.040210_CCB.Dec03AuditPack.HL.V2.revised ctl_CCB.HO.Tool - convert old 2.5yrs combine TB to new.040315" xfId="3292"/>
    <cellStyle name="_CCB.HO.New TB template.PRC Sorting.040210_CCB.Dec03AuditPack.HL.V2.revised ctl_CCB.HO.Tool - convert old 2.5yrs combine TB to new.040315 2" xfId="3293"/>
    <cellStyle name="_CCB.HO.New TB template.PRC Sorting.040210_CCB.Dec03AuditPack.HL.V2.revised ctl_CCB.xx.4P.PRCTB.yymmdd" xfId="3294"/>
    <cellStyle name="_CCB.HO.New TB template.PRC Sorting.040210_CCB.Dec03AuditPack.HL.V2.revised ctl_CCB.xx.4P.PRCTB.yymmdd 2" xfId="3295"/>
    <cellStyle name="_CCB.HO.Profit Recon.031108.AL" xfId="3296"/>
    <cellStyle name="_CCB.HO.Profit Recon.031108.AL 2" xfId="3297"/>
    <cellStyle name="_CCB.HO.Profit Recon.031108.AL_05.CCB.HO.Tool.PRCAccounts.040409" xfId="3298"/>
    <cellStyle name="_CCB.HO.Profit Recon.031108.AL_05.CCB.HO.Tool.PRCAccounts.040409 2" xfId="3299"/>
    <cellStyle name="_CCB.HO.Profit Recon.031108.AL_CCB.Dec03AuditPack.GL.V2" xfId="3300"/>
    <cellStyle name="_CCB.HO.Profit Recon.031108.AL_CCB.Dec03AuditPack.GL.V2 2" xfId="3301"/>
    <cellStyle name="_CCB.HO.Profit Recon.031108.AL_CCB.Dec03AuditPack.GL.V2_05.CCB.HO.Tool.PRCAccounts.040409" xfId="3302"/>
    <cellStyle name="_CCB.HO.Profit Recon.031108.AL_CCB.Dec03AuditPack.GL.V2_05.CCB.HO.Tool.PRCAccounts.040409 2" xfId="3303"/>
    <cellStyle name="_CCB.HO.Profit Recon.031108.AL_CCB.Dec03AuditPack.GL.V2_CCB.Dec03AuditPack.GL.V4(trail run new)" xfId="3304"/>
    <cellStyle name="_CCB.HO.Profit Recon.031108.AL_CCB.Dec03AuditPack.GL.V2_CCB.Dec03AuditPack.GL.V4(trail run new) 2" xfId="3305"/>
    <cellStyle name="_CCB.HO.Profit Recon.031108.AL_CCB.Dec03AuditPack.GL.V2_CCB.Dec03AuditPack.GL.V4(trial run new)" xfId="3306"/>
    <cellStyle name="_CCB.HO.Profit Recon.031108.AL_CCB.Dec03AuditPack.GL.V2_CCB.Dec03AuditPack.GL.V4(trial run new) 2" xfId="3307"/>
    <cellStyle name="_CCB.HO.Profit Recon.031108.AL_CCB.Dec03AuditPack.GL.V2_Copy of CCB.Dec03AuditPack.GL.V4" xfId="3308"/>
    <cellStyle name="_CCB.HO.Profit Recon.031108.AL_CCB.Dec03AuditPack.GL.V2_Copy of CCB.Dec03AuditPack.GL.V4 2" xfId="3309"/>
    <cellStyle name="_CCB.HO.Profit Recon.031108.AL_CCB.Dec03AuditPack.HL.V2.revised ctl" xfId="3310"/>
    <cellStyle name="_CCB.HO.Profit Recon.031108.AL_CCB.Dec03AuditPack.HL.V2.revised ctl 2" xfId="3311"/>
    <cellStyle name="_CCB.HO.Profit Recon.031108.AL_CCB.Dec03AuditPack.HL.V2.revised ctl_05.CCB.HO.Tool.PRCAccounts.040409" xfId="3312"/>
    <cellStyle name="_CCB.HO.Profit Recon.031108.AL_CCB.Dec03AuditPack.HL.V2.revised ctl_05.CCB.HO.Tool.PRCAccounts.040409 2" xfId="3313"/>
    <cellStyle name="_CCB.HO.Profit Recon.031108.AL_CCB.Dec03AuditPack.HL.V2.revised ctl_CCB.HO.new TB template.for reporting package.040309" xfId="3314"/>
    <cellStyle name="_CCB.HO.Profit Recon.031108.AL_CCB.Dec03AuditPack.HL.V2.revised ctl_CCB.HO.new TB template.for reporting package.040309 2" xfId="3315"/>
    <cellStyle name="_CCB.HO.Profit Recon.031108.AL_CCB.Dec03AuditPack.HL.V2.revised ctl_CCB.HO.new TB template.for reporting package.040309_05.CCB.HO.Tool.PRCAccounts.040409" xfId="3316"/>
    <cellStyle name="_CCB.HO.Profit Recon.031108.AL_CCB.Dec03AuditPack.HL.V2.revised ctl_CCB.HO.new TB template.for reporting package.040309_05.CCB.HO.Tool.PRCAccounts.040409 2" xfId="3317"/>
    <cellStyle name="_CCB.HO.Profit Recon.031108.AL_CCB.Dec03AuditPack.HL.V2.revised ctl_CCB.HO.new TB template.for reporting package.1P.040316" xfId="3318"/>
    <cellStyle name="_CCB.HO.Profit Recon.031108.AL_CCB.Dec03AuditPack.HL.V2.revised ctl_CCB.HO.new TB template.for reporting package.1P.040316 2" xfId="3319"/>
    <cellStyle name="_CCB.HO.Profit Recon.031108.AL_CCB.Dec03AuditPack.HL.V2.revised ctl_CCB.HO.new TB template.for reporting package.1P.040316_05.CCB.HO.Tool.PRCAccounts.040409" xfId="3320"/>
    <cellStyle name="_CCB.HO.Profit Recon.031108.AL_CCB.Dec03AuditPack.HL.V2.revised ctl_CCB.HO.new TB template.for reporting package.1P.040316_05.CCB.HO.Tool.PRCAccounts.040409 2" xfId="3321"/>
    <cellStyle name="_CCB.HO.Profit Recon.031108.AL_CCB.Dec03AuditPack.HL.V2.revised ctl_CCB.HO.reporting TB-Comb.1P.040316" xfId="3322"/>
    <cellStyle name="_CCB.HO.Profit Recon.031108.AL_CCB.Dec03AuditPack.HL.V2.revised ctl_CCB.HO.reporting TB-Comb.1P.040316 2" xfId="3323"/>
    <cellStyle name="_CCB.HO.Profit Recon.031108.AL_CCB.Dec03AuditPack.HL.V2.revised ctl_CCB.HO.reporting TB-Comb.4Period.040316" xfId="3324"/>
    <cellStyle name="_CCB.HO.Profit Recon.031108.AL_CCB.Dec03AuditPack.HL.V2.revised ctl_CCB.HO.reporting TB-Comb.4Period.040316 2" xfId="3325"/>
    <cellStyle name="_CCB.HO.Profit Recon.031108.AL_CCB.Dec03AuditPack.HL.V2.revised ctl_CCB.HO.reporting TB-HL.1P.040316" xfId="3326"/>
    <cellStyle name="_CCB.HO.Profit Recon.031108.AL_CCB.Dec03AuditPack.HL.V2.revised ctl_CCB.HO.reporting TB-HL.1P.040316 2" xfId="3327"/>
    <cellStyle name="_CCB.HO.Profit Recon.031108.AL_CCB.Dec03AuditPack.HL.V2.revised ctl_CCB.HO.reporting TB-HL.1P.040316_05.CCB.HO.Tool.PRCAccounts.040409" xfId="3328"/>
    <cellStyle name="_CCB.HO.Profit Recon.031108.AL_CCB.Dec03AuditPack.HL.V2.revised ctl_CCB.HO.reporting TB-HL.1P.040316_05.CCB.HO.Tool.PRCAccounts.040409 2" xfId="3329"/>
    <cellStyle name="_CCB.HO.Profit Recon.031108.AL_CCB.Dec03AuditPack.HL.V2.revised ctl_CCB.HO.Tool - convert old 2.5yrs combine TB to new.040315" xfId="3330"/>
    <cellStyle name="_CCB.HO.Profit Recon.031108.AL_CCB.Dec03AuditPack.HL.V2.revised ctl_CCB.HO.Tool - convert old 2.5yrs combine TB to new.040315 2" xfId="3331"/>
    <cellStyle name="_CCB.HO.Profit Recon.031108.AL_CCB.Dec03AuditPack.HL.V2.revised ctl_CCB.xx.4P.PRCTB.yymmdd" xfId="3332"/>
    <cellStyle name="_CCB.HO.Profit Recon.031108.AL_CCB.Dec03AuditPack.HL.V2.revised ctl_CCB.xx.4P.PRCTB.yymmdd 2" xfId="3333"/>
    <cellStyle name="_CCB.HO.Profit Recon.031208.AL" xfId="3334"/>
    <cellStyle name="_CCB.HO.Profit Recon.031208.AL 2" xfId="3335"/>
    <cellStyle name="_CCB.HO.Profit Recon.031208.AL_05.CCB.HO.Tool.PRCAccounts.040409" xfId="3336"/>
    <cellStyle name="_CCB.HO.Profit Recon.031208.AL_05.CCB.HO.Tool.PRCAccounts.040409 2" xfId="3337"/>
    <cellStyle name="_CCB.HO.Profit Recon.031208.AL_CCB.Dec03AuditPack.GL.V2" xfId="3338"/>
    <cellStyle name="_CCB.HO.Profit Recon.031208.AL_CCB.Dec03AuditPack.GL.V2 2" xfId="3339"/>
    <cellStyle name="_CCB.HO.Profit Recon.031208.AL_CCB.Dec03AuditPack.GL.V2_05.CCB.HO.Tool.PRCAccounts.040409" xfId="3340"/>
    <cellStyle name="_CCB.HO.Profit Recon.031208.AL_CCB.Dec03AuditPack.GL.V2_05.CCB.HO.Tool.PRCAccounts.040409 2" xfId="3341"/>
    <cellStyle name="_CCB.HO.Profit Recon.031208.AL_CCB.Dec03AuditPack.GL.V2_CCB.Dec03AuditPack.GL.V4(trail run new)" xfId="3342"/>
    <cellStyle name="_CCB.HO.Profit Recon.031208.AL_CCB.Dec03AuditPack.GL.V2_CCB.Dec03AuditPack.GL.V4(trail run new) 2" xfId="3343"/>
    <cellStyle name="_CCB.HO.Profit Recon.031208.AL_CCB.Dec03AuditPack.GL.V2_CCB.Dec03AuditPack.GL.V4(trial run new)" xfId="3344"/>
    <cellStyle name="_CCB.HO.Profit Recon.031208.AL_CCB.Dec03AuditPack.GL.V2_CCB.Dec03AuditPack.GL.V4(trial run new) 2" xfId="3345"/>
    <cellStyle name="_CCB.HO.Profit Recon.031208.AL_CCB.Dec03AuditPack.GL.V2_Copy of CCB.Dec03AuditPack.GL.V4" xfId="3346"/>
    <cellStyle name="_CCB.HO.Profit Recon.031208.AL_CCB.Dec03AuditPack.GL.V2_Copy of CCB.Dec03AuditPack.GL.V4 2" xfId="3347"/>
    <cellStyle name="_CCB.HO.Profit Recon.031208.AL_CCB.Dec03AuditPack.HL.V2.revised ctl" xfId="3348"/>
    <cellStyle name="_CCB.HO.Profit Recon.031208.AL_CCB.Dec03AuditPack.HL.V2.revised ctl 2" xfId="3349"/>
    <cellStyle name="_CCB.HO.Profit Recon.031208.AL_CCB.Dec03AuditPack.HL.V2.revised ctl_05.CCB.HO.Tool.PRCAccounts.040409" xfId="3350"/>
    <cellStyle name="_CCB.HO.Profit Recon.031208.AL_CCB.Dec03AuditPack.HL.V2.revised ctl_05.CCB.HO.Tool.PRCAccounts.040409 2" xfId="3351"/>
    <cellStyle name="_CCB.HO.Profit Recon.031208.AL_CCB.Dec03AuditPack.HL.V2.revised ctl_CCB.HO.new TB template.for reporting package.040309" xfId="3352"/>
    <cellStyle name="_CCB.HO.Profit Recon.031208.AL_CCB.Dec03AuditPack.HL.V2.revised ctl_CCB.HO.new TB template.for reporting package.040309 2" xfId="3353"/>
    <cellStyle name="_CCB.HO.Profit Recon.031208.AL_CCB.Dec03AuditPack.HL.V2.revised ctl_CCB.HO.new TB template.for reporting package.040309_05.CCB.HO.Tool.PRCAccounts.040409" xfId="3354"/>
    <cellStyle name="_CCB.HO.Profit Recon.031208.AL_CCB.Dec03AuditPack.HL.V2.revised ctl_CCB.HO.new TB template.for reporting package.040309_05.CCB.HO.Tool.PRCAccounts.040409 2" xfId="3355"/>
    <cellStyle name="_CCB.HO.Profit Recon.031208.AL_CCB.Dec03AuditPack.HL.V2.revised ctl_CCB.HO.new TB template.for reporting package.1P.040316" xfId="3356"/>
    <cellStyle name="_CCB.HO.Profit Recon.031208.AL_CCB.Dec03AuditPack.HL.V2.revised ctl_CCB.HO.new TB template.for reporting package.1P.040316 2" xfId="3357"/>
    <cellStyle name="_CCB.HO.Profit Recon.031208.AL_CCB.Dec03AuditPack.HL.V2.revised ctl_CCB.HO.new TB template.for reporting package.1P.040316_05.CCB.HO.Tool.PRCAccounts.040409" xfId="3358"/>
    <cellStyle name="_CCB.HO.Profit Recon.031208.AL_CCB.Dec03AuditPack.HL.V2.revised ctl_CCB.HO.new TB template.for reporting package.1P.040316_05.CCB.HO.Tool.PRCAccounts.040409 2" xfId="3359"/>
    <cellStyle name="_CCB.HO.Profit Recon.031208.AL_CCB.Dec03AuditPack.HL.V2.revised ctl_CCB.HO.reporting TB-Comb.1P.040316" xfId="3360"/>
    <cellStyle name="_CCB.HO.Profit Recon.031208.AL_CCB.Dec03AuditPack.HL.V2.revised ctl_CCB.HO.reporting TB-Comb.1P.040316 2" xfId="3361"/>
    <cellStyle name="_CCB.HO.Profit Recon.031208.AL_CCB.Dec03AuditPack.HL.V2.revised ctl_CCB.HO.reporting TB-Comb.4Period.040316" xfId="3362"/>
    <cellStyle name="_CCB.HO.Profit Recon.031208.AL_CCB.Dec03AuditPack.HL.V2.revised ctl_CCB.HO.reporting TB-Comb.4Period.040316 2" xfId="3363"/>
    <cellStyle name="_CCB.HO.Profit Recon.031208.AL_CCB.Dec03AuditPack.HL.V2.revised ctl_CCB.HO.reporting TB-HL.1P.040316" xfId="3364"/>
    <cellStyle name="_CCB.HO.Profit Recon.031208.AL_CCB.Dec03AuditPack.HL.V2.revised ctl_CCB.HO.reporting TB-HL.1P.040316 2" xfId="3365"/>
    <cellStyle name="_CCB.HO.Profit Recon.031208.AL_CCB.Dec03AuditPack.HL.V2.revised ctl_CCB.HO.reporting TB-HL.1P.040316_05.CCB.HO.Tool.PRCAccounts.040409" xfId="3366"/>
    <cellStyle name="_CCB.HO.Profit Recon.031208.AL_CCB.Dec03AuditPack.HL.V2.revised ctl_CCB.HO.reporting TB-HL.1P.040316_05.CCB.HO.Tool.PRCAccounts.040409 2" xfId="3367"/>
    <cellStyle name="_CCB.HO.Profit Recon.031208.AL_CCB.Dec03AuditPack.HL.V2.revised ctl_CCB.HO.Tool - convert old 2.5yrs combine TB to new.040315" xfId="3368"/>
    <cellStyle name="_CCB.HO.Profit Recon.031208.AL_CCB.Dec03AuditPack.HL.V2.revised ctl_CCB.HO.Tool - convert old 2.5yrs combine TB to new.040315 2" xfId="3369"/>
    <cellStyle name="_CCB.HO.Profit Recon.031208.AL_CCB.Dec03AuditPack.HL.V2.revised ctl_CCB.xx.4P.PRCTB.yymmdd" xfId="3370"/>
    <cellStyle name="_CCB.HO.Profit Recon.031208.AL_CCB.Dec03AuditPack.HL.V2.revised ctl_CCB.xx.4P.PRCTB.yymmdd 2" xfId="3371"/>
    <cellStyle name="_CCB.HO.Profit Recon.HL.031113.AL" xfId="3372"/>
    <cellStyle name="_CCB.HO.Profit Recon.HL.031113.AL 2" xfId="3373"/>
    <cellStyle name="_CCB.HO.Profit Recon.HL.031113.AL_05.CCB.HO.Tool.PRCAccounts.040409" xfId="3374"/>
    <cellStyle name="_CCB.HO.Profit Recon.HL.031113.AL_05.CCB.HO.Tool.PRCAccounts.040409 2" xfId="3375"/>
    <cellStyle name="_CCB.HO.Profit Recon.HL.031113.AL_CCB.Dec03AuditPack.GL.V2" xfId="3376"/>
    <cellStyle name="_CCB.HO.Profit Recon.HL.031113.AL_CCB.Dec03AuditPack.GL.V2 2" xfId="3377"/>
    <cellStyle name="_CCB.HO.Profit Recon.HL.031113.AL_CCB.Dec03AuditPack.GL.V2_05.CCB.HO.Tool.PRCAccounts.040409" xfId="3378"/>
    <cellStyle name="_CCB.HO.Profit Recon.HL.031113.AL_CCB.Dec03AuditPack.GL.V2_05.CCB.HO.Tool.PRCAccounts.040409 2" xfId="3379"/>
    <cellStyle name="_CCB.HO.Profit Recon.HL.031113.AL_CCB.Dec03AuditPack.GL.V2_CCB.Dec03AuditPack.GL.V4(trail run new)" xfId="3380"/>
    <cellStyle name="_CCB.HO.Profit Recon.HL.031113.AL_CCB.Dec03AuditPack.GL.V2_CCB.Dec03AuditPack.GL.V4(trail run new) 2" xfId="3381"/>
    <cellStyle name="_CCB.HO.Profit Recon.HL.031113.AL_CCB.Dec03AuditPack.GL.V2_CCB.Dec03AuditPack.GL.V4(trial run new)" xfId="3382"/>
    <cellStyle name="_CCB.HO.Profit Recon.HL.031113.AL_CCB.Dec03AuditPack.GL.V2_CCB.Dec03AuditPack.GL.V4(trial run new) 2" xfId="3383"/>
    <cellStyle name="_CCB.HO.Profit Recon.HL.031113.AL_CCB.Dec03AuditPack.GL.V2_Copy of CCB.Dec03AuditPack.GL.V4" xfId="3384"/>
    <cellStyle name="_CCB.HO.Profit Recon.HL.031113.AL_CCB.Dec03AuditPack.GL.V2_Copy of CCB.Dec03AuditPack.GL.V4 2" xfId="3385"/>
    <cellStyle name="_CCB.HO.Profit Recon.HL.031113.AL_CCB.Dec03AuditPack.HL.V2.revised ctl" xfId="3386"/>
    <cellStyle name="_CCB.HO.Profit Recon.HL.031113.AL_CCB.Dec03AuditPack.HL.V2.revised ctl 2" xfId="3387"/>
    <cellStyle name="_CCB.HO.Profit Recon.HL.031113.AL_CCB.Dec03AuditPack.HL.V2.revised ctl_05.CCB.HO.Tool.PRCAccounts.040409" xfId="3388"/>
    <cellStyle name="_CCB.HO.Profit Recon.HL.031113.AL_CCB.Dec03AuditPack.HL.V2.revised ctl_05.CCB.HO.Tool.PRCAccounts.040409 2" xfId="3389"/>
    <cellStyle name="_CCB.HO.Profit Recon.HL.031113.AL_CCB.Dec03AuditPack.HL.V2.revised ctl_CCB.HO.new TB template.for reporting package.040309" xfId="3390"/>
    <cellStyle name="_CCB.HO.Profit Recon.HL.031113.AL_CCB.Dec03AuditPack.HL.V2.revised ctl_CCB.HO.new TB template.for reporting package.040309 2" xfId="3391"/>
    <cellStyle name="_CCB.HO.Profit Recon.HL.031113.AL_CCB.Dec03AuditPack.HL.V2.revised ctl_CCB.HO.new TB template.for reporting package.040309_05.CCB.HO.Tool.PRCAccounts.040409" xfId="3392"/>
    <cellStyle name="_CCB.HO.Profit Recon.HL.031113.AL_CCB.Dec03AuditPack.HL.V2.revised ctl_CCB.HO.new TB template.for reporting package.040309_05.CCB.HO.Tool.PRCAccounts.040409 2" xfId="3393"/>
    <cellStyle name="_CCB.HO.Profit Recon.HL.031113.AL_CCB.Dec03AuditPack.HL.V2.revised ctl_CCB.HO.new TB template.for reporting package.1P.040316" xfId="3394"/>
    <cellStyle name="_CCB.HO.Profit Recon.HL.031113.AL_CCB.Dec03AuditPack.HL.V2.revised ctl_CCB.HO.new TB template.for reporting package.1P.040316 2" xfId="3395"/>
    <cellStyle name="_CCB.HO.Profit Recon.HL.031113.AL_CCB.Dec03AuditPack.HL.V2.revised ctl_CCB.HO.new TB template.for reporting package.1P.040316_05.CCB.HO.Tool.PRCAccounts.040409" xfId="3396"/>
    <cellStyle name="_CCB.HO.Profit Recon.HL.031113.AL_CCB.Dec03AuditPack.HL.V2.revised ctl_CCB.HO.new TB template.for reporting package.1P.040316_05.CCB.HO.Tool.PRCAccounts.040409 2" xfId="3397"/>
    <cellStyle name="_CCB.HO.Profit Recon.HL.031113.AL_CCB.Dec03AuditPack.HL.V2.revised ctl_CCB.HO.reporting TB-Comb.1P.040316" xfId="3398"/>
    <cellStyle name="_CCB.HO.Profit Recon.HL.031113.AL_CCB.Dec03AuditPack.HL.V2.revised ctl_CCB.HO.reporting TB-Comb.1P.040316 2" xfId="3399"/>
    <cellStyle name="_CCB.HO.Profit Recon.HL.031113.AL_CCB.Dec03AuditPack.HL.V2.revised ctl_CCB.HO.reporting TB-Comb.4Period.040316" xfId="3400"/>
    <cellStyle name="_CCB.HO.Profit Recon.HL.031113.AL_CCB.Dec03AuditPack.HL.V2.revised ctl_CCB.HO.reporting TB-Comb.4Period.040316 2" xfId="3401"/>
    <cellStyle name="_CCB.HO.Profit Recon.HL.031113.AL_CCB.Dec03AuditPack.HL.V2.revised ctl_CCB.HO.reporting TB-HL.1P.040316" xfId="3402"/>
    <cellStyle name="_CCB.HO.Profit Recon.HL.031113.AL_CCB.Dec03AuditPack.HL.V2.revised ctl_CCB.HO.reporting TB-HL.1P.040316 2" xfId="3403"/>
    <cellStyle name="_CCB.HO.Profit Recon.HL.031113.AL_CCB.Dec03AuditPack.HL.V2.revised ctl_CCB.HO.reporting TB-HL.1P.040316_05.CCB.HO.Tool.PRCAccounts.040409" xfId="3404"/>
    <cellStyle name="_CCB.HO.Profit Recon.HL.031113.AL_CCB.Dec03AuditPack.HL.V2.revised ctl_CCB.HO.reporting TB-HL.1P.040316_05.CCB.HO.Tool.PRCAccounts.040409 2" xfId="3405"/>
    <cellStyle name="_CCB.HO.Profit Recon.HL.031113.AL_CCB.Dec03AuditPack.HL.V2.revised ctl_CCB.HO.Tool - convert old 2.5yrs combine TB to new.040315" xfId="3406"/>
    <cellStyle name="_CCB.HO.Profit Recon.HL.031113.AL_CCB.Dec03AuditPack.HL.V2.revised ctl_CCB.HO.Tool - convert old 2.5yrs combine TB to new.040315 2" xfId="3407"/>
    <cellStyle name="_CCB.HO.Profit Recon.HL.031113.AL_CCB.Dec03AuditPack.HL.V2.revised ctl_CCB.xx.4P.PRCTB.yymmdd" xfId="3408"/>
    <cellStyle name="_CCB.HO.Profit Recon.HL.031113.AL_CCB.Dec03AuditPack.HL.V2.revised ctl_CCB.xx.4P.PRCTB.yymmdd 2" xfId="3409"/>
    <cellStyle name="_CCB.HO.Tool - convert old 2.5yrs combine TB to new.040315" xfId="3410"/>
    <cellStyle name="_CCB.HO.Tool - convert old 2.5yrs combine TB to new.040315 2" xfId="3411"/>
    <cellStyle name="_CCB.NX.Item 12.ProfitNAVRec.031121" xfId="3412"/>
    <cellStyle name="_CCB.NX.Item 12.ProfitNAVRec.031121 2" xfId="3413"/>
    <cellStyle name="_CCB.NX.Item 12.ProfitNAVRec.031121_05.CCB.HO.Tool.PRCAccounts.040409" xfId="3414"/>
    <cellStyle name="_CCB.NX.Item 12.ProfitNAVRec.031121_05.CCB.HO.Tool.PRCAccounts.040409 2" xfId="3415"/>
    <cellStyle name="_CCB.NX.Item 12.ProfitNAVRec.031121_CCB.Dec03AuditPack.GL.V2" xfId="3416"/>
    <cellStyle name="_CCB.NX.Item 12.ProfitNAVRec.031121_CCB.Dec03AuditPack.GL.V2 2" xfId="3417"/>
    <cellStyle name="_CCB.NX.Item 12.ProfitNAVRec.031121_CCB.Dec03AuditPack.GL.V2_05.CCB.HO.Tool.PRCAccounts.040409" xfId="3418"/>
    <cellStyle name="_CCB.NX.Item 12.ProfitNAVRec.031121_CCB.Dec03AuditPack.GL.V2_05.CCB.HO.Tool.PRCAccounts.040409 2" xfId="3419"/>
    <cellStyle name="_CCB.NX.Item 12.ProfitNAVRec.031121_CCB.Dec03AuditPack.GL.V2_CCB.Dec03AuditPack.GL.V4(trail run new)" xfId="3420"/>
    <cellStyle name="_CCB.NX.Item 12.ProfitNAVRec.031121_CCB.Dec03AuditPack.GL.V2_CCB.Dec03AuditPack.GL.V4(trail run new) 2" xfId="3421"/>
    <cellStyle name="_CCB.NX.Item 12.ProfitNAVRec.031121_CCB.Dec03AuditPack.GL.V2_CCB.Dec03AuditPack.GL.V4(trial run new)" xfId="3422"/>
    <cellStyle name="_CCB.NX.Item 12.ProfitNAVRec.031121_CCB.Dec03AuditPack.GL.V2_CCB.Dec03AuditPack.GL.V4(trial run new) 2" xfId="3423"/>
    <cellStyle name="_CCB.NX.Item 12.ProfitNAVRec.031121_CCB.Dec03AuditPack.GL.V2_Copy of CCB.Dec03AuditPack.GL.V4" xfId="3424"/>
    <cellStyle name="_CCB.NX.Item 12.ProfitNAVRec.031121_CCB.Dec03AuditPack.GL.V2_Copy of CCB.Dec03AuditPack.GL.V4 2" xfId="3425"/>
    <cellStyle name="_CCB.NX.Item 12.ProfitNAVRec.031121_CCB.Dec03AuditPack.HL.V2.revised ctl" xfId="3426"/>
    <cellStyle name="_CCB.NX.Item 12.ProfitNAVRec.031121_CCB.Dec03AuditPack.HL.V2.revised ctl 2" xfId="3427"/>
    <cellStyle name="_CCB.NX.Item 12.ProfitNAVRec.031121_CCB.Dec03AuditPack.HL.V2.revised ctl_05.CCB.HO.Tool.PRCAccounts.040409" xfId="3428"/>
    <cellStyle name="_CCB.NX.Item 12.ProfitNAVRec.031121_CCB.Dec03AuditPack.HL.V2.revised ctl_05.CCB.HO.Tool.PRCAccounts.040409 2" xfId="3429"/>
    <cellStyle name="_CCB.NX.Item 12.ProfitNAVRec.031121_CCB.Dec03AuditPack.HL.V2.revised ctl_CCB.HO.new TB template.for reporting package.040309" xfId="3430"/>
    <cellStyle name="_CCB.NX.Item 12.ProfitNAVRec.031121_CCB.Dec03AuditPack.HL.V2.revised ctl_CCB.HO.new TB template.for reporting package.040309 2" xfId="3431"/>
    <cellStyle name="_CCB.NX.Item 12.ProfitNAVRec.031121_CCB.Dec03AuditPack.HL.V2.revised ctl_CCB.HO.new TB template.for reporting package.040309_05.CCB.HO.Tool.PRCAccounts.040409" xfId="3432"/>
    <cellStyle name="_CCB.NX.Item 12.ProfitNAVRec.031121_CCB.Dec03AuditPack.HL.V2.revised ctl_CCB.HO.new TB template.for reporting package.040309_05.CCB.HO.Tool.PRCAccounts.040409 2" xfId="3433"/>
    <cellStyle name="_CCB.NX.Item 12.ProfitNAVRec.031121_CCB.Dec03AuditPack.HL.V2.revised ctl_CCB.HO.new TB template.for reporting package.1P.040316" xfId="3434"/>
    <cellStyle name="_CCB.NX.Item 12.ProfitNAVRec.031121_CCB.Dec03AuditPack.HL.V2.revised ctl_CCB.HO.new TB template.for reporting package.1P.040316 2" xfId="3435"/>
    <cellStyle name="_CCB.NX.Item 12.ProfitNAVRec.031121_CCB.Dec03AuditPack.HL.V2.revised ctl_CCB.HO.new TB template.for reporting package.1P.040316_05.CCB.HO.Tool.PRCAccounts.040409" xfId="3436"/>
    <cellStyle name="_CCB.NX.Item 12.ProfitNAVRec.031121_CCB.Dec03AuditPack.HL.V2.revised ctl_CCB.HO.new TB template.for reporting package.1P.040316_05.CCB.HO.Tool.PRCAccounts.040409 2" xfId="3437"/>
    <cellStyle name="_CCB.NX.Item 12.ProfitNAVRec.031121_CCB.Dec03AuditPack.HL.V2.revised ctl_CCB.HO.reporting TB-Comb.1P.040316" xfId="3438"/>
    <cellStyle name="_CCB.NX.Item 12.ProfitNAVRec.031121_CCB.Dec03AuditPack.HL.V2.revised ctl_CCB.HO.reporting TB-Comb.1P.040316 2" xfId="3439"/>
    <cellStyle name="_CCB.NX.Item 12.ProfitNAVRec.031121_CCB.Dec03AuditPack.HL.V2.revised ctl_CCB.HO.reporting TB-Comb.4Period.040316" xfId="3440"/>
    <cellStyle name="_CCB.NX.Item 12.ProfitNAVRec.031121_CCB.Dec03AuditPack.HL.V2.revised ctl_CCB.HO.reporting TB-Comb.4Period.040316 2" xfId="3441"/>
    <cellStyle name="_CCB.NX.Item 12.ProfitNAVRec.031121_CCB.Dec03AuditPack.HL.V2.revised ctl_CCB.HO.reporting TB-HL.1P.040316" xfId="3442"/>
    <cellStyle name="_CCB.NX.Item 12.ProfitNAVRec.031121_CCB.Dec03AuditPack.HL.V2.revised ctl_CCB.HO.reporting TB-HL.1P.040316 2" xfId="3443"/>
    <cellStyle name="_CCB.NX.Item 12.ProfitNAVRec.031121_CCB.Dec03AuditPack.HL.V2.revised ctl_CCB.HO.reporting TB-HL.1P.040316_05.CCB.HO.Tool.PRCAccounts.040409" xfId="3444"/>
    <cellStyle name="_CCB.NX.Item 12.ProfitNAVRec.031121_CCB.Dec03AuditPack.HL.V2.revised ctl_CCB.HO.reporting TB-HL.1P.040316_05.CCB.HO.Tool.PRCAccounts.040409 2" xfId="3445"/>
    <cellStyle name="_CCB.NX.Item 12.ProfitNAVRec.031121_CCB.Dec03AuditPack.HL.V2.revised ctl_CCB.HO.Tool - convert old 2.5yrs combine TB to new.040315" xfId="3446"/>
    <cellStyle name="_CCB.NX.Item 12.ProfitNAVRec.031121_CCB.Dec03AuditPack.HL.V2.revised ctl_CCB.HO.Tool - convert old 2.5yrs combine TB to new.040315 2" xfId="3447"/>
    <cellStyle name="_CCB.NX.Item 12.ProfitNAVRec.031121_CCB.Dec03AuditPack.HL.V2.revised ctl_CCB.xx.4P.PRCTB.yymmdd" xfId="3448"/>
    <cellStyle name="_CCB.NX.Item 12.ProfitNAVRec.031121_CCB.Dec03AuditPack.HL.V2.revised ctl_CCB.xx.4P.PRCTB.yymmdd 2" xfId="3449"/>
    <cellStyle name="_CCB.QH.Item12..ProfitNAVRecon.031206-HL.ML" xfId="3450"/>
    <cellStyle name="_CCB.QH.Item12..ProfitNAVRecon.031206-HL.ML 2" xfId="3451"/>
    <cellStyle name="_CCB.QH.Item12..ProfitNAVRecon.031206-HL.ML_05.CCB.HO.Tool.PRCAccounts.040409" xfId="3452"/>
    <cellStyle name="_CCB.QH.Item12..ProfitNAVRecon.031206-HL.ML_05.CCB.HO.Tool.PRCAccounts.040409 2" xfId="3453"/>
    <cellStyle name="_CCB.QH.Item12..ProfitNAVRecon.031206-HL.ML_CCB.Dec03AuditPack.GL.V2" xfId="3454"/>
    <cellStyle name="_CCB.QH.Item12..ProfitNAVRecon.031206-HL.ML_CCB.Dec03AuditPack.GL.V2 2" xfId="3455"/>
    <cellStyle name="_CCB.QH.Item12..ProfitNAVRecon.031206-HL.ML_CCB.Dec03AuditPack.GL.V2_05.CCB.HO.Tool.PRCAccounts.040409" xfId="3456"/>
    <cellStyle name="_CCB.QH.Item12..ProfitNAVRecon.031206-HL.ML_CCB.Dec03AuditPack.GL.V2_05.CCB.HO.Tool.PRCAccounts.040409 2" xfId="3457"/>
    <cellStyle name="_CCB.QH.Item12..ProfitNAVRecon.031206-HL.ML_CCB.Dec03AuditPack.GL.V2_CCB.Dec03AuditPack.GL.V4(trail run new)" xfId="3458"/>
    <cellStyle name="_CCB.QH.Item12..ProfitNAVRecon.031206-HL.ML_CCB.Dec03AuditPack.GL.V2_CCB.Dec03AuditPack.GL.V4(trail run new) 2" xfId="3459"/>
    <cellStyle name="_CCB.QH.Item12..ProfitNAVRecon.031206-HL.ML_CCB.Dec03AuditPack.GL.V2_CCB.Dec03AuditPack.GL.V4(trial run new)" xfId="3460"/>
    <cellStyle name="_CCB.QH.Item12..ProfitNAVRecon.031206-HL.ML_CCB.Dec03AuditPack.GL.V2_CCB.Dec03AuditPack.GL.V4(trial run new) 2" xfId="3461"/>
    <cellStyle name="_CCB.QH.Item12..ProfitNAVRecon.031206-HL.ML_CCB.Dec03AuditPack.GL.V2_Copy of CCB.Dec03AuditPack.GL.V4" xfId="3462"/>
    <cellStyle name="_CCB.QH.Item12..ProfitNAVRecon.031206-HL.ML_CCB.Dec03AuditPack.GL.V2_Copy of CCB.Dec03AuditPack.GL.V4 2" xfId="3463"/>
    <cellStyle name="_CCB.QH.Item12..ProfitNAVRecon.031206-HL.ML_CCB.Dec03AuditPack.HL.V2.revised ctl" xfId="3464"/>
    <cellStyle name="_CCB.QH.Item12..ProfitNAVRecon.031206-HL.ML_CCB.Dec03AuditPack.HL.V2.revised ctl 2" xfId="3465"/>
    <cellStyle name="_CCB.QH.Item12..ProfitNAVRecon.031206-HL.ML_CCB.Dec03AuditPack.HL.V2.revised ctl_05.CCB.HO.Tool.PRCAccounts.040409" xfId="3466"/>
    <cellStyle name="_CCB.QH.Item12..ProfitNAVRecon.031206-HL.ML_CCB.Dec03AuditPack.HL.V2.revised ctl_05.CCB.HO.Tool.PRCAccounts.040409 2" xfId="3467"/>
    <cellStyle name="_CCB.QH.Item12..ProfitNAVRecon.031206-HL.ML_CCB.Dec03AuditPack.HL.V2.revised ctl_CCB.HO.new TB template.for reporting package.040309" xfId="3468"/>
    <cellStyle name="_CCB.QH.Item12..ProfitNAVRecon.031206-HL.ML_CCB.Dec03AuditPack.HL.V2.revised ctl_CCB.HO.new TB template.for reporting package.040309 2" xfId="3469"/>
    <cellStyle name="_CCB.QH.Item12..ProfitNAVRecon.031206-HL.ML_CCB.Dec03AuditPack.HL.V2.revised ctl_CCB.HO.new TB template.for reporting package.040309_05.CCB.HO.Tool.PRCAccounts.040409" xfId="3470"/>
    <cellStyle name="_CCB.QH.Item12..ProfitNAVRecon.031206-HL.ML_CCB.Dec03AuditPack.HL.V2.revised ctl_CCB.HO.new TB template.for reporting package.040309_05.CCB.HO.Tool.PRCAccounts.040409 2" xfId="3471"/>
    <cellStyle name="_CCB.QH.Item12..ProfitNAVRecon.031206-HL.ML_CCB.Dec03AuditPack.HL.V2.revised ctl_CCB.HO.new TB template.for reporting package.1P.040316" xfId="3472"/>
    <cellStyle name="_CCB.QH.Item12..ProfitNAVRecon.031206-HL.ML_CCB.Dec03AuditPack.HL.V2.revised ctl_CCB.HO.new TB template.for reporting package.1P.040316 2" xfId="3473"/>
    <cellStyle name="_CCB.QH.Item12..ProfitNAVRecon.031206-HL.ML_CCB.Dec03AuditPack.HL.V2.revised ctl_CCB.HO.new TB template.for reporting package.1P.040316_05.CCB.HO.Tool.PRCAccounts.040409" xfId="3474"/>
    <cellStyle name="_CCB.QH.Item12..ProfitNAVRecon.031206-HL.ML_CCB.Dec03AuditPack.HL.V2.revised ctl_CCB.HO.new TB template.for reporting package.1P.040316_05.CCB.HO.Tool.PRCAccounts.040409 2" xfId="3475"/>
    <cellStyle name="_CCB.QH.Item12..ProfitNAVRecon.031206-HL.ML_CCB.Dec03AuditPack.HL.V2.revised ctl_CCB.HO.reporting TB-Comb.1P.040316" xfId="3476"/>
    <cellStyle name="_CCB.QH.Item12..ProfitNAVRecon.031206-HL.ML_CCB.Dec03AuditPack.HL.V2.revised ctl_CCB.HO.reporting TB-Comb.1P.040316 2" xfId="3477"/>
    <cellStyle name="_CCB.QH.Item12..ProfitNAVRecon.031206-HL.ML_CCB.Dec03AuditPack.HL.V2.revised ctl_CCB.HO.reporting TB-Comb.4Period.040316" xfId="3478"/>
    <cellStyle name="_CCB.QH.Item12..ProfitNAVRecon.031206-HL.ML_CCB.Dec03AuditPack.HL.V2.revised ctl_CCB.HO.reporting TB-Comb.4Period.040316 2" xfId="3479"/>
    <cellStyle name="_CCB.QH.Item12..ProfitNAVRecon.031206-HL.ML_CCB.Dec03AuditPack.HL.V2.revised ctl_CCB.HO.reporting TB-HL.1P.040316" xfId="3480"/>
    <cellStyle name="_CCB.QH.Item12..ProfitNAVRecon.031206-HL.ML_CCB.Dec03AuditPack.HL.V2.revised ctl_CCB.HO.reporting TB-HL.1P.040316 2" xfId="3481"/>
    <cellStyle name="_CCB.QH.Item12..ProfitNAVRecon.031206-HL.ML_CCB.Dec03AuditPack.HL.V2.revised ctl_CCB.HO.reporting TB-HL.1P.040316_05.CCB.HO.Tool.PRCAccounts.040409" xfId="3482"/>
    <cellStyle name="_CCB.QH.Item12..ProfitNAVRecon.031206-HL.ML_CCB.Dec03AuditPack.HL.V2.revised ctl_CCB.HO.reporting TB-HL.1P.040316_05.CCB.HO.Tool.PRCAccounts.040409 2" xfId="3483"/>
    <cellStyle name="_CCB.QH.Item12..ProfitNAVRecon.031206-HL.ML_CCB.Dec03AuditPack.HL.V2.revised ctl_CCB.HO.Tool - convert old 2.5yrs combine TB to new.040315" xfId="3484"/>
    <cellStyle name="_CCB.QH.Item12..ProfitNAVRecon.031206-HL.ML_CCB.Dec03AuditPack.HL.V2.revised ctl_CCB.HO.Tool - convert old 2.5yrs combine TB to new.040315 2" xfId="3485"/>
    <cellStyle name="_CCB.QH.Item12..ProfitNAVRecon.031206-HL.ML_CCB.Dec03AuditPack.HL.V2.revised ctl_CCB.xx.4P.PRCTB.yymmdd" xfId="3486"/>
    <cellStyle name="_CCB.QH.Item12..ProfitNAVRecon.031206-HL.ML_CCB.Dec03AuditPack.HL.V2.revised ctl_CCB.xx.4P.PRCTB.yymmdd 2" xfId="3487"/>
    <cellStyle name="_CCB.QH.Item12..ProfitNAVRecon.031206-HL.ML_CCB.HB.Item12.Housing Loan.ProfitNAVRecon.031218.JZ" xfId="3488"/>
    <cellStyle name="_CCB.QH.Item12..ProfitNAVRecon.031206-HL.ML_CCB.HB.Item12.Housing Loan.ProfitNAVRecon.031218.JZ 2" xfId="3489"/>
    <cellStyle name="_CCB.QH.Item12..ProfitNAVRecon.031206-HL.ML_CCB.HB.Item12.Housing Loan.ProfitNAVRecon.031218.JZ_05.CCB.HO.Tool.PRCAccounts.040409" xfId="3490"/>
    <cellStyle name="_CCB.QH.Item12..ProfitNAVRecon.031206-HL.ML_CCB.HB.Item12.Housing Loan.ProfitNAVRecon.031218.JZ_05.CCB.HO.Tool.PRCAccounts.040409 2" xfId="3491"/>
    <cellStyle name="_CCB.QH.Item12..ProfitNAVRecon.031206-HL.ML_CCB.HB.Item12.Housing Loan.ProfitNAVRecon.031218.JZ_CCB.Dec03AuditPack.GL.V2" xfId="3492"/>
    <cellStyle name="_CCB.QH.Item12..ProfitNAVRecon.031206-HL.ML_CCB.HB.Item12.Housing Loan.ProfitNAVRecon.031218.JZ_CCB.Dec03AuditPack.GL.V2 2" xfId="3493"/>
    <cellStyle name="_CCB.QH.Item12..ProfitNAVRecon.031206-HL.ML_CCB.HB.Item12.Housing Loan.ProfitNAVRecon.031218.JZ_CCB.Dec03AuditPack.GL.V2_05.CCB.HO.Tool.PRCAccounts.040409" xfId="3494"/>
    <cellStyle name="_CCB.QH.Item12..ProfitNAVRecon.031206-HL.ML_CCB.HB.Item12.Housing Loan.ProfitNAVRecon.031218.JZ_CCB.Dec03AuditPack.GL.V2_05.CCB.HO.Tool.PRCAccounts.040409 2" xfId="3495"/>
    <cellStyle name="_CCB.QH.Item12..ProfitNAVRecon.031206-HL.ML_CCB.HB.Item12.Housing Loan.ProfitNAVRecon.031218.JZ_CCB.Dec03AuditPack.GL.V2_CCB.Dec03AuditPack.GL.V4(trail run new)" xfId="3496"/>
    <cellStyle name="_CCB.QH.Item12..ProfitNAVRecon.031206-HL.ML_CCB.HB.Item12.Housing Loan.ProfitNAVRecon.031218.JZ_CCB.Dec03AuditPack.GL.V2_CCB.Dec03AuditPack.GL.V4(trail run new) 2" xfId="3497"/>
    <cellStyle name="_CCB.QH.Item12..ProfitNAVRecon.031206-HL.ML_CCB.HB.Item12.Housing Loan.ProfitNAVRecon.031218.JZ_CCB.Dec03AuditPack.GL.V2_CCB.Dec03AuditPack.GL.V4(trial run new)" xfId="3498"/>
    <cellStyle name="_CCB.QH.Item12..ProfitNAVRecon.031206-HL.ML_CCB.HB.Item12.Housing Loan.ProfitNAVRecon.031218.JZ_CCB.Dec03AuditPack.GL.V2_CCB.Dec03AuditPack.GL.V4(trial run new) 2" xfId="3499"/>
    <cellStyle name="_CCB.QH.Item12..ProfitNAVRecon.031206-HL.ML_CCB.HB.Item12.Housing Loan.ProfitNAVRecon.031218.JZ_CCB.Dec03AuditPack.GL.V2_Copy of CCB.Dec03AuditPack.GL.V4" xfId="3500"/>
    <cellStyle name="_CCB.QH.Item12..ProfitNAVRecon.031206-HL.ML_CCB.HB.Item12.Housing Loan.ProfitNAVRecon.031218.JZ_CCB.Dec03AuditPack.GL.V2_Copy of CCB.Dec03AuditPack.GL.V4 2" xfId="3501"/>
    <cellStyle name="_CCB.QH.Item12..ProfitNAVRecon.031206-HL.ML_CCB.HB.Item12.Housing Loan.ProfitNAVRecon.031218.JZ_CCB.Dec03AuditPack.HL.V2.revised ctl" xfId="3502"/>
    <cellStyle name="_CCB.QH.Item12..ProfitNAVRecon.031206-HL.ML_CCB.HB.Item12.Housing Loan.ProfitNAVRecon.031218.JZ_CCB.Dec03AuditPack.HL.V2.revised ctl 2" xfId="3503"/>
    <cellStyle name="_CCB.QH.Item12..ProfitNAVRecon.031206-HL.ML_CCB.HB.Item12.Housing Loan.ProfitNAVRecon.031218.JZ_CCB.Dec03AuditPack.HL.V2.revised ctl_05.CCB.HO.Tool.PRCAccounts.040409" xfId="3504"/>
    <cellStyle name="_CCB.QH.Item12..ProfitNAVRecon.031206-HL.ML_CCB.HB.Item12.Housing Loan.ProfitNAVRecon.031218.JZ_CCB.Dec03AuditPack.HL.V2.revised ctl_05.CCB.HO.Tool.PRCAccounts.040409 2" xfId="3505"/>
    <cellStyle name="_CCB.QH.Item12..ProfitNAVRecon.031206-HL.ML_CCB.HB.Item12.Housing Loan.ProfitNAVRecon.031218.JZ_CCB.Dec03AuditPack.HL.V2.revised ctl_CCB.HO.new TB template.for reporting package.040309" xfId="3506"/>
    <cellStyle name="_CCB.QH.Item12..ProfitNAVRecon.031206-HL.ML_CCB.HB.Item12.Housing Loan.ProfitNAVRecon.031218.JZ_CCB.Dec03AuditPack.HL.V2.revised ctl_CCB.HO.new TB template.for reporting package.040309 2" xfId="3507"/>
    <cellStyle name="_CCB.QH.Item12..ProfitNAVRecon.031206-HL.ML_CCB.HB.Item12.Housing Loan.ProfitNAVRecon.031218.JZ_CCB.Dec03AuditPack.HL.V2.revised ctl_CCB.HO.new TB template.for reporting package.040309_05.CCB.HO.Tool.PRCAccounts.040409" xfId="3508"/>
    <cellStyle name="_CCB.QH.Item12..ProfitNAVRecon.031206-HL.ML_CCB.HB.Item12.Housing Loan.ProfitNAVRecon.031218.JZ_CCB.Dec03AuditPack.HL.V2.revised ctl_CCB.HO.new TB template.for reporting package.040309_05.CCB.HO.Tool.PRCAccounts.040409 2" xfId="3509"/>
    <cellStyle name="_CCB.QH.Item12..ProfitNAVRecon.031206-HL.ML_CCB.HB.Item12.Housing Loan.ProfitNAVRecon.031218.JZ_CCB.Dec03AuditPack.HL.V2.revised ctl_CCB.HO.new TB template.for reporting package.1P.040316" xfId="3510"/>
    <cellStyle name="_CCB.QH.Item12..ProfitNAVRecon.031206-HL.ML_CCB.HB.Item12.Housing Loan.ProfitNAVRecon.031218.JZ_CCB.Dec03AuditPack.HL.V2.revised ctl_CCB.HO.new TB template.for reporting package.1P.040316 2" xfId="3511"/>
    <cellStyle name="_CCB.QH.Item12..ProfitNAVRecon.031206-HL.ML_CCB.HB.Item12.Housing Loan.ProfitNAVRecon.031218.JZ_CCB.Dec03AuditPack.HL.V2.revised ctl_CCB.HO.new TB template.for reporting package.1P.040316_05.CCB.HO.Tool.PRCAccounts.040409" xfId="3512"/>
    <cellStyle name="_CCB.QH.Item12..ProfitNAVRecon.031206-HL.ML_CCB.HB.Item12.Housing Loan.ProfitNAVRecon.031218.JZ_CCB.Dec03AuditPack.HL.V2.revised ctl_CCB.HO.new TB template.for reporting package.1P.040316_05.CCB.HO.Tool.PRCAccounts.040409 2" xfId="3513"/>
    <cellStyle name="_CCB.QH.Item12..ProfitNAVRecon.031206-HL.ML_CCB.HB.Item12.Housing Loan.ProfitNAVRecon.031218.JZ_CCB.Dec03AuditPack.HL.V2.revised ctl_CCB.HO.reporting TB-Comb.1P.040316" xfId="3514"/>
    <cellStyle name="_CCB.QH.Item12..ProfitNAVRecon.031206-HL.ML_CCB.HB.Item12.Housing Loan.ProfitNAVRecon.031218.JZ_CCB.Dec03AuditPack.HL.V2.revised ctl_CCB.HO.reporting TB-Comb.1P.040316 2" xfId="3515"/>
    <cellStyle name="_CCB.QH.Item12..ProfitNAVRecon.031206-HL.ML_CCB.HB.Item12.Housing Loan.ProfitNAVRecon.031218.JZ_CCB.Dec03AuditPack.HL.V2.revised ctl_CCB.HO.reporting TB-Comb.4Period.040316" xfId="3516"/>
    <cellStyle name="_CCB.QH.Item12..ProfitNAVRecon.031206-HL.ML_CCB.HB.Item12.Housing Loan.ProfitNAVRecon.031218.JZ_CCB.Dec03AuditPack.HL.V2.revised ctl_CCB.HO.reporting TB-Comb.4Period.040316 2" xfId="3517"/>
    <cellStyle name="_CCB.QH.Item12..ProfitNAVRecon.031206-HL.ML_CCB.HB.Item12.Housing Loan.ProfitNAVRecon.031218.JZ_CCB.Dec03AuditPack.HL.V2.revised ctl_CCB.HO.reporting TB-HL.1P.040316" xfId="3518"/>
    <cellStyle name="_CCB.QH.Item12..ProfitNAVRecon.031206-HL.ML_CCB.HB.Item12.Housing Loan.ProfitNAVRecon.031218.JZ_CCB.Dec03AuditPack.HL.V2.revised ctl_CCB.HO.reporting TB-HL.1P.040316 2" xfId="3519"/>
    <cellStyle name="_CCB.QH.Item12..ProfitNAVRecon.031206-HL.ML_CCB.HB.Item12.Housing Loan.ProfitNAVRecon.031218.JZ_CCB.Dec03AuditPack.HL.V2.revised ctl_CCB.HO.reporting TB-HL.1P.040316_05.CCB.HO.Tool.PRCAccounts.040409" xfId="3520"/>
    <cellStyle name="_CCB.QH.Item12..ProfitNAVRecon.031206-HL.ML_CCB.HB.Item12.Housing Loan.ProfitNAVRecon.031218.JZ_CCB.Dec03AuditPack.HL.V2.revised ctl_CCB.HO.reporting TB-HL.1P.040316_05.CCB.HO.Tool.PRCAccounts.040409 2" xfId="3521"/>
    <cellStyle name="_CCB.QH.Item12..ProfitNAVRecon.031206-HL.ML_CCB.HB.Item12.Housing Loan.ProfitNAVRecon.031218.JZ_CCB.Dec03AuditPack.HL.V2.revised ctl_CCB.HO.Tool - convert old 2.5yrs combine TB to new.040315" xfId="3522"/>
    <cellStyle name="_CCB.QH.Item12..ProfitNAVRecon.031206-HL.ML_CCB.HB.Item12.Housing Loan.ProfitNAVRecon.031218.JZ_CCB.Dec03AuditPack.HL.V2.revised ctl_CCB.HO.Tool - convert old 2.5yrs combine TB to new.040315 2" xfId="3523"/>
    <cellStyle name="_CCB.QH.Item12..ProfitNAVRecon.031206-HL.ML_CCB.HB.Item12.Housing Loan.ProfitNAVRecon.031218.JZ_CCB.Dec03AuditPack.HL.V2.revised ctl_CCB.xx.4P.PRCTB.yymmdd" xfId="3524"/>
    <cellStyle name="_CCB.QH.Item12..ProfitNAVRecon.031206-HL.ML_CCB.HB.Item12.Housing Loan.ProfitNAVRecon.031218.JZ_CCB.Dec03AuditPack.HL.V2.revised ctl_CCB.xx.4P.PRCTB.yymmdd 2" xfId="3525"/>
    <cellStyle name="_CCB.QH.Item12..ProfitNAVRecon.031206-HL.ML_CCB.HEN.Item12.F.ProfitNAVRecon.HL.031214.KL" xfId="3526"/>
    <cellStyle name="_CCB.QH.Item12..ProfitNAVRecon.031206-HL.ML_CCB.HEN.Item12.F.ProfitNAVRecon.HL.031214.KL 2" xfId="3527"/>
    <cellStyle name="_CCB.QH.Item12..ProfitNAVRecon.031206-HL.ML_CCB.HEN.Item12.F.ProfitNAVRecon.HL.031214.KL_05.CCB.HO.Tool.PRCAccounts.040409" xfId="3528"/>
    <cellStyle name="_CCB.QH.Item12..ProfitNAVRecon.031206-HL.ML_CCB.HEN.Item12.F.ProfitNAVRecon.HL.031214.KL_05.CCB.HO.Tool.PRCAccounts.040409 2" xfId="3529"/>
    <cellStyle name="_CCB.QH.Item12..ProfitNAVRecon.031206-HL.ML_CCB.HEN.Item12.F.ProfitNAVRecon.HL.031214.KL_CCB.Dec03AuditPack.GL.V2" xfId="3530"/>
    <cellStyle name="_CCB.QH.Item12..ProfitNAVRecon.031206-HL.ML_CCB.HEN.Item12.F.ProfitNAVRecon.HL.031214.KL_CCB.Dec03AuditPack.GL.V2 2" xfId="3531"/>
    <cellStyle name="_CCB.QH.Item12..ProfitNAVRecon.031206-HL.ML_CCB.HEN.Item12.F.ProfitNAVRecon.HL.031214.KL_CCB.Dec03AuditPack.GL.V2_05.CCB.HO.Tool.PRCAccounts.040409" xfId="3532"/>
    <cellStyle name="_CCB.QH.Item12..ProfitNAVRecon.031206-HL.ML_CCB.HEN.Item12.F.ProfitNAVRecon.HL.031214.KL_CCB.Dec03AuditPack.GL.V2_05.CCB.HO.Tool.PRCAccounts.040409 2" xfId="3533"/>
    <cellStyle name="_CCB.QH.Item12..ProfitNAVRecon.031206-HL.ML_CCB.HEN.Item12.F.ProfitNAVRecon.HL.031214.KL_CCB.Dec03AuditPack.GL.V2_CCB.Dec03AuditPack.GL.V4(trail run new)" xfId="3534"/>
    <cellStyle name="_CCB.QH.Item12..ProfitNAVRecon.031206-HL.ML_CCB.HEN.Item12.F.ProfitNAVRecon.HL.031214.KL_CCB.Dec03AuditPack.GL.V2_CCB.Dec03AuditPack.GL.V4(trail run new) 2" xfId="3535"/>
    <cellStyle name="_CCB.QH.Item12..ProfitNAVRecon.031206-HL.ML_CCB.HEN.Item12.F.ProfitNAVRecon.HL.031214.KL_CCB.Dec03AuditPack.GL.V2_CCB.Dec03AuditPack.GL.V4(trial run new)" xfId="3536"/>
    <cellStyle name="_CCB.QH.Item12..ProfitNAVRecon.031206-HL.ML_CCB.HEN.Item12.F.ProfitNAVRecon.HL.031214.KL_CCB.Dec03AuditPack.GL.V2_CCB.Dec03AuditPack.GL.V4(trial run new) 2" xfId="3537"/>
    <cellStyle name="_CCB.QH.Item12..ProfitNAVRecon.031206-HL.ML_CCB.HEN.Item12.F.ProfitNAVRecon.HL.031214.KL_CCB.Dec03AuditPack.GL.V2_Copy of CCB.Dec03AuditPack.GL.V4" xfId="3538"/>
    <cellStyle name="_CCB.QH.Item12..ProfitNAVRecon.031206-HL.ML_CCB.HEN.Item12.F.ProfitNAVRecon.HL.031214.KL_CCB.Dec03AuditPack.GL.V2_Copy of CCB.Dec03AuditPack.GL.V4 2" xfId="3539"/>
    <cellStyle name="_CCB.QH.Item12..ProfitNAVRecon.031206-HL.ML_CCB.HEN.Item12.F.ProfitNAVRecon.HL.031214.KL_CCB.Dec03AuditPack.HL.V2.revised ctl" xfId="3540"/>
    <cellStyle name="_CCB.QH.Item12..ProfitNAVRecon.031206-HL.ML_CCB.HEN.Item12.F.ProfitNAVRecon.HL.031214.KL_CCB.Dec03AuditPack.HL.V2.revised ctl 2" xfId="3541"/>
    <cellStyle name="_CCB.QH.Item12..ProfitNAVRecon.031206-HL.ML_CCB.HEN.Item12.F.ProfitNAVRecon.HL.031214.KL_CCB.Dec03AuditPack.HL.V2.revised ctl_05.CCB.HO.Tool.PRCAccounts.040409" xfId="3542"/>
    <cellStyle name="_CCB.QH.Item12..ProfitNAVRecon.031206-HL.ML_CCB.HEN.Item12.F.ProfitNAVRecon.HL.031214.KL_CCB.Dec03AuditPack.HL.V2.revised ctl_05.CCB.HO.Tool.PRCAccounts.040409 2" xfId="3543"/>
    <cellStyle name="_CCB.QH.Item12..ProfitNAVRecon.031206-HL.ML_CCB.HEN.Item12.F.ProfitNAVRecon.HL.031214.KL_CCB.Dec03AuditPack.HL.V2.revised ctl_CCB.HO.new TB template.for reporting package.040309" xfId="3544"/>
    <cellStyle name="_CCB.QH.Item12..ProfitNAVRecon.031206-HL.ML_CCB.HEN.Item12.F.ProfitNAVRecon.HL.031214.KL_CCB.Dec03AuditPack.HL.V2.revised ctl_CCB.HO.new TB template.for reporting package.040309 2" xfId="3545"/>
    <cellStyle name="_CCB.QH.Item12..ProfitNAVRecon.031206-HL.ML_CCB.HEN.Item12.F.ProfitNAVRecon.HL.031214.KL_CCB.Dec03AuditPack.HL.V2.revised ctl_CCB.HO.new TB template.for reporting package.040309_05.CCB.HO.Tool.PRCAccounts.040409" xfId="3546"/>
    <cellStyle name="_CCB.QH.Item12..ProfitNAVRecon.031206-HL.ML_CCB.HEN.Item12.F.ProfitNAVRecon.HL.031214.KL_CCB.Dec03AuditPack.HL.V2.revised ctl_CCB.HO.new TB template.for reporting package.040309_05.CCB.HO.Tool.PRCAccounts.040409 2" xfId="3547"/>
    <cellStyle name="_CCB.QH.Item12..ProfitNAVRecon.031206-HL.ML_CCB.HEN.Item12.F.ProfitNAVRecon.HL.031214.KL_CCB.Dec03AuditPack.HL.V2.revised ctl_CCB.HO.new TB template.for reporting package.1P.040316" xfId="3548"/>
    <cellStyle name="_CCB.QH.Item12..ProfitNAVRecon.031206-HL.ML_CCB.HEN.Item12.F.ProfitNAVRecon.HL.031214.KL_CCB.Dec03AuditPack.HL.V2.revised ctl_CCB.HO.new TB template.for reporting package.1P.040316 2" xfId="3549"/>
    <cellStyle name="_CCB.QH.Item12..ProfitNAVRecon.031206-HL.ML_CCB.HEN.Item12.F.ProfitNAVRecon.HL.031214.KL_CCB.Dec03AuditPack.HL.V2.revised ctl_CCB.HO.new TB template.for reporting package.1P.040316_05.CCB.HO.Tool.PRCAccounts.040409" xfId="3550"/>
    <cellStyle name="_CCB.QH.Item12..ProfitNAVRecon.031206-HL.ML_CCB.HEN.Item12.F.ProfitNAVRecon.HL.031214.KL_CCB.Dec03AuditPack.HL.V2.revised ctl_CCB.HO.new TB template.for reporting package.1P.040316_05.CCB.HO.Tool.PRCAccounts.040409 2" xfId="3551"/>
    <cellStyle name="_CCB.QH.Item12..ProfitNAVRecon.031206-HL.ML_CCB.HEN.Item12.F.ProfitNAVRecon.HL.031214.KL_CCB.Dec03AuditPack.HL.V2.revised ctl_CCB.HO.reporting TB-Comb.1P.040316" xfId="3552"/>
    <cellStyle name="_CCB.QH.Item12..ProfitNAVRecon.031206-HL.ML_CCB.HEN.Item12.F.ProfitNAVRecon.HL.031214.KL_CCB.Dec03AuditPack.HL.V2.revised ctl_CCB.HO.reporting TB-Comb.1P.040316 2" xfId="3553"/>
    <cellStyle name="_CCB.QH.Item12..ProfitNAVRecon.031206-HL.ML_CCB.HEN.Item12.F.ProfitNAVRecon.HL.031214.KL_CCB.Dec03AuditPack.HL.V2.revised ctl_CCB.HO.reporting TB-Comb.4Period.040316" xfId="3554"/>
    <cellStyle name="_CCB.QH.Item12..ProfitNAVRecon.031206-HL.ML_CCB.HEN.Item12.F.ProfitNAVRecon.HL.031214.KL_CCB.Dec03AuditPack.HL.V2.revised ctl_CCB.HO.reporting TB-Comb.4Period.040316 2" xfId="3555"/>
    <cellStyle name="_CCB.QH.Item12..ProfitNAVRecon.031206-HL.ML_CCB.HEN.Item12.F.ProfitNAVRecon.HL.031214.KL_CCB.Dec03AuditPack.HL.V2.revised ctl_CCB.HO.reporting TB-HL.1P.040316" xfId="3556"/>
    <cellStyle name="_CCB.QH.Item12..ProfitNAVRecon.031206-HL.ML_CCB.HEN.Item12.F.ProfitNAVRecon.HL.031214.KL_CCB.Dec03AuditPack.HL.V2.revised ctl_CCB.HO.reporting TB-HL.1P.040316 2" xfId="3557"/>
    <cellStyle name="_CCB.QH.Item12..ProfitNAVRecon.031206-HL.ML_CCB.HEN.Item12.F.ProfitNAVRecon.HL.031214.KL_CCB.Dec03AuditPack.HL.V2.revised ctl_CCB.HO.reporting TB-HL.1P.040316_05.CCB.HO.Tool.PRCAccounts.040409" xfId="3558"/>
    <cellStyle name="_CCB.QH.Item12..ProfitNAVRecon.031206-HL.ML_CCB.HEN.Item12.F.ProfitNAVRecon.HL.031214.KL_CCB.Dec03AuditPack.HL.V2.revised ctl_CCB.HO.reporting TB-HL.1P.040316_05.CCB.HO.Tool.PRCAccounts.040409 2" xfId="3559"/>
    <cellStyle name="_CCB.QH.Item12..ProfitNAVRecon.031206-HL.ML_CCB.HEN.Item12.F.ProfitNAVRecon.HL.031214.KL_CCB.Dec03AuditPack.HL.V2.revised ctl_CCB.HO.Tool - convert old 2.5yrs combine TB to new.040315" xfId="3560"/>
    <cellStyle name="_CCB.QH.Item12..ProfitNAVRecon.031206-HL.ML_CCB.HEN.Item12.F.ProfitNAVRecon.HL.031214.KL_CCB.Dec03AuditPack.HL.V2.revised ctl_CCB.HO.Tool - convert old 2.5yrs combine TB to new.040315 2" xfId="3561"/>
    <cellStyle name="_CCB.QH.Item12..ProfitNAVRecon.031206-HL.ML_CCB.HEN.Item12.F.ProfitNAVRecon.HL.031214.KL_CCB.Dec03AuditPack.HL.V2.revised ctl_CCB.xx.4P.PRCTB.yymmdd" xfId="3562"/>
    <cellStyle name="_CCB.QH.Item12..ProfitNAVRecon.031206-HL.ML_CCB.HEN.Item12.F.ProfitNAVRecon.HL.031214.KL_CCB.Dec03AuditPack.HL.V2.revised ctl_CCB.xx.4P.PRCTB.yymmdd 2" xfId="3563"/>
    <cellStyle name="_CCB.QH.Item12..ProfitNAVRecon.031206-HL.ML_CCB.HO.NAV Recon.HL.031222.AL" xfId="3564"/>
    <cellStyle name="_CCB.QH.Item12..ProfitNAVRecon.031206-HL.ML_CCB.HO.NAV Recon.HL.031222.AL 2" xfId="3565"/>
    <cellStyle name="_CCB.QH.Item12..ProfitNAVRecon.031206-HL.ML_CCB.HO.NAV Recon.HL.031222.AL_05.CCB.HO.Tool.PRCAccounts.040409" xfId="3566"/>
    <cellStyle name="_CCB.QH.Item12..ProfitNAVRecon.031206-HL.ML_CCB.HO.NAV Recon.HL.031222.AL_05.CCB.HO.Tool.PRCAccounts.040409 2" xfId="3567"/>
    <cellStyle name="_CCB.QH.Item12..ProfitNAVRecon.031206-HL.ML_CCB.HO.NAV Recon.HL.031222.AL_CCB.Dec03AuditPack.GL.V2" xfId="3568"/>
    <cellStyle name="_CCB.QH.Item12..ProfitNAVRecon.031206-HL.ML_CCB.HO.NAV Recon.HL.031222.AL_CCB.Dec03AuditPack.GL.V2 2" xfId="3569"/>
    <cellStyle name="_CCB.QH.Item12..ProfitNAVRecon.031206-HL.ML_CCB.HO.NAV Recon.HL.031222.AL_CCB.Dec03AuditPack.GL.V2_05.CCB.HO.Tool.PRCAccounts.040409" xfId="3570"/>
    <cellStyle name="_CCB.QH.Item12..ProfitNAVRecon.031206-HL.ML_CCB.HO.NAV Recon.HL.031222.AL_CCB.Dec03AuditPack.GL.V2_05.CCB.HO.Tool.PRCAccounts.040409 2" xfId="3571"/>
    <cellStyle name="_CCB.QH.Item12..ProfitNAVRecon.031206-HL.ML_CCB.HO.NAV Recon.HL.031222.AL_CCB.Dec03AuditPack.GL.V2_CCB.Dec03AuditPack.GL.V4(trail run new)" xfId="3572"/>
    <cellStyle name="_CCB.QH.Item12..ProfitNAVRecon.031206-HL.ML_CCB.HO.NAV Recon.HL.031222.AL_CCB.Dec03AuditPack.GL.V2_CCB.Dec03AuditPack.GL.V4(trail run new) 2" xfId="3573"/>
    <cellStyle name="_CCB.QH.Item12..ProfitNAVRecon.031206-HL.ML_CCB.HO.NAV Recon.HL.031222.AL_CCB.Dec03AuditPack.GL.V2_CCB.Dec03AuditPack.GL.V4(trial run new)" xfId="3574"/>
    <cellStyle name="_CCB.QH.Item12..ProfitNAVRecon.031206-HL.ML_CCB.HO.NAV Recon.HL.031222.AL_CCB.Dec03AuditPack.GL.V2_CCB.Dec03AuditPack.GL.V4(trial run new) 2" xfId="3575"/>
    <cellStyle name="_CCB.QH.Item12..ProfitNAVRecon.031206-HL.ML_CCB.HO.NAV Recon.HL.031222.AL_CCB.Dec03AuditPack.GL.V2_Copy of CCB.Dec03AuditPack.GL.V4" xfId="3576"/>
    <cellStyle name="_CCB.QH.Item12..ProfitNAVRecon.031206-HL.ML_CCB.HO.NAV Recon.HL.031222.AL_CCB.Dec03AuditPack.GL.V2_Copy of CCB.Dec03AuditPack.GL.V4 2" xfId="3577"/>
    <cellStyle name="_CCB.QH.Item12..ProfitNAVRecon.031206-HL.ML_CCB.HO.NAV Recon.HL.031222.AL_CCB.Dec03AuditPack.HL.V2.revised ctl" xfId="3578"/>
    <cellStyle name="_CCB.QH.Item12..ProfitNAVRecon.031206-HL.ML_CCB.HO.NAV Recon.HL.031222.AL_CCB.Dec03AuditPack.HL.V2.revised ctl 2" xfId="3579"/>
    <cellStyle name="_CCB.QH.Item12..ProfitNAVRecon.031206-HL.ML_CCB.HO.NAV Recon.HL.031222.AL_CCB.Dec03AuditPack.HL.V2.revised ctl_05.CCB.HO.Tool.PRCAccounts.040409" xfId="3580"/>
    <cellStyle name="_CCB.QH.Item12..ProfitNAVRecon.031206-HL.ML_CCB.HO.NAV Recon.HL.031222.AL_CCB.Dec03AuditPack.HL.V2.revised ctl_05.CCB.HO.Tool.PRCAccounts.040409 2" xfId="3581"/>
    <cellStyle name="_CCB.QH.Item12..ProfitNAVRecon.031206-HL.ML_CCB.HO.NAV Recon.HL.031222.AL_CCB.Dec03AuditPack.HL.V2.revised ctl_CCB.HO.new TB template.for reporting package.040309" xfId="3582"/>
    <cellStyle name="_CCB.QH.Item12..ProfitNAVRecon.031206-HL.ML_CCB.HO.NAV Recon.HL.031222.AL_CCB.Dec03AuditPack.HL.V2.revised ctl_CCB.HO.new TB template.for reporting package.040309 2" xfId="3583"/>
    <cellStyle name="_CCB.QH.Item12..ProfitNAVRecon.031206-HL.ML_CCB.HO.NAV Recon.HL.031222.AL_CCB.Dec03AuditPack.HL.V2.revised ctl_CCB.HO.new TB template.for reporting package.040309_05.CCB.HO.Tool.PRCAccounts.040409" xfId="3584"/>
    <cellStyle name="_CCB.QH.Item12..ProfitNAVRecon.031206-HL.ML_CCB.HO.NAV Recon.HL.031222.AL_CCB.Dec03AuditPack.HL.V2.revised ctl_CCB.HO.new TB template.for reporting package.040309_05.CCB.HO.Tool.PRCAccounts.040409 2" xfId="3585"/>
    <cellStyle name="_CCB.QH.Item12..ProfitNAVRecon.031206-HL.ML_CCB.HO.NAV Recon.HL.031222.AL_CCB.Dec03AuditPack.HL.V2.revised ctl_CCB.HO.new TB template.for reporting package.1P.040316" xfId="3586"/>
    <cellStyle name="_CCB.QH.Item12..ProfitNAVRecon.031206-HL.ML_CCB.HO.NAV Recon.HL.031222.AL_CCB.Dec03AuditPack.HL.V2.revised ctl_CCB.HO.new TB template.for reporting package.1P.040316 2" xfId="3587"/>
    <cellStyle name="_CCB.QH.Item12..ProfitNAVRecon.031206-HL.ML_CCB.HO.NAV Recon.HL.031222.AL_CCB.Dec03AuditPack.HL.V2.revised ctl_CCB.HO.new TB template.for reporting package.1P.040316_05.CCB.HO.Tool.PRCAccounts.040409" xfId="3588"/>
    <cellStyle name="_CCB.QH.Item12..ProfitNAVRecon.031206-HL.ML_CCB.HO.NAV Recon.HL.031222.AL_CCB.Dec03AuditPack.HL.V2.revised ctl_CCB.HO.new TB template.for reporting package.1P.040316_05.CCB.HO.Tool.PRCAccounts.040409 2" xfId="3589"/>
    <cellStyle name="_CCB.QH.Item12..ProfitNAVRecon.031206-HL.ML_CCB.HO.NAV Recon.HL.031222.AL_CCB.Dec03AuditPack.HL.V2.revised ctl_CCB.HO.reporting TB-Comb.1P.040316" xfId="3590"/>
    <cellStyle name="_CCB.QH.Item12..ProfitNAVRecon.031206-HL.ML_CCB.HO.NAV Recon.HL.031222.AL_CCB.Dec03AuditPack.HL.V2.revised ctl_CCB.HO.reporting TB-Comb.1P.040316 2" xfId="3591"/>
    <cellStyle name="_CCB.QH.Item12..ProfitNAVRecon.031206-HL.ML_CCB.HO.NAV Recon.HL.031222.AL_CCB.Dec03AuditPack.HL.V2.revised ctl_CCB.HO.reporting TB-Comb.4Period.040316" xfId="3592"/>
    <cellStyle name="_CCB.QH.Item12..ProfitNAVRecon.031206-HL.ML_CCB.HO.NAV Recon.HL.031222.AL_CCB.Dec03AuditPack.HL.V2.revised ctl_CCB.HO.reporting TB-Comb.4Period.040316 2" xfId="3593"/>
    <cellStyle name="_CCB.QH.Item12..ProfitNAVRecon.031206-HL.ML_CCB.HO.NAV Recon.HL.031222.AL_CCB.Dec03AuditPack.HL.V2.revised ctl_CCB.HO.reporting TB-HL.1P.040316" xfId="3594"/>
    <cellStyle name="_CCB.QH.Item12..ProfitNAVRecon.031206-HL.ML_CCB.HO.NAV Recon.HL.031222.AL_CCB.Dec03AuditPack.HL.V2.revised ctl_CCB.HO.reporting TB-HL.1P.040316 2" xfId="3595"/>
    <cellStyle name="_CCB.QH.Item12..ProfitNAVRecon.031206-HL.ML_CCB.HO.NAV Recon.HL.031222.AL_CCB.Dec03AuditPack.HL.V2.revised ctl_CCB.HO.reporting TB-HL.1P.040316_05.CCB.HO.Tool.PRCAccounts.040409" xfId="3596"/>
    <cellStyle name="_CCB.QH.Item12..ProfitNAVRecon.031206-HL.ML_CCB.HO.NAV Recon.HL.031222.AL_CCB.Dec03AuditPack.HL.V2.revised ctl_CCB.HO.reporting TB-HL.1P.040316_05.CCB.HO.Tool.PRCAccounts.040409 2" xfId="3597"/>
    <cellStyle name="_CCB.QH.Item12..ProfitNAVRecon.031206-HL.ML_CCB.HO.NAV Recon.HL.031222.AL_CCB.Dec03AuditPack.HL.V2.revised ctl_CCB.HO.Tool - convert old 2.5yrs combine TB to new.040315" xfId="3598"/>
    <cellStyle name="_CCB.QH.Item12..ProfitNAVRecon.031206-HL.ML_CCB.HO.NAV Recon.HL.031222.AL_CCB.Dec03AuditPack.HL.V2.revised ctl_CCB.HO.Tool - convert old 2.5yrs combine TB to new.040315 2" xfId="3599"/>
    <cellStyle name="_CCB.QH.Item12..ProfitNAVRecon.031206-HL.ML_CCB.HO.NAV Recon.HL.031222.AL_CCB.Dec03AuditPack.HL.V2.revised ctl_CCB.xx.4P.PRCTB.yymmdd" xfId="3600"/>
    <cellStyle name="_CCB.QH.Item12..ProfitNAVRecon.031206-HL.ML_CCB.HO.NAV Recon.HL.031222.AL_CCB.Dec03AuditPack.HL.V2.revised ctl_CCB.xx.4P.PRCTB.yymmdd 2" xfId="3601"/>
    <cellStyle name="_CCB.QH.Item12..ProfitNAVRecon.031206-HL.ML_CCB.HO.Profit Recon.HL.031222.AL" xfId="3602"/>
    <cellStyle name="_CCB.QH.Item12..ProfitNAVRecon.031206-HL.ML_CCB.HO.Profit Recon.HL.031222.AL 2" xfId="3603"/>
    <cellStyle name="_CCB.QH.Item12..ProfitNAVRecon.031206-HL.ML_CCB.HO.Profit Recon.HL.031222.AL_05.CCB.HO.Tool.PRCAccounts.040409" xfId="3604"/>
    <cellStyle name="_CCB.QH.Item12..ProfitNAVRecon.031206-HL.ML_CCB.HO.Profit Recon.HL.031222.AL_05.CCB.HO.Tool.PRCAccounts.040409 2" xfId="3605"/>
    <cellStyle name="_CCB.QH.Item12..ProfitNAVRecon.031206-HL.ML_CCB.HO.Profit Recon.HL.031222.AL_CCB.Dec03AuditPack.GL.V2" xfId="3606"/>
    <cellStyle name="_CCB.QH.Item12..ProfitNAVRecon.031206-HL.ML_CCB.HO.Profit Recon.HL.031222.AL_CCB.Dec03AuditPack.GL.V2 2" xfId="3607"/>
    <cellStyle name="_CCB.QH.Item12..ProfitNAVRecon.031206-HL.ML_CCB.HO.Profit Recon.HL.031222.AL_CCB.Dec03AuditPack.GL.V2_05.CCB.HO.Tool.PRCAccounts.040409" xfId="3608"/>
    <cellStyle name="_CCB.QH.Item12..ProfitNAVRecon.031206-HL.ML_CCB.HO.Profit Recon.HL.031222.AL_CCB.Dec03AuditPack.GL.V2_05.CCB.HO.Tool.PRCAccounts.040409 2" xfId="3609"/>
    <cellStyle name="_CCB.QH.Item12..ProfitNAVRecon.031206-HL.ML_CCB.HO.Profit Recon.HL.031222.AL_CCB.Dec03AuditPack.GL.V2_CCB.Dec03AuditPack.GL.V4(trail run new)" xfId="3610"/>
    <cellStyle name="_CCB.QH.Item12..ProfitNAVRecon.031206-HL.ML_CCB.HO.Profit Recon.HL.031222.AL_CCB.Dec03AuditPack.GL.V2_CCB.Dec03AuditPack.GL.V4(trail run new) 2" xfId="3611"/>
    <cellStyle name="_CCB.QH.Item12..ProfitNAVRecon.031206-HL.ML_CCB.HO.Profit Recon.HL.031222.AL_CCB.Dec03AuditPack.GL.V2_CCB.Dec03AuditPack.GL.V4(trial run new)" xfId="3612"/>
    <cellStyle name="_CCB.QH.Item12..ProfitNAVRecon.031206-HL.ML_CCB.HO.Profit Recon.HL.031222.AL_CCB.Dec03AuditPack.GL.V2_CCB.Dec03AuditPack.GL.V4(trial run new) 2" xfId="3613"/>
    <cellStyle name="_CCB.QH.Item12..ProfitNAVRecon.031206-HL.ML_CCB.HO.Profit Recon.HL.031222.AL_CCB.Dec03AuditPack.GL.V2_Copy of CCB.Dec03AuditPack.GL.V4" xfId="3614"/>
    <cellStyle name="_CCB.QH.Item12..ProfitNAVRecon.031206-HL.ML_CCB.HO.Profit Recon.HL.031222.AL_CCB.Dec03AuditPack.GL.V2_Copy of CCB.Dec03AuditPack.GL.V4 2" xfId="3615"/>
    <cellStyle name="_CCB.QH.Item12..ProfitNAVRecon.031206-HL.ML_CCB.HO.Profit Recon.HL.031222.AL_CCB.Dec03AuditPack.HL.V2.revised ctl" xfId="3616"/>
    <cellStyle name="_CCB.QH.Item12..ProfitNAVRecon.031206-HL.ML_CCB.HO.Profit Recon.HL.031222.AL_CCB.Dec03AuditPack.HL.V2.revised ctl 2" xfId="3617"/>
    <cellStyle name="_CCB.QH.Item12..ProfitNAVRecon.031206-HL.ML_CCB.HO.Profit Recon.HL.031222.AL_CCB.Dec03AuditPack.HL.V2.revised ctl_05.CCB.HO.Tool.PRCAccounts.040409" xfId="3618"/>
    <cellStyle name="_CCB.QH.Item12..ProfitNAVRecon.031206-HL.ML_CCB.HO.Profit Recon.HL.031222.AL_CCB.Dec03AuditPack.HL.V2.revised ctl_05.CCB.HO.Tool.PRCAccounts.040409 2" xfId="3619"/>
    <cellStyle name="_CCB.QH.Item12..ProfitNAVRecon.031206-HL.ML_CCB.HO.Profit Recon.HL.031222.AL_CCB.Dec03AuditPack.HL.V2.revised ctl_CCB.HO.new TB template.for reporting package.040309" xfId="3620"/>
    <cellStyle name="_CCB.QH.Item12..ProfitNAVRecon.031206-HL.ML_CCB.HO.Profit Recon.HL.031222.AL_CCB.Dec03AuditPack.HL.V2.revised ctl_CCB.HO.new TB template.for reporting package.040309 2" xfId="3621"/>
    <cellStyle name="_CCB.QH.Item12..ProfitNAVRecon.031206-HL.ML_CCB.HO.Profit Recon.HL.031222.AL_CCB.Dec03AuditPack.HL.V2.revised ctl_CCB.HO.new TB template.for reporting package.040309_05.CCB.HO.Tool.PRCAccounts.040409" xfId="3622"/>
    <cellStyle name="_CCB.QH.Item12..ProfitNAVRecon.031206-HL.ML_CCB.HO.Profit Recon.HL.031222.AL_CCB.Dec03AuditPack.HL.V2.revised ctl_CCB.HO.new TB template.for reporting package.040309_05.CCB.HO.Tool.PRCAccounts.040409 2" xfId="3623"/>
    <cellStyle name="_CCB.QH.Item12..ProfitNAVRecon.031206-HL.ML_CCB.HO.Profit Recon.HL.031222.AL_CCB.Dec03AuditPack.HL.V2.revised ctl_CCB.HO.new TB template.for reporting package.1P.040316" xfId="3624"/>
    <cellStyle name="_CCB.QH.Item12..ProfitNAVRecon.031206-HL.ML_CCB.HO.Profit Recon.HL.031222.AL_CCB.Dec03AuditPack.HL.V2.revised ctl_CCB.HO.new TB template.for reporting package.1P.040316 2" xfId="3625"/>
    <cellStyle name="_CCB.QH.Item12..ProfitNAVRecon.031206-HL.ML_CCB.HO.Profit Recon.HL.031222.AL_CCB.Dec03AuditPack.HL.V2.revised ctl_CCB.HO.new TB template.for reporting package.1P.040316_05.CCB.HO.Tool.PRCAccounts.040409" xfId="3626"/>
    <cellStyle name="_CCB.QH.Item12..ProfitNAVRecon.031206-HL.ML_CCB.HO.Profit Recon.HL.031222.AL_CCB.Dec03AuditPack.HL.V2.revised ctl_CCB.HO.new TB template.for reporting package.1P.040316_05.CCB.HO.Tool.PRCAccounts.040409 2" xfId="3627"/>
    <cellStyle name="_CCB.QH.Item12..ProfitNAVRecon.031206-HL.ML_CCB.HO.Profit Recon.HL.031222.AL_CCB.Dec03AuditPack.HL.V2.revised ctl_CCB.HO.reporting TB-Comb.1P.040316" xfId="3628"/>
    <cellStyle name="_CCB.QH.Item12..ProfitNAVRecon.031206-HL.ML_CCB.HO.Profit Recon.HL.031222.AL_CCB.Dec03AuditPack.HL.V2.revised ctl_CCB.HO.reporting TB-Comb.1P.040316 2" xfId="3629"/>
    <cellStyle name="_CCB.QH.Item12..ProfitNAVRecon.031206-HL.ML_CCB.HO.Profit Recon.HL.031222.AL_CCB.Dec03AuditPack.HL.V2.revised ctl_CCB.HO.reporting TB-Comb.4Period.040316" xfId="3630"/>
    <cellStyle name="_CCB.QH.Item12..ProfitNAVRecon.031206-HL.ML_CCB.HO.Profit Recon.HL.031222.AL_CCB.Dec03AuditPack.HL.V2.revised ctl_CCB.HO.reporting TB-Comb.4Period.040316 2" xfId="3631"/>
    <cellStyle name="_CCB.QH.Item12..ProfitNAVRecon.031206-HL.ML_CCB.HO.Profit Recon.HL.031222.AL_CCB.Dec03AuditPack.HL.V2.revised ctl_CCB.HO.reporting TB-HL.1P.040316" xfId="3632"/>
    <cellStyle name="_CCB.QH.Item12..ProfitNAVRecon.031206-HL.ML_CCB.HO.Profit Recon.HL.031222.AL_CCB.Dec03AuditPack.HL.V2.revised ctl_CCB.HO.reporting TB-HL.1P.040316 2" xfId="3633"/>
    <cellStyle name="_CCB.QH.Item12..ProfitNAVRecon.031206-HL.ML_CCB.HO.Profit Recon.HL.031222.AL_CCB.Dec03AuditPack.HL.V2.revised ctl_CCB.HO.reporting TB-HL.1P.040316_05.CCB.HO.Tool.PRCAccounts.040409" xfId="3634"/>
    <cellStyle name="_CCB.QH.Item12..ProfitNAVRecon.031206-HL.ML_CCB.HO.Profit Recon.HL.031222.AL_CCB.Dec03AuditPack.HL.V2.revised ctl_CCB.HO.reporting TB-HL.1P.040316_05.CCB.HO.Tool.PRCAccounts.040409 2" xfId="3635"/>
    <cellStyle name="_CCB.QH.Item12..ProfitNAVRecon.031206-HL.ML_CCB.HO.Profit Recon.HL.031222.AL_CCB.Dec03AuditPack.HL.V2.revised ctl_CCB.HO.Tool - convert old 2.5yrs combine TB to new.040315" xfId="3636"/>
    <cellStyle name="_CCB.QH.Item12..ProfitNAVRecon.031206-HL.ML_CCB.HO.Profit Recon.HL.031222.AL_CCB.Dec03AuditPack.HL.V2.revised ctl_CCB.HO.Tool - convert old 2.5yrs combine TB to new.040315 2" xfId="3637"/>
    <cellStyle name="_CCB.QH.Item12..ProfitNAVRecon.031206-HL.ML_CCB.HO.Profit Recon.HL.031222.AL_CCB.Dec03AuditPack.HL.V2.revised ctl_CCB.xx.4P.PRCTB.yymmdd" xfId="3638"/>
    <cellStyle name="_CCB.QH.Item12..ProfitNAVRecon.031206-HL.ML_CCB.HO.Profit Recon.HL.031222.AL_CCB.Dec03AuditPack.HL.V2.revised ctl_CCB.xx.4P.PRCTB.yymmdd 2" xfId="3639"/>
    <cellStyle name="_CCB.QH.Item12..ProfitNAVRecon.031206-HL.ML_CCB.JL.Item12.new NAV.031223" xfId="3640"/>
    <cellStyle name="_CCB.QH.Item12..ProfitNAVRecon.031206-HL.ML_CCB.JL.Item12.new NAV.031223 2" xfId="3641"/>
    <cellStyle name="_CCB.QH.Item12..ProfitNAVRecon.031206-HL.ML_CCB.JL.Item12.new NAV.031223_05.CCB.HO.Tool.PRCAccounts.040409" xfId="3642"/>
    <cellStyle name="_CCB.QH.Item12..ProfitNAVRecon.031206-HL.ML_CCB.JL.Item12.new NAV.031223_05.CCB.HO.Tool.PRCAccounts.040409 2" xfId="3643"/>
    <cellStyle name="_CCB.QH.Item12..ProfitNAVRecon.031206-HL.ML_CCB.JL.Item12.new NAV.031223_CCB.Dec03AuditPack.GL.V2" xfId="3644"/>
    <cellStyle name="_CCB.QH.Item12..ProfitNAVRecon.031206-HL.ML_CCB.JL.Item12.new NAV.031223_CCB.Dec03AuditPack.GL.V2 2" xfId="3645"/>
    <cellStyle name="_CCB.QH.Item12..ProfitNAVRecon.031206-HL.ML_CCB.JL.Item12.new NAV.031223_CCB.Dec03AuditPack.GL.V2_05.CCB.HO.Tool.PRCAccounts.040409" xfId="3646"/>
    <cellStyle name="_CCB.QH.Item12..ProfitNAVRecon.031206-HL.ML_CCB.JL.Item12.new NAV.031223_CCB.Dec03AuditPack.GL.V2_05.CCB.HO.Tool.PRCAccounts.040409 2" xfId="3647"/>
    <cellStyle name="_CCB.QH.Item12..ProfitNAVRecon.031206-HL.ML_CCB.JL.Item12.new NAV.031223_CCB.Dec03AuditPack.GL.V2_CCB.Dec03AuditPack.GL.V4(trail run new)" xfId="3648"/>
    <cellStyle name="_CCB.QH.Item12..ProfitNAVRecon.031206-HL.ML_CCB.JL.Item12.new NAV.031223_CCB.Dec03AuditPack.GL.V2_CCB.Dec03AuditPack.GL.V4(trail run new) 2" xfId="3649"/>
    <cellStyle name="_CCB.QH.Item12..ProfitNAVRecon.031206-HL.ML_CCB.JL.Item12.new NAV.031223_CCB.Dec03AuditPack.GL.V2_CCB.Dec03AuditPack.GL.V4(trial run new)" xfId="3650"/>
    <cellStyle name="_CCB.QH.Item12..ProfitNAVRecon.031206-HL.ML_CCB.JL.Item12.new NAV.031223_CCB.Dec03AuditPack.GL.V2_CCB.Dec03AuditPack.GL.V4(trial run new) 2" xfId="3651"/>
    <cellStyle name="_CCB.QH.Item12..ProfitNAVRecon.031206-HL.ML_CCB.JL.Item12.new NAV.031223_CCB.Dec03AuditPack.GL.V2_Copy of CCB.Dec03AuditPack.GL.V4" xfId="3652"/>
    <cellStyle name="_CCB.QH.Item12..ProfitNAVRecon.031206-HL.ML_CCB.JL.Item12.new NAV.031223_CCB.Dec03AuditPack.GL.V2_Copy of CCB.Dec03AuditPack.GL.V4 2" xfId="3653"/>
    <cellStyle name="_CCB.QH.Item12..ProfitNAVRecon.031206-HL.ML_CCB.JL.Item12.new NAV.031223_CCB.Dec03AuditPack.HL.V2.revised ctl" xfId="3654"/>
    <cellStyle name="_CCB.QH.Item12..ProfitNAVRecon.031206-HL.ML_CCB.JL.Item12.new NAV.031223_CCB.Dec03AuditPack.HL.V2.revised ctl 2" xfId="3655"/>
    <cellStyle name="_CCB.QH.Item12..ProfitNAVRecon.031206-HL.ML_CCB.JL.Item12.new NAV.031223_CCB.Dec03AuditPack.HL.V2.revised ctl_05.CCB.HO.Tool.PRCAccounts.040409" xfId="3656"/>
    <cellStyle name="_CCB.QH.Item12..ProfitNAVRecon.031206-HL.ML_CCB.JL.Item12.new NAV.031223_CCB.Dec03AuditPack.HL.V2.revised ctl_05.CCB.HO.Tool.PRCAccounts.040409 2" xfId="3657"/>
    <cellStyle name="_CCB.QH.Item12..ProfitNAVRecon.031206-HL.ML_CCB.JL.Item12.new NAV.031223_CCB.Dec03AuditPack.HL.V2.revised ctl_CCB.HO.new TB template.for reporting package.040309" xfId="3658"/>
    <cellStyle name="_CCB.QH.Item12..ProfitNAVRecon.031206-HL.ML_CCB.JL.Item12.new NAV.031223_CCB.Dec03AuditPack.HL.V2.revised ctl_CCB.HO.new TB template.for reporting package.040309 2" xfId="3659"/>
    <cellStyle name="_CCB.QH.Item12..ProfitNAVRecon.031206-HL.ML_CCB.JL.Item12.new NAV.031223_CCB.Dec03AuditPack.HL.V2.revised ctl_CCB.HO.new TB template.for reporting package.040309_05.CCB.HO.Tool.PRCAccounts.040409" xfId="3660"/>
    <cellStyle name="_CCB.QH.Item12..ProfitNAVRecon.031206-HL.ML_CCB.JL.Item12.new NAV.031223_CCB.Dec03AuditPack.HL.V2.revised ctl_CCB.HO.new TB template.for reporting package.040309_05.CCB.HO.Tool.PRCAccounts.040409 2" xfId="3661"/>
    <cellStyle name="_CCB.QH.Item12..ProfitNAVRecon.031206-HL.ML_CCB.JL.Item12.new NAV.031223_CCB.Dec03AuditPack.HL.V2.revised ctl_CCB.HO.new TB template.for reporting package.1P.040316" xfId="3662"/>
    <cellStyle name="_CCB.QH.Item12..ProfitNAVRecon.031206-HL.ML_CCB.JL.Item12.new NAV.031223_CCB.Dec03AuditPack.HL.V2.revised ctl_CCB.HO.new TB template.for reporting package.1P.040316 2" xfId="3663"/>
    <cellStyle name="_CCB.QH.Item12..ProfitNAVRecon.031206-HL.ML_CCB.JL.Item12.new NAV.031223_CCB.Dec03AuditPack.HL.V2.revised ctl_CCB.HO.new TB template.for reporting package.1P.040316_05.CCB.HO.Tool.PRCAccounts.040409" xfId="3664"/>
    <cellStyle name="_CCB.QH.Item12..ProfitNAVRecon.031206-HL.ML_CCB.JL.Item12.new NAV.031223_CCB.Dec03AuditPack.HL.V2.revised ctl_CCB.HO.new TB template.for reporting package.1P.040316_05.CCB.HO.Tool.PRCAccounts.040409 2" xfId="3665"/>
    <cellStyle name="_CCB.QH.Item12..ProfitNAVRecon.031206-HL.ML_CCB.JL.Item12.new NAV.031223_CCB.Dec03AuditPack.HL.V2.revised ctl_CCB.HO.reporting TB-Comb.1P.040316" xfId="3666"/>
    <cellStyle name="_CCB.QH.Item12..ProfitNAVRecon.031206-HL.ML_CCB.JL.Item12.new NAV.031223_CCB.Dec03AuditPack.HL.V2.revised ctl_CCB.HO.reporting TB-Comb.1P.040316 2" xfId="3667"/>
    <cellStyle name="_CCB.QH.Item12..ProfitNAVRecon.031206-HL.ML_CCB.JL.Item12.new NAV.031223_CCB.Dec03AuditPack.HL.V2.revised ctl_CCB.HO.reporting TB-Comb.4Period.040316" xfId="3668"/>
    <cellStyle name="_CCB.QH.Item12..ProfitNAVRecon.031206-HL.ML_CCB.JL.Item12.new NAV.031223_CCB.Dec03AuditPack.HL.V2.revised ctl_CCB.HO.reporting TB-Comb.4Period.040316 2" xfId="3669"/>
    <cellStyle name="_CCB.QH.Item12..ProfitNAVRecon.031206-HL.ML_CCB.JL.Item12.new NAV.031223_CCB.Dec03AuditPack.HL.V2.revised ctl_CCB.HO.reporting TB-HL.1P.040316" xfId="3670"/>
    <cellStyle name="_CCB.QH.Item12..ProfitNAVRecon.031206-HL.ML_CCB.JL.Item12.new NAV.031223_CCB.Dec03AuditPack.HL.V2.revised ctl_CCB.HO.reporting TB-HL.1P.040316 2" xfId="3671"/>
    <cellStyle name="_CCB.QH.Item12..ProfitNAVRecon.031206-HL.ML_CCB.JL.Item12.new NAV.031223_CCB.Dec03AuditPack.HL.V2.revised ctl_CCB.HO.reporting TB-HL.1P.040316_05.CCB.HO.Tool.PRCAccounts.040409" xfId="3672"/>
    <cellStyle name="_CCB.QH.Item12..ProfitNAVRecon.031206-HL.ML_CCB.JL.Item12.new NAV.031223_CCB.Dec03AuditPack.HL.V2.revised ctl_CCB.HO.reporting TB-HL.1P.040316_05.CCB.HO.Tool.PRCAccounts.040409 2" xfId="3673"/>
    <cellStyle name="_CCB.QH.Item12..ProfitNAVRecon.031206-HL.ML_CCB.JL.Item12.new NAV.031223_CCB.Dec03AuditPack.HL.V2.revised ctl_CCB.HO.Tool - convert old 2.5yrs combine TB to new.040315" xfId="3674"/>
    <cellStyle name="_CCB.QH.Item12..ProfitNAVRecon.031206-HL.ML_CCB.JL.Item12.new NAV.031223_CCB.Dec03AuditPack.HL.V2.revised ctl_CCB.HO.Tool - convert old 2.5yrs combine TB to new.040315 2" xfId="3675"/>
    <cellStyle name="_CCB.QH.Item12..ProfitNAVRecon.031206-HL.ML_CCB.JL.Item12.new NAV.031223_CCB.Dec03AuditPack.HL.V2.revised ctl_CCB.xx.4P.PRCTB.yymmdd" xfId="3676"/>
    <cellStyle name="_CCB.QH.Item12..ProfitNAVRecon.031206-HL.ML_CCB.JL.Item12.new NAV.031223_CCB.Dec03AuditPack.HL.V2.revised ctl_CCB.xx.4P.PRCTB.yymmdd 2" xfId="3677"/>
    <cellStyle name="_CCB.SX.Item12.F.ProfitNAVRecon.031212.MS" xfId="3678"/>
    <cellStyle name="_CCB.SX.Item12.F.ProfitNAVRecon.031212.MS 2" xfId="3679"/>
    <cellStyle name="_CCB.SX.Item12.F.ProfitNAVRecon.031212.MS_05.CCB.HO.Tool.PRCAccounts.040409" xfId="3680"/>
    <cellStyle name="_CCB.SX.Item12.F.ProfitNAVRecon.031212.MS_05.CCB.HO.Tool.PRCAccounts.040409 2" xfId="3681"/>
    <cellStyle name="_CCB.SX.Item12.F.ProfitNAVRecon.031212.MS_CCB.Dec03AuditPack.GL.V2" xfId="3682"/>
    <cellStyle name="_CCB.SX.Item12.F.ProfitNAVRecon.031212.MS_CCB.Dec03AuditPack.GL.V2 2" xfId="3683"/>
    <cellStyle name="_CCB.SX.Item12.F.ProfitNAVRecon.031212.MS_CCB.Dec03AuditPack.GL.V2_05.CCB.HO.Tool.PRCAccounts.040409" xfId="3684"/>
    <cellStyle name="_CCB.SX.Item12.F.ProfitNAVRecon.031212.MS_CCB.Dec03AuditPack.GL.V2_05.CCB.HO.Tool.PRCAccounts.040409 2" xfId="3685"/>
    <cellStyle name="_CCB.SX.Item12.F.ProfitNAVRecon.031212.MS_CCB.Dec03AuditPack.GL.V2_CCB.Dec03AuditPack.GL.V4(trail run new)" xfId="3686"/>
    <cellStyle name="_CCB.SX.Item12.F.ProfitNAVRecon.031212.MS_CCB.Dec03AuditPack.GL.V2_CCB.Dec03AuditPack.GL.V4(trail run new) 2" xfId="3687"/>
    <cellStyle name="_CCB.SX.Item12.F.ProfitNAVRecon.031212.MS_CCB.Dec03AuditPack.GL.V2_CCB.Dec03AuditPack.GL.V4(trial run new)" xfId="3688"/>
    <cellStyle name="_CCB.SX.Item12.F.ProfitNAVRecon.031212.MS_CCB.Dec03AuditPack.GL.V2_CCB.Dec03AuditPack.GL.V4(trial run new) 2" xfId="3689"/>
    <cellStyle name="_CCB.SX.Item12.F.ProfitNAVRecon.031212.MS_CCB.Dec03AuditPack.GL.V2_Copy of CCB.Dec03AuditPack.GL.V4" xfId="3690"/>
    <cellStyle name="_CCB.SX.Item12.F.ProfitNAVRecon.031212.MS_CCB.Dec03AuditPack.GL.V2_Copy of CCB.Dec03AuditPack.GL.V4 2" xfId="3691"/>
    <cellStyle name="_CCB.SX.Item12.F.ProfitNAVRecon.031212.MS_CCB.Dec03AuditPack.HL.V2.revised ctl" xfId="3692"/>
    <cellStyle name="_CCB.SX.Item12.F.ProfitNAVRecon.031212.MS_CCB.Dec03AuditPack.HL.V2.revised ctl 2" xfId="3693"/>
    <cellStyle name="_CCB.SX.Item12.F.ProfitNAVRecon.031212.MS_CCB.Dec03AuditPack.HL.V2.revised ctl_05.CCB.HO.Tool.PRCAccounts.040409" xfId="3694"/>
    <cellStyle name="_CCB.SX.Item12.F.ProfitNAVRecon.031212.MS_CCB.Dec03AuditPack.HL.V2.revised ctl_05.CCB.HO.Tool.PRCAccounts.040409 2" xfId="3695"/>
    <cellStyle name="_CCB.SX.Item12.F.ProfitNAVRecon.031212.MS_CCB.Dec03AuditPack.HL.V2.revised ctl_CCB.HO.new TB template.for reporting package.040309" xfId="3696"/>
    <cellStyle name="_CCB.SX.Item12.F.ProfitNAVRecon.031212.MS_CCB.Dec03AuditPack.HL.V2.revised ctl_CCB.HO.new TB template.for reporting package.040309 2" xfId="3697"/>
    <cellStyle name="_CCB.SX.Item12.F.ProfitNAVRecon.031212.MS_CCB.Dec03AuditPack.HL.V2.revised ctl_CCB.HO.new TB template.for reporting package.040309_05.CCB.HO.Tool.PRCAccounts.040409" xfId="3698"/>
    <cellStyle name="_CCB.SX.Item12.F.ProfitNAVRecon.031212.MS_CCB.Dec03AuditPack.HL.V2.revised ctl_CCB.HO.new TB template.for reporting package.040309_05.CCB.HO.Tool.PRCAccounts.040409 2" xfId="3699"/>
    <cellStyle name="_CCB.SX.Item12.F.ProfitNAVRecon.031212.MS_CCB.Dec03AuditPack.HL.V2.revised ctl_CCB.HO.new TB template.for reporting package.1P.040316" xfId="3700"/>
    <cellStyle name="_CCB.SX.Item12.F.ProfitNAVRecon.031212.MS_CCB.Dec03AuditPack.HL.V2.revised ctl_CCB.HO.new TB template.for reporting package.1P.040316 2" xfId="3701"/>
    <cellStyle name="_CCB.SX.Item12.F.ProfitNAVRecon.031212.MS_CCB.Dec03AuditPack.HL.V2.revised ctl_CCB.HO.new TB template.for reporting package.1P.040316_05.CCB.HO.Tool.PRCAccounts.040409" xfId="3702"/>
    <cellStyle name="_CCB.SX.Item12.F.ProfitNAVRecon.031212.MS_CCB.Dec03AuditPack.HL.V2.revised ctl_CCB.HO.new TB template.for reporting package.1P.040316_05.CCB.HO.Tool.PRCAccounts.040409 2" xfId="3703"/>
    <cellStyle name="_CCB.SX.Item12.F.ProfitNAVRecon.031212.MS_CCB.Dec03AuditPack.HL.V2.revised ctl_CCB.HO.reporting TB-Comb.1P.040316" xfId="3704"/>
    <cellStyle name="_CCB.SX.Item12.F.ProfitNAVRecon.031212.MS_CCB.Dec03AuditPack.HL.V2.revised ctl_CCB.HO.reporting TB-Comb.1P.040316 2" xfId="3705"/>
    <cellStyle name="_CCB.SX.Item12.F.ProfitNAVRecon.031212.MS_CCB.Dec03AuditPack.HL.V2.revised ctl_CCB.HO.reporting TB-Comb.4Period.040316" xfId="3706"/>
    <cellStyle name="_CCB.SX.Item12.F.ProfitNAVRecon.031212.MS_CCB.Dec03AuditPack.HL.V2.revised ctl_CCB.HO.reporting TB-Comb.4Period.040316 2" xfId="3707"/>
    <cellStyle name="_CCB.SX.Item12.F.ProfitNAVRecon.031212.MS_CCB.Dec03AuditPack.HL.V2.revised ctl_CCB.HO.reporting TB-HL.1P.040316" xfId="3708"/>
    <cellStyle name="_CCB.SX.Item12.F.ProfitNAVRecon.031212.MS_CCB.Dec03AuditPack.HL.V2.revised ctl_CCB.HO.reporting TB-HL.1P.040316 2" xfId="3709"/>
    <cellStyle name="_CCB.SX.Item12.F.ProfitNAVRecon.031212.MS_CCB.Dec03AuditPack.HL.V2.revised ctl_CCB.HO.reporting TB-HL.1P.040316_05.CCB.HO.Tool.PRCAccounts.040409" xfId="3710"/>
    <cellStyle name="_CCB.SX.Item12.F.ProfitNAVRecon.031212.MS_CCB.Dec03AuditPack.HL.V2.revised ctl_CCB.HO.reporting TB-HL.1P.040316_05.CCB.HO.Tool.PRCAccounts.040409 2" xfId="3711"/>
    <cellStyle name="_CCB.SX.Item12.F.ProfitNAVRecon.031212.MS_CCB.Dec03AuditPack.HL.V2.revised ctl_CCB.HO.Tool - convert old 2.5yrs combine TB to new.040315" xfId="3712"/>
    <cellStyle name="_CCB.SX.Item12.F.ProfitNAVRecon.031212.MS_CCB.Dec03AuditPack.HL.V2.revised ctl_CCB.HO.Tool - convert old 2.5yrs combine TB to new.040315 2" xfId="3713"/>
    <cellStyle name="_CCB.SX.Item12.F.ProfitNAVRecon.031212.MS_CCB.Dec03AuditPack.HL.V2.revised ctl_CCB.xx.4P.PRCTB.yymmdd" xfId="3714"/>
    <cellStyle name="_CCB.SX.Item12.F.ProfitNAVRecon.031212.MS_CCB.Dec03AuditPack.HL.V2.revised ctl_CCB.xx.4P.PRCTB.yymmdd 2" xfId="3715"/>
    <cellStyle name="_CCB.SZ.item1.journal list.031110.DY" xfId="3716"/>
    <cellStyle name="_CCB.SZ.item1.journal list.031110.DY 2" xfId="3717"/>
    <cellStyle name="_CCB.SZ.item1.journal list.031110.DY_05.CCB.HO.Tool.PRCAccounts.040409" xfId="3718"/>
    <cellStyle name="_CCB.SZ.item1.journal list.031110.DY_05.CCB.HO.Tool.PRCAccounts.040409 2" xfId="3719"/>
    <cellStyle name="_CCB.SZ.item1.journal list.031110.DY_CCB.Dec03AuditPack.GL.V2" xfId="3720"/>
    <cellStyle name="_CCB.SZ.item1.journal list.031110.DY_CCB.Dec03AuditPack.GL.V2 2" xfId="3721"/>
    <cellStyle name="_CCB.SZ.item1.journal list.031110.DY_CCB.Dec03AuditPack.GL.V2_05.CCB.HO.Tool.PRCAccounts.040409" xfId="3722"/>
    <cellStyle name="_CCB.SZ.item1.journal list.031110.DY_CCB.Dec03AuditPack.GL.V2_05.CCB.HO.Tool.PRCAccounts.040409 2" xfId="3723"/>
    <cellStyle name="_CCB.SZ.item1.journal list.031110.DY_CCB.Dec03AuditPack.GL.V2_CCB.Dec03AuditPack.GL.V4(trail run new)" xfId="3724"/>
    <cellStyle name="_CCB.SZ.item1.journal list.031110.DY_CCB.Dec03AuditPack.GL.V2_CCB.Dec03AuditPack.GL.V4(trail run new) 2" xfId="3725"/>
    <cellStyle name="_CCB.SZ.item1.journal list.031110.DY_CCB.Dec03AuditPack.GL.V2_CCB.Dec03AuditPack.GL.V4(trial run new)" xfId="3726"/>
    <cellStyle name="_CCB.SZ.item1.journal list.031110.DY_CCB.Dec03AuditPack.GL.V2_CCB.Dec03AuditPack.GL.V4(trial run new) 2" xfId="3727"/>
    <cellStyle name="_CCB.SZ.item1.journal list.031110.DY_CCB.Dec03AuditPack.GL.V2_Copy of CCB.Dec03AuditPack.GL.V4" xfId="3728"/>
    <cellStyle name="_CCB.SZ.item1.journal list.031110.DY_CCB.Dec03AuditPack.GL.V2_Copy of CCB.Dec03AuditPack.GL.V4 2" xfId="3729"/>
    <cellStyle name="_CCB.SZ.item1.journal list.031110.DY_CCB.Dec03AuditPack.HL.V2.revised ctl" xfId="3730"/>
    <cellStyle name="_CCB.SZ.item1.journal list.031110.DY_CCB.Dec03AuditPack.HL.V2.revised ctl 2" xfId="3731"/>
    <cellStyle name="_CCB.SZ.item1.journal list.031110.DY_CCB.Dec03AuditPack.HL.V2.revised ctl_05.CCB.HO.Tool.PRCAccounts.040409" xfId="3732"/>
    <cellStyle name="_CCB.SZ.item1.journal list.031110.DY_CCB.Dec03AuditPack.HL.V2.revised ctl_05.CCB.HO.Tool.PRCAccounts.040409 2" xfId="3733"/>
    <cellStyle name="_CCB.SZ.item1.journal list.031110.DY_CCB.Dec03AuditPack.HL.V2.revised ctl_CCB.HO.new TB template.for reporting package.040309" xfId="3734"/>
    <cellStyle name="_CCB.SZ.item1.journal list.031110.DY_CCB.Dec03AuditPack.HL.V2.revised ctl_CCB.HO.new TB template.for reporting package.040309 2" xfId="3735"/>
    <cellStyle name="_CCB.SZ.item1.journal list.031110.DY_CCB.Dec03AuditPack.HL.V2.revised ctl_CCB.HO.new TB template.for reporting package.040309_05.CCB.HO.Tool.PRCAccounts.040409" xfId="3736"/>
    <cellStyle name="_CCB.SZ.item1.journal list.031110.DY_CCB.Dec03AuditPack.HL.V2.revised ctl_CCB.HO.new TB template.for reporting package.040309_05.CCB.HO.Tool.PRCAccounts.040409 2" xfId="3737"/>
    <cellStyle name="_CCB.SZ.item1.journal list.031110.DY_CCB.Dec03AuditPack.HL.V2.revised ctl_CCB.HO.new TB template.for reporting package.1P.040316" xfId="3738"/>
    <cellStyle name="_CCB.SZ.item1.journal list.031110.DY_CCB.Dec03AuditPack.HL.V2.revised ctl_CCB.HO.new TB template.for reporting package.1P.040316 2" xfId="3739"/>
    <cellStyle name="_CCB.SZ.item1.journal list.031110.DY_CCB.Dec03AuditPack.HL.V2.revised ctl_CCB.HO.new TB template.for reporting package.1P.040316_05.CCB.HO.Tool.PRCAccounts.040409" xfId="3740"/>
    <cellStyle name="_CCB.SZ.item1.journal list.031110.DY_CCB.Dec03AuditPack.HL.V2.revised ctl_CCB.HO.new TB template.for reporting package.1P.040316_05.CCB.HO.Tool.PRCAccounts.040409 2" xfId="3741"/>
    <cellStyle name="_CCB.SZ.item1.journal list.031110.DY_CCB.Dec03AuditPack.HL.V2.revised ctl_CCB.HO.reporting TB-Comb.1P.040316" xfId="3742"/>
    <cellStyle name="_CCB.SZ.item1.journal list.031110.DY_CCB.Dec03AuditPack.HL.V2.revised ctl_CCB.HO.reporting TB-Comb.1P.040316 2" xfId="3743"/>
    <cellStyle name="_CCB.SZ.item1.journal list.031110.DY_CCB.Dec03AuditPack.HL.V2.revised ctl_CCB.HO.reporting TB-Comb.4Period.040316" xfId="3744"/>
    <cellStyle name="_CCB.SZ.item1.journal list.031110.DY_CCB.Dec03AuditPack.HL.V2.revised ctl_CCB.HO.reporting TB-Comb.4Period.040316 2" xfId="3745"/>
    <cellStyle name="_CCB.SZ.item1.journal list.031110.DY_CCB.Dec03AuditPack.HL.V2.revised ctl_CCB.HO.reporting TB-HL.1P.040316" xfId="3746"/>
    <cellStyle name="_CCB.SZ.item1.journal list.031110.DY_CCB.Dec03AuditPack.HL.V2.revised ctl_CCB.HO.reporting TB-HL.1P.040316 2" xfId="3747"/>
    <cellStyle name="_CCB.SZ.item1.journal list.031110.DY_CCB.Dec03AuditPack.HL.V2.revised ctl_CCB.HO.reporting TB-HL.1P.040316_05.CCB.HO.Tool.PRCAccounts.040409" xfId="3748"/>
    <cellStyle name="_CCB.SZ.item1.journal list.031110.DY_CCB.Dec03AuditPack.HL.V2.revised ctl_CCB.HO.reporting TB-HL.1P.040316_05.CCB.HO.Tool.PRCAccounts.040409 2" xfId="3749"/>
    <cellStyle name="_CCB.SZ.item1.journal list.031110.DY_CCB.Dec03AuditPack.HL.V2.revised ctl_CCB.HO.Tool - convert old 2.5yrs combine TB to new.040315" xfId="3750"/>
    <cellStyle name="_CCB.SZ.item1.journal list.031110.DY_CCB.Dec03AuditPack.HL.V2.revised ctl_CCB.HO.Tool - convert old 2.5yrs combine TB to new.040315 2" xfId="3751"/>
    <cellStyle name="_CCB.SZ.item1.journal list.031110.DY_CCB.Dec03AuditPack.HL.V2.revised ctl_CCB.xx.4P.PRCTB.yymmdd" xfId="3752"/>
    <cellStyle name="_CCB.SZ.item1.journal list.031110.DY_CCB.Dec03AuditPack.HL.V2.revised ctl_CCB.xx.4P.PRCTB.yymmdd 2" xfId="3753"/>
    <cellStyle name="_CCB.SZ.reporting Pack.031110.DY" xfId="3754"/>
    <cellStyle name="_CCB.SZ.reporting Pack.031110.DY 2" xfId="3755"/>
    <cellStyle name="_CCB.SZ.reporting Pack.031110.DY_05.CCB.HO.Tool.PRCAccounts.040409" xfId="3756"/>
    <cellStyle name="_CCB.SZ.reporting Pack.031110.DY_05.CCB.HO.Tool.PRCAccounts.040409 2" xfId="3757"/>
    <cellStyle name="_CCB.SZ.reporting Pack.031110.DY_CCB.Dec03AuditPack.GL.V2" xfId="3758"/>
    <cellStyle name="_CCB.SZ.reporting Pack.031110.DY_CCB.Dec03AuditPack.GL.V2 2" xfId="3759"/>
    <cellStyle name="_CCB.SZ.reporting Pack.031110.DY_CCB.Dec03AuditPack.GL.V2_05.CCB.HO.Tool.PRCAccounts.040409" xfId="3760"/>
    <cellStyle name="_CCB.SZ.reporting Pack.031110.DY_CCB.Dec03AuditPack.GL.V2_05.CCB.HO.Tool.PRCAccounts.040409 2" xfId="3761"/>
    <cellStyle name="_CCB.SZ.reporting Pack.031110.DY_CCB.Dec03AuditPack.GL.V2_CCB.Dec03AuditPack.GL.V4(trail run new)" xfId="3762"/>
    <cellStyle name="_CCB.SZ.reporting Pack.031110.DY_CCB.Dec03AuditPack.GL.V2_CCB.Dec03AuditPack.GL.V4(trail run new) 2" xfId="3763"/>
    <cellStyle name="_CCB.SZ.reporting Pack.031110.DY_CCB.Dec03AuditPack.GL.V2_CCB.Dec03AuditPack.GL.V4(trial run new)" xfId="3764"/>
    <cellStyle name="_CCB.SZ.reporting Pack.031110.DY_CCB.Dec03AuditPack.GL.V2_CCB.Dec03AuditPack.GL.V4(trial run new) 2" xfId="3765"/>
    <cellStyle name="_CCB.SZ.reporting Pack.031110.DY_CCB.Dec03AuditPack.GL.V2_Copy of CCB.Dec03AuditPack.GL.V4" xfId="3766"/>
    <cellStyle name="_CCB.SZ.reporting Pack.031110.DY_CCB.Dec03AuditPack.GL.V2_Copy of CCB.Dec03AuditPack.GL.V4 2" xfId="3767"/>
    <cellStyle name="_CCB.SZ.reporting Pack.031110.DY_CCB.Dec03AuditPack.HL.V2.revised ctl" xfId="3768"/>
    <cellStyle name="_CCB.SZ.reporting Pack.031110.DY_CCB.Dec03AuditPack.HL.V2.revised ctl 2" xfId="3769"/>
    <cellStyle name="_CCB.SZ.reporting Pack.031110.DY_CCB.Dec03AuditPack.HL.V2.revised ctl_05.CCB.HO.Tool.PRCAccounts.040409" xfId="3770"/>
    <cellStyle name="_CCB.SZ.reporting Pack.031110.DY_CCB.Dec03AuditPack.HL.V2.revised ctl_05.CCB.HO.Tool.PRCAccounts.040409 2" xfId="3771"/>
    <cellStyle name="_CCB.SZ.reporting Pack.031110.DY_CCB.Dec03AuditPack.HL.V2.revised ctl_CCB.HO.new TB template.for reporting package.040309" xfId="3772"/>
    <cellStyle name="_CCB.SZ.reporting Pack.031110.DY_CCB.Dec03AuditPack.HL.V2.revised ctl_CCB.HO.new TB template.for reporting package.040309 2" xfId="3773"/>
    <cellStyle name="_CCB.SZ.reporting Pack.031110.DY_CCB.Dec03AuditPack.HL.V2.revised ctl_CCB.HO.new TB template.for reporting package.040309_05.CCB.HO.Tool.PRCAccounts.040409" xfId="3774"/>
    <cellStyle name="_CCB.SZ.reporting Pack.031110.DY_CCB.Dec03AuditPack.HL.V2.revised ctl_CCB.HO.new TB template.for reporting package.040309_05.CCB.HO.Tool.PRCAccounts.040409 2" xfId="3775"/>
    <cellStyle name="_CCB.SZ.reporting Pack.031110.DY_CCB.Dec03AuditPack.HL.V2.revised ctl_CCB.HO.new TB template.for reporting package.1P.040316" xfId="3776"/>
    <cellStyle name="_CCB.SZ.reporting Pack.031110.DY_CCB.Dec03AuditPack.HL.V2.revised ctl_CCB.HO.new TB template.for reporting package.1P.040316 2" xfId="3777"/>
    <cellStyle name="_CCB.SZ.reporting Pack.031110.DY_CCB.Dec03AuditPack.HL.V2.revised ctl_CCB.HO.new TB template.for reporting package.1P.040316_05.CCB.HO.Tool.PRCAccounts.040409" xfId="3778"/>
    <cellStyle name="_CCB.SZ.reporting Pack.031110.DY_CCB.Dec03AuditPack.HL.V2.revised ctl_CCB.HO.new TB template.for reporting package.1P.040316_05.CCB.HO.Tool.PRCAccounts.040409 2" xfId="3779"/>
    <cellStyle name="_CCB.SZ.reporting Pack.031110.DY_CCB.Dec03AuditPack.HL.V2.revised ctl_CCB.HO.reporting TB-Comb.1P.040316" xfId="3780"/>
    <cellStyle name="_CCB.SZ.reporting Pack.031110.DY_CCB.Dec03AuditPack.HL.V2.revised ctl_CCB.HO.reporting TB-Comb.1P.040316 2" xfId="3781"/>
    <cellStyle name="_CCB.SZ.reporting Pack.031110.DY_CCB.Dec03AuditPack.HL.V2.revised ctl_CCB.HO.reporting TB-Comb.4Period.040316" xfId="3782"/>
    <cellStyle name="_CCB.SZ.reporting Pack.031110.DY_CCB.Dec03AuditPack.HL.V2.revised ctl_CCB.HO.reporting TB-Comb.4Period.040316 2" xfId="3783"/>
    <cellStyle name="_CCB.SZ.reporting Pack.031110.DY_CCB.Dec03AuditPack.HL.V2.revised ctl_CCB.HO.reporting TB-HL.1P.040316" xfId="3784"/>
    <cellStyle name="_CCB.SZ.reporting Pack.031110.DY_CCB.Dec03AuditPack.HL.V2.revised ctl_CCB.HO.reporting TB-HL.1P.040316 2" xfId="3785"/>
    <cellStyle name="_CCB.SZ.reporting Pack.031110.DY_CCB.Dec03AuditPack.HL.V2.revised ctl_CCB.HO.reporting TB-HL.1P.040316_05.CCB.HO.Tool.PRCAccounts.040409" xfId="3786"/>
    <cellStyle name="_CCB.SZ.reporting Pack.031110.DY_CCB.Dec03AuditPack.HL.V2.revised ctl_CCB.HO.reporting TB-HL.1P.040316_05.CCB.HO.Tool.PRCAccounts.040409 2" xfId="3787"/>
    <cellStyle name="_CCB.SZ.reporting Pack.031110.DY_CCB.Dec03AuditPack.HL.V2.revised ctl_CCB.HO.Tool - convert old 2.5yrs combine TB to new.040315" xfId="3788"/>
    <cellStyle name="_CCB.SZ.reporting Pack.031110.DY_CCB.Dec03AuditPack.HL.V2.revised ctl_CCB.HO.Tool - convert old 2.5yrs combine TB to new.040315 2" xfId="3789"/>
    <cellStyle name="_CCB.SZ.reporting Pack.031110.DY_CCB.Dec03AuditPack.HL.V2.revised ctl_CCB.xx.4P.PRCTB.yymmdd" xfId="3790"/>
    <cellStyle name="_CCB.SZ.reporting Pack.031110.DY_CCB.Dec03AuditPack.HL.V2.revised ctl_CCB.xx.4P.PRCTB.yymmdd 2" xfId="3791"/>
    <cellStyle name="_CCB.TJ.Item10b.F.TB.031222.WW" xfId="3792"/>
    <cellStyle name="_CCB.TJ.Item10b.F.TB.031222.WW 2" xfId="3793"/>
    <cellStyle name="_CCB.Tool.0312_PRCAccount(OldCCB-SH).v2" xfId="3794"/>
    <cellStyle name="_CCB.Tool.0312_PRCAccount(OldCCB-SH).v2 2" xfId="3795"/>
    <cellStyle name="_CCB.xx.0406YieldAnalysis.yymmdd.xx" xfId="3796"/>
    <cellStyle name="_CCB.xx.0406YieldAnalysis.yymmdd.xx 2" xfId="3797"/>
    <cellStyle name="_CCBC.Consol.0506.PRCAccount" xfId="3798"/>
    <cellStyle name="_CCBC.Consol.0506.PRCAccount 2" xfId="3799"/>
    <cellStyle name="_CITIC cashflow - for branches" xfId="3800"/>
    <cellStyle name="_CITIC cashflow - for branches 2" xfId="3801"/>
    <cellStyle name="_CMEC.ST Loan detail-group include ic.v5" xfId="3802"/>
    <cellStyle name="_CMEC.ST Loan detail-group include ic.v5 2" xfId="3803"/>
    <cellStyle name="_consolidation TB" xfId="3804"/>
    <cellStyle name="_consolidation TB 2" xfId="3805"/>
    <cellStyle name="_consolidation TB_Book1" xfId="3806"/>
    <cellStyle name="_consolidation TB_Book1 2" xfId="3807"/>
    <cellStyle name="_ET_STYLE_NoName_00_" xfId="3808"/>
    <cellStyle name="_Fair value" xfId="3809"/>
    <cellStyle name="_Fair value 2" xfId="3810"/>
    <cellStyle name="_Foreign currency exposures of loan Jun 06 " xfId="3811"/>
    <cellStyle name="_Foreign currency exposures of loan Jun 06  2" xfId="3812"/>
    <cellStyle name="_Foreign currency exposures of loan Jun 06 (1)." xfId="3813"/>
    <cellStyle name="_Foreign currency exposures of loan Jun 06 (1). 2" xfId="3814"/>
    <cellStyle name="_GE1 Fixed Assets----------------------------------------" xfId="3815"/>
    <cellStyle name="_GE1 Fixed Assets---------------------------------------- 2" xfId="3816"/>
    <cellStyle name="_GE1 Fixed Assets-Sanhe04final_revised on Jan 20" xfId="3817"/>
    <cellStyle name="_GE1 Fixed Assets-Sanhe04final_revised on Jan 20 2" xfId="3818"/>
    <cellStyle name="_Group level ST loan Dec 06 v5 " xfId="3819"/>
    <cellStyle name="_Group level ST loan Dec 06 v5  2" xfId="3820"/>
    <cellStyle name="_IAS Adjustments011231" xfId="3821"/>
    <cellStyle name="_IAS Adjustments011231 2" xfId="3822"/>
    <cellStyle name="_IAS Adjustments011231_05.CCB.HO.Tool.PRCAccounts.040409" xfId="3823"/>
    <cellStyle name="_IAS Adjustments011231_05.CCB.HO.Tool.PRCAccounts.040409 2" xfId="3824"/>
    <cellStyle name="_IAS Adjustments011231_CCB.Dec03AuditPack.GL.V2" xfId="3825"/>
    <cellStyle name="_IAS Adjustments011231_CCB.Dec03AuditPack.GL.V2 2" xfId="3826"/>
    <cellStyle name="_IAS Adjustments011231_CCB.Dec03AuditPack.GL.V2_05.CCB.HO.Tool.PRCAccounts.040409" xfId="3827"/>
    <cellStyle name="_IAS Adjustments011231_CCB.Dec03AuditPack.GL.V2_05.CCB.HO.Tool.PRCAccounts.040409 2" xfId="3828"/>
    <cellStyle name="_IAS Adjustments011231_CCB.Dec03AuditPack.GL.V2_CCB.Dec03AuditPack.GL.V4(trail run new)" xfId="3829"/>
    <cellStyle name="_IAS Adjustments011231_CCB.Dec03AuditPack.GL.V2_CCB.Dec03AuditPack.GL.V4(trail run new) 2" xfId="3830"/>
    <cellStyle name="_IAS Adjustments011231_CCB.Dec03AuditPack.GL.V2_CCB.Dec03AuditPack.GL.V4(trial run new)" xfId="3831"/>
    <cellStyle name="_IAS Adjustments011231_CCB.Dec03AuditPack.GL.V2_CCB.Dec03AuditPack.GL.V4(trial run new) 2" xfId="3832"/>
    <cellStyle name="_IAS Adjustments011231_CCB.Dec03AuditPack.GL.V2_Copy of CCB.Dec03AuditPack.GL.V4" xfId="3833"/>
    <cellStyle name="_IAS Adjustments011231_CCB.Dec03AuditPack.GL.V2_Copy of CCB.Dec03AuditPack.GL.V4 2" xfId="3834"/>
    <cellStyle name="_IAS Adjustments011231_CCB.Dec03AuditPack.HL.V2.revised ctl" xfId="3835"/>
    <cellStyle name="_IAS Adjustments011231_CCB.Dec03AuditPack.HL.V2.revised ctl 2" xfId="3836"/>
    <cellStyle name="_IAS Adjustments011231_CCB.Dec03AuditPack.HL.V2.revised ctl_05.CCB.HO.Tool.PRCAccounts.040409" xfId="3837"/>
    <cellStyle name="_IAS Adjustments011231_CCB.Dec03AuditPack.HL.V2.revised ctl_05.CCB.HO.Tool.PRCAccounts.040409 2" xfId="3838"/>
    <cellStyle name="_IAS Adjustments011231_CCB.Dec03AuditPack.HL.V2.revised ctl_CCB.HO.new TB template.for reporting package.040309" xfId="3839"/>
    <cellStyle name="_IAS Adjustments011231_CCB.Dec03AuditPack.HL.V2.revised ctl_CCB.HO.new TB template.for reporting package.040309 2" xfId="3840"/>
    <cellStyle name="_IAS Adjustments011231_CCB.Dec03AuditPack.HL.V2.revised ctl_CCB.HO.new TB template.for reporting package.040309_05.CCB.HO.Tool.PRCAccounts.040409" xfId="3841"/>
    <cellStyle name="_IAS Adjustments011231_CCB.Dec03AuditPack.HL.V2.revised ctl_CCB.HO.new TB template.for reporting package.040309_05.CCB.HO.Tool.PRCAccounts.040409 2" xfId="3842"/>
    <cellStyle name="_IAS Adjustments011231_CCB.Dec03AuditPack.HL.V2.revised ctl_CCB.HO.new TB template.for reporting package.1P.040316" xfId="3843"/>
    <cellStyle name="_IAS Adjustments011231_CCB.Dec03AuditPack.HL.V2.revised ctl_CCB.HO.new TB template.for reporting package.1P.040316 2" xfId="3844"/>
    <cellStyle name="_IAS Adjustments011231_CCB.Dec03AuditPack.HL.V2.revised ctl_CCB.HO.new TB template.for reporting package.1P.040316_05.CCB.HO.Tool.PRCAccounts.040409" xfId="3845"/>
    <cellStyle name="_IAS Adjustments011231_CCB.Dec03AuditPack.HL.V2.revised ctl_CCB.HO.new TB template.for reporting package.1P.040316_05.CCB.HO.Tool.PRCAccounts.040409 2" xfId="3846"/>
    <cellStyle name="_IAS Adjustments011231_CCB.Dec03AuditPack.HL.V2.revised ctl_CCB.HO.reporting TB-Comb.1P.040316" xfId="3847"/>
    <cellStyle name="_IAS Adjustments011231_CCB.Dec03AuditPack.HL.V2.revised ctl_CCB.HO.reporting TB-Comb.1P.040316 2" xfId="3848"/>
    <cellStyle name="_IAS Adjustments011231_CCB.Dec03AuditPack.HL.V2.revised ctl_CCB.HO.reporting TB-Comb.4Period.040316" xfId="3849"/>
    <cellStyle name="_IAS Adjustments011231_CCB.Dec03AuditPack.HL.V2.revised ctl_CCB.HO.reporting TB-Comb.4Period.040316 2" xfId="3850"/>
    <cellStyle name="_IAS Adjustments011231_CCB.Dec03AuditPack.HL.V2.revised ctl_CCB.HO.reporting TB-HL.1P.040316" xfId="3851"/>
    <cellStyle name="_IAS Adjustments011231_CCB.Dec03AuditPack.HL.V2.revised ctl_CCB.HO.reporting TB-HL.1P.040316 2" xfId="3852"/>
    <cellStyle name="_IAS Adjustments011231_CCB.Dec03AuditPack.HL.V2.revised ctl_CCB.HO.reporting TB-HL.1P.040316_05.CCB.HO.Tool.PRCAccounts.040409" xfId="3853"/>
    <cellStyle name="_IAS Adjustments011231_CCB.Dec03AuditPack.HL.V2.revised ctl_CCB.HO.reporting TB-HL.1P.040316_05.CCB.HO.Tool.PRCAccounts.040409 2" xfId="3854"/>
    <cellStyle name="_IAS Adjustments011231_CCB.Dec03AuditPack.HL.V2.revised ctl_CCB.HO.Tool - convert old 2.5yrs combine TB to new.040315" xfId="3855"/>
    <cellStyle name="_IAS Adjustments011231_CCB.Dec03AuditPack.HL.V2.revised ctl_CCB.HO.Tool - convert old 2.5yrs combine TB to new.040315 2" xfId="3856"/>
    <cellStyle name="_IAS Adjustments011231_CCB.Dec03AuditPack.HL.V2.revised ctl_CCB.xx.4P.PRCTB.yymmdd" xfId="3857"/>
    <cellStyle name="_IAS Adjustments011231_CCB.Dec03AuditPack.HL.V2.revised ctl_CCB.xx.4P.PRCTB.yymmdd 2" xfId="3858"/>
    <cellStyle name="_IAS Adjustments011231_CCB.GLAudit Package.040114" xfId="3859"/>
    <cellStyle name="_IAS Adjustments011231_CCB.GLAudit Package.040114 2" xfId="3860"/>
    <cellStyle name="_IAS Adjustments011231_CCB.GLAudit Package.040114_05.CCB.HO.Tool.PRCAccounts.040409" xfId="3861"/>
    <cellStyle name="_IAS Adjustments011231_CCB.GLAudit Package.040114_05.CCB.HO.Tool.PRCAccounts.040409 2" xfId="3862"/>
    <cellStyle name="_IAS Adjustments011231_CCB.GLAudit Package.040114_CCB.Dec03AuditPack.GL.V2" xfId="3863"/>
    <cellStyle name="_IAS Adjustments011231_CCB.GLAudit Package.040114_CCB.Dec03AuditPack.GL.V2 2" xfId="3864"/>
    <cellStyle name="_IAS Adjustments011231_CCB.GLAudit Package.040114_CCB.Dec03AuditPack.GL.V2_05.CCB.HO.Tool.PRCAccounts.040409" xfId="3865"/>
    <cellStyle name="_IAS Adjustments011231_CCB.GLAudit Package.040114_CCB.Dec03AuditPack.GL.V2_05.CCB.HO.Tool.PRCAccounts.040409 2" xfId="3866"/>
    <cellStyle name="_IAS Adjustments011231_CCB.GLAudit Package.040114_CCB.Dec03AuditPack.GL.V2_CCB.Dec03AuditPack.GL.V4(trail run new)" xfId="3867"/>
    <cellStyle name="_IAS Adjustments011231_CCB.GLAudit Package.040114_CCB.Dec03AuditPack.GL.V2_CCB.Dec03AuditPack.GL.V4(trail run new) 2" xfId="3868"/>
    <cellStyle name="_IAS Adjustments011231_CCB.GLAudit Package.040114_CCB.Dec03AuditPack.GL.V2_CCB.Dec03AuditPack.GL.V4(trial run new)" xfId="3869"/>
    <cellStyle name="_IAS Adjustments011231_CCB.GLAudit Package.040114_CCB.Dec03AuditPack.GL.V2_CCB.Dec03AuditPack.GL.V4(trial run new) 2" xfId="3870"/>
    <cellStyle name="_IAS Adjustments011231_CCB.GLAudit Package.040114_CCB.Dec03AuditPack.GL.V2_Copy of CCB.Dec03AuditPack.GL.V4" xfId="3871"/>
    <cellStyle name="_IAS Adjustments011231_CCB.GLAudit Package.040114_CCB.Dec03AuditPack.GL.V2_Copy of CCB.Dec03AuditPack.GL.V4 2" xfId="3872"/>
    <cellStyle name="_IAS Adjustments011231_CCB.GLAudit Package.040114_CCB.Dec03AuditPack.HL.V2.revised ctl" xfId="3873"/>
    <cellStyle name="_IAS Adjustments011231_CCB.GLAudit Package.040114_CCB.Dec03AuditPack.HL.V2.revised ctl 2" xfId="3874"/>
    <cellStyle name="_IAS Adjustments011231_CCB.GLAudit Package.040114_CCB.Dec03AuditPack.HL.V2.revised ctl_05.CCB.HO.Tool.PRCAccounts.040409" xfId="3875"/>
    <cellStyle name="_IAS Adjustments011231_CCB.GLAudit Package.040114_CCB.Dec03AuditPack.HL.V2.revised ctl_05.CCB.HO.Tool.PRCAccounts.040409 2" xfId="3876"/>
    <cellStyle name="_IAS Adjustments011231_CCB.GLAudit Package.040114_CCB.Dec03AuditPack.HL.V2.revised ctl_CCB.HO.new TB template.for reporting package.040309" xfId="3877"/>
    <cellStyle name="_IAS Adjustments011231_CCB.GLAudit Package.040114_CCB.Dec03AuditPack.HL.V2.revised ctl_CCB.HO.new TB template.for reporting package.040309 2" xfId="3878"/>
    <cellStyle name="_IAS Adjustments011231_CCB.GLAudit Package.040114_CCB.Dec03AuditPack.HL.V2.revised ctl_CCB.HO.new TB template.for reporting package.040309_05.CCB.HO.Tool.PRCAccounts.040409" xfId="3879"/>
    <cellStyle name="_IAS Adjustments011231_CCB.GLAudit Package.040114_CCB.Dec03AuditPack.HL.V2.revised ctl_CCB.HO.new TB template.for reporting package.040309_05.CCB.HO.Tool.PRCAccounts.040409 2" xfId="3880"/>
    <cellStyle name="_IAS Adjustments011231_CCB.GLAudit Package.040114_CCB.Dec03AuditPack.HL.V2.revised ctl_CCB.HO.new TB template.for reporting package.1P.040316" xfId="3881"/>
    <cellStyle name="_IAS Adjustments011231_CCB.GLAudit Package.040114_CCB.Dec03AuditPack.HL.V2.revised ctl_CCB.HO.new TB template.for reporting package.1P.040316 2" xfId="3882"/>
    <cellStyle name="_IAS Adjustments011231_CCB.GLAudit Package.040114_CCB.Dec03AuditPack.HL.V2.revised ctl_CCB.HO.new TB template.for reporting package.1P.040316_05.CCB.HO.Tool.PRCAccounts.040409" xfId="3883"/>
    <cellStyle name="_IAS Adjustments011231_CCB.GLAudit Package.040114_CCB.Dec03AuditPack.HL.V2.revised ctl_CCB.HO.new TB template.for reporting package.1P.040316_05.CCB.HO.Tool.PRCAccounts.040409 2" xfId="3884"/>
    <cellStyle name="_IAS Adjustments011231_CCB.GLAudit Package.040114_CCB.Dec03AuditPack.HL.V2.revised ctl_CCB.HO.reporting TB-Comb.1P.040316" xfId="3885"/>
    <cellStyle name="_IAS Adjustments011231_CCB.GLAudit Package.040114_CCB.Dec03AuditPack.HL.V2.revised ctl_CCB.HO.reporting TB-Comb.1P.040316 2" xfId="3886"/>
    <cellStyle name="_IAS Adjustments011231_CCB.GLAudit Package.040114_CCB.Dec03AuditPack.HL.V2.revised ctl_CCB.HO.reporting TB-Comb.4Period.040316" xfId="3887"/>
    <cellStyle name="_IAS Adjustments011231_CCB.GLAudit Package.040114_CCB.Dec03AuditPack.HL.V2.revised ctl_CCB.HO.reporting TB-Comb.4Period.040316 2" xfId="3888"/>
    <cellStyle name="_IAS Adjustments011231_CCB.GLAudit Package.040114_CCB.Dec03AuditPack.HL.V2.revised ctl_CCB.HO.reporting TB-HL.1P.040316" xfId="3889"/>
    <cellStyle name="_IAS Adjustments011231_CCB.GLAudit Package.040114_CCB.Dec03AuditPack.HL.V2.revised ctl_CCB.HO.reporting TB-HL.1P.040316 2" xfId="3890"/>
    <cellStyle name="_IAS Adjustments011231_CCB.GLAudit Package.040114_CCB.Dec03AuditPack.HL.V2.revised ctl_CCB.HO.reporting TB-HL.1P.040316_05.CCB.HO.Tool.PRCAccounts.040409" xfId="3891"/>
    <cellStyle name="_IAS Adjustments011231_CCB.GLAudit Package.040114_CCB.Dec03AuditPack.HL.V2.revised ctl_CCB.HO.reporting TB-HL.1P.040316_05.CCB.HO.Tool.PRCAccounts.040409 2" xfId="3892"/>
    <cellStyle name="_IAS Adjustments011231_CCB.GLAudit Package.040114_CCB.Dec03AuditPack.HL.V2.revised ctl_CCB.HO.Tool - convert old 2.5yrs combine TB to new.040315" xfId="3893"/>
    <cellStyle name="_IAS Adjustments011231_CCB.GLAudit Package.040114_CCB.Dec03AuditPack.HL.V2.revised ctl_CCB.HO.Tool - convert old 2.5yrs combine TB to new.040315 2" xfId="3894"/>
    <cellStyle name="_IAS Adjustments011231_CCB.GLAudit Package.040114_CCB.Dec03AuditPack.HL.V2.revised ctl_CCB.xx.4P.PRCTB.yymmdd" xfId="3895"/>
    <cellStyle name="_IAS Adjustments011231_CCB.GLAudit Package.040114_CCB.Dec03AuditPack.HL.V2.revised ctl_CCB.xx.4P.PRCTB.yymmdd 2" xfId="3896"/>
    <cellStyle name="_IAS Adjustments011231_CCB.HO.New TB template.CCB PRC IAS Sorting.040223 trial run" xfId="3897"/>
    <cellStyle name="_IAS Adjustments011231_CCB.HO.New TB template.CCB PRC IAS Sorting.040223 trial run 2" xfId="3898"/>
    <cellStyle name="_IAS Adjustments011231_CCB.HO.New TB template.CCB PRC IAS Sorting.040223 trial run_05.CCB.HO.Tool.PRCAccounts.040409" xfId="3899"/>
    <cellStyle name="_IAS Adjustments011231_CCB.HO.New TB template.CCB PRC IAS Sorting.040223 trial run_05.CCB.HO.Tool.PRCAccounts.040409 2" xfId="3900"/>
    <cellStyle name="_IAS Adjustments011231_CCB.HO.New TB template.CCB PRC IAS Sorting.040223 trial run_CCB.Dec03AuditPack.GL.V2" xfId="3901"/>
    <cellStyle name="_IAS Adjustments011231_CCB.HO.New TB template.CCB PRC IAS Sorting.040223 trial run_CCB.Dec03AuditPack.GL.V2 2" xfId="3902"/>
    <cellStyle name="_IAS Adjustments011231_CCB.HO.New TB template.CCB PRC IAS Sorting.040223 trial run_CCB.Dec03AuditPack.GL.V2_05.CCB.HO.Tool.PRCAccounts.040409" xfId="3903"/>
    <cellStyle name="_IAS Adjustments011231_CCB.HO.New TB template.CCB PRC IAS Sorting.040223 trial run_CCB.Dec03AuditPack.GL.V2_05.CCB.HO.Tool.PRCAccounts.040409 2" xfId="3904"/>
    <cellStyle name="_IAS Adjustments011231_CCB.HO.New TB template.CCB PRC IAS Sorting.040223 trial run_CCB.Dec03AuditPack.GL.V2_CCB.Dec03AuditPack.GL.V4(trail run new)" xfId="3905"/>
    <cellStyle name="_IAS Adjustments011231_CCB.HO.New TB template.CCB PRC IAS Sorting.040223 trial run_CCB.Dec03AuditPack.GL.V2_CCB.Dec03AuditPack.GL.V4(trail run new) 2" xfId="3906"/>
    <cellStyle name="_IAS Adjustments011231_CCB.HO.New TB template.CCB PRC IAS Sorting.040223 trial run_CCB.Dec03AuditPack.GL.V2_CCB.Dec03AuditPack.GL.V4(trial run new)" xfId="3907"/>
    <cellStyle name="_IAS Adjustments011231_CCB.HO.New TB template.CCB PRC IAS Sorting.040223 trial run_CCB.Dec03AuditPack.GL.V2_CCB.Dec03AuditPack.GL.V4(trial run new) 2" xfId="3908"/>
    <cellStyle name="_IAS Adjustments011231_CCB.HO.New TB template.CCB PRC IAS Sorting.040223 trial run_CCB.Dec03AuditPack.GL.V2_Copy of CCB.Dec03AuditPack.GL.V4" xfId="3909"/>
    <cellStyle name="_IAS Adjustments011231_CCB.HO.New TB template.CCB PRC IAS Sorting.040223 trial run_CCB.Dec03AuditPack.GL.V2_Copy of CCB.Dec03AuditPack.GL.V4 2" xfId="3910"/>
    <cellStyle name="_IAS Adjustments011231_CCB.HO.New TB template.CCB PRC IAS Sorting.040223 trial run_CCB.Dec03AuditPack.HL.V2.revised ctl" xfId="3911"/>
    <cellStyle name="_IAS Adjustments011231_CCB.HO.New TB template.CCB PRC IAS Sorting.040223 trial run_CCB.Dec03AuditPack.HL.V2.revised ctl 2" xfId="3912"/>
    <cellStyle name="_IAS Adjustments011231_CCB.HO.New TB template.CCB PRC IAS Sorting.040223 trial run_CCB.Dec03AuditPack.HL.V2.revised ctl_05.CCB.HO.Tool.PRCAccounts.040409" xfId="3913"/>
    <cellStyle name="_IAS Adjustments011231_CCB.HO.New TB template.CCB PRC IAS Sorting.040223 trial run_CCB.Dec03AuditPack.HL.V2.revised ctl_05.CCB.HO.Tool.PRCAccounts.040409 2" xfId="3914"/>
    <cellStyle name="_IAS Adjustments011231_CCB.HO.New TB template.CCB PRC IAS Sorting.040223 trial run_CCB.Dec03AuditPack.HL.V2.revised ctl_CCB.HO.new TB template.for reporting package.040309" xfId="3915"/>
    <cellStyle name="_IAS Adjustments011231_CCB.HO.New TB template.CCB PRC IAS Sorting.040223 trial run_CCB.Dec03AuditPack.HL.V2.revised ctl_CCB.HO.new TB template.for reporting package.040309 2" xfId="3916"/>
    <cellStyle name="_IAS Adjustments011231_CCB.HO.New TB template.CCB PRC IAS Sorting.040223 trial run_CCB.Dec03AuditPack.HL.V2.revised ctl_CCB.HO.new TB template.for reporting package.040309_05.CCB.HO.Tool.PRCAccounts.040409" xfId="3917"/>
    <cellStyle name="_IAS Adjustments011231_CCB.HO.New TB template.CCB PRC IAS Sorting.040223 trial run_CCB.Dec03AuditPack.HL.V2.revised ctl_CCB.HO.new TB template.for reporting package.040309_05.CCB.HO.Tool.PRCAccounts.040409 2" xfId="3918"/>
    <cellStyle name="_IAS Adjustments011231_CCB.HO.New TB template.CCB PRC IAS Sorting.040223 trial run_CCB.Dec03AuditPack.HL.V2.revised ctl_CCB.HO.new TB template.for reporting package.1P.040316" xfId="3919"/>
    <cellStyle name="_IAS Adjustments011231_CCB.HO.New TB template.CCB PRC IAS Sorting.040223 trial run_CCB.Dec03AuditPack.HL.V2.revised ctl_CCB.HO.new TB template.for reporting package.1P.040316 2" xfId="3920"/>
    <cellStyle name="_IAS Adjustments011231_CCB.HO.New TB template.CCB PRC IAS Sorting.040223 trial run_CCB.Dec03AuditPack.HL.V2.revised ctl_CCB.HO.new TB template.for reporting package.1P.040316_05.CCB.HO.Tool.PRCAccounts.040409" xfId="3921"/>
    <cellStyle name="_IAS Adjustments011231_CCB.HO.New TB template.CCB PRC IAS Sorting.040223 trial run_CCB.Dec03AuditPack.HL.V2.revised ctl_CCB.HO.new TB template.for reporting package.1P.040316_05.CCB.HO.Tool.PRCAccounts.040409 2" xfId="3922"/>
    <cellStyle name="_IAS Adjustments011231_CCB.HO.New TB template.CCB PRC IAS Sorting.040223 trial run_CCB.Dec03AuditPack.HL.V2.revised ctl_CCB.HO.reporting TB-Comb.1P.040316" xfId="3923"/>
    <cellStyle name="_IAS Adjustments011231_CCB.HO.New TB template.CCB PRC IAS Sorting.040223 trial run_CCB.Dec03AuditPack.HL.V2.revised ctl_CCB.HO.reporting TB-Comb.1P.040316 2" xfId="3924"/>
    <cellStyle name="_IAS Adjustments011231_CCB.HO.New TB template.CCB PRC IAS Sorting.040223 trial run_CCB.Dec03AuditPack.HL.V2.revised ctl_CCB.HO.reporting TB-Comb.4Period.040316" xfId="3925"/>
    <cellStyle name="_IAS Adjustments011231_CCB.HO.New TB template.CCB PRC IAS Sorting.040223 trial run_CCB.Dec03AuditPack.HL.V2.revised ctl_CCB.HO.reporting TB-Comb.4Period.040316 2" xfId="3926"/>
    <cellStyle name="_IAS Adjustments011231_CCB.HO.New TB template.CCB PRC IAS Sorting.040223 trial run_CCB.Dec03AuditPack.HL.V2.revised ctl_CCB.HO.reporting TB-HL.1P.040316" xfId="3927"/>
    <cellStyle name="_IAS Adjustments011231_CCB.HO.New TB template.CCB PRC IAS Sorting.040223 trial run_CCB.Dec03AuditPack.HL.V2.revised ctl_CCB.HO.reporting TB-HL.1P.040316 2" xfId="3928"/>
    <cellStyle name="_IAS Adjustments011231_CCB.HO.New TB template.CCB PRC IAS Sorting.040223 trial run_CCB.Dec03AuditPack.HL.V2.revised ctl_CCB.HO.reporting TB-HL.1P.040316_05.CCB.HO.Tool.PRCAccounts.040409" xfId="3929"/>
    <cellStyle name="_IAS Adjustments011231_CCB.HO.New TB template.CCB PRC IAS Sorting.040223 trial run_CCB.Dec03AuditPack.HL.V2.revised ctl_CCB.HO.reporting TB-HL.1P.040316_05.CCB.HO.Tool.PRCAccounts.040409 2" xfId="3930"/>
    <cellStyle name="_IAS Adjustments011231_CCB.HO.New TB template.CCB PRC IAS Sorting.040223 trial run_CCB.Dec03AuditPack.HL.V2.revised ctl_CCB.HO.Tool - convert old 2.5yrs combine TB to new.040315" xfId="3931"/>
    <cellStyle name="_IAS Adjustments011231_CCB.HO.New TB template.CCB PRC IAS Sorting.040223 trial run_CCB.Dec03AuditPack.HL.V2.revised ctl_CCB.HO.Tool - convert old 2.5yrs combine TB to new.040315 2" xfId="3932"/>
    <cellStyle name="_IAS Adjustments011231_CCB.HO.New TB template.CCB PRC IAS Sorting.040223 trial run_CCB.Dec03AuditPack.HL.V2.revised ctl_CCB.xx.4P.PRCTB.yymmdd" xfId="3933"/>
    <cellStyle name="_IAS Adjustments011231_CCB.HO.New TB template.CCB PRC IAS Sorting.040223 trial run_CCB.Dec03AuditPack.HL.V2.revised ctl_CCB.xx.4P.PRCTB.yymmdd 2" xfId="3934"/>
    <cellStyle name="_IAS Adjustments011231_CCB.HO.New TB template.IAS Sorting.040210" xfId="3935"/>
    <cellStyle name="_IAS Adjustments011231_CCB.HO.New TB template.IAS Sorting.040210 2" xfId="3936"/>
    <cellStyle name="_IAS Adjustments011231_CCB.HO.New TB template.IAS Sorting.040210_05.CCB.HO.Tool.PRCAccounts.040409" xfId="3937"/>
    <cellStyle name="_IAS Adjustments011231_CCB.HO.New TB template.IAS Sorting.040210_05.CCB.HO.Tool.PRCAccounts.040409 2" xfId="3938"/>
    <cellStyle name="_IAS Adjustments011231_CCB.HO.New TB template.IAS Sorting.040210_CCB.Dec03AuditPack.GL.V2" xfId="3939"/>
    <cellStyle name="_IAS Adjustments011231_CCB.HO.New TB template.IAS Sorting.040210_CCB.Dec03AuditPack.GL.V2 2" xfId="3940"/>
    <cellStyle name="_IAS Adjustments011231_CCB.HO.New TB template.IAS Sorting.040210_CCB.Dec03AuditPack.GL.V2_05.CCB.HO.Tool.PRCAccounts.040409" xfId="3941"/>
    <cellStyle name="_IAS Adjustments011231_CCB.HO.New TB template.IAS Sorting.040210_CCB.Dec03AuditPack.GL.V2_05.CCB.HO.Tool.PRCAccounts.040409 2" xfId="3942"/>
    <cellStyle name="_IAS Adjustments011231_CCB.HO.New TB template.IAS Sorting.040210_CCB.Dec03AuditPack.GL.V2_CCB.Dec03AuditPack.GL.V4(trail run new)" xfId="3943"/>
    <cellStyle name="_IAS Adjustments011231_CCB.HO.New TB template.IAS Sorting.040210_CCB.Dec03AuditPack.GL.V2_CCB.Dec03AuditPack.GL.V4(trail run new) 2" xfId="3944"/>
    <cellStyle name="_IAS Adjustments011231_CCB.HO.New TB template.IAS Sorting.040210_CCB.Dec03AuditPack.GL.V2_CCB.Dec03AuditPack.GL.V4(trial run new)" xfId="3945"/>
    <cellStyle name="_IAS Adjustments011231_CCB.HO.New TB template.IAS Sorting.040210_CCB.Dec03AuditPack.GL.V2_CCB.Dec03AuditPack.GL.V4(trial run new) 2" xfId="3946"/>
    <cellStyle name="_IAS Adjustments011231_CCB.HO.New TB template.IAS Sorting.040210_CCB.Dec03AuditPack.GL.V2_Copy of CCB.Dec03AuditPack.GL.V4" xfId="3947"/>
    <cellStyle name="_IAS Adjustments011231_CCB.HO.New TB template.IAS Sorting.040210_CCB.Dec03AuditPack.GL.V2_Copy of CCB.Dec03AuditPack.GL.V4 2" xfId="3948"/>
    <cellStyle name="_IAS Adjustments011231_CCB.HO.New TB template.IAS Sorting.040210_CCB.Dec03AuditPack.HL.V2.revised ctl" xfId="3949"/>
    <cellStyle name="_IAS Adjustments011231_CCB.HO.New TB template.IAS Sorting.040210_CCB.Dec03AuditPack.HL.V2.revised ctl 2" xfId="3950"/>
    <cellStyle name="_IAS Adjustments011231_CCB.HO.New TB template.IAS Sorting.040210_CCB.Dec03AuditPack.HL.V2.revised ctl_05.CCB.HO.Tool.PRCAccounts.040409" xfId="3951"/>
    <cellStyle name="_IAS Adjustments011231_CCB.HO.New TB template.IAS Sorting.040210_CCB.Dec03AuditPack.HL.V2.revised ctl_05.CCB.HO.Tool.PRCAccounts.040409 2" xfId="3952"/>
    <cellStyle name="_IAS Adjustments011231_CCB.HO.New TB template.IAS Sorting.040210_CCB.Dec03AuditPack.HL.V2.revised ctl_CCB.HO.new TB template.for reporting package.040309" xfId="3953"/>
    <cellStyle name="_IAS Adjustments011231_CCB.HO.New TB template.IAS Sorting.040210_CCB.Dec03AuditPack.HL.V2.revised ctl_CCB.HO.new TB template.for reporting package.040309 2" xfId="3954"/>
    <cellStyle name="_IAS Adjustments011231_CCB.HO.New TB template.IAS Sorting.040210_CCB.Dec03AuditPack.HL.V2.revised ctl_CCB.HO.new TB template.for reporting package.040309_05.CCB.HO.Tool.PRCAccounts.040409" xfId="3955"/>
    <cellStyle name="_IAS Adjustments011231_CCB.HO.New TB template.IAS Sorting.040210_CCB.Dec03AuditPack.HL.V2.revised ctl_CCB.HO.new TB template.for reporting package.040309_05.CCB.HO.Tool.PRCAccounts.040409 2" xfId="3956"/>
    <cellStyle name="_IAS Adjustments011231_CCB.HO.New TB template.IAS Sorting.040210_CCB.Dec03AuditPack.HL.V2.revised ctl_CCB.HO.new TB template.for reporting package.1P.040316" xfId="3957"/>
    <cellStyle name="_IAS Adjustments011231_CCB.HO.New TB template.IAS Sorting.040210_CCB.Dec03AuditPack.HL.V2.revised ctl_CCB.HO.new TB template.for reporting package.1P.040316 2" xfId="3958"/>
    <cellStyle name="_IAS Adjustments011231_CCB.HO.New TB template.IAS Sorting.040210_CCB.Dec03AuditPack.HL.V2.revised ctl_CCB.HO.new TB template.for reporting package.1P.040316_05.CCB.HO.Tool.PRCAccounts.040409" xfId="3959"/>
    <cellStyle name="_IAS Adjustments011231_CCB.HO.New TB template.IAS Sorting.040210_CCB.Dec03AuditPack.HL.V2.revised ctl_CCB.HO.new TB template.for reporting package.1P.040316_05.CCB.HO.Tool.PRCAccounts.040409 2" xfId="3960"/>
    <cellStyle name="_IAS Adjustments011231_CCB.HO.New TB template.IAS Sorting.040210_CCB.Dec03AuditPack.HL.V2.revised ctl_CCB.HO.reporting TB-Comb.1P.040316" xfId="3961"/>
    <cellStyle name="_IAS Adjustments011231_CCB.HO.New TB template.IAS Sorting.040210_CCB.Dec03AuditPack.HL.V2.revised ctl_CCB.HO.reporting TB-Comb.1P.040316 2" xfId="3962"/>
    <cellStyle name="_IAS Adjustments011231_CCB.HO.New TB template.IAS Sorting.040210_CCB.Dec03AuditPack.HL.V2.revised ctl_CCB.HO.reporting TB-Comb.4Period.040316" xfId="3963"/>
    <cellStyle name="_IAS Adjustments011231_CCB.HO.New TB template.IAS Sorting.040210_CCB.Dec03AuditPack.HL.V2.revised ctl_CCB.HO.reporting TB-Comb.4Period.040316 2" xfId="3964"/>
    <cellStyle name="_IAS Adjustments011231_CCB.HO.New TB template.IAS Sorting.040210_CCB.Dec03AuditPack.HL.V2.revised ctl_CCB.HO.reporting TB-HL.1P.040316" xfId="3965"/>
    <cellStyle name="_IAS Adjustments011231_CCB.HO.New TB template.IAS Sorting.040210_CCB.Dec03AuditPack.HL.V2.revised ctl_CCB.HO.reporting TB-HL.1P.040316 2" xfId="3966"/>
    <cellStyle name="_IAS Adjustments011231_CCB.HO.New TB template.IAS Sorting.040210_CCB.Dec03AuditPack.HL.V2.revised ctl_CCB.HO.reporting TB-HL.1P.040316_05.CCB.HO.Tool.PRCAccounts.040409" xfId="3967"/>
    <cellStyle name="_IAS Adjustments011231_CCB.HO.New TB template.IAS Sorting.040210_CCB.Dec03AuditPack.HL.V2.revised ctl_CCB.HO.reporting TB-HL.1P.040316_05.CCB.HO.Tool.PRCAccounts.040409 2" xfId="3968"/>
    <cellStyle name="_IAS Adjustments011231_CCB.HO.New TB template.IAS Sorting.040210_CCB.Dec03AuditPack.HL.V2.revised ctl_CCB.HO.Tool - convert old 2.5yrs combine TB to new.040315" xfId="3969"/>
    <cellStyle name="_IAS Adjustments011231_CCB.HO.New TB template.IAS Sorting.040210_CCB.Dec03AuditPack.HL.V2.revised ctl_CCB.HO.Tool - convert old 2.5yrs combine TB to new.040315 2" xfId="3970"/>
    <cellStyle name="_IAS Adjustments011231_CCB.HO.New TB template.IAS Sorting.040210_CCB.Dec03AuditPack.HL.V2.revised ctl_CCB.xx.4P.PRCTB.yymmdd" xfId="3971"/>
    <cellStyle name="_IAS Adjustments011231_CCB.HO.New TB template.IAS Sorting.040210_CCB.Dec03AuditPack.HL.V2.revised ctl_CCB.xx.4P.PRCTB.yymmdd 2" xfId="3972"/>
    <cellStyle name="_IAS Adjustments011231_CCB.HO.New TB template.PRC Sorting.040210" xfId="3973"/>
    <cellStyle name="_IAS Adjustments011231_CCB.HO.New TB template.PRC Sorting.040210 2" xfId="3974"/>
    <cellStyle name="_IAS Adjustments011231_CCB.HO.New TB template.PRC Sorting.040210_05.CCB.HO.Tool.PRCAccounts.040409" xfId="3975"/>
    <cellStyle name="_IAS Adjustments011231_CCB.HO.New TB template.PRC Sorting.040210_05.CCB.HO.Tool.PRCAccounts.040409 2" xfId="3976"/>
    <cellStyle name="_IAS Adjustments011231_CCB.HO.New TB template.PRC Sorting.040210_CCB.Dec03AuditPack.GL.V2" xfId="3977"/>
    <cellStyle name="_IAS Adjustments011231_CCB.HO.New TB template.PRC Sorting.040210_CCB.Dec03AuditPack.GL.V2 2" xfId="3978"/>
    <cellStyle name="_IAS Adjustments011231_CCB.HO.New TB template.PRC Sorting.040210_CCB.Dec03AuditPack.GL.V2_05.CCB.HO.Tool.PRCAccounts.040409" xfId="3979"/>
    <cellStyle name="_IAS Adjustments011231_CCB.HO.New TB template.PRC Sorting.040210_CCB.Dec03AuditPack.GL.V2_05.CCB.HO.Tool.PRCAccounts.040409 2" xfId="3980"/>
    <cellStyle name="_IAS Adjustments011231_CCB.HO.New TB template.PRC Sorting.040210_CCB.Dec03AuditPack.GL.V2_CCB.Dec03AuditPack.GL.V4(trail run new)" xfId="3981"/>
    <cellStyle name="_IAS Adjustments011231_CCB.HO.New TB template.PRC Sorting.040210_CCB.Dec03AuditPack.GL.V2_CCB.Dec03AuditPack.GL.V4(trail run new) 2" xfId="3982"/>
    <cellStyle name="_IAS Adjustments011231_CCB.HO.New TB template.PRC Sorting.040210_CCB.Dec03AuditPack.GL.V2_CCB.Dec03AuditPack.GL.V4(trial run new)" xfId="3983"/>
    <cellStyle name="_IAS Adjustments011231_CCB.HO.New TB template.PRC Sorting.040210_CCB.Dec03AuditPack.GL.V2_CCB.Dec03AuditPack.GL.V4(trial run new) 2" xfId="3984"/>
    <cellStyle name="_IAS Adjustments011231_CCB.HO.New TB template.PRC Sorting.040210_CCB.Dec03AuditPack.GL.V2_Copy of CCB.Dec03AuditPack.GL.V4" xfId="3985"/>
    <cellStyle name="_IAS Adjustments011231_CCB.HO.New TB template.PRC Sorting.040210_CCB.Dec03AuditPack.GL.V2_Copy of CCB.Dec03AuditPack.GL.V4 2" xfId="3986"/>
    <cellStyle name="_IAS Adjustments011231_CCB.HO.New TB template.PRC Sorting.040210_CCB.Dec03AuditPack.HL.V2.revised ctl" xfId="3987"/>
    <cellStyle name="_IAS Adjustments011231_CCB.HO.New TB template.PRC Sorting.040210_CCB.Dec03AuditPack.HL.V2.revised ctl 2" xfId="3988"/>
    <cellStyle name="_IAS Adjustments011231_CCB.HO.New TB template.PRC Sorting.040210_CCB.Dec03AuditPack.HL.V2.revised ctl_05.CCB.HO.Tool.PRCAccounts.040409" xfId="3989"/>
    <cellStyle name="_IAS Adjustments011231_CCB.HO.New TB template.PRC Sorting.040210_CCB.Dec03AuditPack.HL.V2.revised ctl_05.CCB.HO.Tool.PRCAccounts.040409 2" xfId="3990"/>
    <cellStyle name="_IAS Adjustments011231_CCB.HO.New TB template.PRC Sorting.040210_CCB.Dec03AuditPack.HL.V2.revised ctl_CCB.HO.new TB template.for reporting package.040309" xfId="3991"/>
    <cellStyle name="_IAS Adjustments011231_CCB.HO.New TB template.PRC Sorting.040210_CCB.Dec03AuditPack.HL.V2.revised ctl_CCB.HO.new TB template.for reporting package.040309 2" xfId="3992"/>
    <cellStyle name="_IAS Adjustments011231_CCB.HO.New TB template.PRC Sorting.040210_CCB.Dec03AuditPack.HL.V2.revised ctl_CCB.HO.new TB template.for reporting package.040309_05.CCB.HO.Tool.PRCAccounts.040409" xfId="3993"/>
    <cellStyle name="_IAS Adjustments011231_CCB.HO.New TB template.PRC Sorting.040210_CCB.Dec03AuditPack.HL.V2.revised ctl_CCB.HO.new TB template.for reporting package.040309_05.CCB.HO.Tool.PRCAccounts.040409 2" xfId="3994"/>
    <cellStyle name="_IAS Adjustments011231_CCB.HO.New TB template.PRC Sorting.040210_CCB.Dec03AuditPack.HL.V2.revised ctl_CCB.HO.new TB template.for reporting package.1P.040316" xfId="3995"/>
    <cellStyle name="_IAS Adjustments011231_CCB.HO.New TB template.PRC Sorting.040210_CCB.Dec03AuditPack.HL.V2.revised ctl_CCB.HO.new TB template.for reporting package.1P.040316 2" xfId="3996"/>
    <cellStyle name="_IAS Adjustments011231_CCB.HO.New TB template.PRC Sorting.040210_CCB.Dec03AuditPack.HL.V2.revised ctl_CCB.HO.new TB template.for reporting package.1P.040316_05.CCB.HO.Tool.PRCAccounts.040409" xfId="3997"/>
    <cellStyle name="_IAS Adjustments011231_CCB.HO.New TB template.PRC Sorting.040210_CCB.Dec03AuditPack.HL.V2.revised ctl_CCB.HO.new TB template.for reporting package.1P.040316_05.CCB.HO.Tool.PRCAccounts.040409 2" xfId="3998"/>
    <cellStyle name="_IAS Adjustments011231_CCB.HO.New TB template.PRC Sorting.040210_CCB.Dec03AuditPack.HL.V2.revised ctl_CCB.HO.reporting TB-Comb.1P.040316" xfId="3999"/>
    <cellStyle name="_IAS Adjustments011231_CCB.HO.New TB template.PRC Sorting.040210_CCB.Dec03AuditPack.HL.V2.revised ctl_CCB.HO.reporting TB-Comb.1P.040316 2" xfId="4000"/>
    <cellStyle name="_IAS Adjustments011231_CCB.HO.New TB template.PRC Sorting.040210_CCB.Dec03AuditPack.HL.V2.revised ctl_CCB.HO.reporting TB-Comb.4Period.040316" xfId="4001"/>
    <cellStyle name="_IAS Adjustments011231_CCB.HO.New TB template.PRC Sorting.040210_CCB.Dec03AuditPack.HL.V2.revised ctl_CCB.HO.reporting TB-Comb.4Period.040316 2" xfId="4002"/>
    <cellStyle name="_IAS Adjustments011231_CCB.HO.New TB template.PRC Sorting.040210_CCB.Dec03AuditPack.HL.V2.revised ctl_CCB.HO.reporting TB-HL.1P.040316" xfId="4003"/>
    <cellStyle name="_IAS Adjustments011231_CCB.HO.New TB template.PRC Sorting.040210_CCB.Dec03AuditPack.HL.V2.revised ctl_CCB.HO.reporting TB-HL.1P.040316 2" xfId="4004"/>
    <cellStyle name="_IAS Adjustments011231_CCB.HO.New TB template.PRC Sorting.040210_CCB.Dec03AuditPack.HL.V2.revised ctl_CCB.HO.reporting TB-HL.1P.040316_05.CCB.HO.Tool.PRCAccounts.040409" xfId="4005"/>
    <cellStyle name="_IAS Adjustments011231_CCB.HO.New TB template.PRC Sorting.040210_CCB.Dec03AuditPack.HL.V2.revised ctl_CCB.HO.reporting TB-HL.1P.040316_05.CCB.HO.Tool.PRCAccounts.040409 2" xfId="4006"/>
    <cellStyle name="_IAS Adjustments011231_CCB.HO.New TB template.PRC Sorting.040210_CCB.Dec03AuditPack.HL.V2.revised ctl_CCB.HO.Tool - convert old 2.5yrs combine TB to new.040315" xfId="4007"/>
    <cellStyle name="_IAS Adjustments011231_CCB.HO.New TB template.PRC Sorting.040210_CCB.Dec03AuditPack.HL.V2.revised ctl_CCB.HO.Tool - convert old 2.5yrs combine TB to new.040315 2" xfId="4008"/>
    <cellStyle name="_IAS Adjustments011231_CCB.HO.New TB template.PRC Sorting.040210_CCB.Dec03AuditPack.HL.V2.revised ctl_CCB.xx.4P.PRCTB.yymmdd" xfId="4009"/>
    <cellStyle name="_IAS Adjustments011231_CCB.HO.New TB template.PRC Sorting.040210_CCB.Dec03AuditPack.HL.V2.revised ctl_CCB.xx.4P.PRCTB.yymmdd 2" xfId="4010"/>
    <cellStyle name="_IAS Adjustments021231" xfId="4011"/>
    <cellStyle name="_IAS Adjustments021231 2" xfId="4012"/>
    <cellStyle name="_IAS Adjustments021231_05.CCB.HO.Tool.PRCAccounts.040409" xfId="4013"/>
    <cellStyle name="_IAS Adjustments021231_05.CCB.HO.Tool.PRCAccounts.040409 2" xfId="4014"/>
    <cellStyle name="_IAS Adjustments021231_CCB.Dec03AuditPack.GL.V2" xfId="4015"/>
    <cellStyle name="_IAS Adjustments021231_CCB.Dec03AuditPack.GL.V2 2" xfId="4016"/>
    <cellStyle name="_IAS Adjustments021231_CCB.Dec03AuditPack.GL.V2_05.CCB.HO.Tool.PRCAccounts.040409" xfId="4017"/>
    <cellStyle name="_IAS Adjustments021231_CCB.Dec03AuditPack.GL.V2_05.CCB.HO.Tool.PRCAccounts.040409 2" xfId="4018"/>
    <cellStyle name="_IAS Adjustments021231_CCB.Dec03AuditPack.GL.V2_CCB.Dec03AuditPack.GL.V4(trail run new)" xfId="4019"/>
    <cellStyle name="_IAS Adjustments021231_CCB.Dec03AuditPack.GL.V2_CCB.Dec03AuditPack.GL.V4(trail run new) 2" xfId="4020"/>
    <cellStyle name="_IAS Adjustments021231_CCB.Dec03AuditPack.GL.V2_CCB.Dec03AuditPack.GL.V4(trial run new)" xfId="4021"/>
    <cellStyle name="_IAS Adjustments021231_CCB.Dec03AuditPack.GL.V2_CCB.Dec03AuditPack.GL.V4(trial run new) 2" xfId="4022"/>
    <cellStyle name="_IAS Adjustments021231_CCB.Dec03AuditPack.GL.V2_Copy of CCB.Dec03AuditPack.GL.V4" xfId="4023"/>
    <cellStyle name="_IAS Adjustments021231_CCB.Dec03AuditPack.GL.V2_Copy of CCB.Dec03AuditPack.GL.V4 2" xfId="4024"/>
    <cellStyle name="_IAS Adjustments021231_CCB.Dec03AuditPack.HL.V2.revised ctl" xfId="4025"/>
    <cellStyle name="_IAS Adjustments021231_CCB.Dec03AuditPack.HL.V2.revised ctl 2" xfId="4026"/>
    <cellStyle name="_IAS Adjustments021231_CCB.Dec03AuditPack.HL.V2.revised ctl_05.CCB.HO.Tool.PRCAccounts.040409" xfId="4027"/>
    <cellStyle name="_IAS Adjustments021231_CCB.Dec03AuditPack.HL.V2.revised ctl_05.CCB.HO.Tool.PRCAccounts.040409 2" xfId="4028"/>
    <cellStyle name="_IAS Adjustments021231_CCB.Dec03AuditPack.HL.V2.revised ctl_CCB.HO.new TB template.for reporting package.040309" xfId="4029"/>
    <cellStyle name="_IAS Adjustments021231_CCB.Dec03AuditPack.HL.V2.revised ctl_CCB.HO.new TB template.for reporting package.040309 2" xfId="4030"/>
    <cellStyle name="_IAS Adjustments021231_CCB.Dec03AuditPack.HL.V2.revised ctl_CCB.HO.new TB template.for reporting package.040309_05.CCB.HO.Tool.PRCAccounts.040409" xfId="4031"/>
    <cellStyle name="_IAS Adjustments021231_CCB.Dec03AuditPack.HL.V2.revised ctl_CCB.HO.new TB template.for reporting package.040309_05.CCB.HO.Tool.PRCAccounts.040409 2" xfId="4032"/>
    <cellStyle name="_IAS Adjustments021231_CCB.Dec03AuditPack.HL.V2.revised ctl_CCB.HO.new TB template.for reporting package.1P.040316" xfId="4033"/>
    <cellStyle name="_IAS Adjustments021231_CCB.Dec03AuditPack.HL.V2.revised ctl_CCB.HO.new TB template.for reporting package.1P.040316 2" xfId="4034"/>
    <cellStyle name="_IAS Adjustments021231_CCB.Dec03AuditPack.HL.V2.revised ctl_CCB.HO.new TB template.for reporting package.1P.040316_05.CCB.HO.Tool.PRCAccounts.040409" xfId="4035"/>
    <cellStyle name="_IAS Adjustments021231_CCB.Dec03AuditPack.HL.V2.revised ctl_CCB.HO.new TB template.for reporting package.1P.040316_05.CCB.HO.Tool.PRCAccounts.040409 2" xfId="4036"/>
    <cellStyle name="_IAS Adjustments021231_CCB.Dec03AuditPack.HL.V2.revised ctl_CCB.HO.reporting TB-Comb.1P.040316" xfId="4037"/>
    <cellStyle name="_IAS Adjustments021231_CCB.Dec03AuditPack.HL.V2.revised ctl_CCB.HO.reporting TB-Comb.1P.040316 2" xfId="4038"/>
    <cellStyle name="_IAS Adjustments021231_CCB.Dec03AuditPack.HL.V2.revised ctl_CCB.HO.reporting TB-Comb.4Period.040316" xfId="4039"/>
    <cellStyle name="_IAS Adjustments021231_CCB.Dec03AuditPack.HL.V2.revised ctl_CCB.HO.reporting TB-Comb.4Period.040316 2" xfId="4040"/>
    <cellStyle name="_IAS Adjustments021231_CCB.Dec03AuditPack.HL.V2.revised ctl_CCB.HO.reporting TB-HL.1P.040316" xfId="4041"/>
    <cellStyle name="_IAS Adjustments021231_CCB.Dec03AuditPack.HL.V2.revised ctl_CCB.HO.reporting TB-HL.1P.040316 2" xfId="4042"/>
    <cellStyle name="_IAS Adjustments021231_CCB.Dec03AuditPack.HL.V2.revised ctl_CCB.HO.reporting TB-HL.1P.040316_05.CCB.HO.Tool.PRCAccounts.040409" xfId="4043"/>
    <cellStyle name="_IAS Adjustments021231_CCB.Dec03AuditPack.HL.V2.revised ctl_CCB.HO.reporting TB-HL.1P.040316_05.CCB.HO.Tool.PRCAccounts.040409 2" xfId="4044"/>
    <cellStyle name="_IAS Adjustments021231_CCB.Dec03AuditPack.HL.V2.revised ctl_CCB.HO.Tool - convert old 2.5yrs combine TB to new.040315" xfId="4045"/>
    <cellStyle name="_IAS Adjustments021231_CCB.Dec03AuditPack.HL.V2.revised ctl_CCB.HO.Tool - convert old 2.5yrs combine TB to new.040315 2" xfId="4046"/>
    <cellStyle name="_IAS Adjustments021231_CCB.Dec03AuditPack.HL.V2.revised ctl_CCB.xx.4P.PRCTB.yymmdd" xfId="4047"/>
    <cellStyle name="_IAS Adjustments021231_CCB.Dec03AuditPack.HL.V2.revised ctl_CCB.xx.4P.PRCTB.yymmdd 2" xfId="4048"/>
    <cellStyle name="_IAS Adjustments021231_CCB.GLAudit Package.040114" xfId="4049"/>
    <cellStyle name="_IAS Adjustments021231_CCB.GLAudit Package.040114 2" xfId="4050"/>
    <cellStyle name="_IAS Adjustments021231_CCB.GLAudit Package.040114_05.CCB.HO.Tool.PRCAccounts.040409" xfId="4051"/>
    <cellStyle name="_IAS Adjustments021231_CCB.GLAudit Package.040114_05.CCB.HO.Tool.PRCAccounts.040409 2" xfId="4052"/>
    <cellStyle name="_IAS Adjustments021231_CCB.GLAudit Package.040114_CCB.Dec03AuditPack.GL.V2" xfId="4053"/>
    <cellStyle name="_IAS Adjustments021231_CCB.GLAudit Package.040114_CCB.Dec03AuditPack.GL.V2 2" xfId="4054"/>
    <cellStyle name="_IAS Adjustments021231_CCB.GLAudit Package.040114_CCB.Dec03AuditPack.GL.V2_05.CCB.HO.Tool.PRCAccounts.040409" xfId="4055"/>
    <cellStyle name="_IAS Adjustments021231_CCB.GLAudit Package.040114_CCB.Dec03AuditPack.GL.V2_05.CCB.HO.Tool.PRCAccounts.040409 2" xfId="4056"/>
    <cellStyle name="_IAS Adjustments021231_CCB.GLAudit Package.040114_CCB.Dec03AuditPack.GL.V2_CCB.Dec03AuditPack.GL.V4(trail run new)" xfId="4057"/>
    <cellStyle name="_IAS Adjustments021231_CCB.GLAudit Package.040114_CCB.Dec03AuditPack.GL.V2_CCB.Dec03AuditPack.GL.V4(trail run new) 2" xfId="4058"/>
    <cellStyle name="_IAS Adjustments021231_CCB.GLAudit Package.040114_CCB.Dec03AuditPack.GL.V2_CCB.Dec03AuditPack.GL.V4(trial run new)" xfId="4059"/>
    <cellStyle name="_IAS Adjustments021231_CCB.GLAudit Package.040114_CCB.Dec03AuditPack.GL.V2_CCB.Dec03AuditPack.GL.V4(trial run new) 2" xfId="4060"/>
    <cellStyle name="_IAS Adjustments021231_CCB.GLAudit Package.040114_CCB.Dec03AuditPack.GL.V2_Copy of CCB.Dec03AuditPack.GL.V4" xfId="4061"/>
    <cellStyle name="_IAS Adjustments021231_CCB.GLAudit Package.040114_CCB.Dec03AuditPack.GL.V2_Copy of CCB.Dec03AuditPack.GL.V4 2" xfId="4062"/>
    <cellStyle name="_IAS Adjustments021231_CCB.GLAudit Package.040114_CCB.Dec03AuditPack.HL.V2.revised ctl" xfId="4063"/>
    <cellStyle name="_IAS Adjustments021231_CCB.GLAudit Package.040114_CCB.Dec03AuditPack.HL.V2.revised ctl 2" xfId="4064"/>
    <cellStyle name="_IAS Adjustments021231_CCB.GLAudit Package.040114_CCB.Dec03AuditPack.HL.V2.revised ctl_05.CCB.HO.Tool.PRCAccounts.040409" xfId="4065"/>
    <cellStyle name="_IAS Adjustments021231_CCB.GLAudit Package.040114_CCB.Dec03AuditPack.HL.V2.revised ctl_05.CCB.HO.Tool.PRCAccounts.040409 2" xfId="4066"/>
    <cellStyle name="_IAS Adjustments021231_CCB.GLAudit Package.040114_CCB.Dec03AuditPack.HL.V2.revised ctl_CCB.HO.new TB template.for reporting package.040309" xfId="4067"/>
    <cellStyle name="_IAS Adjustments021231_CCB.GLAudit Package.040114_CCB.Dec03AuditPack.HL.V2.revised ctl_CCB.HO.new TB template.for reporting package.040309 2" xfId="4068"/>
    <cellStyle name="_IAS Adjustments021231_CCB.GLAudit Package.040114_CCB.Dec03AuditPack.HL.V2.revised ctl_CCB.HO.new TB template.for reporting package.040309_05.CCB.HO.Tool.PRCAccounts.040409" xfId="4069"/>
    <cellStyle name="_IAS Adjustments021231_CCB.GLAudit Package.040114_CCB.Dec03AuditPack.HL.V2.revised ctl_CCB.HO.new TB template.for reporting package.040309_05.CCB.HO.Tool.PRCAccounts.040409 2" xfId="4070"/>
    <cellStyle name="_IAS Adjustments021231_CCB.GLAudit Package.040114_CCB.Dec03AuditPack.HL.V2.revised ctl_CCB.HO.new TB template.for reporting package.1P.040316" xfId="4071"/>
    <cellStyle name="_IAS Adjustments021231_CCB.GLAudit Package.040114_CCB.Dec03AuditPack.HL.V2.revised ctl_CCB.HO.new TB template.for reporting package.1P.040316 2" xfId="4072"/>
    <cellStyle name="_IAS Adjustments021231_CCB.GLAudit Package.040114_CCB.Dec03AuditPack.HL.V2.revised ctl_CCB.HO.new TB template.for reporting package.1P.040316_05.CCB.HO.Tool.PRCAccounts.040409" xfId="4073"/>
    <cellStyle name="_IAS Adjustments021231_CCB.GLAudit Package.040114_CCB.Dec03AuditPack.HL.V2.revised ctl_CCB.HO.new TB template.for reporting package.1P.040316_05.CCB.HO.Tool.PRCAccounts.040409 2" xfId="4074"/>
    <cellStyle name="_IAS Adjustments021231_CCB.GLAudit Package.040114_CCB.Dec03AuditPack.HL.V2.revised ctl_CCB.HO.reporting TB-Comb.1P.040316" xfId="4075"/>
    <cellStyle name="_IAS Adjustments021231_CCB.GLAudit Package.040114_CCB.Dec03AuditPack.HL.V2.revised ctl_CCB.HO.reporting TB-Comb.1P.040316 2" xfId="4076"/>
    <cellStyle name="_IAS Adjustments021231_CCB.GLAudit Package.040114_CCB.Dec03AuditPack.HL.V2.revised ctl_CCB.HO.reporting TB-Comb.4Period.040316" xfId="4077"/>
    <cellStyle name="_IAS Adjustments021231_CCB.GLAudit Package.040114_CCB.Dec03AuditPack.HL.V2.revised ctl_CCB.HO.reporting TB-Comb.4Period.040316 2" xfId="4078"/>
    <cellStyle name="_IAS Adjustments021231_CCB.GLAudit Package.040114_CCB.Dec03AuditPack.HL.V2.revised ctl_CCB.HO.reporting TB-HL.1P.040316" xfId="4079"/>
    <cellStyle name="_IAS Adjustments021231_CCB.GLAudit Package.040114_CCB.Dec03AuditPack.HL.V2.revised ctl_CCB.HO.reporting TB-HL.1P.040316 2" xfId="4080"/>
    <cellStyle name="_IAS Adjustments021231_CCB.GLAudit Package.040114_CCB.Dec03AuditPack.HL.V2.revised ctl_CCB.HO.reporting TB-HL.1P.040316_05.CCB.HO.Tool.PRCAccounts.040409" xfId="4081"/>
    <cellStyle name="_IAS Adjustments021231_CCB.GLAudit Package.040114_CCB.Dec03AuditPack.HL.V2.revised ctl_CCB.HO.reporting TB-HL.1P.040316_05.CCB.HO.Tool.PRCAccounts.040409 2" xfId="4082"/>
    <cellStyle name="_IAS Adjustments021231_CCB.GLAudit Package.040114_CCB.Dec03AuditPack.HL.V2.revised ctl_CCB.HO.Tool - convert old 2.5yrs combine TB to new.040315" xfId="4083"/>
    <cellStyle name="_IAS Adjustments021231_CCB.GLAudit Package.040114_CCB.Dec03AuditPack.HL.V2.revised ctl_CCB.HO.Tool - convert old 2.5yrs combine TB to new.040315 2" xfId="4084"/>
    <cellStyle name="_IAS Adjustments021231_CCB.GLAudit Package.040114_CCB.Dec03AuditPack.HL.V2.revised ctl_CCB.xx.4P.PRCTB.yymmdd" xfId="4085"/>
    <cellStyle name="_IAS Adjustments021231_CCB.GLAudit Package.040114_CCB.Dec03AuditPack.HL.V2.revised ctl_CCB.xx.4P.PRCTB.yymmdd 2" xfId="4086"/>
    <cellStyle name="_IAS Adjustments021231_CCB.HO.New TB template.CCB PRC IAS Sorting.040223 trial run" xfId="4087"/>
    <cellStyle name="_IAS Adjustments021231_CCB.HO.New TB template.CCB PRC IAS Sorting.040223 trial run 2" xfId="4088"/>
    <cellStyle name="_IAS Adjustments021231_CCB.HO.New TB template.CCB PRC IAS Sorting.040223 trial run_05.CCB.HO.Tool.PRCAccounts.040409" xfId="4089"/>
    <cellStyle name="_IAS Adjustments021231_CCB.HO.New TB template.CCB PRC IAS Sorting.040223 trial run_05.CCB.HO.Tool.PRCAccounts.040409 2" xfId="4090"/>
    <cellStyle name="_IAS Adjustments021231_CCB.HO.New TB template.CCB PRC IAS Sorting.040223 trial run_CCB.Dec03AuditPack.GL.V2" xfId="4091"/>
    <cellStyle name="_IAS Adjustments021231_CCB.HO.New TB template.CCB PRC IAS Sorting.040223 trial run_CCB.Dec03AuditPack.GL.V2 2" xfId="4092"/>
    <cellStyle name="_IAS Adjustments021231_CCB.HO.New TB template.CCB PRC IAS Sorting.040223 trial run_CCB.Dec03AuditPack.GL.V2_05.CCB.HO.Tool.PRCAccounts.040409" xfId="4093"/>
    <cellStyle name="_IAS Adjustments021231_CCB.HO.New TB template.CCB PRC IAS Sorting.040223 trial run_CCB.Dec03AuditPack.GL.V2_05.CCB.HO.Tool.PRCAccounts.040409 2" xfId="4094"/>
    <cellStyle name="_IAS Adjustments021231_CCB.HO.New TB template.CCB PRC IAS Sorting.040223 trial run_CCB.Dec03AuditPack.GL.V2_CCB.Dec03AuditPack.GL.V4(trail run new)" xfId="4095"/>
    <cellStyle name="_IAS Adjustments021231_CCB.HO.New TB template.CCB PRC IAS Sorting.040223 trial run_CCB.Dec03AuditPack.GL.V2_CCB.Dec03AuditPack.GL.V4(trail run new) 2" xfId="4096"/>
    <cellStyle name="_IAS Adjustments021231_CCB.HO.New TB template.CCB PRC IAS Sorting.040223 trial run_CCB.Dec03AuditPack.GL.V2_CCB.Dec03AuditPack.GL.V4(trial run new)" xfId="4097"/>
    <cellStyle name="_IAS Adjustments021231_CCB.HO.New TB template.CCB PRC IAS Sorting.040223 trial run_CCB.Dec03AuditPack.GL.V2_CCB.Dec03AuditPack.GL.V4(trial run new) 2" xfId="4098"/>
    <cellStyle name="_IAS Adjustments021231_CCB.HO.New TB template.CCB PRC IAS Sorting.040223 trial run_CCB.Dec03AuditPack.GL.V2_Copy of CCB.Dec03AuditPack.GL.V4" xfId="4099"/>
    <cellStyle name="_IAS Adjustments021231_CCB.HO.New TB template.CCB PRC IAS Sorting.040223 trial run_CCB.Dec03AuditPack.GL.V2_Copy of CCB.Dec03AuditPack.GL.V4 2" xfId="4100"/>
    <cellStyle name="_IAS Adjustments021231_CCB.HO.New TB template.CCB PRC IAS Sorting.040223 trial run_CCB.Dec03AuditPack.HL.V2.revised ctl" xfId="4101"/>
    <cellStyle name="_IAS Adjustments021231_CCB.HO.New TB template.CCB PRC IAS Sorting.040223 trial run_CCB.Dec03AuditPack.HL.V2.revised ctl 2" xfId="4102"/>
    <cellStyle name="_IAS Adjustments021231_CCB.HO.New TB template.CCB PRC IAS Sorting.040223 trial run_CCB.Dec03AuditPack.HL.V2.revised ctl_05.CCB.HO.Tool.PRCAccounts.040409" xfId="4103"/>
    <cellStyle name="_IAS Adjustments021231_CCB.HO.New TB template.CCB PRC IAS Sorting.040223 trial run_CCB.Dec03AuditPack.HL.V2.revised ctl_05.CCB.HO.Tool.PRCAccounts.040409 2" xfId="4104"/>
    <cellStyle name="_IAS Adjustments021231_CCB.HO.New TB template.CCB PRC IAS Sorting.040223 trial run_CCB.Dec03AuditPack.HL.V2.revised ctl_CCB.HO.new TB template.for reporting package.040309" xfId="4105"/>
    <cellStyle name="_IAS Adjustments021231_CCB.HO.New TB template.CCB PRC IAS Sorting.040223 trial run_CCB.Dec03AuditPack.HL.V2.revised ctl_CCB.HO.new TB template.for reporting package.040309 2" xfId="4106"/>
    <cellStyle name="_IAS Adjustments021231_CCB.HO.New TB template.CCB PRC IAS Sorting.040223 trial run_CCB.Dec03AuditPack.HL.V2.revised ctl_CCB.HO.new TB template.for reporting package.040309_05.CCB.HO.Tool.PRCAccounts.040409" xfId="4107"/>
    <cellStyle name="_IAS Adjustments021231_CCB.HO.New TB template.CCB PRC IAS Sorting.040223 trial run_CCB.Dec03AuditPack.HL.V2.revised ctl_CCB.HO.new TB template.for reporting package.040309_05.CCB.HO.Tool.PRCAccounts.040409 2" xfId="4108"/>
    <cellStyle name="_IAS Adjustments021231_CCB.HO.New TB template.CCB PRC IAS Sorting.040223 trial run_CCB.Dec03AuditPack.HL.V2.revised ctl_CCB.HO.new TB template.for reporting package.1P.040316" xfId="4109"/>
    <cellStyle name="_IAS Adjustments021231_CCB.HO.New TB template.CCB PRC IAS Sorting.040223 trial run_CCB.Dec03AuditPack.HL.V2.revised ctl_CCB.HO.new TB template.for reporting package.1P.040316 2" xfId="4110"/>
    <cellStyle name="_IAS Adjustments021231_CCB.HO.New TB template.CCB PRC IAS Sorting.040223 trial run_CCB.Dec03AuditPack.HL.V2.revised ctl_CCB.HO.new TB template.for reporting package.1P.040316_05.CCB.HO.Tool.PRCAccounts.040409" xfId="4111"/>
    <cellStyle name="_IAS Adjustments021231_CCB.HO.New TB template.CCB PRC IAS Sorting.040223 trial run_CCB.Dec03AuditPack.HL.V2.revised ctl_CCB.HO.new TB template.for reporting package.1P.040316_05.CCB.HO.Tool.PRCAccounts.040409 2" xfId="4112"/>
    <cellStyle name="_IAS Adjustments021231_CCB.HO.New TB template.CCB PRC IAS Sorting.040223 trial run_CCB.Dec03AuditPack.HL.V2.revised ctl_CCB.HO.reporting TB-Comb.1P.040316" xfId="4113"/>
    <cellStyle name="_IAS Adjustments021231_CCB.HO.New TB template.CCB PRC IAS Sorting.040223 trial run_CCB.Dec03AuditPack.HL.V2.revised ctl_CCB.HO.reporting TB-Comb.1P.040316 2" xfId="4114"/>
    <cellStyle name="_IAS Adjustments021231_CCB.HO.New TB template.CCB PRC IAS Sorting.040223 trial run_CCB.Dec03AuditPack.HL.V2.revised ctl_CCB.HO.reporting TB-Comb.4Period.040316" xfId="4115"/>
    <cellStyle name="_IAS Adjustments021231_CCB.HO.New TB template.CCB PRC IAS Sorting.040223 trial run_CCB.Dec03AuditPack.HL.V2.revised ctl_CCB.HO.reporting TB-Comb.4Period.040316 2" xfId="4116"/>
    <cellStyle name="_IAS Adjustments021231_CCB.HO.New TB template.CCB PRC IAS Sorting.040223 trial run_CCB.Dec03AuditPack.HL.V2.revised ctl_CCB.HO.reporting TB-HL.1P.040316" xfId="4117"/>
    <cellStyle name="_IAS Adjustments021231_CCB.HO.New TB template.CCB PRC IAS Sorting.040223 trial run_CCB.Dec03AuditPack.HL.V2.revised ctl_CCB.HO.reporting TB-HL.1P.040316 2" xfId="4118"/>
    <cellStyle name="_IAS Adjustments021231_CCB.HO.New TB template.CCB PRC IAS Sorting.040223 trial run_CCB.Dec03AuditPack.HL.V2.revised ctl_CCB.HO.reporting TB-HL.1P.040316_05.CCB.HO.Tool.PRCAccounts.040409" xfId="4119"/>
    <cellStyle name="_IAS Adjustments021231_CCB.HO.New TB template.CCB PRC IAS Sorting.040223 trial run_CCB.Dec03AuditPack.HL.V2.revised ctl_CCB.HO.reporting TB-HL.1P.040316_05.CCB.HO.Tool.PRCAccounts.040409 2" xfId="4120"/>
    <cellStyle name="_IAS Adjustments021231_CCB.HO.New TB template.CCB PRC IAS Sorting.040223 trial run_CCB.Dec03AuditPack.HL.V2.revised ctl_CCB.HO.Tool - convert old 2.5yrs combine TB to new.040315" xfId="4121"/>
    <cellStyle name="_IAS Adjustments021231_CCB.HO.New TB template.CCB PRC IAS Sorting.040223 trial run_CCB.Dec03AuditPack.HL.V2.revised ctl_CCB.HO.Tool - convert old 2.5yrs combine TB to new.040315 2" xfId="4122"/>
    <cellStyle name="_IAS Adjustments021231_CCB.HO.New TB template.CCB PRC IAS Sorting.040223 trial run_CCB.Dec03AuditPack.HL.V2.revised ctl_CCB.xx.4P.PRCTB.yymmdd" xfId="4123"/>
    <cellStyle name="_IAS Adjustments021231_CCB.HO.New TB template.CCB PRC IAS Sorting.040223 trial run_CCB.Dec03AuditPack.HL.V2.revised ctl_CCB.xx.4P.PRCTB.yymmdd 2" xfId="4124"/>
    <cellStyle name="_IAS Adjustments021231_CCB.HO.New TB template.IAS Sorting.040210" xfId="4125"/>
    <cellStyle name="_IAS Adjustments021231_CCB.HO.New TB template.IAS Sorting.040210 2" xfId="4126"/>
    <cellStyle name="_IAS Adjustments021231_CCB.HO.New TB template.IAS Sorting.040210_05.CCB.HO.Tool.PRCAccounts.040409" xfId="4127"/>
    <cellStyle name="_IAS Adjustments021231_CCB.HO.New TB template.IAS Sorting.040210_05.CCB.HO.Tool.PRCAccounts.040409 2" xfId="4128"/>
    <cellStyle name="_IAS Adjustments021231_CCB.HO.New TB template.IAS Sorting.040210_CCB.Dec03AuditPack.GL.V2" xfId="4129"/>
    <cellStyle name="_IAS Adjustments021231_CCB.HO.New TB template.IAS Sorting.040210_CCB.Dec03AuditPack.GL.V2 2" xfId="4130"/>
    <cellStyle name="_IAS Adjustments021231_CCB.HO.New TB template.IAS Sorting.040210_CCB.Dec03AuditPack.GL.V2_05.CCB.HO.Tool.PRCAccounts.040409" xfId="4131"/>
    <cellStyle name="_IAS Adjustments021231_CCB.HO.New TB template.IAS Sorting.040210_CCB.Dec03AuditPack.GL.V2_05.CCB.HO.Tool.PRCAccounts.040409 2" xfId="4132"/>
    <cellStyle name="_IAS Adjustments021231_CCB.HO.New TB template.IAS Sorting.040210_CCB.Dec03AuditPack.GL.V2_CCB.Dec03AuditPack.GL.V4(trail run new)" xfId="4133"/>
    <cellStyle name="_IAS Adjustments021231_CCB.HO.New TB template.IAS Sorting.040210_CCB.Dec03AuditPack.GL.V2_CCB.Dec03AuditPack.GL.V4(trail run new) 2" xfId="4134"/>
    <cellStyle name="_IAS Adjustments021231_CCB.HO.New TB template.IAS Sorting.040210_CCB.Dec03AuditPack.GL.V2_CCB.Dec03AuditPack.GL.V4(trial run new)" xfId="4135"/>
    <cellStyle name="_IAS Adjustments021231_CCB.HO.New TB template.IAS Sorting.040210_CCB.Dec03AuditPack.GL.V2_CCB.Dec03AuditPack.GL.V4(trial run new) 2" xfId="4136"/>
    <cellStyle name="_IAS Adjustments021231_CCB.HO.New TB template.IAS Sorting.040210_CCB.Dec03AuditPack.GL.V2_Copy of CCB.Dec03AuditPack.GL.V4" xfId="4137"/>
    <cellStyle name="_IAS Adjustments021231_CCB.HO.New TB template.IAS Sorting.040210_CCB.Dec03AuditPack.GL.V2_Copy of CCB.Dec03AuditPack.GL.V4 2" xfId="4138"/>
    <cellStyle name="_IAS Adjustments021231_CCB.HO.New TB template.IAS Sorting.040210_CCB.Dec03AuditPack.HL.V2.revised ctl" xfId="4139"/>
    <cellStyle name="_IAS Adjustments021231_CCB.HO.New TB template.IAS Sorting.040210_CCB.Dec03AuditPack.HL.V2.revised ctl 2" xfId="4140"/>
    <cellStyle name="_IAS Adjustments021231_CCB.HO.New TB template.IAS Sorting.040210_CCB.Dec03AuditPack.HL.V2.revised ctl_05.CCB.HO.Tool.PRCAccounts.040409" xfId="4141"/>
    <cellStyle name="_IAS Adjustments021231_CCB.HO.New TB template.IAS Sorting.040210_CCB.Dec03AuditPack.HL.V2.revised ctl_05.CCB.HO.Tool.PRCAccounts.040409 2" xfId="4142"/>
    <cellStyle name="_IAS Adjustments021231_CCB.HO.New TB template.IAS Sorting.040210_CCB.Dec03AuditPack.HL.V2.revised ctl_CCB.HO.new TB template.for reporting package.040309" xfId="4143"/>
    <cellStyle name="_IAS Adjustments021231_CCB.HO.New TB template.IAS Sorting.040210_CCB.Dec03AuditPack.HL.V2.revised ctl_CCB.HO.new TB template.for reporting package.040309 2" xfId="4144"/>
    <cellStyle name="_IAS Adjustments021231_CCB.HO.New TB template.IAS Sorting.040210_CCB.Dec03AuditPack.HL.V2.revised ctl_CCB.HO.new TB template.for reporting package.040309_05.CCB.HO.Tool.PRCAccounts.040409" xfId="4145"/>
    <cellStyle name="_IAS Adjustments021231_CCB.HO.New TB template.IAS Sorting.040210_CCB.Dec03AuditPack.HL.V2.revised ctl_CCB.HO.new TB template.for reporting package.040309_05.CCB.HO.Tool.PRCAccounts.040409 2" xfId="4146"/>
    <cellStyle name="_IAS Adjustments021231_CCB.HO.New TB template.IAS Sorting.040210_CCB.Dec03AuditPack.HL.V2.revised ctl_CCB.HO.new TB template.for reporting package.1P.040316" xfId="4147"/>
    <cellStyle name="_IAS Adjustments021231_CCB.HO.New TB template.IAS Sorting.040210_CCB.Dec03AuditPack.HL.V2.revised ctl_CCB.HO.new TB template.for reporting package.1P.040316 2" xfId="4148"/>
    <cellStyle name="_IAS Adjustments021231_CCB.HO.New TB template.IAS Sorting.040210_CCB.Dec03AuditPack.HL.V2.revised ctl_CCB.HO.new TB template.for reporting package.1P.040316_05.CCB.HO.Tool.PRCAccounts.040409" xfId="4149"/>
    <cellStyle name="_IAS Adjustments021231_CCB.HO.New TB template.IAS Sorting.040210_CCB.Dec03AuditPack.HL.V2.revised ctl_CCB.HO.new TB template.for reporting package.1P.040316_05.CCB.HO.Tool.PRCAccounts.040409 2" xfId="4150"/>
    <cellStyle name="_IAS Adjustments021231_CCB.HO.New TB template.IAS Sorting.040210_CCB.Dec03AuditPack.HL.V2.revised ctl_CCB.HO.reporting TB-Comb.1P.040316" xfId="4151"/>
    <cellStyle name="_IAS Adjustments021231_CCB.HO.New TB template.IAS Sorting.040210_CCB.Dec03AuditPack.HL.V2.revised ctl_CCB.HO.reporting TB-Comb.1P.040316 2" xfId="4152"/>
    <cellStyle name="_IAS Adjustments021231_CCB.HO.New TB template.IAS Sorting.040210_CCB.Dec03AuditPack.HL.V2.revised ctl_CCB.HO.reporting TB-Comb.4Period.040316" xfId="4153"/>
    <cellStyle name="_IAS Adjustments021231_CCB.HO.New TB template.IAS Sorting.040210_CCB.Dec03AuditPack.HL.V2.revised ctl_CCB.HO.reporting TB-Comb.4Period.040316 2" xfId="4154"/>
    <cellStyle name="_IAS Adjustments021231_CCB.HO.New TB template.IAS Sorting.040210_CCB.Dec03AuditPack.HL.V2.revised ctl_CCB.HO.reporting TB-HL.1P.040316" xfId="4155"/>
    <cellStyle name="_IAS Adjustments021231_CCB.HO.New TB template.IAS Sorting.040210_CCB.Dec03AuditPack.HL.V2.revised ctl_CCB.HO.reporting TB-HL.1P.040316 2" xfId="4156"/>
    <cellStyle name="_IAS Adjustments021231_CCB.HO.New TB template.IAS Sorting.040210_CCB.Dec03AuditPack.HL.V2.revised ctl_CCB.HO.reporting TB-HL.1P.040316_05.CCB.HO.Tool.PRCAccounts.040409" xfId="4157"/>
    <cellStyle name="_IAS Adjustments021231_CCB.HO.New TB template.IAS Sorting.040210_CCB.Dec03AuditPack.HL.V2.revised ctl_CCB.HO.reporting TB-HL.1P.040316_05.CCB.HO.Tool.PRCAccounts.040409 2" xfId="4158"/>
    <cellStyle name="_IAS Adjustments021231_CCB.HO.New TB template.IAS Sorting.040210_CCB.Dec03AuditPack.HL.V2.revised ctl_CCB.HO.Tool - convert old 2.5yrs combine TB to new.040315" xfId="4159"/>
    <cellStyle name="_IAS Adjustments021231_CCB.HO.New TB template.IAS Sorting.040210_CCB.Dec03AuditPack.HL.V2.revised ctl_CCB.HO.Tool - convert old 2.5yrs combine TB to new.040315 2" xfId="4160"/>
    <cellStyle name="_IAS Adjustments021231_CCB.HO.New TB template.IAS Sorting.040210_CCB.Dec03AuditPack.HL.V2.revised ctl_CCB.xx.4P.PRCTB.yymmdd" xfId="4161"/>
    <cellStyle name="_IAS Adjustments021231_CCB.HO.New TB template.IAS Sorting.040210_CCB.Dec03AuditPack.HL.V2.revised ctl_CCB.xx.4P.PRCTB.yymmdd 2" xfId="4162"/>
    <cellStyle name="_IAS Adjustments021231_CCB.HO.New TB template.PRC Sorting.040210" xfId="4163"/>
    <cellStyle name="_IAS Adjustments021231_CCB.HO.New TB template.PRC Sorting.040210 2" xfId="4164"/>
    <cellStyle name="_IAS Adjustments021231_CCB.HO.New TB template.PRC Sorting.040210_05.CCB.HO.Tool.PRCAccounts.040409" xfId="4165"/>
    <cellStyle name="_IAS Adjustments021231_CCB.HO.New TB template.PRC Sorting.040210_05.CCB.HO.Tool.PRCAccounts.040409 2" xfId="4166"/>
    <cellStyle name="_IAS Adjustments021231_CCB.HO.New TB template.PRC Sorting.040210_CCB.Dec03AuditPack.GL.V2" xfId="4167"/>
    <cellStyle name="_IAS Adjustments021231_CCB.HO.New TB template.PRC Sorting.040210_CCB.Dec03AuditPack.GL.V2 2" xfId="4168"/>
    <cellStyle name="_IAS Adjustments021231_CCB.HO.New TB template.PRC Sorting.040210_CCB.Dec03AuditPack.GL.V2_05.CCB.HO.Tool.PRCAccounts.040409" xfId="4169"/>
    <cellStyle name="_IAS Adjustments021231_CCB.HO.New TB template.PRC Sorting.040210_CCB.Dec03AuditPack.GL.V2_05.CCB.HO.Tool.PRCAccounts.040409 2" xfId="4170"/>
    <cellStyle name="_IAS Adjustments021231_CCB.HO.New TB template.PRC Sorting.040210_CCB.Dec03AuditPack.GL.V2_CCB.Dec03AuditPack.GL.V4(trail run new)" xfId="4171"/>
    <cellStyle name="_IAS Adjustments021231_CCB.HO.New TB template.PRC Sorting.040210_CCB.Dec03AuditPack.GL.V2_CCB.Dec03AuditPack.GL.V4(trail run new) 2" xfId="4172"/>
    <cellStyle name="_IAS Adjustments021231_CCB.HO.New TB template.PRC Sorting.040210_CCB.Dec03AuditPack.GL.V2_CCB.Dec03AuditPack.GL.V4(trial run new)" xfId="4173"/>
    <cellStyle name="_IAS Adjustments021231_CCB.HO.New TB template.PRC Sorting.040210_CCB.Dec03AuditPack.GL.V2_CCB.Dec03AuditPack.GL.V4(trial run new) 2" xfId="4174"/>
    <cellStyle name="_IAS Adjustments021231_CCB.HO.New TB template.PRC Sorting.040210_CCB.Dec03AuditPack.GL.V2_Copy of CCB.Dec03AuditPack.GL.V4" xfId="4175"/>
    <cellStyle name="_IAS Adjustments021231_CCB.HO.New TB template.PRC Sorting.040210_CCB.Dec03AuditPack.GL.V2_Copy of CCB.Dec03AuditPack.GL.V4 2" xfId="4176"/>
    <cellStyle name="_IAS Adjustments021231_CCB.HO.New TB template.PRC Sorting.040210_CCB.Dec03AuditPack.HL.V2.revised ctl" xfId="4177"/>
    <cellStyle name="_IAS Adjustments021231_CCB.HO.New TB template.PRC Sorting.040210_CCB.Dec03AuditPack.HL.V2.revised ctl 2" xfId="4178"/>
    <cellStyle name="_IAS Adjustments021231_CCB.HO.New TB template.PRC Sorting.040210_CCB.Dec03AuditPack.HL.V2.revised ctl_05.CCB.HO.Tool.PRCAccounts.040409" xfId="4179"/>
    <cellStyle name="_IAS Adjustments021231_CCB.HO.New TB template.PRC Sorting.040210_CCB.Dec03AuditPack.HL.V2.revised ctl_05.CCB.HO.Tool.PRCAccounts.040409 2" xfId="4180"/>
    <cellStyle name="_IAS Adjustments021231_CCB.HO.New TB template.PRC Sorting.040210_CCB.Dec03AuditPack.HL.V2.revised ctl_CCB.HO.new TB template.for reporting package.040309" xfId="4181"/>
    <cellStyle name="_IAS Adjustments021231_CCB.HO.New TB template.PRC Sorting.040210_CCB.Dec03AuditPack.HL.V2.revised ctl_CCB.HO.new TB template.for reporting package.040309 2" xfId="4182"/>
    <cellStyle name="_IAS Adjustments021231_CCB.HO.New TB template.PRC Sorting.040210_CCB.Dec03AuditPack.HL.V2.revised ctl_CCB.HO.new TB template.for reporting package.040309_05.CCB.HO.Tool.PRCAccounts.040409" xfId="4183"/>
    <cellStyle name="_IAS Adjustments021231_CCB.HO.New TB template.PRC Sorting.040210_CCB.Dec03AuditPack.HL.V2.revised ctl_CCB.HO.new TB template.for reporting package.040309_05.CCB.HO.Tool.PRCAccounts.040409 2" xfId="4184"/>
    <cellStyle name="_IAS Adjustments021231_CCB.HO.New TB template.PRC Sorting.040210_CCB.Dec03AuditPack.HL.V2.revised ctl_CCB.HO.new TB template.for reporting package.1P.040316" xfId="4185"/>
    <cellStyle name="_IAS Adjustments021231_CCB.HO.New TB template.PRC Sorting.040210_CCB.Dec03AuditPack.HL.V2.revised ctl_CCB.HO.new TB template.for reporting package.1P.040316 2" xfId="4186"/>
    <cellStyle name="_IAS Adjustments021231_CCB.HO.New TB template.PRC Sorting.040210_CCB.Dec03AuditPack.HL.V2.revised ctl_CCB.HO.new TB template.for reporting package.1P.040316_05.CCB.HO.Tool.PRCAccounts.040409" xfId="4187"/>
    <cellStyle name="_IAS Adjustments021231_CCB.HO.New TB template.PRC Sorting.040210_CCB.Dec03AuditPack.HL.V2.revised ctl_CCB.HO.new TB template.for reporting package.1P.040316_05.CCB.HO.Tool.PRCAccounts.040409 2" xfId="4188"/>
    <cellStyle name="_IAS Adjustments021231_CCB.HO.New TB template.PRC Sorting.040210_CCB.Dec03AuditPack.HL.V2.revised ctl_CCB.HO.reporting TB-Comb.1P.040316" xfId="4189"/>
    <cellStyle name="_IAS Adjustments021231_CCB.HO.New TB template.PRC Sorting.040210_CCB.Dec03AuditPack.HL.V2.revised ctl_CCB.HO.reporting TB-Comb.1P.040316 2" xfId="4190"/>
    <cellStyle name="_IAS Adjustments021231_CCB.HO.New TB template.PRC Sorting.040210_CCB.Dec03AuditPack.HL.V2.revised ctl_CCB.HO.reporting TB-Comb.4Period.040316" xfId="4191"/>
    <cellStyle name="_IAS Adjustments021231_CCB.HO.New TB template.PRC Sorting.040210_CCB.Dec03AuditPack.HL.V2.revised ctl_CCB.HO.reporting TB-Comb.4Period.040316 2" xfId="4192"/>
    <cellStyle name="_IAS Adjustments021231_CCB.HO.New TB template.PRC Sorting.040210_CCB.Dec03AuditPack.HL.V2.revised ctl_CCB.HO.reporting TB-HL.1P.040316" xfId="4193"/>
    <cellStyle name="_IAS Adjustments021231_CCB.HO.New TB template.PRC Sorting.040210_CCB.Dec03AuditPack.HL.V2.revised ctl_CCB.HO.reporting TB-HL.1P.040316 2" xfId="4194"/>
    <cellStyle name="_IAS Adjustments021231_CCB.HO.New TB template.PRC Sorting.040210_CCB.Dec03AuditPack.HL.V2.revised ctl_CCB.HO.reporting TB-HL.1P.040316_05.CCB.HO.Tool.PRCAccounts.040409" xfId="4195"/>
    <cellStyle name="_IAS Adjustments021231_CCB.HO.New TB template.PRC Sorting.040210_CCB.Dec03AuditPack.HL.V2.revised ctl_CCB.HO.reporting TB-HL.1P.040316_05.CCB.HO.Tool.PRCAccounts.040409 2" xfId="4196"/>
    <cellStyle name="_IAS Adjustments021231_CCB.HO.New TB template.PRC Sorting.040210_CCB.Dec03AuditPack.HL.V2.revised ctl_CCB.HO.Tool - convert old 2.5yrs combine TB to new.040315" xfId="4197"/>
    <cellStyle name="_IAS Adjustments021231_CCB.HO.New TB template.PRC Sorting.040210_CCB.Dec03AuditPack.HL.V2.revised ctl_CCB.HO.Tool - convert old 2.5yrs combine TB to new.040315 2" xfId="4198"/>
    <cellStyle name="_IAS Adjustments021231_CCB.HO.New TB template.PRC Sorting.040210_CCB.Dec03AuditPack.HL.V2.revised ctl_CCB.xx.4P.PRCTB.yymmdd" xfId="4199"/>
    <cellStyle name="_IAS Adjustments021231_CCB.HO.New TB template.PRC Sorting.040210_CCB.Dec03AuditPack.HL.V2.revised ctl_CCB.xx.4P.PRCTB.yymmdd 2" xfId="4200"/>
    <cellStyle name="_IAS Adjustments030630" xfId="4201"/>
    <cellStyle name="_IAS Adjustments030630 2" xfId="4202"/>
    <cellStyle name="_IAS Adjustments030630_05.CCB.HO.Tool.PRCAccounts.040409" xfId="4203"/>
    <cellStyle name="_IAS Adjustments030630_05.CCB.HO.Tool.PRCAccounts.040409 2" xfId="4204"/>
    <cellStyle name="_IAS Adjustments030630_CCB.Dec03AuditPack.GL.V2" xfId="4205"/>
    <cellStyle name="_IAS Adjustments030630_CCB.Dec03AuditPack.GL.V2 2" xfId="4206"/>
    <cellStyle name="_IAS Adjustments030630_CCB.Dec03AuditPack.GL.V2_05.CCB.HO.Tool.PRCAccounts.040409" xfId="4207"/>
    <cellStyle name="_IAS Adjustments030630_CCB.Dec03AuditPack.GL.V2_05.CCB.HO.Tool.PRCAccounts.040409 2" xfId="4208"/>
    <cellStyle name="_IAS Adjustments030630_CCB.Dec03AuditPack.GL.V2_CCB.Dec03AuditPack.GL.V4(trail run new)" xfId="4209"/>
    <cellStyle name="_IAS Adjustments030630_CCB.Dec03AuditPack.GL.V2_CCB.Dec03AuditPack.GL.V4(trail run new) 2" xfId="4210"/>
    <cellStyle name="_IAS Adjustments030630_CCB.Dec03AuditPack.GL.V2_CCB.Dec03AuditPack.GL.V4(trial run new)" xfId="4211"/>
    <cellStyle name="_IAS Adjustments030630_CCB.Dec03AuditPack.GL.V2_CCB.Dec03AuditPack.GL.V4(trial run new) 2" xfId="4212"/>
    <cellStyle name="_IAS Adjustments030630_CCB.Dec03AuditPack.GL.V2_Copy of CCB.Dec03AuditPack.GL.V4" xfId="4213"/>
    <cellStyle name="_IAS Adjustments030630_CCB.Dec03AuditPack.GL.V2_Copy of CCB.Dec03AuditPack.GL.V4 2" xfId="4214"/>
    <cellStyle name="_IAS Adjustments030630_CCB.Dec03AuditPack.HL.V2.revised ctl" xfId="4215"/>
    <cellStyle name="_IAS Adjustments030630_CCB.Dec03AuditPack.HL.V2.revised ctl 2" xfId="4216"/>
    <cellStyle name="_IAS Adjustments030630_CCB.Dec03AuditPack.HL.V2.revised ctl_05.CCB.HO.Tool.PRCAccounts.040409" xfId="4217"/>
    <cellStyle name="_IAS Adjustments030630_CCB.Dec03AuditPack.HL.V2.revised ctl_05.CCB.HO.Tool.PRCAccounts.040409 2" xfId="4218"/>
    <cellStyle name="_IAS Adjustments030630_CCB.Dec03AuditPack.HL.V2.revised ctl_CCB.HO.new TB template.for reporting package.040309" xfId="4219"/>
    <cellStyle name="_IAS Adjustments030630_CCB.Dec03AuditPack.HL.V2.revised ctl_CCB.HO.new TB template.for reporting package.040309 2" xfId="4220"/>
    <cellStyle name="_IAS Adjustments030630_CCB.Dec03AuditPack.HL.V2.revised ctl_CCB.HO.new TB template.for reporting package.040309_05.CCB.HO.Tool.PRCAccounts.040409" xfId="4221"/>
    <cellStyle name="_IAS Adjustments030630_CCB.Dec03AuditPack.HL.V2.revised ctl_CCB.HO.new TB template.for reporting package.040309_05.CCB.HO.Tool.PRCAccounts.040409 2" xfId="4222"/>
    <cellStyle name="_IAS Adjustments030630_CCB.Dec03AuditPack.HL.V2.revised ctl_CCB.HO.new TB template.for reporting package.1P.040316" xfId="4223"/>
    <cellStyle name="_IAS Adjustments030630_CCB.Dec03AuditPack.HL.V2.revised ctl_CCB.HO.new TB template.for reporting package.1P.040316 2" xfId="4224"/>
    <cellStyle name="_IAS Adjustments030630_CCB.Dec03AuditPack.HL.V2.revised ctl_CCB.HO.new TB template.for reporting package.1P.040316_05.CCB.HO.Tool.PRCAccounts.040409" xfId="4225"/>
    <cellStyle name="_IAS Adjustments030630_CCB.Dec03AuditPack.HL.V2.revised ctl_CCB.HO.new TB template.for reporting package.1P.040316_05.CCB.HO.Tool.PRCAccounts.040409 2" xfId="4226"/>
    <cellStyle name="_IAS Adjustments030630_CCB.Dec03AuditPack.HL.V2.revised ctl_CCB.HO.reporting TB-Comb.1P.040316" xfId="4227"/>
    <cellStyle name="_IAS Adjustments030630_CCB.Dec03AuditPack.HL.V2.revised ctl_CCB.HO.reporting TB-Comb.1P.040316 2" xfId="4228"/>
    <cellStyle name="_IAS Adjustments030630_CCB.Dec03AuditPack.HL.V2.revised ctl_CCB.HO.reporting TB-Comb.4Period.040316" xfId="4229"/>
    <cellStyle name="_IAS Adjustments030630_CCB.Dec03AuditPack.HL.V2.revised ctl_CCB.HO.reporting TB-Comb.4Period.040316 2" xfId="4230"/>
    <cellStyle name="_IAS Adjustments030630_CCB.Dec03AuditPack.HL.V2.revised ctl_CCB.HO.reporting TB-HL.1P.040316" xfId="4231"/>
    <cellStyle name="_IAS Adjustments030630_CCB.Dec03AuditPack.HL.V2.revised ctl_CCB.HO.reporting TB-HL.1P.040316 2" xfId="4232"/>
    <cellStyle name="_IAS Adjustments030630_CCB.Dec03AuditPack.HL.V2.revised ctl_CCB.HO.reporting TB-HL.1P.040316_05.CCB.HO.Tool.PRCAccounts.040409" xfId="4233"/>
    <cellStyle name="_IAS Adjustments030630_CCB.Dec03AuditPack.HL.V2.revised ctl_CCB.HO.reporting TB-HL.1P.040316_05.CCB.HO.Tool.PRCAccounts.040409 2" xfId="4234"/>
    <cellStyle name="_IAS Adjustments030630_CCB.Dec03AuditPack.HL.V2.revised ctl_CCB.HO.Tool - convert old 2.5yrs combine TB to new.040315" xfId="4235"/>
    <cellStyle name="_IAS Adjustments030630_CCB.Dec03AuditPack.HL.V2.revised ctl_CCB.HO.Tool - convert old 2.5yrs combine TB to new.040315 2" xfId="4236"/>
    <cellStyle name="_IAS Adjustments030630_CCB.Dec03AuditPack.HL.V2.revised ctl_CCB.xx.4P.PRCTB.yymmdd" xfId="4237"/>
    <cellStyle name="_IAS Adjustments030630_CCB.Dec03AuditPack.HL.V2.revised ctl_CCB.xx.4P.PRCTB.yymmdd 2" xfId="4238"/>
    <cellStyle name="_IAS Adjustments030630_CCB.GLAudit Package.040114" xfId="4239"/>
    <cellStyle name="_IAS Adjustments030630_CCB.GLAudit Package.040114 2" xfId="4240"/>
    <cellStyle name="_IAS Adjustments030630_CCB.GLAudit Package.040114_05.CCB.HO.Tool.PRCAccounts.040409" xfId="4241"/>
    <cellStyle name="_IAS Adjustments030630_CCB.GLAudit Package.040114_05.CCB.HO.Tool.PRCAccounts.040409 2" xfId="4242"/>
    <cellStyle name="_IAS Adjustments030630_CCB.GLAudit Package.040114_CCB.Dec03AuditPack.GL.V2" xfId="4243"/>
    <cellStyle name="_IAS Adjustments030630_CCB.GLAudit Package.040114_CCB.Dec03AuditPack.GL.V2 2" xfId="4244"/>
    <cellStyle name="_IAS Adjustments030630_CCB.GLAudit Package.040114_CCB.Dec03AuditPack.GL.V2_05.CCB.HO.Tool.PRCAccounts.040409" xfId="4245"/>
    <cellStyle name="_IAS Adjustments030630_CCB.GLAudit Package.040114_CCB.Dec03AuditPack.GL.V2_05.CCB.HO.Tool.PRCAccounts.040409 2" xfId="4246"/>
    <cellStyle name="_IAS Adjustments030630_CCB.GLAudit Package.040114_CCB.Dec03AuditPack.GL.V2_CCB.Dec03AuditPack.GL.V4(trail run new)" xfId="4247"/>
    <cellStyle name="_IAS Adjustments030630_CCB.GLAudit Package.040114_CCB.Dec03AuditPack.GL.V2_CCB.Dec03AuditPack.GL.V4(trail run new) 2" xfId="4248"/>
    <cellStyle name="_IAS Adjustments030630_CCB.GLAudit Package.040114_CCB.Dec03AuditPack.GL.V2_CCB.Dec03AuditPack.GL.V4(trial run new)" xfId="4249"/>
    <cellStyle name="_IAS Adjustments030630_CCB.GLAudit Package.040114_CCB.Dec03AuditPack.GL.V2_CCB.Dec03AuditPack.GL.V4(trial run new) 2" xfId="4250"/>
    <cellStyle name="_IAS Adjustments030630_CCB.GLAudit Package.040114_CCB.Dec03AuditPack.GL.V2_Copy of CCB.Dec03AuditPack.GL.V4" xfId="4251"/>
    <cellStyle name="_IAS Adjustments030630_CCB.GLAudit Package.040114_CCB.Dec03AuditPack.GL.V2_Copy of CCB.Dec03AuditPack.GL.V4 2" xfId="4252"/>
    <cellStyle name="_IAS Adjustments030630_CCB.GLAudit Package.040114_CCB.Dec03AuditPack.HL.V2.revised ctl" xfId="4253"/>
    <cellStyle name="_IAS Adjustments030630_CCB.GLAudit Package.040114_CCB.Dec03AuditPack.HL.V2.revised ctl 2" xfId="4254"/>
    <cellStyle name="_IAS Adjustments030630_CCB.GLAudit Package.040114_CCB.Dec03AuditPack.HL.V2.revised ctl_05.CCB.HO.Tool.PRCAccounts.040409" xfId="4255"/>
    <cellStyle name="_IAS Adjustments030630_CCB.GLAudit Package.040114_CCB.Dec03AuditPack.HL.V2.revised ctl_05.CCB.HO.Tool.PRCAccounts.040409 2" xfId="4256"/>
    <cellStyle name="_IAS Adjustments030630_CCB.GLAudit Package.040114_CCB.Dec03AuditPack.HL.V2.revised ctl_CCB.HO.new TB template.for reporting package.040309" xfId="4257"/>
    <cellStyle name="_IAS Adjustments030630_CCB.GLAudit Package.040114_CCB.Dec03AuditPack.HL.V2.revised ctl_CCB.HO.new TB template.for reporting package.040309 2" xfId="4258"/>
    <cellStyle name="_IAS Adjustments030630_CCB.GLAudit Package.040114_CCB.Dec03AuditPack.HL.V2.revised ctl_CCB.HO.new TB template.for reporting package.040309_05.CCB.HO.Tool.PRCAccounts.040409" xfId="4259"/>
    <cellStyle name="_IAS Adjustments030630_CCB.GLAudit Package.040114_CCB.Dec03AuditPack.HL.V2.revised ctl_CCB.HO.new TB template.for reporting package.040309_05.CCB.HO.Tool.PRCAccounts.040409 2" xfId="4260"/>
    <cellStyle name="_IAS Adjustments030630_CCB.GLAudit Package.040114_CCB.Dec03AuditPack.HL.V2.revised ctl_CCB.HO.new TB template.for reporting package.1P.040316" xfId="4261"/>
    <cellStyle name="_IAS Adjustments030630_CCB.GLAudit Package.040114_CCB.Dec03AuditPack.HL.V2.revised ctl_CCB.HO.new TB template.for reporting package.1P.040316 2" xfId="4262"/>
    <cellStyle name="_IAS Adjustments030630_CCB.GLAudit Package.040114_CCB.Dec03AuditPack.HL.V2.revised ctl_CCB.HO.new TB template.for reporting package.1P.040316_05.CCB.HO.Tool.PRCAccounts.040409" xfId="4263"/>
    <cellStyle name="_IAS Adjustments030630_CCB.GLAudit Package.040114_CCB.Dec03AuditPack.HL.V2.revised ctl_CCB.HO.new TB template.for reporting package.1P.040316_05.CCB.HO.Tool.PRCAccounts.040409 2" xfId="4264"/>
    <cellStyle name="_IAS Adjustments030630_CCB.GLAudit Package.040114_CCB.Dec03AuditPack.HL.V2.revised ctl_CCB.HO.reporting TB-Comb.1P.040316" xfId="4265"/>
    <cellStyle name="_IAS Adjustments030630_CCB.GLAudit Package.040114_CCB.Dec03AuditPack.HL.V2.revised ctl_CCB.HO.reporting TB-Comb.1P.040316 2" xfId="4266"/>
    <cellStyle name="_IAS Adjustments030630_CCB.GLAudit Package.040114_CCB.Dec03AuditPack.HL.V2.revised ctl_CCB.HO.reporting TB-Comb.4Period.040316" xfId="4267"/>
    <cellStyle name="_IAS Adjustments030630_CCB.GLAudit Package.040114_CCB.Dec03AuditPack.HL.V2.revised ctl_CCB.HO.reporting TB-Comb.4Period.040316 2" xfId="4268"/>
    <cellStyle name="_IAS Adjustments030630_CCB.GLAudit Package.040114_CCB.Dec03AuditPack.HL.V2.revised ctl_CCB.HO.reporting TB-HL.1P.040316" xfId="4269"/>
    <cellStyle name="_IAS Adjustments030630_CCB.GLAudit Package.040114_CCB.Dec03AuditPack.HL.V2.revised ctl_CCB.HO.reporting TB-HL.1P.040316 2" xfId="4270"/>
    <cellStyle name="_IAS Adjustments030630_CCB.GLAudit Package.040114_CCB.Dec03AuditPack.HL.V2.revised ctl_CCB.HO.reporting TB-HL.1P.040316_05.CCB.HO.Tool.PRCAccounts.040409" xfId="4271"/>
    <cellStyle name="_IAS Adjustments030630_CCB.GLAudit Package.040114_CCB.Dec03AuditPack.HL.V2.revised ctl_CCB.HO.reporting TB-HL.1P.040316_05.CCB.HO.Tool.PRCAccounts.040409 2" xfId="4272"/>
    <cellStyle name="_IAS Adjustments030630_CCB.GLAudit Package.040114_CCB.Dec03AuditPack.HL.V2.revised ctl_CCB.HO.Tool - convert old 2.5yrs combine TB to new.040315" xfId="4273"/>
    <cellStyle name="_IAS Adjustments030630_CCB.GLAudit Package.040114_CCB.Dec03AuditPack.HL.V2.revised ctl_CCB.HO.Tool - convert old 2.5yrs combine TB to new.040315 2" xfId="4274"/>
    <cellStyle name="_IAS Adjustments030630_CCB.GLAudit Package.040114_CCB.Dec03AuditPack.HL.V2.revised ctl_CCB.xx.4P.PRCTB.yymmdd" xfId="4275"/>
    <cellStyle name="_IAS Adjustments030630_CCB.GLAudit Package.040114_CCB.Dec03AuditPack.HL.V2.revised ctl_CCB.xx.4P.PRCTB.yymmdd 2" xfId="4276"/>
    <cellStyle name="_IAS Adjustments030630_CCB.HO.New TB template.CCB PRC IAS Sorting.040223 trial run" xfId="4277"/>
    <cellStyle name="_IAS Adjustments030630_CCB.HO.New TB template.CCB PRC IAS Sorting.040223 trial run 2" xfId="4278"/>
    <cellStyle name="_IAS Adjustments030630_CCB.HO.New TB template.CCB PRC IAS Sorting.040223 trial run_05.CCB.HO.Tool.PRCAccounts.040409" xfId="4279"/>
    <cellStyle name="_IAS Adjustments030630_CCB.HO.New TB template.CCB PRC IAS Sorting.040223 trial run_05.CCB.HO.Tool.PRCAccounts.040409 2" xfId="4280"/>
    <cellStyle name="_IAS Adjustments030630_CCB.HO.New TB template.CCB PRC IAS Sorting.040223 trial run_CCB.Dec03AuditPack.GL.V2" xfId="4281"/>
    <cellStyle name="_IAS Adjustments030630_CCB.HO.New TB template.CCB PRC IAS Sorting.040223 trial run_CCB.Dec03AuditPack.GL.V2 2" xfId="4282"/>
    <cellStyle name="_IAS Adjustments030630_CCB.HO.New TB template.CCB PRC IAS Sorting.040223 trial run_CCB.Dec03AuditPack.GL.V2_05.CCB.HO.Tool.PRCAccounts.040409" xfId="4283"/>
    <cellStyle name="_IAS Adjustments030630_CCB.HO.New TB template.CCB PRC IAS Sorting.040223 trial run_CCB.Dec03AuditPack.GL.V2_05.CCB.HO.Tool.PRCAccounts.040409 2" xfId="4284"/>
    <cellStyle name="_IAS Adjustments030630_CCB.HO.New TB template.CCB PRC IAS Sorting.040223 trial run_CCB.Dec03AuditPack.GL.V2_CCB.Dec03AuditPack.GL.V4(trail run new)" xfId="4285"/>
    <cellStyle name="_IAS Adjustments030630_CCB.HO.New TB template.CCB PRC IAS Sorting.040223 trial run_CCB.Dec03AuditPack.GL.V2_CCB.Dec03AuditPack.GL.V4(trail run new) 2" xfId="4286"/>
    <cellStyle name="_IAS Adjustments030630_CCB.HO.New TB template.CCB PRC IAS Sorting.040223 trial run_CCB.Dec03AuditPack.GL.V2_CCB.Dec03AuditPack.GL.V4(trial run new)" xfId="4287"/>
    <cellStyle name="_IAS Adjustments030630_CCB.HO.New TB template.CCB PRC IAS Sorting.040223 trial run_CCB.Dec03AuditPack.GL.V2_CCB.Dec03AuditPack.GL.V4(trial run new) 2" xfId="4288"/>
    <cellStyle name="_IAS Adjustments030630_CCB.HO.New TB template.CCB PRC IAS Sorting.040223 trial run_CCB.Dec03AuditPack.GL.V2_Copy of CCB.Dec03AuditPack.GL.V4" xfId="4289"/>
    <cellStyle name="_IAS Adjustments030630_CCB.HO.New TB template.CCB PRC IAS Sorting.040223 trial run_CCB.Dec03AuditPack.GL.V2_Copy of CCB.Dec03AuditPack.GL.V4 2" xfId="4290"/>
    <cellStyle name="_IAS Adjustments030630_CCB.HO.New TB template.CCB PRC IAS Sorting.040223 trial run_CCB.Dec03AuditPack.HL.V2.revised ctl" xfId="4291"/>
    <cellStyle name="_IAS Adjustments030630_CCB.HO.New TB template.CCB PRC IAS Sorting.040223 trial run_CCB.Dec03AuditPack.HL.V2.revised ctl 2" xfId="4292"/>
    <cellStyle name="_IAS Adjustments030630_CCB.HO.New TB template.CCB PRC IAS Sorting.040223 trial run_CCB.Dec03AuditPack.HL.V2.revised ctl_05.CCB.HO.Tool.PRCAccounts.040409" xfId="4293"/>
    <cellStyle name="_IAS Adjustments030630_CCB.HO.New TB template.CCB PRC IAS Sorting.040223 trial run_CCB.Dec03AuditPack.HL.V2.revised ctl_05.CCB.HO.Tool.PRCAccounts.040409 2" xfId="4294"/>
    <cellStyle name="_IAS Adjustments030630_CCB.HO.New TB template.CCB PRC IAS Sorting.040223 trial run_CCB.Dec03AuditPack.HL.V2.revised ctl_CCB.HO.new TB template.for reporting package.040309" xfId="4295"/>
    <cellStyle name="_IAS Adjustments030630_CCB.HO.New TB template.CCB PRC IAS Sorting.040223 trial run_CCB.Dec03AuditPack.HL.V2.revised ctl_CCB.HO.new TB template.for reporting package.040309 2" xfId="4296"/>
    <cellStyle name="_IAS Adjustments030630_CCB.HO.New TB template.CCB PRC IAS Sorting.040223 trial run_CCB.Dec03AuditPack.HL.V2.revised ctl_CCB.HO.new TB template.for reporting package.040309_05.CCB.HO.Tool.PRCAccounts.040409" xfId="4297"/>
    <cellStyle name="_IAS Adjustments030630_CCB.HO.New TB template.CCB PRC IAS Sorting.040223 trial run_CCB.Dec03AuditPack.HL.V2.revised ctl_CCB.HO.new TB template.for reporting package.040309_05.CCB.HO.Tool.PRCAccounts.040409 2" xfId="4298"/>
    <cellStyle name="_IAS Adjustments030630_CCB.HO.New TB template.CCB PRC IAS Sorting.040223 trial run_CCB.Dec03AuditPack.HL.V2.revised ctl_CCB.HO.new TB template.for reporting package.1P.040316" xfId="4299"/>
    <cellStyle name="_IAS Adjustments030630_CCB.HO.New TB template.CCB PRC IAS Sorting.040223 trial run_CCB.Dec03AuditPack.HL.V2.revised ctl_CCB.HO.new TB template.for reporting package.1P.040316 2" xfId="4300"/>
    <cellStyle name="_IAS Adjustments030630_CCB.HO.New TB template.CCB PRC IAS Sorting.040223 trial run_CCB.Dec03AuditPack.HL.V2.revised ctl_CCB.HO.new TB template.for reporting package.1P.040316_05.CCB.HO.Tool.PRCAccounts.040409" xfId="4301"/>
    <cellStyle name="_IAS Adjustments030630_CCB.HO.New TB template.CCB PRC IAS Sorting.040223 trial run_CCB.Dec03AuditPack.HL.V2.revised ctl_CCB.HO.new TB template.for reporting package.1P.040316_05.CCB.HO.Tool.PRCAccounts.040409 2" xfId="4302"/>
    <cellStyle name="_IAS Adjustments030630_CCB.HO.New TB template.CCB PRC IAS Sorting.040223 trial run_CCB.Dec03AuditPack.HL.V2.revised ctl_CCB.HO.reporting TB-Comb.1P.040316" xfId="4303"/>
    <cellStyle name="_IAS Adjustments030630_CCB.HO.New TB template.CCB PRC IAS Sorting.040223 trial run_CCB.Dec03AuditPack.HL.V2.revised ctl_CCB.HO.reporting TB-Comb.1P.040316 2" xfId="4304"/>
    <cellStyle name="_IAS Adjustments030630_CCB.HO.New TB template.CCB PRC IAS Sorting.040223 trial run_CCB.Dec03AuditPack.HL.V2.revised ctl_CCB.HO.reporting TB-Comb.4Period.040316" xfId="4305"/>
    <cellStyle name="_IAS Adjustments030630_CCB.HO.New TB template.CCB PRC IAS Sorting.040223 trial run_CCB.Dec03AuditPack.HL.V2.revised ctl_CCB.HO.reporting TB-Comb.4Period.040316 2" xfId="4306"/>
    <cellStyle name="_IAS Adjustments030630_CCB.HO.New TB template.CCB PRC IAS Sorting.040223 trial run_CCB.Dec03AuditPack.HL.V2.revised ctl_CCB.HO.reporting TB-HL.1P.040316" xfId="4307"/>
    <cellStyle name="_IAS Adjustments030630_CCB.HO.New TB template.CCB PRC IAS Sorting.040223 trial run_CCB.Dec03AuditPack.HL.V2.revised ctl_CCB.HO.reporting TB-HL.1P.040316 2" xfId="4308"/>
    <cellStyle name="_IAS Adjustments030630_CCB.HO.New TB template.CCB PRC IAS Sorting.040223 trial run_CCB.Dec03AuditPack.HL.V2.revised ctl_CCB.HO.reporting TB-HL.1P.040316_05.CCB.HO.Tool.PRCAccounts.040409" xfId="4309"/>
    <cellStyle name="_IAS Adjustments030630_CCB.HO.New TB template.CCB PRC IAS Sorting.040223 trial run_CCB.Dec03AuditPack.HL.V2.revised ctl_CCB.HO.reporting TB-HL.1P.040316_05.CCB.HO.Tool.PRCAccounts.040409 2" xfId="4310"/>
    <cellStyle name="_IAS Adjustments030630_CCB.HO.New TB template.CCB PRC IAS Sorting.040223 trial run_CCB.Dec03AuditPack.HL.V2.revised ctl_CCB.HO.Tool - convert old 2.5yrs combine TB to new.040315" xfId="4311"/>
    <cellStyle name="_IAS Adjustments030630_CCB.HO.New TB template.CCB PRC IAS Sorting.040223 trial run_CCB.Dec03AuditPack.HL.V2.revised ctl_CCB.HO.Tool - convert old 2.5yrs combine TB to new.040315 2" xfId="4312"/>
    <cellStyle name="_IAS Adjustments030630_CCB.HO.New TB template.CCB PRC IAS Sorting.040223 trial run_CCB.Dec03AuditPack.HL.V2.revised ctl_CCB.xx.4P.PRCTB.yymmdd" xfId="4313"/>
    <cellStyle name="_IAS Adjustments030630_CCB.HO.New TB template.CCB PRC IAS Sorting.040223 trial run_CCB.Dec03AuditPack.HL.V2.revised ctl_CCB.xx.4P.PRCTB.yymmdd 2" xfId="4314"/>
    <cellStyle name="_IAS Adjustments030630_CCB.HO.New TB template.IAS Sorting.040210" xfId="4315"/>
    <cellStyle name="_IAS Adjustments030630_CCB.HO.New TB template.IAS Sorting.040210 2" xfId="4316"/>
    <cellStyle name="_IAS Adjustments030630_CCB.HO.New TB template.IAS Sorting.040210_05.CCB.HO.Tool.PRCAccounts.040409" xfId="4317"/>
    <cellStyle name="_IAS Adjustments030630_CCB.HO.New TB template.IAS Sorting.040210_05.CCB.HO.Tool.PRCAccounts.040409 2" xfId="4318"/>
    <cellStyle name="_IAS Adjustments030630_CCB.HO.New TB template.IAS Sorting.040210_CCB.Dec03AuditPack.GL.V2" xfId="4319"/>
    <cellStyle name="_IAS Adjustments030630_CCB.HO.New TB template.IAS Sorting.040210_CCB.Dec03AuditPack.GL.V2 2" xfId="4320"/>
    <cellStyle name="_IAS Adjustments030630_CCB.HO.New TB template.IAS Sorting.040210_CCB.Dec03AuditPack.GL.V2_05.CCB.HO.Tool.PRCAccounts.040409" xfId="4321"/>
    <cellStyle name="_IAS Adjustments030630_CCB.HO.New TB template.IAS Sorting.040210_CCB.Dec03AuditPack.GL.V2_05.CCB.HO.Tool.PRCAccounts.040409 2" xfId="4322"/>
    <cellStyle name="_IAS Adjustments030630_CCB.HO.New TB template.IAS Sorting.040210_CCB.Dec03AuditPack.GL.V2_CCB.Dec03AuditPack.GL.V4(trail run new)" xfId="4323"/>
    <cellStyle name="_IAS Adjustments030630_CCB.HO.New TB template.IAS Sorting.040210_CCB.Dec03AuditPack.GL.V2_CCB.Dec03AuditPack.GL.V4(trail run new) 2" xfId="4324"/>
    <cellStyle name="_IAS Adjustments030630_CCB.HO.New TB template.IAS Sorting.040210_CCB.Dec03AuditPack.GL.V2_CCB.Dec03AuditPack.GL.V4(trial run new)" xfId="4325"/>
    <cellStyle name="_IAS Adjustments030630_CCB.HO.New TB template.IAS Sorting.040210_CCB.Dec03AuditPack.GL.V2_CCB.Dec03AuditPack.GL.V4(trial run new) 2" xfId="4326"/>
    <cellStyle name="_IAS Adjustments030630_CCB.HO.New TB template.IAS Sorting.040210_CCB.Dec03AuditPack.GL.V2_Copy of CCB.Dec03AuditPack.GL.V4" xfId="4327"/>
    <cellStyle name="_IAS Adjustments030630_CCB.HO.New TB template.IAS Sorting.040210_CCB.Dec03AuditPack.GL.V2_Copy of CCB.Dec03AuditPack.GL.V4 2" xfId="4328"/>
    <cellStyle name="_IAS Adjustments030630_CCB.HO.New TB template.IAS Sorting.040210_CCB.Dec03AuditPack.HL.V2.revised ctl" xfId="4329"/>
    <cellStyle name="_IAS Adjustments030630_CCB.HO.New TB template.IAS Sorting.040210_CCB.Dec03AuditPack.HL.V2.revised ctl 2" xfId="4330"/>
    <cellStyle name="_IAS Adjustments030630_CCB.HO.New TB template.IAS Sorting.040210_CCB.Dec03AuditPack.HL.V2.revised ctl_05.CCB.HO.Tool.PRCAccounts.040409" xfId="4331"/>
    <cellStyle name="_IAS Adjustments030630_CCB.HO.New TB template.IAS Sorting.040210_CCB.Dec03AuditPack.HL.V2.revised ctl_05.CCB.HO.Tool.PRCAccounts.040409 2" xfId="4332"/>
    <cellStyle name="_IAS Adjustments030630_CCB.HO.New TB template.IAS Sorting.040210_CCB.Dec03AuditPack.HL.V2.revised ctl_CCB.HO.new TB template.for reporting package.040309" xfId="4333"/>
    <cellStyle name="_IAS Adjustments030630_CCB.HO.New TB template.IAS Sorting.040210_CCB.Dec03AuditPack.HL.V2.revised ctl_CCB.HO.new TB template.for reporting package.040309 2" xfId="4334"/>
    <cellStyle name="_IAS Adjustments030630_CCB.HO.New TB template.IAS Sorting.040210_CCB.Dec03AuditPack.HL.V2.revised ctl_CCB.HO.new TB template.for reporting package.040309_05.CCB.HO.Tool.PRCAccounts.040409" xfId="4335"/>
    <cellStyle name="_IAS Adjustments030630_CCB.HO.New TB template.IAS Sorting.040210_CCB.Dec03AuditPack.HL.V2.revised ctl_CCB.HO.new TB template.for reporting package.040309_05.CCB.HO.Tool.PRCAccounts.040409 2" xfId="4336"/>
    <cellStyle name="_IAS Adjustments030630_CCB.HO.New TB template.IAS Sorting.040210_CCB.Dec03AuditPack.HL.V2.revised ctl_CCB.HO.new TB template.for reporting package.1P.040316" xfId="4337"/>
    <cellStyle name="_IAS Adjustments030630_CCB.HO.New TB template.IAS Sorting.040210_CCB.Dec03AuditPack.HL.V2.revised ctl_CCB.HO.new TB template.for reporting package.1P.040316 2" xfId="4338"/>
    <cellStyle name="_IAS Adjustments030630_CCB.HO.New TB template.IAS Sorting.040210_CCB.Dec03AuditPack.HL.V2.revised ctl_CCB.HO.new TB template.for reporting package.1P.040316_05.CCB.HO.Tool.PRCAccounts.040409" xfId="4339"/>
    <cellStyle name="_IAS Adjustments030630_CCB.HO.New TB template.IAS Sorting.040210_CCB.Dec03AuditPack.HL.V2.revised ctl_CCB.HO.new TB template.for reporting package.1P.040316_05.CCB.HO.Tool.PRCAccounts.040409 2" xfId="4340"/>
    <cellStyle name="_IAS Adjustments030630_CCB.HO.New TB template.IAS Sorting.040210_CCB.Dec03AuditPack.HL.V2.revised ctl_CCB.HO.reporting TB-Comb.1P.040316" xfId="4341"/>
    <cellStyle name="_IAS Adjustments030630_CCB.HO.New TB template.IAS Sorting.040210_CCB.Dec03AuditPack.HL.V2.revised ctl_CCB.HO.reporting TB-Comb.1P.040316 2" xfId="4342"/>
    <cellStyle name="_IAS Adjustments030630_CCB.HO.New TB template.IAS Sorting.040210_CCB.Dec03AuditPack.HL.V2.revised ctl_CCB.HO.reporting TB-Comb.4Period.040316" xfId="4343"/>
    <cellStyle name="_IAS Adjustments030630_CCB.HO.New TB template.IAS Sorting.040210_CCB.Dec03AuditPack.HL.V2.revised ctl_CCB.HO.reporting TB-Comb.4Period.040316 2" xfId="4344"/>
    <cellStyle name="_IAS Adjustments030630_CCB.HO.New TB template.IAS Sorting.040210_CCB.Dec03AuditPack.HL.V2.revised ctl_CCB.HO.reporting TB-HL.1P.040316" xfId="4345"/>
    <cellStyle name="_IAS Adjustments030630_CCB.HO.New TB template.IAS Sorting.040210_CCB.Dec03AuditPack.HL.V2.revised ctl_CCB.HO.reporting TB-HL.1P.040316 2" xfId="4346"/>
    <cellStyle name="_IAS Adjustments030630_CCB.HO.New TB template.IAS Sorting.040210_CCB.Dec03AuditPack.HL.V2.revised ctl_CCB.HO.reporting TB-HL.1P.040316_05.CCB.HO.Tool.PRCAccounts.040409" xfId="4347"/>
    <cellStyle name="_IAS Adjustments030630_CCB.HO.New TB template.IAS Sorting.040210_CCB.Dec03AuditPack.HL.V2.revised ctl_CCB.HO.reporting TB-HL.1P.040316_05.CCB.HO.Tool.PRCAccounts.040409 2" xfId="4348"/>
    <cellStyle name="_IAS Adjustments030630_CCB.HO.New TB template.IAS Sorting.040210_CCB.Dec03AuditPack.HL.V2.revised ctl_CCB.HO.Tool - convert old 2.5yrs combine TB to new.040315" xfId="4349"/>
    <cellStyle name="_IAS Adjustments030630_CCB.HO.New TB template.IAS Sorting.040210_CCB.Dec03AuditPack.HL.V2.revised ctl_CCB.HO.Tool - convert old 2.5yrs combine TB to new.040315 2" xfId="4350"/>
    <cellStyle name="_IAS Adjustments030630_CCB.HO.New TB template.IAS Sorting.040210_CCB.Dec03AuditPack.HL.V2.revised ctl_CCB.xx.4P.PRCTB.yymmdd" xfId="4351"/>
    <cellStyle name="_IAS Adjustments030630_CCB.HO.New TB template.IAS Sorting.040210_CCB.Dec03AuditPack.HL.V2.revised ctl_CCB.xx.4P.PRCTB.yymmdd 2" xfId="4352"/>
    <cellStyle name="_IAS Adjustments030630_CCB.HO.New TB template.PRC Sorting.040210" xfId="4353"/>
    <cellStyle name="_IAS Adjustments030630_CCB.HO.New TB template.PRC Sorting.040210 2" xfId="4354"/>
    <cellStyle name="_IAS Adjustments030630_CCB.HO.New TB template.PRC Sorting.040210_05.CCB.HO.Tool.PRCAccounts.040409" xfId="4355"/>
    <cellStyle name="_IAS Adjustments030630_CCB.HO.New TB template.PRC Sorting.040210_05.CCB.HO.Tool.PRCAccounts.040409 2" xfId="4356"/>
    <cellStyle name="_IAS Adjustments030630_CCB.HO.New TB template.PRC Sorting.040210_CCB.Dec03AuditPack.GL.V2" xfId="4357"/>
    <cellStyle name="_IAS Adjustments030630_CCB.HO.New TB template.PRC Sorting.040210_CCB.Dec03AuditPack.GL.V2 2" xfId="4358"/>
    <cellStyle name="_IAS Adjustments030630_CCB.HO.New TB template.PRC Sorting.040210_CCB.Dec03AuditPack.GL.V2_05.CCB.HO.Tool.PRCAccounts.040409" xfId="4359"/>
    <cellStyle name="_IAS Adjustments030630_CCB.HO.New TB template.PRC Sorting.040210_CCB.Dec03AuditPack.GL.V2_05.CCB.HO.Tool.PRCAccounts.040409 2" xfId="4360"/>
    <cellStyle name="_IAS Adjustments030630_CCB.HO.New TB template.PRC Sorting.040210_CCB.Dec03AuditPack.GL.V2_CCB.Dec03AuditPack.GL.V4(trail run new)" xfId="4361"/>
    <cellStyle name="_IAS Adjustments030630_CCB.HO.New TB template.PRC Sorting.040210_CCB.Dec03AuditPack.GL.V2_CCB.Dec03AuditPack.GL.V4(trail run new) 2" xfId="4362"/>
    <cellStyle name="_IAS Adjustments030630_CCB.HO.New TB template.PRC Sorting.040210_CCB.Dec03AuditPack.GL.V2_CCB.Dec03AuditPack.GL.V4(trial run new)" xfId="4363"/>
    <cellStyle name="_IAS Adjustments030630_CCB.HO.New TB template.PRC Sorting.040210_CCB.Dec03AuditPack.GL.V2_CCB.Dec03AuditPack.GL.V4(trial run new) 2" xfId="4364"/>
    <cellStyle name="_IAS Adjustments030630_CCB.HO.New TB template.PRC Sorting.040210_CCB.Dec03AuditPack.GL.V2_Copy of CCB.Dec03AuditPack.GL.V4" xfId="4365"/>
    <cellStyle name="_IAS Adjustments030630_CCB.HO.New TB template.PRC Sorting.040210_CCB.Dec03AuditPack.GL.V2_Copy of CCB.Dec03AuditPack.GL.V4 2" xfId="4366"/>
    <cellStyle name="_IAS Adjustments030630_CCB.HO.New TB template.PRC Sorting.040210_CCB.Dec03AuditPack.HL.V2.revised ctl" xfId="4367"/>
    <cellStyle name="_IAS Adjustments030630_CCB.HO.New TB template.PRC Sorting.040210_CCB.Dec03AuditPack.HL.V2.revised ctl 2" xfId="4368"/>
    <cellStyle name="_IAS Adjustments030630_CCB.HO.New TB template.PRC Sorting.040210_CCB.Dec03AuditPack.HL.V2.revised ctl_05.CCB.HO.Tool.PRCAccounts.040409" xfId="4369"/>
    <cellStyle name="_IAS Adjustments030630_CCB.HO.New TB template.PRC Sorting.040210_CCB.Dec03AuditPack.HL.V2.revised ctl_05.CCB.HO.Tool.PRCAccounts.040409 2" xfId="4370"/>
    <cellStyle name="_IAS Adjustments030630_CCB.HO.New TB template.PRC Sorting.040210_CCB.Dec03AuditPack.HL.V2.revised ctl_CCB.HO.new TB template.for reporting package.040309" xfId="4371"/>
    <cellStyle name="_IAS Adjustments030630_CCB.HO.New TB template.PRC Sorting.040210_CCB.Dec03AuditPack.HL.V2.revised ctl_CCB.HO.new TB template.for reporting package.040309 2" xfId="4372"/>
    <cellStyle name="_IAS Adjustments030630_CCB.HO.New TB template.PRC Sorting.040210_CCB.Dec03AuditPack.HL.V2.revised ctl_CCB.HO.new TB template.for reporting package.040309_05.CCB.HO.Tool.PRCAccounts.040409" xfId="4373"/>
    <cellStyle name="_IAS Adjustments030630_CCB.HO.New TB template.PRC Sorting.040210_CCB.Dec03AuditPack.HL.V2.revised ctl_CCB.HO.new TB template.for reporting package.040309_05.CCB.HO.Tool.PRCAccounts.040409 2" xfId="4374"/>
    <cellStyle name="_IAS Adjustments030630_CCB.HO.New TB template.PRC Sorting.040210_CCB.Dec03AuditPack.HL.V2.revised ctl_CCB.HO.new TB template.for reporting package.1P.040316" xfId="4375"/>
    <cellStyle name="_IAS Adjustments030630_CCB.HO.New TB template.PRC Sorting.040210_CCB.Dec03AuditPack.HL.V2.revised ctl_CCB.HO.new TB template.for reporting package.1P.040316 2" xfId="4376"/>
    <cellStyle name="_IAS Adjustments030630_CCB.HO.New TB template.PRC Sorting.040210_CCB.Dec03AuditPack.HL.V2.revised ctl_CCB.HO.new TB template.for reporting package.1P.040316_05.CCB.HO.Tool.PRCAccounts.040409" xfId="4377"/>
    <cellStyle name="_IAS Adjustments030630_CCB.HO.New TB template.PRC Sorting.040210_CCB.Dec03AuditPack.HL.V2.revised ctl_CCB.HO.new TB template.for reporting package.1P.040316_05.CCB.HO.Tool.PRCAccounts.040409 2" xfId="4378"/>
    <cellStyle name="_IAS Adjustments030630_CCB.HO.New TB template.PRC Sorting.040210_CCB.Dec03AuditPack.HL.V2.revised ctl_CCB.HO.reporting TB-Comb.1P.040316" xfId="4379"/>
    <cellStyle name="_IAS Adjustments030630_CCB.HO.New TB template.PRC Sorting.040210_CCB.Dec03AuditPack.HL.V2.revised ctl_CCB.HO.reporting TB-Comb.1P.040316 2" xfId="4380"/>
    <cellStyle name="_IAS Adjustments030630_CCB.HO.New TB template.PRC Sorting.040210_CCB.Dec03AuditPack.HL.V2.revised ctl_CCB.HO.reporting TB-Comb.4Period.040316" xfId="4381"/>
    <cellStyle name="_IAS Adjustments030630_CCB.HO.New TB template.PRC Sorting.040210_CCB.Dec03AuditPack.HL.V2.revised ctl_CCB.HO.reporting TB-Comb.4Period.040316 2" xfId="4382"/>
    <cellStyle name="_IAS Adjustments030630_CCB.HO.New TB template.PRC Sorting.040210_CCB.Dec03AuditPack.HL.V2.revised ctl_CCB.HO.reporting TB-HL.1P.040316" xfId="4383"/>
    <cellStyle name="_IAS Adjustments030630_CCB.HO.New TB template.PRC Sorting.040210_CCB.Dec03AuditPack.HL.V2.revised ctl_CCB.HO.reporting TB-HL.1P.040316 2" xfId="4384"/>
    <cellStyle name="_IAS Adjustments030630_CCB.HO.New TB template.PRC Sorting.040210_CCB.Dec03AuditPack.HL.V2.revised ctl_CCB.HO.reporting TB-HL.1P.040316_05.CCB.HO.Tool.PRCAccounts.040409" xfId="4385"/>
    <cellStyle name="_IAS Adjustments030630_CCB.HO.New TB template.PRC Sorting.040210_CCB.Dec03AuditPack.HL.V2.revised ctl_CCB.HO.reporting TB-HL.1P.040316_05.CCB.HO.Tool.PRCAccounts.040409 2" xfId="4386"/>
    <cellStyle name="_IAS Adjustments030630_CCB.HO.New TB template.PRC Sorting.040210_CCB.Dec03AuditPack.HL.V2.revised ctl_CCB.HO.Tool - convert old 2.5yrs combine TB to new.040315" xfId="4387"/>
    <cellStyle name="_IAS Adjustments030630_CCB.HO.New TB template.PRC Sorting.040210_CCB.Dec03AuditPack.HL.V2.revised ctl_CCB.HO.Tool - convert old 2.5yrs combine TB to new.040315 2" xfId="4388"/>
    <cellStyle name="_IAS Adjustments030630_CCB.HO.New TB template.PRC Sorting.040210_CCB.Dec03AuditPack.HL.V2.revised ctl_CCB.xx.4P.PRCTB.yymmdd" xfId="4389"/>
    <cellStyle name="_IAS Adjustments030630_CCB.HO.New TB template.PRC Sorting.040210_CCB.Dec03AuditPack.HL.V2.revised ctl_CCB.xx.4P.PRCTB.yymmdd 2" xfId="4390"/>
    <cellStyle name="_IFRS Currency exposure 1223" xfId="4391"/>
    <cellStyle name="_IFRS Currency exposure 1223 2" xfId="4392"/>
    <cellStyle name="_IFRS Currency exposure 1223_CCBC.Consol.0412.PRCAccount" xfId="4393"/>
    <cellStyle name="_IFRS Currency exposure 1223_CCBC.Consol.0412.PRCAccount 2" xfId="4394"/>
    <cellStyle name="_IFRS Currency exposure 1223_CCBC.Consol.0412PRCAccount" xfId="4395"/>
    <cellStyle name="_IFRS Currency exposure 1223_CCBC.Consol.0412PRCAccount 2" xfId="4396"/>
    <cellStyle name="_in-ter-com" xfId="4397"/>
    <cellStyle name="_in-ter-com 2" xfId="4398"/>
    <cellStyle name="_intercom tran" xfId="4399"/>
    <cellStyle name="_intercom tran 2" xfId="4400"/>
    <cellStyle name="_Intercom trans. Eli. Consol. Dec 2005-final.V3 " xfId="4401"/>
    <cellStyle name="_Intercom trans. Eli. Consol. Dec 2005-final.V3  2" xfId="4402"/>
    <cellStyle name="_in-ter-com_200506.sales com.GI.intercompany" xfId="4403"/>
    <cellStyle name="_in-ter-com_200506.sales com.GI.intercompany 2" xfId="4404"/>
    <cellStyle name="_in-ter-com_20051231.sales com.GI1.intercompany" xfId="4405"/>
    <cellStyle name="_in-ter-com_20051231.sales com.GI1.intercompany 2" xfId="4406"/>
    <cellStyle name="_in-ter-com_intercompany transaction" xfId="4407"/>
    <cellStyle name="_in-ter-com_intercompany transaction 2" xfId="4408"/>
    <cellStyle name="_KPMG original version" xfId="4409"/>
    <cellStyle name="_KPMG original version 2" xfId="4410"/>
    <cellStyle name="_KPMG original version_Shenhua PBC package for 14 Jun（袁）" xfId="4411"/>
    <cellStyle name="_KPMG original version_Shenhua PBC package for 14 Jun（袁） 2" xfId="4412"/>
    <cellStyle name="_loan detail (pledged)-- final" xfId="4413"/>
    <cellStyle name="_loan detail (pledged)-- final 2" xfId="4414"/>
    <cellStyle name="_Loan details-Group.ST.20061230" xfId="4415"/>
    <cellStyle name="_Loan details-Group.ST.20061230 2" xfId="4416"/>
    <cellStyle name="_Loan details-Group.ST.Dec 06.v6" xfId="4417"/>
    <cellStyle name="_Loan details-Group.ST.Dec 06.v6 2" xfId="4418"/>
    <cellStyle name="_loan-WP-V2(final)- updated" xfId="4419"/>
    <cellStyle name="_loan-WP-V2(final)- updated 2" xfId="4420"/>
    <cellStyle name="_loan-WP-V2(final)- updated_Fair value" xfId="4421"/>
    <cellStyle name="_loan-WP-V2(final)- updated_Fair value 2" xfId="4422"/>
    <cellStyle name="_loan-WP-V2(final)- updated_Foreign currency exposures of loan Jun 06 " xfId="4423"/>
    <cellStyle name="_loan-WP-V2(final)- updated_Foreign currency exposures of loan Jun 06  2" xfId="4424"/>
    <cellStyle name="_loan-WP-V2(final)- updated_Group level ST loan Dec 06 v5 " xfId="4425"/>
    <cellStyle name="_loan-WP-V2(final)- updated_Group level ST loan Dec 06 v5  2" xfId="4426"/>
    <cellStyle name="_loan-WP-V2(final)- updated_loan detail (pledged)-- final" xfId="4427"/>
    <cellStyle name="_loan-WP-V2(final)- updated_loan detail (pledged)-- final 2" xfId="4428"/>
    <cellStyle name="_loan-WP-V2(final)- updated_Loan details-Group.ST.20061230" xfId="4429"/>
    <cellStyle name="_loan-WP-V2(final)- updated_Loan details-Group.ST.20061230 2" xfId="4430"/>
    <cellStyle name="_loan-WP-V2(final)- updated_Loan details-Group.ST.Dec 06.v6" xfId="4431"/>
    <cellStyle name="_loan-WP-V2(final)- updated_Loan details-Group.ST.Dec 06.v6 2" xfId="4432"/>
    <cellStyle name="_long term loan - others 300504" xfId="4433"/>
    <cellStyle name="_long term loan - others 300504 2" xfId="4434"/>
    <cellStyle name="_long term loan - others 300504_041101 Part II - Consol Journal supplementary Schedule (Shendong) 30 June 2003.conosl" xfId="4435"/>
    <cellStyle name="_long term loan - others 300504_041101 Part II - Consol Journal supplementary Schedule (Shendong) 30 June 2003.conosl 2" xfId="4436"/>
    <cellStyle name="_long term loan - others 300504_05年6.14结算部成本到扎表" xfId="4437"/>
    <cellStyle name="_long term loan - others 300504_05年6.14结算部成本到扎表 2" xfId="4438"/>
    <cellStyle name="_long term loan - others 300504_060121 Sales Co payment on behalf Dec 05 v2" xfId="4439"/>
    <cellStyle name="_long term loan - others 300504_060121 Sales Co payment on behalf Dec 05 v2 2" xfId="4440"/>
    <cellStyle name="_long term loan - others 300504_1st stage Dec 31 2006_consolidation spreadsheet OHO-consolidation level.v1" xfId="4441"/>
    <cellStyle name="_long term loan - others 300504_1st stage Dec 31 2006_consolidation spreadsheet OHO-consolidation level.v1 2" xfId="4442"/>
    <cellStyle name="_long term loan - others 300504_2005-6-14北京成本倒轧表" xfId="4443"/>
    <cellStyle name="_long term loan - others 300504_2005-6-14北京成本倒轧表 2" xfId="4444"/>
    <cellStyle name="_long term loan - others 300504_30 June 2006_ interim review OHO-consol level.v1" xfId="4445"/>
    <cellStyle name="_long term loan - others 300504_30 June 2006_ interim review OHO-consol level.v1 2" xfId="4446"/>
    <cellStyle name="_long term loan - others 300504_GE1 Fixed Assets----------------------------------------" xfId="4447"/>
    <cellStyle name="_long term loan - others 300504_GE1 Fixed Assets---------------------------------------- 2" xfId="4448"/>
    <cellStyle name="_long term loan - others 300504_in-ter-com" xfId="4449"/>
    <cellStyle name="_long term loan - others 300504_in-ter-com 2" xfId="4450"/>
    <cellStyle name="_long term loan - others 300504_Intercom Balance. Eli.Consol.Dec 2005.PRC" xfId="4451"/>
    <cellStyle name="_long term loan - others 300504_Intercom Balance. Eli.Consol.Dec 2005.PRC 2" xfId="4452"/>
    <cellStyle name="_long term loan - others 300504_intercom tran" xfId="4453"/>
    <cellStyle name="_long term loan - others 300504_intercom tran 2" xfId="4454"/>
    <cellStyle name="_long term loan - others 300504_in-ter-com_200506.sales com.GI.intercompany" xfId="4455"/>
    <cellStyle name="_long term loan - others 300504_in-ter-com_200506.sales com.GI.intercompany 2" xfId="4456"/>
    <cellStyle name="_long term loan - others 300504_in-ter-com_20051231.sales com.GI1.intercompany" xfId="4457"/>
    <cellStyle name="_long term loan - others 300504_in-ter-com_20051231.sales com.GI1.intercompany 2" xfId="4458"/>
    <cellStyle name="_long term loan - others 300504_in-ter-com_intercompany transaction" xfId="4459"/>
    <cellStyle name="_long term loan - others 300504_in-ter-com_intercompany transaction 2" xfId="4460"/>
    <cellStyle name="_long term loan - others 300504_KPMG original version" xfId="4461"/>
    <cellStyle name="_long term loan - others 300504_KPMG original version 2" xfId="4462"/>
    <cellStyle name="_long term loan - others 300504_KPMG original version_Shenhua PBC package for 14 Jun（袁）" xfId="4463"/>
    <cellStyle name="_long term loan - others 300504_KPMG original version_Shenhua PBC package for 14 Jun（袁） 2" xfId="4464"/>
    <cellStyle name="_long term loan - others 300504_MI.20060630" xfId="4465"/>
    <cellStyle name="_long term loan - others 300504_MI.20060630 2" xfId="4466"/>
    <cellStyle name="_long term loan - others 300504_Part II - Consol Journal supp Schedule (Site Name)" xfId="4467"/>
    <cellStyle name="_long term loan - others 300504_Part II - Consol Journal supp Schedule (Site Name) 2" xfId="4468"/>
    <cellStyle name="_long term loan - others 300504_Part III - Journal List, Profit Recon &amp; op data(Site Name)" xfId="4469"/>
    <cellStyle name="_long term loan - others 300504_Part III - Journal List, Profit Recon &amp; op data(Site Name) 2" xfId="4470"/>
    <cellStyle name="_long term loan - others 300504_PartII-Conso Jou supp Sch(SalesCo)(041231).conso" xfId="4471"/>
    <cellStyle name="_long term loan - others 300504_PartII-Conso Jou supp Sch(SalesCo)(041231).conso 2" xfId="4472"/>
    <cellStyle name="_long term loan - others 300504_PRC CJA 1 Intercom balance.Eli.Consol.2007 Dec" xfId="4473"/>
    <cellStyle name="_long term loan - others 300504_PRC CJA 1 Intercom balance.Eli.Consol.2007 Dec 2" xfId="4474"/>
    <cellStyle name="_long term loan - others 300504_Shenhua PBC package 050530" xfId="4475"/>
    <cellStyle name="_long term loan - others 300504_Shenhua PBC package 050530 2" xfId="4476"/>
    <cellStyle name="_long term loan - others 300504_Shenhua PBC package 050530_Shenhua PBC package for 14 Jun（袁）" xfId="4477"/>
    <cellStyle name="_long term loan - others 300504_Shenhua PBC package 050530_Shenhua PBC package for 14 Jun（袁） 2" xfId="4478"/>
    <cellStyle name="_long term loan - others 300504_TB &amp; JA list &amp; SUAD-Sanhe" xfId="4479"/>
    <cellStyle name="_long term loan - others 300504_TB &amp; JA list &amp; SUAD-Sanhe 2" xfId="4480"/>
    <cellStyle name="_long term loan - others 300504_TB with revaluation reconciliation" xfId="4481"/>
    <cellStyle name="_long term loan - others 300504_TB with revaluation reconciliation 2" xfId="4482"/>
    <cellStyle name="_long term loan - others 300504_to do list" xfId="4483"/>
    <cellStyle name="_long term loan - others 300504_to do list 2" xfId="4484"/>
    <cellStyle name="_long term loan - others 300504_to do list_05成本到扎表1(1).9-结算部" xfId="4485"/>
    <cellStyle name="_long term loan - others 300504_to do list_05成本到扎表1(1).9-结算部 2" xfId="4486"/>
    <cellStyle name="_long term loan - others 300504_to do list_200506.sales com.GI.intercompany" xfId="4487"/>
    <cellStyle name="_long term loan - others 300504_to do list_200506.sales com.GI.intercompany 2" xfId="4488"/>
    <cellStyle name="_long term loan - others 300504_to do list_20051231.sales com.GI1.intercompany" xfId="4489"/>
    <cellStyle name="_long term loan - others 300504_to do list_20051231.sales com.GI1.intercompany 2" xfId="4490"/>
    <cellStyle name="_long term loan - others 300504_to do list_intercompany transaction" xfId="4491"/>
    <cellStyle name="_long term loan - others 300504_to do list_intercompany transaction 2" xfId="4492"/>
    <cellStyle name="_long term loan - others 300504_to do list_期末存货" xfId="4493"/>
    <cellStyle name="_long term loan - others 300504_to do list_期末存货 2" xfId="4494"/>
    <cellStyle name="_long term loan - others 300504_to do list_期末存货_05成本到扎表1(1).9-结算部" xfId="4495"/>
    <cellStyle name="_long term loan - others 300504_to do list_期末存货_05成本到扎表1(1).9-结算部 2" xfId="4496"/>
    <cellStyle name="_long term loan - others 300504_to do list_期末存货_200506.sales com.GI.intercompany" xfId="4497"/>
    <cellStyle name="_long term loan - others 300504_to do list_期末存货_200506.sales com.GI.intercompany 2" xfId="4498"/>
    <cellStyle name="_long term loan - others 300504_to do list_期末存货_20051231.sales com.GI1.intercompany" xfId="4499"/>
    <cellStyle name="_long term loan - others 300504_to do list_期末存货_20051231.sales com.GI1.intercompany 2" xfId="4500"/>
    <cellStyle name="_long term loan - others 300504_to do list_期末存货_intercompany transaction" xfId="4501"/>
    <cellStyle name="_long term loan - others 300504_to do list_期末存货_intercompany transaction 2" xfId="4502"/>
    <cellStyle name="_long term loan - others 300504_刘佳佳-国华收入成本05-6" xfId="4503"/>
    <cellStyle name="_long term loan - others 300504_刘佳佳-国华收入成本05-6 2" xfId="4504"/>
    <cellStyle name="_long term loan - others 300504_期末存货" xfId="4505"/>
    <cellStyle name="_long term loan - others 300504_期末存货 2" xfId="4506"/>
    <cellStyle name="_long term loan - others 300504_期末存货_05成本到扎表1(1).9-结算部" xfId="4507"/>
    <cellStyle name="_long term loan - others 300504_期末存货_05成本到扎表1(1).9-结算部 2" xfId="4508"/>
    <cellStyle name="_long term loan - others 300504_期末存货_200506.sales com.GI.intercompany" xfId="4509"/>
    <cellStyle name="_long term loan - others 300504_期末存货_200506.sales com.GI.intercompany 2" xfId="4510"/>
    <cellStyle name="_long term loan - others 300504_期末存货_20051231.sales com.GI1.intercompany" xfId="4511"/>
    <cellStyle name="_long term loan - others 300504_期末存货_20051231.sales com.GI1.intercompany 2" xfId="4512"/>
    <cellStyle name="_long term loan - others 300504_期末存货_intercompany transaction" xfId="4513"/>
    <cellStyle name="_long term loan - others 300504_期末存货_intercompany transaction 2" xfId="4514"/>
    <cellStyle name="_Long term long Seperate.200606.v11 after elimination change and JA" xfId="4515"/>
    <cellStyle name="_Long term long Seperate.200606.v11 after elimination change and JA 2" xfId="4516"/>
    <cellStyle name="_MI.20060630" xfId="4517"/>
    <cellStyle name="_MI.20060630 2" xfId="4518"/>
    <cellStyle name="_norma1" xfId="4519"/>
    <cellStyle name="_norma1 2" xfId="4520"/>
    <cellStyle name="_part 6 structure and related parties (XXX) (20080930)" xfId="4521"/>
    <cellStyle name="_part 6 structure and related parties (XXX) (20080930) 2" xfId="4522"/>
    <cellStyle name="_part 6 structure and related parties (XXX) (20080930)revised" xfId="4523"/>
    <cellStyle name="_part 6 structure and related parties (XXX) (20080930)revised 2" xfId="4524"/>
    <cellStyle name="_part 6 structure and related parties(20081231) (2)" xfId="4525"/>
    <cellStyle name="_part 6 structure and related parties(20081231) (2) 2" xfId="4526"/>
    <cellStyle name="_part 7 fair value of loans.(entity code).(report date)" xfId="4527"/>
    <cellStyle name="_part 7 fair value of loans.(entity code).(report date) 2" xfId="4528"/>
    <cellStyle name="_Part II" xfId="4529"/>
    <cellStyle name="_Part II - Consol Journal supp Schedule (Holding) 0714 V3(OK)" xfId="4530"/>
    <cellStyle name="_Part II - Consol Journal supp Schedule (Holding) 0714 V3(OK) 2" xfId="4531"/>
    <cellStyle name="_Part II - Consol Journal supp Schedule (Huanghua)" xfId="4532"/>
    <cellStyle name="_Part II - Consol Journal supp Schedule (Huanghua) 2" xfId="4533"/>
    <cellStyle name="_Part II - Consol Journal supp Schedule (Jinfeng)" xfId="4534"/>
    <cellStyle name="_Part II - Consol Journal supp Schedule (Jinfeng) 2" xfId="4535"/>
    <cellStyle name="_Part II - Consol Journal supp Schedule (Power)" xfId="4536"/>
    <cellStyle name="_Part II - Consol Journal supp Schedule (Power) 2" xfId="4537"/>
    <cellStyle name="_Part II - Consol Journal supp Schedule (Shendong)" xfId="4538"/>
    <cellStyle name="_Part II - Consol Journal supp Schedule (Shendong) 2" xfId="4539"/>
    <cellStyle name="_Part II - Consol Journal supp Schedule (Site Name)" xfId="4540"/>
    <cellStyle name="_Part II - Consol Journal supp Schedule (Site Name) 2" xfId="4541"/>
    <cellStyle name="_Part II - Consol Journal supp Schedule (Site Name)_1" xfId="4542"/>
    <cellStyle name="_Part II - Consol Journal supp Schedule (Site Name)_1 2" xfId="4543"/>
    <cellStyle name="_Part II - Consol Journal supp Schedule (Site Name)_Part II - Consol Journal supp Schedule (Power)" xfId="4544"/>
    <cellStyle name="_Part II - Consol Journal supp Schedule (Site Name)_Part II - Consol Journal supp Schedule (Power) 2" xfId="4545"/>
    <cellStyle name="_Part II - Consol Journal supp Schedule (Tianjin).060630" xfId="4546"/>
    <cellStyle name="_Part II - Consol Journal supp Schedule (Tianjin).060630 2" xfId="4547"/>
    <cellStyle name="_Part II - Consol Journal supp Schedule (Wanli)" xfId="4548"/>
    <cellStyle name="_Part II - Consol Journal supp Schedule (Wanli) 2" xfId="4549"/>
    <cellStyle name="_Part II - Consol Journal supp Schedule (Zhunge'er)" xfId="4550"/>
    <cellStyle name="_Part II - Consol Journal supp Schedule (Zhunge'er) 2" xfId="4551"/>
    <cellStyle name="_Part II - Consol Journal supp Schedule.20060714" xfId="4552"/>
    <cellStyle name="_Part II - Consol Journal supp Schedule.20060714 2" xfId="4553"/>
    <cellStyle name="_Part II - Consol Journal supp Schedule.Shengli" xfId="4554"/>
    <cellStyle name="_Part II - Consol Journal supp Schedule.Shengli 2" xfId="4555"/>
    <cellStyle name="_Part II 10" xfId="4556"/>
    <cellStyle name="_Part II 11" xfId="4557"/>
    <cellStyle name="_Part II 12" xfId="4558"/>
    <cellStyle name="_Part II 13" xfId="4559"/>
    <cellStyle name="_Part II 14" xfId="4560"/>
    <cellStyle name="_Part II 15" xfId="4561"/>
    <cellStyle name="_Part II 16" xfId="4562"/>
    <cellStyle name="_Part II 17" xfId="4563"/>
    <cellStyle name="_Part II 18" xfId="4564"/>
    <cellStyle name="_Part II 19" xfId="4565"/>
    <cellStyle name="_Part II 2" xfId="4566"/>
    <cellStyle name="_Part II 20" xfId="4567"/>
    <cellStyle name="_Part II 2003 H" xfId="4568"/>
    <cellStyle name="_Part II 2003 H 2" xfId="4569"/>
    <cellStyle name="_Part II 21" xfId="4570"/>
    <cellStyle name="_Part II 22" xfId="4571"/>
    <cellStyle name="_Part II 23" xfId="4572"/>
    <cellStyle name="_Part II 24" xfId="4573"/>
    <cellStyle name="_Part II 25" xfId="4574"/>
    <cellStyle name="_Part II 26" xfId="4575"/>
    <cellStyle name="_Part II 27" xfId="4576"/>
    <cellStyle name="_Part II 28" xfId="4577"/>
    <cellStyle name="_Part II 29" xfId="4578"/>
    <cellStyle name="_Part II 3" xfId="4579"/>
    <cellStyle name="_Part II 30" xfId="4580"/>
    <cellStyle name="_Part II 31" xfId="4581"/>
    <cellStyle name="_Part II 32" xfId="4582"/>
    <cellStyle name="_Part II 33" xfId="4583"/>
    <cellStyle name="_Part II 34" xfId="4584"/>
    <cellStyle name="_Part II 35" xfId="4585"/>
    <cellStyle name="_Part II 36" xfId="4586"/>
    <cellStyle name="_Part II 37" xfId="4587"/>
    <cellStyle name="_Part II 38" xfId="4588"/>
    <cellStyle name="_Part II 39" xfId="4589"/>
    <cellStyle name="_Part II 4" xfId="4590"/>
    <cellStyle name="_Part II 40" xfId="4591"/>
    <cellStyle name="_Part II 5" xfId="4592"/>
    <cellStyle name="_Part II 6" xfId="4593"/>
    <cellStyle name="_Part II 7" xfId="4594"/>
    <cellStyle name="_Part II 8" xfId="4595"/>
    <cellStyle name="_Part II 9" xfId="4596"/>
    <cellStyle name="_Part II_1" xfId="4597"/>
    <cellStyle name="_Part II_1 2" xfId="4598"/>
    <cellStyle name="_Part III - Journal List, Profit Recon &amp; op data(Site Name)" xfId="4599"/>
    <cellStyle name="_Part III - Journal List, Profit Recon &amp; op data(Site Name) 2" xfId="4600"/>
    <cellStyle name="_Part III.200406.Loan and Liabilities details.(Site Name)" xfId="4601"/>
    <cellStyle name="_Part III.200406.Loan and Liabilities details.(Site Name) 2" xfId="4602"/>
    <cellStyle name="_Part III.200406.Loan and Liabilities details.(Site Name)_041101 Part II - Consol Journal supplementary Schedule (Shendong) 30 June 2003.conosl" xfId="4603"/>
    <cellStyle name="_Part III.200406.Loan and Liabilities details.(Site Name)_041101 Part II - Consol Journal supplementary Schedule (Shendong) 30 June 2003.conosl 2" xfId="4604"/>
    <cellStyle name="_Part III.200406.Loan and Liabilities details.(Site Name)_05年6.14结算部成本到扎表" xfId="4605"/>
    <cellStyle name="_Part III.200406.Loan and Liabilities details.(Site Name)_05年6.14结算部成本到扎表 2" xfId="4606"/>
    <cellStyle name="_Part III.200406.Loan and Liabilities details.(Site Name)_060121 Sales Co payment on behalf Dec 05 v2" xfId="4607"/>
    <cellStyle name="_Part III.200406.Loan and Liabilities details.(Site Name)_060121 Sales Co payment on behalf Dec 05 v2 2" xfId="4608"/>
    <cellStyle name="_Part III.200406.Loan and Liabilities details.(Site Name)_1st stage Dec 31 2006_consolidation spreadsheet OHO-consolidation level.v1" xfId="4609"/>
    <cellStyle name="_Part III.200406.Loan and Liabilities details.(Site Name)_1st stage Dec 31 2006_consolidation spreadsheet OHO-consolidation level.v1 2" xfId="4610"/>
    <cellStyle name="_Part III.200406.Loan and Liabilities details.(Site Name)_2005-6-14北京成本倒轧表" xfId="4611"/>
    <cellStyle name="_Part III.200406.Loan and Liabilities details.(Site Name)_2005-6-14北京成本倒轧表 2" xfId="4612"/>
    <cellStyle name="_Part III.200406.Loan and Liabilities details.(Site Name)_30 June 2006_ interim review OHO-consol level.v1" xfId="4613"/>
    <cellStyle name="_Part III.200406.Loan and Liabilities details.(Site Name)_30 June 2006_ interim review OHO-consol level.v1 2" xfId="4614"/>
    <cellStyle name="_Part III.200406.Loan and Liabilities details.(Site Name)_GE1 Fixed Assets----------------------------------------" xfId="4615"/>
    <cellStyle name="_Part III.200406.Loan and Liabilities details.(Site Name)_GE1 Fixed Assets---------------------------------------- 2" xfId="4616"/>
    <cellStyle name="_Part III.200406.Loan and Liabilities details.(Site Name)_in-ter-com" xfId="4617"/>
    <cellStyle name="_Part III.200406.Loan and Liabilities details.(Site Name)_in-ter-com 2" xfId="4618"/>
    <cellStyle name="_Part III.200406.Loan and Liabilities details.(Site Name)_Intercom Balance. Eli.Consol.Dec 2005.PRC" xfId="4619"/>
    <cellStyle name="_Part III.200406.Loan and Liabilities details.(Site Name)_Intercom Balance. Eli.Consol.Dec 2005.PRC 2" xfId="4620"/>
    <cellStyle name="_Part III.200406.Loan and Liabilities details.(Site Name)_intercom tran" xfId="4621"/>
    <cellStyle name="_Part III.200406.Loan and Liabilities details.(Site Name)_intercom tran 2" xfId="4622"/>
    <cellStyle name="_Part III.200406.Loan and Liabilities details.(Site Name)_in-ter-com_200506.sales com.GI.intercompany" xfId="4623"/>
    <cellStyle name="_Part III.200406.Loan and Liabilities details.(Site Name)_in-ter-com_200506.sales com.GI.intercompany 2" xfId="4624"/>
    <cellStyle name="_Part III.200406.Loan and Liabilities details.(Site Name)_in-ter-com_20051231.sales com.GI1.intercompany" xfId="4625"/>
    <cellStyle name="_Part III.200406.Loan and Liabilities details.(Site Name)_in-ter-com_20051231.sales com.GI1.intercompany 2" xfId="4626"/>
    <cellStyle name="_Part III.200406.Loan and Liabilities details.(Site Name)_in-ter-com_intercompany transaction" xfId="4627"/>
    <cellStyle name="_Part III.200406.Loan and Liabilities details.(Site Name)_in-ter-com_intercompany transaction 2" xfId="4628"/>
    <cellStyle name="_Part III.200406.Loan and Liabilities details.(Site Name)_KPMG original version" xfId="4629"/>
    <cellStyle name="_Part III.200406.Loan and Liabilities details.(Site Name)_KPMG original version 2" xfId="4630"/>
    <cellStyle name="_Part III.200406.Loan and Liabilities details.(Site Name)_KPMG original version_Shenhua PBC package for 14 Jun（袁）" xfId="4631"/>
    <cellStyle name="_Part III.200406.Loan and Liabilities details.(Site Name)_KPMG original version_Shenhua PBC package for 14 Jun（袁） 2" xfId="4632"/>
    <cellStyle name="_Part III.200406.Loan and Liabilities details.(Site Name)_MI.20060630" xfId="4633"/>
    <cellStyle name="_Part III.200406.Loan and Liabilities details.(Site Name)_MI.20060630 2" xfId="4634"/>
    <cellStyle name="_Part III.200406.Loan and Liabilities details.(Site Name)_Part II - Consol Journal supp Schedule (Site Name)" xfId="4635"/>
    <cellStyle name="_Part III.200406.Loan and Liabilities details.(Site Name)_Part II - Consol Journal supp Schedule (Site Name) 2" xfId="4636"/>
    <cellStyle name="_Part III.200406.Loan and Liabilities details.(Site Name)_Part III - Journal List, Profit Recon &amp; op data(Site Name)" xfId="4637"/>
    <cellStyle name="_Part III.200406.Loan and Liabilities details.(Site Name)_Part III - Journal List, Profit Recon &amp; op data(Site Name) 2" xfId="4638"/>
    <cellStyle name="_Part III.200406.Loan and Liabilities details.(Site Name)_PartII-Conso Jou supp Sch(SalesCo)(041231).conso" xfId="4639"/>
    <cellStyle name="_Part III.200406.Loan and Liabilities details.(Site Name)_PartII-Conso Jou supp Sch(SalesCo)(041231).conso 2" xfId="4640"/>
    <cellStyle name="_Part III.200406.Loan and Liabilities details.(Site Name)_PRC CJA 1 Intercom balance.Eli.Consol.2007 Dec" xfId="4641"/>
    <cellStyle name="_Part III.200406.Loan and Liabilities details.(Site Name)_PRC CJA 1 Intercom balance.Eli.Consol.2007 Dec 2" xfId="4642"/>
    <cellStyle name="_Part III.200406.Loan and Liabilities details.(Site Name)_Shenhua PBC package 050530" xfId="4643"/>
    <cellStyle name="_Part III.200406.Loan and Liabilities details.(Site Name)_Shenhua PBC package 050530 2" xfId="4644"/>
    <cellStyle name="_Part III.200406.Loan and Liabilities details.(Site Name)_Shenhua PBC package 050530_Shenhua PBC package for 14 Jun（袁）" xfId="4645"/>
    <cellStyle name="_Part III.200406.Loan and Liabilities details.(Site Name)_Shenhua PBC package 050530_Shenhua PBC package for 14 Jun（袁） 2" xfId="4646"/>
    <cellStyle name="_Part III.200406.Loan and Liabilities details.(Site Name)_TB &amp; JA list &amp; SUAD-Sanhe" xfId="4647"/>
    <cellStyle name="_Part III.200406.Loan and Liabilities details.(Site Name)_TB &amp; JA list &amp; SUAD-Sanhe 2" xfId="4648"/>
    <cellStyle name="_Part III.200406.Loan and Liabilities details.(Site Name)_TB with revaluation reconciliation" xfId="4649"/>
    <cellStyle name="_Part III.200406.Loan and Liabilities details.(Site Name)_TB with revaluation reconciliation 2" xfId="4650"/>
    <cellStyle name="_Part III.200406.Loan and Liabilities details.(Site Name)_to do list" xfId="4651"/>
    <cellStyle name="_Part III.200406.Loan and Liabilities details.(Site Name)_to do list 2" xfId="4652"/>
    <cellStyle name="_Part III.200406.Loan and Liabilities details.(Site Name)_to do list_05成本到扎表1(1).9-结算部" xfId="4653"/>
    <cellStyle name="_Part III.200406.Loan and Liabilities details.(Site Name)_to do list_05成本到扎表1(1).9-结算部 2" xfId="4654"/>
    <cellStyle name="_Part III.200406.Loan and Liabilities details.(Site Name)_to do list_200506.sales com.GI.intercompany" xfId="4655"/>
    <cellStyle name="_Part III.200406.Loan and Liabilities details.(Site Name)_to do list_200506.sales com.GI.intercompany 2" xfId="4656"/>
    <cellStyle name="_Part III.200406.Loan and Liabilities details.(Site Name)_to do list_20051231.sales com.GI1.intercompany" xfId="4657"/>
    <cellStyle name="_Part III.200406.Loan and Liabilities details.(Site Name)_to do list_20051231.sales com.GI1.intercompany 2" xfId="4658"/>
    <cellStyle name="_Part III.200406.Loan and Liabilities details.(Site Name)_to do list_intercompany transaction" xfId="4659"/>
    <cellStyle name="_Part III.200406.Loan and Liabilities details.(Site Name)_to do list_intercompany transaction 2" xfId="4660"/>
    <cellStyle name="_Part III.200406.Loan and Liabilities details.(Site Name)_to do list_期末存货" xfId="4661"/>
    <cellStyle name="_Part III.200406.Loan and Liabilities details.(Site Name)_to do list_期末存货 2" xfId="4662"/>
    <cellStyle name="_Part III.200406.Loan and Liabilities details.(Site Name)_to do list_期末存货_05成本到扎表1(1).9-结算部" xfId="4663"/>
    <cellStyle name="_Part III.200406.Loan and Liabilities details.(Site Name)_to do list_期末存货_05成本到扎表1(1).9-结算部 2" xfId="4664"/>
    <cellStyle name="_Part III.200406.Loan and Liabilities details.(Site Name)_to do list_期末存货_200506.sales com.GI.intercompany" xfId="4665"/>
    <cellStyle name="_Part III.200406.Loan and Liabilities details.(Site Name)_to do list_期末存货_200506.sales com.GI.intercompany 2" xfId="4666"/>
    <cellStyle name="_Part III.200406.Loan and Liabilities details.(Site Name)_to do list_期末存货_20051231.sales com.GI1.intercompany" xfId="4667"/>
    <cellStyle name="_Part III.200406.Loan and Liabilities details.(Site Name)_to do list_期末存货_20051231.sales com.GI1.intercompany 2" xfId="4668"/>
    <cellStyle name="_Part III.200406.Loan and Liabilities details.(Site Name)_to do list_期末存货_intercompany transaction" xfId="4669"/>
    <cellStyle name="_Part III.200406.Loan and Liabilities details.(Site Name)_to do list_期末存货_intercompany transaction 2" xfId="4670"/>
    <cellStyle name="_Part III.200406.Loan and Liabilities details.(Site Name)_刘佳佳-国华收入成本05-6" xfId="4671"/>
    <cellStyle name="_Part III.200406.Loan and Liabilities details.(Site Name)_刘佳佳-国华收入成本05-6 2" xfId="4672"/>
    <cellStyle name="_Part III.200406.Loan and Liabilities details.(Site Name)_期末存货" xfId="4673"/>
    <cellStyle name="_Part III.200406.Loan and Liabilities details.(Site Name)_期末存货 2" xfId="4674"/>
    <cellStyle name="_Part III.200406.Loan and Liabilities details.(Site Name)_期末存货_05成本到扎表1(1).9-结算部" xfId="4675"/>
    <cellStyle name="_Part III.200406.Loan and Liabilities details.(Site Name)_期末存货_05成本到扎表1(1).9-结算部 2" xfId="4676"/>
    <cellStyle name="_Part III.200406.Loan and Liabilities details.(Site Name)_期末存货_200506.sales com.GI.intercompany" xfId="4677"/>
    <cellStyle name="_Part III.200406.Loan and Liabilities details.(Site Name)_期末存货_200506.sales com.GI.intercompany 2" xfId="4678"/>
    <cellStyle name="_Part III.200406.Loan and Liabilities details.(Site Name)_期末存货_20051231.sales com.GI1.intercompany" xfId="4679"/>
    <cellStyle name="_Part III.200406.Loan and Liabilities details.(Site Name)_期末存货_20051231.sales com.GI1.intercompany 2" xfId="4680"/>
    <cellStyle name="_Part III.200406.Loan and Liabilities details.(Site Name)_期末存货_intercompany transaction" xfId="4681"/>
    <cellStyle name="_Part III.200406.Loan and Liabilities details.(Site Name)_期末存货_intercompany transaction 2" xfId="4682"/>
    <cellStyle name="_PARTII~1" xfId="4683"/>
    <cellStyle name="_PARTII~1 2" xfId="4684"/>
    <cellStyle name="_PartII-Conso Jou supp Sch(SalesCo)(041231).conso" xfId="4685"/>
    <cellStyle name="_PartII-Conso Jou supp Sch(SalesCo)(041231).conso 2" xfId="4686"/>
    <cellStyle name="_PRC Adjustments 011231" xfId="4687"/>
    <cellStyle name="_PRC Adjustments 011231 2" xfId="4688"/>
    <cellStyle name="_PRC Adjustments 011231_05.CCB.HO.Tool.PRCAccounts.040409" xfId="4689"/>
    <cellStyle name="_PRC Adjustments 011231_05.CCB.HO.Tool.PRCAccounts.040409 2" xfId="4690"/>
    <cellStyle name="_PRC Adjustments 011231_CCB.Dec03AuditPack.GL.V2" xfId="4691"/>
    <cellStyle name="_PRC Adjustments 011231_CCB.Dec03AuditPack.GL.V2 2" xfId="4692"/>
    <cellStyle name="_PRC Adjustments 011231_CCB.Dec03AuditPack.GL.V2_05.CCB.HO.Tool.PRCAccounts.040409" xfId="4693"/>
    <cellStyle name="_PRC Adjustments 011231_CCB.Dec03AuditPack.GL.V2_05.CCB.HO.Tool.PRCAccounts.040409 2" xfId="4694"/>
    <cellStyle name="_PRC Adjustments 011231_CCB.Dec03AuditPack.GL.V2_CCB.Dec03AuditPack.GL.V4(trail run new)" xfId="4695"/>
    <cellStyle name="_PRC Adjustments 011231_CCB.Dec03AuditPack.GL.V2_CCB.Dec03AuditPack.GL.V4(trail run new) 2" xfId="4696"/>
    <cellStyle name="_PRC Adjustments 011231_CCB.Dec03AuditPack.GL.V2_CCB.Dec03AuditPack.GL.V4(trial run new)" xfId="4697"/>
    <cellStyle name="_PRC Adjustments 011231_CCB.Dec03AuditPack.GL.V2_CCB.Dec03AuditPack.GL.V4(trial run new) 2" xfId="4698"/>
    <cellStyle name="_PRC Adjustments 011231_CCB.Dec03AuditPack.GL.V2_Copy of CCB.Dec03AuditPack.GL.V4" xfId="4699"/>
    <cellStyle name="_PRC Adjustments 011231_CCB.Dec03AuditPack.GL.V2_Copy of CCB.Dec03AuditPack.GL.V4 2" xfId="4700"/>
    <cellStyle name="_PRC Adjustments 011231_CCB.Dec03AuditPack.HL.V2.revised ctl" xfId="4701"/>
    <cellStyle name="_PRC Adjustments 011231_CCB.Dec03AuditPack.HL.V2.revised ctl 2" xfId="4702"/>
    <cellStyle name="_PRC Adjustments 011231_CCB.Dec03AuditPack.HL.V2.revised ctl_05.CCB.HO.Tool.PRCAccounts.040409" xfId="4703"/>
    <cellStyle name="_PRC Adjustments 011231_CCB.Dec03AuditPack.HL.V2.revised ctl_05.CCB.HO.Tool.PRCAccounts.040409 2" xfId="4704"/>
    <cellStyle name="_PRC Adjustments 011231_CCB.Dec03AuditPack.HL.V2.revised ctl_CCB.HO.new TB template.for reporting package.040309" xfId="4705"/>
    <cellStyle name="_PRC Adjustments 011231_CCB.Dec03AuditPack.HL.V2.revised ctl_CCB.HO.new TB template.for reporting package.040309 2" xfId="4706"/>
    <cellStyle name="_PRC Adjustments 011231_CCB.Dec03AuditPack.HL.V2.revised ctl_CCB.HO.new TB template.for reporting package.040309_05.CCB.HO.Tool.PRCAccounts.040409" xfId="4707"/>
    <cellStyle name="_PRC Adjustments 011231_CCB.Dec03AuditPack.HL.V2.revised ctl_CCB.HO.new TB template.for reporting package.040309_05.CCB.HO.Tool.PRCAccounts.040409 2" xfId="4708"/>
    <cellStyle name="_PRC Adjustments 011231_CCB.Dec03AuditPack.HL.V2.revised ctl_CCB.HO.new TB template.for reporting package.1P.040316" xfId="4709"/>
    <cellStyle name="_PRC Adjustments 011231_CCB.Dec03AuditPack.HL.V2.revised ctl_CCB.HO.new TB template.for reporting package.1P.040316 2" xfId="4710"/>
    <cellStyle name="_PRC Adjustments 011231_CCB.Dec03AuditPack.HL.V2.revised ctl_CCB.HO.new TB template.for reporting package.1P.040316_05.CCB.HO.Tool.PRCAccounts.040409" xfId="4711"/>
    <cellStyle name="_PRC Adjustments 011231_CCB.Dec03AuditPack.HL.V2.revised ctl_CCB.HO.new TB template.for reporting package.1P.040316_05.CCB.HO.Tool.PRCAccounts.040409 2" xfId="4712"/>
    <cellStyle name="_PRC Adjustments 011231_CCB.Dec03AuditPack.HL.V2.revised ctl_CCB.HO.reporting TB-Comb.1P.040316" xfId="4713"/>
    <cellStyle name="_PRC Adjustments 011231_CCB.Dec03AuditPack.HL.V2.revised ctl_CCB.HO.reporting TB-Comb.1P.040316 2" xfId="4714"/>
    <cellStyle name="_PRC Adjustments 011231_CCB.Dec03AuditPack.HL.V2.revised ctl_CCB.HO.reporting TB-Comb.4Period.040316" xfId="4715"/>
    <cellStyle name="_PRC Adjustments 011231_CCB.Dec03AuditPack.HL.V2.revised ctl_CCB.HO.reporting TB-Comb.4Period.040316 2" xfId="4716"/>
    <cellStyle name="_PRC Adjustments 011231_CCB.Dec03AuditPack.HL.V2.revised ctl_CCB.HO.reporting TB-HL.1P.040316" xfId="4717"/>
    <cellStyle name="_PRC Adjustments 011231_CCB.Dec03AuditPack.HL.V2.revised ctl_CCB.HO.reporting TB-HL.1P.040316 2" xfId="4718"/>
    <cellStyle name="_PRC Adjustments 011231_CCB.Dec03AuditPack.HL.V2.revised ctl_CCB.HO.reporting TB-HL.1P.040316_05.CCB.HO.Tool.PRCAccounts.040409" xfId="4719"/>
    <cellStyle name="_PRC Adjustments 011231_CCB.Dec03AuditPack.HL.V2.revised ctl_CCB.HO.reporting TB-HL.1P.040316_05.CCB.HO.Tool.PRCAccounts.040409 2" xfId="4720"/>
    <cellStyle name="_PRC Adjustments 011231_CCB.Dec03AuditPack.HL.V2.revised ctl_CCB.HO.Tool - convert old 2.5yrs combine TB to new.040315" xfId="4721"/>
    <cellStyle name="_PRC Adjustments 011231_CCB.Dec03AuditPack.HL.V2.revised ctl_CCB.HO.Tool - convert old 2.5yrs combine TB to new.040315 2" xfId="4722"/>
    <cellStyle name="_PRC Adjustments 011231_CCB.Dec03AuditPack.HL.V2.revised ctl_CCB.xx.4P.PRCTB.yymmdd" xfId="4723"/>
    <cellStyle name="_PRC Adjustments 011231_CCB.Dec03AuditPack.HL.V2.revised ctl_CCB.xx.4P.PRCTB.yymmdd 2" xfId="4724"/>
    <cellStyle name="_PRC Adjustments 011231_CCB.GLAudit Package.040114" xfId="4725"/>
    <cellStyle name="_PRC Adjustments 011231_CCB.GLAudit Package.040114 2" xfId="4726"/>
    <cellStyle name="_PRC Adjustments 011231_CCB.GLAudit Package.040114_05.CCB.HO.Tool.PRCAccounts.040409" xfId="4727"/>
    <cellStyle name="_PRC Adjustments 011231_CCB.GLAudit Package.040114_05.CCB.HO.Tool.PRCAccounts.040409 2" xfId="4728"/>
    <cellStyle name="_PRC Adjustments 011231_CCB.GLAudit Package.040114_CCB.Dec03AuditPack.GL.V2" xfId="4729"/>
    <cellStyle name="_PRC Adjustments 011231_CCB.GLAudit Package.040114_CCB.Dec03AuditPack.GL.V2 2" xfId="4730"/>
    <cellStyle name="_PRC Adjustments 011231_CCB.GLAudit Package.040114_CCB.Dec03AuditPack.GL.V2_05.CCB.HO.Tool.PRCAccounts.040409" xfId="4731"/>
    <cellStyle name="_PRC Adjustments 011231_CCB.GLAudit Package.040114_CCB.Dec03AuditPack.GL.V2_05.CCB.HO.Tool.PRCAccounts.040409 2" xfId="4732"/>
    <cellStyle name="_PRC Adjustments 011231_CCB.GLAudit Package.040114_CCB.Dec03AuditPack.GL.V2_CCB.Dec03AuditPack.GL.V4(trail run new)" xfId="4733"/>
    <cellStyle name="_PRC Adjustments 011231_CCB.GLAudit Package.040114_CCB.Dec03AuditPack.GL.V2_CCB.Dec03AuditPack.GL.V4(trail run new) 2" xfId="4734"/>
    <cellStyle name="_PRC Adjustments 011231_CCB.GLAudit Package.040114_CCB.Dec03AuditPack.GL.V2_CCB.Dec03AuditPack.GL.V4(trial run new)" xfId="4735"/>
    <cellStyle name="_PRC Adjustments 011231_CCB.GLAudit Package.040114_CCB.Dec03AuditPack.GL.V2_CCB.Dec03AuditPack.GL.V4(trial run new) 2" xfId="4736"/>
    <cellStyle name="_PRC Adjustments 011231_CCB.GLAudit Package.040114_CCB.Dec03AuditPack.GL.V2_Copy of CCB.Dec03AuditPack.GL.V4" xfId="4737"/>
    <cellStyle name="_PRC Adjustments 011231_CCB.GLAudit Package.040114_CCB.Dec03AuditPack.GL.V2_Copy of CCB.Dec03AuditPack.GL.V4 2" xfId="4738"/>
    <cellStyle name="_PRC Adjustments 011231_CCB.GLAudit Package.040114_CCB.Dec03AuditPack.HL.V2.revised ctl" xfId="4739"/>
    <cellStyle name="_PRC Adjustments 011231_CCB.GLAudit Package.040114_CCB.Dec03AuditPack.HL.V2.revised ctl 2" xfId="4740"/>
    <cellStyle name="_PRC Adjustments 011231_CCB.GLAudit Package.040114_CCB.Dec03AuditPack.HL.V2.revised ctl_05.CCB.HO.Tool.PRCAccounts.040409" xfId="4741"/>
    <cellStyle name="_PRC Adjustments 011231_CCB.GLAudit Package.040114_CCB.Dec03AuditPack.HL.V2.revised ctl_05.CCB.HO.Tool.PRCAccounts.040409 2" xfId="4742"/>
    <cellStyle name="_PRC Adjustments 011231_CCB.GLAudit Package.040114_CCB.Dec03AuditPack.HL.V2.revised ctl_CCB.HO.new TB template.for reporting package.040309" xfId="4743"/>
    <cellStyle name="_PRC Adjustments 011231_CCB.GLAudit Package.040114_CCB.Dec03AuditPack.HL.V2.revised ctl_CCB.HO.new TB template.for reporting package.040309 2" xfId="4744"/>
    <cellStyle name="_PRC Adjustments 011231_CCB.GLAudit Package.040114_CCB.Dec03AuditPack.HL.V2.revised ctl_CCB.HO.new TB template.for reporting package.040309_05.CCB.HO.Tool.PRCAccounts.040409" xfId="4745"/>
    <cellStyle name="_PRC Adjustments 011231_CCB.GLAudit Package.040114_CCB.Dec03AuditPack.HL.V2.revised ctl_CCB.HO.new TB template.for reporting package.040309_05.CCB.HO.Tool.PRCAccounts.040409 2" xfId="4746"/>
    <cellStyle name="_PRC Adjustments 011231_CCB.GLAudit Package.040114_CCB.Dec03AuditPack.HL.V2.revised ctl_CCB.HO.new TB template.for reporting package.1P.040316" xfId="4747"/>
    <cellStyle name="_PRC Adjustments 011231_CCB.GLAudit Package.040114_CCB.Dec03AuditPack.HL.V2.revised ctl_CCB.HO.new TB template.for reporting package.1P.040316 2" xfId="4748"/>
    <cellStyle name="_PRC Adjustments 011231_CCB.GLAudit Package.040114_CCB.Dec03AuditPack.HL.V2.revised ctl_CCB.HO.new TB template.for reporting package.1P.040316_05.CCB.HO.Tool.PRCAccounts.040409" xfId="4749"/>
    <cellStyle name="_PRC Adjustments 011231_CCB.GLAudit Package.040114_CCB.Dec03AuditPack.HL.V2.revised ctl_CCB.HO.new TB template.for reporting package.1P.040316_05.CCB.HO.Tool.PRCAccounts.040409 2" xfId="4750"/>
    <cellStyle name="_PRC Adjustments 011231_CCB.GLAudit Package.040114_CCB.Dec03AuditPack.HL.V2.revised ctl_CCB.HO.reporting TB-Comb.1P.040316" xfId="4751"/>
    <cellStyle name="_PRC Adjustments 011231_CCB.GLAudit Package.040114_CCB.Dec03AuditPack.HL.V2.revised ctl_CCB.HO.reporting TB-Comb.1P.040316 2" xfId="4752"/>
    <cellStyle name="_PRC Adjustments 011231_CCB.GLAudit Package.040114_CCB.Dec03AuditPack.HL.V2.revised ctl_CCB.HO.reporting TB-Comb.4Period.040316" xfId="4753"/>
    <cellStyle name="_PRC Adjustments 011231_CCB.GLAudit Package.040114_CCB.Dec03AuditPack.HL.V2.revised ctl_CCB.HO.reporting TB-Comb.4Period.040316 2" xfId="4754"/>
    <cellStyle name="_PRC Adjustments 011231_CCB.GLAudit Package.040114_CCB.Dec03AuditPack.HL.V2.revised ctl_CCB.HO.reporting TB-HL.1P.040316" xfId="4755"/>
    <cellStyle name="_PRC Adjustments 011231_CCB.GLAudit Package.040114_CCB.Dec03AuditPack.HL.V2.revised ctl_CCB.HO.reporting TB-HL.1P.040316 2" xfId="4756"/>
    <cellStyle name="_PRC Adjustments 011231_CCB.GLAudit Package.040114_CCB.Dec03AuditPack.HL.V2.revised ctl_CCB.HO.reporting TB-HL.1P.040316_05.CCB.HO.Tool.PRCAccounts.040409" xfId="4757"/>
    <cellStyle name="_PRC Adjustments 011231_CCB.GLAudit Package.040114_CCB.Dec03AuditPack.HL.V2.revised ctl_CCB.HO.reporting TB-HL.1P.040316_05.CCB.HO.Tool.PRCAccounts.040409 2" xfId="4758"/>
    <cellStyle name="_PRC Adjustments 011231_CCB.GLAudit Package.040114_CCB.Dec03AuditPack.HL.V2.revised ctl_CCB.HO.Tool - convert old 2.5yrs combine TB to new.040315" xfId="4759"/>
    <cellStyle name="_PRC Adjustments 011231_CCB.GLAudit Package.040114_CCB.Dec03AuditPack.HL.V2.revised ctl_CCB.HO.Tool - convert old 2.5yrs combine TB to new.040315 2" xfId="4760"/>
    <cellStyle name="_PRC Adjustments 011231_CCB.GLAudit Package.040114_CCB.Dec03AuditPack.HL.V2.revised ctl_CCB.xx.4P.PRCTB.yymmdd" xfId="4761"/>
    <cellStyle name="_PRC Adjustments 011231_CCB.GLAudit Package.040114_CCB.Dec03AuditPack.HL.V2.revised ctl_CCB.xx.4P.PRCTB.yymmdd 2" xfId="4762"/>
    <cellStyle name="_PRC Adjustments 011231_CCB.HO.New TB template.CCB PRC IAS Sorting.040223 trial run" xfId="4763"/>
    <cellStyle name="_PRC Adjustments 011231_CCB.HO.New TB template.CCB PRC IAS Sorting.040223 trial run 2" xfId="4764"/>
    <cellStyle name="_PRC Adjustments 011231_CCB.HO.New TB template.CCB PRC IAS Sorting.040223 trial run_05.CCB.HO.Tool.PRCAccounts.040409" xfId="4765"/>
    <cellStyle name="_PRC Adjustments 011231_CCB.HO.New TB template.CCB PRC IAS Sorting.040223 trial run_05.CCB.HO.Tool.PRCAccounts.040409 2" xfId="4766"/>
    <cellStyle name="_PRC Adjustments 011231_CCB.HO.New TB template.CCB PRC IAS Sorting.040223 trial run_CCB.Dec03AuditPack.GL.V2" xfId="4767"/>
    <cellStyle name="_PRC Adjustments 011231_CCB.HO.New TB template.CCB PRC IAS Sorting.040223 trial run_CCB.Dec03AuditPack.GL.V2 2" xfId="4768"/>
    <cellStyle name="_PRC Adjustments 011231_CCB.HO.New TB template.CCB PRC IAS Sorting.040223 trial run_CCB.Dec03AuditPack.GL.V2_05.CCB.HO.Tool.PRCAccounts.040409" xfId="4769"/>
    <cellStyle name="_PRC Adjustments 011231_CCB.HO.New TB template.CCB PRC IAS Sorting.040223 trial run_CCB.Dec03AuditPack.GL.V2_05.CCB.HO.Tool.PRCAccounts.040409 2" xfId="4770"/>
    <cellStyle name="_PRC Adjustments 011231_CCB.HO.New TB template.CCB PRC IAS Sorting.040223 trial run_CCB.Dec03AuditPack.GL.V2_CCB.Dec03AuditPack.GL.V4(trail run new)" xfId="4771"/>
    <cellStyle name="_PRC Adjustments 011231_CCB.HO.New TB template.CCB PRC IAS Sorting.040223 trial run_CCB.Dec03AuditPack.GL.V2_CCB.Dec03AuditPack.GL.V4(trail run new) 2" xfId="4772"/>
    <cellStyle name="_PRC Adjustments 011231_CCB.HO.New TB template.CCB PRC IAS Sorting.040223 trial run_CCB.Dec03AuditPack.GL.V2_CCB.Dec03AuditPack.GL.V4(trial run new)" xfId="4773"/>
    <cellStyle name="_PRC Adjustments 011231_CCB.HO.New TB template.CCB PRC IAS Sorting.040223 trial run_CCB.Dec03AuditPack.GL.V2_CCB.Dec03AuditPack.GL.V4(trial run new) 2" xfId="4774"/>
    <cellStyle name="_PRC Adjustments 011231_CCB.HO.New TB template.CCB PRC IAS Sorting.040223 trial run_CCB.Dec03AuditPack.GL.V2_Copy of CCB.Dec03AuditPack.GL.V4" xfId="4775"/>
    <cellStyle name="_PRC Adjustments 011231_CCB.HO.New TB template.CCB PRC IAS Sorting.040223 trial run_CCB.Dec03AuditPack.GL.V2_Copy of CCB.Dec03AuditPack.GL.V4 2" xfId="4776"/>
    <cellStyle name="_PRC Adjustments 011231_CCB.HO.New TB template.CCB PRC IAS Sorting.040223 trial run_CCB.Dec03AuditPack.HL.V2.revised ctl" xfId="4777"/>
    <cellStyle name="_PRC Adjustments 011231_CCB.HO.New TB template.CCB PRC IAS Sorting.040223 trial run_CCB.Dec03AuditPack.HL.V2.revised ctl 2" xfId="4778"/>
    <cellStyle name="_PRC Adjustments 011231_CCB.HO.New TB template.CCB PRC IAS Sorting.040223 trial run_CCB.Dec03AuditPack.HL.V2.revised ctl_05.CCB.HO.Tool.PRCAccounts.040409" xfId="4779"/>
    <cellStyle name="_PRC Adjustments 011231_CCB.HO.New TB template.CCB PRC IAS Sorting.040223 trial run_CCB.Dec03AuditPack.HL.V2.revised ctl_05.CCB.HO.Tool.PRCAccounts.040409 2" xfId="4780"/>
    <cellStyle name="_PRC Adjustments 011231_CCB.HO.New TB template.CCB PRC IAS Sorting.040223 trial run_CCB.Dec03AuditPack.HL.V2.revised ctl_CCB.HO.new TB template.for reporting package.040309" xfId="4781"/>
    <cellStyle name="_PRC Adjustments 011231_CCB.HO.New TB template.CCB PRC IAS Sorting.040223 trial run_CCB.Dec03AuditPack.HL.V2.revised ctl_CCB.HO.new TB template.for reporting package.040309 2" xfId="4782"/>
    <cellStyle name="_PRC Adjustments 011231_CCB.HO.New TB template.CCB PRC IAS Sorting.040223 trial run_CCB.Dec03AuditPack.HL.V2.revised ctl_CCB.HO.new TB template.for reporting package.040309_05.CCB.HO.Tool.PRCAccounts.040409" xfId="4783"/>
    <cellStyle name="_PRC Adjustments 011231_CCB.HO.New TB template.CCB PRC IAS Sorting.040223 trial run_CCB.Dec03AuditPack.HL.V2.revised ctl_CCB.HO.new TB template.for reporting package.040309_05.CCB.HO.Tool.PRCAccounts.040409 2" xfId="4784"/>
    <cellStyle name="_PRC Adjustments 011231_CCB.HO.New TB template.CCB PRC IAS Sorting.040223 trial run_CCB.Dec03AuditPack.HL.V2.revised ctl_CCB.HO.new TB template.for reporting package.1P.040316" xfId="4785"/>
    <cellStyle name="_PRC Adjustments 011231_CCB.HO.New TB template.CCB PRC IAS Sorting.040223 trial run_CCB.Dec03AuditPack.HL.V2.revised ctl_CCB.HO.new TB template.for reporting package.1P.040316 2" xfId="4786"/>
    <cellStyle name="_PRC Adjustments 011231_CCB.HO.New TB template.CCB PRC IAS Sorting.040223 trial run_CCB.Dec03AuditPack.HL.V2.revised ctl_CCB.HO.new TB template.for reporting package.1P.040316_05.CCB.HO.Tool.PRCAccounts.040409" xfId="4787"/>
    <cellStyle name="_PRC Adjustments 011231_CCB.HO.New TB template.CCB PRC IAS Sorting.040223 trial run_CCB.Dec03AuditPack.HL.V2.revised ctl_CCB.HO.new TB template.for reporting package.1P.040316_05.CCB.HO.Tool.PRCAccounts.040409 2" xfId="4788"/>
    <cellStyle name="_PRC Adjustments 011231_CCB.HO.New TB template.CCB PRC IAS Sorting.040223 trial run_CCB.Dec03AuditPack.HL.V2.revised ctl_CCB.HO.reporting TB-Comb.1P.040316" xfId="4789"/>
    <cellStyle name="_PRC Adjustments 011231_CCB.HO.New TB template.CCB PRC IAS Sorting.040223 trial run_CCB.Dec03AuditPack.HL.V2.revised ctl_CCB.HO.reporting TB-Comb.1P.040316 2" xfId="4790"/>
    <cellStyle name="_PRC Adjustments 011231_CCB.HO.New TB template.CCB PRC IAS Sorting.040223 trial run_CCB.Dec03AuditPack.HL.V2.revised ctl_CCB.HO.reporting TB-Comb.4Period.040316" xfId="4791"/>
    <cellStyle name="_PRC Adjustments 011231_CCB.HO.New TB template.CCB PRC IAS Sorting.040223 trial run_CCB.Dec03AuditPack.HL.V2.revised ctl_CCB.HO.reporting TB-Comb.4Period.040316 2" xfId="4792"/>
    <cellStyle name="_PRC Adjustments 011231_CCB.HO.New TB template.CCB PRC IAS Sorting.040223 trial run_CCB.Dec03AuditPack.HL.V2.revised ctl_CCB.HO.reporting TB-HL.1P.040316" xfId="4793"/>
    <cellStyle name="_PRC Adjustments 011231_CCB.HO.New TB template.CCB PRC IAS Sorting.040223 trial run_CCB.Dec03AuditPack.HL.V2.revised ctl_CCB.HO.reporting TB-HL.1P.040316 2" xfId="4794"/>
    <cellStyle name="_PRC Adjustments 011231_CCB.HO.New TB template.CCB PRC IAS Sorting.040223 trial run_CCB.Dec03AuditPack.HL.V2.revised ctl_CCB.HO.reporting TB-HL.1P.040316_05.CCB.HO.Tool.PRCAccounts.040409" xfId="4795"/>
    <cellStyle name="_PRC Adjustments 011231_CCB.HO.New TB template.CCB PRC IAS Sorting.040223 trial run_CCB.Dec03AuditPack.HL.V2.revised ctl_CCB.HO.reporting TB-HL.1P.040316_05.CCB.HO.Tool.PRCAccounts.040409 2" xfId="4796"/>
    <cellStyle name="_PRC Adjustments 011231_CCB.HO.New TB template.CCB PRC IAS Sorting.040223 trial run_CCB.Dec03AuditPack.HL.V2.revised ctl_CCB.HO.Tool - convert old 2.5yrs combine TB to new.040315" xfId="4797"/>
    <cellStyle name="_PRC Adjustments 011231_CCB.HO.New TB template.CCB PRC IAS Sorting.040223 trial run_CCB.Dec03AuditPack.HL.V2.revised ctl_CCB.HO.Tool - convert old 2.5yrs combine TB to new.040315 2" xfId="4798"/>
    <cellStyle name="_PRC Adjustments 011231_CCB.HO.New TB template.CCB PRC IAS Sorting.040223 trial run_CCB.Dec03AuditPack.HL.V2.revised ctl_CCB.xx.4P.PRCTB.yymmdd" xfId="4799"/>
    <cellStyle name="_PRC Adjustments 011231_CCB.HO.New TB template.CCB PRC IAS Sorting.040223 trial run_CCB.Dec03AuditPack.HL.V2.revised ctl_CCB.xx.4P.PRCTB.yymmdd 2" xfId="4800"/>
    <cellStyle name="_PRC Adjustments 011231_CCB.HO.New TB template.IAS Sorting.040210" xfId="4801"/>
    <cellStyle name="_PRC Adjustments 011231_CCB.HO.New TB template.IAS Sorting.040210 2" xfId="4802"/>
    <cellStyle name="_PRC Adjustments 011231_CCB.HO.New TB template.IAS Sorting.040210_05.CCB.HO.Tool.PRCAccounts.040409" xfId="4803"/>
    <cellStyle name="_PRC Adjustments 011231_CCB.HO.New TB template.IAS Sorting.040210_05.CCB.HO.Tool.PRCAccounts.040409 2" xfId="4804"/>
    <cellStyle name="_PRC Adjustments 011231_CCB.HO.New TB template.IAS Sorting.040210_CCB.Dec03AuditPack.GL.V2" xfId="4805"/>
    <cellStyle name="_PRC Adjustments 011231_CCB.HO.New TB template.IAS Sorting.040210_CCB.Dec03AuditPack.GL.V2 2" xfId="4806"/>
    <cellStyle name="_PRC Adjustments 011231_CCB.HO.New TB template.IAS Sorting.040210_CCB.Dec03AuditPack.GL.V2_05.CCB.HO.Tool.PRCAccounts.040409" xfId="4807"/>
    <cellStyle name="_PRC Adjustments 011231_CCB.HO.New TB template.IAS Sorting.040210_CCB.Dec03AuditPack.GL.V2_05.CCB.HO.Tool.PRCAccounts.040409 2" xfId="4808"/>
    <cellStyle name="_PRC Adjustments 011231_CCB.HO.New TB template.IAS Sorting.040210_CCB.Dec03AuditPack.GL.V2_CCB.Dec03AuditPack.GL.V4(trail run new)" xfId="4809"/>
    <cellStyle name="_PRC Adjustments 011231_CCB.HO.New TB template.IAS Sorting.040210_CCB.Dec03AuditPack.GL.V2_CCB.Dec03AuditPack.GL.V4(trail run new) 2" xfId="4810"/>
    <cellStyle name="_PRC Adjustments 011231_CCB.HO.New TB template.IAS Sorting.040210_CCB.Dec03AuditPack.GL.V2_CCB.Dec03AuditPack.GL.V4(trial run new)" xfId="4811"/>
    <cellStyle name="_PRC Adjustments 011231_CCB.HO.New TB template.IAS Sorting.040210_CCB.Dec03AuditPack.GL.V2_CCB.Dec03AuditPack.GL.V4(trial run new) 2" xfId="4812"/>
    <cellStyle name="_PRC Adjustments 011231_CCB.HO.New TB template.IAS Sorting.040210_CCB.Dec03AuditPack.GL.V2_Copy of CCB.Dec03AuditPack.GL.V4" xfId="4813"/>
    <cellStyle name="_PRC Adjustments 011231_CCB.HO.New TB template.IAS Sorting.040210_CCB.Dec03AuditPack.GL.V2_Copy of CCB.Dec03AuditPack.GL.V4 2" xfId="4814"/>
    <cellStyle name="_PRC Adjustments 011231_CCB.HO.New TB template.IAS Sorting.040210_CCB.Dec03AuditPack.HL.V2.revised ctl" xfId="4815"/>
    <cellStyle name="_PRC Adjustments 011231_CCB.HO.New TB template.IAS Sorting.040210_CCB.Dec03AuditPack.HL.V2.revised ctl 2" xfId="4816"/>
    <cellStyle name="_PRC Adjustments 011231_CCB.HO.New TB template.IAS Sorting.040210_CCB.Dec03AuditPack.HL.V2.revised ctl_05.CCB.HO.Tool.PRCAccounts.040409" xfId="4817"/>
    <cellStyle name="_PRC Adjustments 011231_CCB.HO.New TB template.IAS Sorting.040210_CCB.Dec03AuditPack.HL.V2.revised ctl_05.CCB.HO.Tool.PRCAccounts.040409 2" xfId="4818"/>
    <cellStyle name="_PRC Adjustments 011231_CCB.HO.New TB template.IAS Sorting.040210_CCB.Dec03AuditPack.HL.V2.revised ctl_CCB.HO.new TB template.for reporting package.040309" xfId="4819"/>
    <cellStyle name="_PRC Adjustments 011231_CCB.HO.New TB template.IAS Sorting.040210_CCB.Dec03AuditPack.HL.V2.revised ctl_CCB.HO.new TB template.for reporting package.040309 2" xfId="4820"/>
    <cellStyle name="_PRC Adjustments 011231_CCB.HO.New TB template.IAS Sorting.040210_CCB.Dec03AuditPack.HL.V2.revised ctl_CCB.HO.new TB template.for reporting package.040309_05.CCB.HO.Tool.PRCAccounts.040409" xfId="4821"/>
    <cellStyle name="_PRC Adjustments 011231_CCB.HO.New TB template.IAS Sorting.040210_CCB.Dec03AuditPack.HL.V2.revised ctl_CCB.HO.new TB template.for reporting package.040309_05.CCB.HO.Tool.PRCAccounts.040409 2" xfId="4822"/>
    <cellStyle name="_PRC Adjustments 011231_CCB.HO.New TB template.IAS Sorting.040210_CCB.Dec03AuditPack.HL.V2.revised ctl_CCB.HO.new TB template.for reporting package.1P.040316" xfId="4823"/>
    <cellStyle name="_PRC Adjustments 011231_CCB.HO.New TB template.IAS Sorting.040210_CCB.Dec03AuditPack.HL.V2.revised ctl_CCB.HO.new TB template.for reporting package.1P.040316 2" xfId="4824"/>
    <cellStyle name="_PRC Adjustments 011231_CCB.HO.New TB template.IAS Sorting.040210_CCB.Dec03AuditPack.HL.V2.revised ctl_CCB.HO.new TB template.for reporting package.1P.040316_05.CCB.HO.Tool.PRCAccounts.040409" xfId="4825"/>
    <cellStyle name="_PRC Adjustments 011231_CCB.HO.New TB template.IAS Sorting.040210_CCB.Dec03AuditPack.HL.V2.revised ctl_CCB.HO.new TB template.for reporting package.1P.040316_05.CCB.HO.Tool.PRCAccounts.040409 2" xfId="4826"/>
    <cellStyle name="_PRC Adjustments 011231_CCB.HO.New TB template.IAS Sorting.040210_CCB.Dec03AuditPack.HL.V2.revised ctl_CCB.HO.reporting TB-Comb.1P.040316" xfId="4827"/>
    <cellStyle name="_PRC Adjustments 011231_CCB.HO.New TB template.IAS Sorting.040210_CCB.Dec03AuditPack.HL.V2.revised ctl_CCB.HO.reporting TB-Comb.1P.040316 2" xfId="4828"/>
    <cellStyle name="_PRC Adjustments 011231_CCB.HO.New TB template.IAS Sorting.040210_CCB.Dec03AuditPack.HL.V2.revised ctl_CCB.HO.reporting TB-Comb.4Period.040316" xfId="4829"/>
    <cellStyle name="_PRC Adjustments 011231_CCB.HO.New TB template.IAS Sorting.040210_CCB.Dec03AuditPack.HL.V2.revised ctl_CCB.HO.reporting TB-Comb.4Period.040316 2" xfId="4830"/>
    <cellStyle name="_PRC Adjustments 011231_CCB.HO.New TB template.IAS Sorting.040210_CCB.Dec03AuditPack.HL.V2.revised ctl_CCB.HO.reporting TB-HL.1P.040316" xfId="4831"/>
    <cellStyle name="_PRC Adjustments 011231_CCB.HO.New TB template.IAS Sorting.040210_CCB.Dec03AuditPack.HL.V2.revised ctl_CCB.HO.reporting TB-HL.1P.040316 2" xfId="4832"/>
    <cellStyle name="_PRC Adjustments 011231_CCB.HO.New TB template.IAS Sorting.040210_CCB.Dec03AuditPack.HL.V2.revised ctl_CCB.HO.reporting TB-HL.1P.040316_05.CCB.HO.Tool.PRCAccounts.040409" xfId="4833"/>
    <cellStyle name="_PRC Adjustments 011231_CCB.HO.New TB template.IAS Sorting.040210_CCB.Dec03AuditPack.HL.V2.revised ctl_CCB.HO.reporting TB-HL.1P.040316_05.CCB.HO.Tool.PRCAccounts.040409 2" xfId="4834"/>
    <cellStyle name="_PRC Adjustments 011231_CCB.HO.New TB template.IAS Sorting.040210_CCB.Dec03AuditPack.HL.V2.revised ctl_CCB.HO.Tool - convert old 2.5yrs combine TB to new.040315" xfId="4835"/>
    <cellStyle name="_PRC Adjustments 011231_CCB.HO.New TB template.IAS Sorting.040210_CCB.Dec03AuditPack.HL.V2.revised ctl_CCB.HO.Tool - convert old 2.5yrs combine TB to new.040315 2" xfId="4836"/>
    <cellStyle name="_PRC Adjustments 011231_CCB.HO.New TB template.IAS Sorting.040210_CCB.Dec03AuditPack.HL.V2.revised ctl_CCB.xx.4P.PRCTB.yymmdd" xfId="4837"/>
    <cellStyle name="_PRC Adjustments 011231_CCB.HO.New TB template.IAS Sorting.040210_CCB.Dec03AuditPack.HL.V2.revised ctl_CCB.xx.4P.PRCTB.yymmdd 2" xfId="4838"/>
    <cellStyle name="_PRC Adjustments 011231_CCB.HO.New TB template.PRC Sorting.040210" xfId="4839"/>
    <cellStyle name="_PRC Adjustments 011231_CCB.HO.New TB template.PRC Sorting.040210 2" xfId="4840"/>
    <cellStyle name="_PRC Adjustments 011231_CCB.HO.New TB template.PRC Sorting.040210_05.CCB.HO.Tool.PRCAccounts.040409" xfId="4841"/>
    <cellStyle name="_PRC Adjustments 011231_CCB.HO.New TB template.PRC Sorting.040210_05.CCB.HO.Tool.PRCAccounts.040409 2" xfId="4842"/>
    <cellStyle name="_PRC Adjustments 011231_CCB.HO.New TB template.PRC Sorting.040210_CCB.Dec03AuditPack.GL.V2" xfId="4843"/>
    <cellStyle name="_PRC Adjustments 011231_CCB.HO.New TB template.PRC Sorting.040210_CCB.Dec03AuditPack.GL.V2 2" xfId="4844"/>
    <cellStyle name="_PRC Adjustments 011231_CCB.HO.New TB template.PRC Sorting.040210_CCB.Dec03AuditPack.GL.V2_05.CCB.HO.Tool.PRCAccounts.040409" xfId="4845"/>
    <cellStyle name="_PRC Adjustments 011231_CCB.HO.New TB template.PRC Sorting.040210_CCB.Dec03AuditPack.GL.V2_05.CCB.HO.Tool.PRCAccounts.040409 2" xfId="4846"/>
    <cellStyle name="_PRC Adjustments 011231_CCB.HO.New TB template.PRC Sorting.040210_CCB.Dec03AuditPack.GL.V2_CCB.Dec03AuditPack.GL.V4(trail run new)" xfId="4847"/>
    <cellStyle name="_PRC Adjustments 011231_CCB.HO.New TB template.PRC Sorting.040210_CCB.Dec03AuditPack.GL.V2_CCB.Dec03AuditPack.GL.V4(trail run new) 2" xfId="4848"/>
    <cellStyle name="_PRC Adjustments 011231_CCB.HO.New TB template.PRC Sorting.040210_CCB.Dec03AuditPack.GL.V2_CCB.Dec03AuditPack.GL.V4(trial run new)" xfId="4849"/>
    <cellStyle name="_PRC Adjustments 011231_CCB.HO.New TB template.PRC Sorting.040210_CCB.Dec03AuditPack.GL.V2_CCB.Dec03AuditPack.GL.V4(trial run new) 2" xfId="4850"/>
    <cellStyle name="_PRC Adjustments 011231_CCB.HO.New TB template.PRC Sorting.040210_CCB.Dec03AuditPack.GL.V2_Copy of CCB.Dec03AuditPack.GL.V4" xfId="4851"/>
    <cellStyle name="_PRC Adjustments 011231_CCB.HO.New TB template.PRC Sorting.040210_CCB.Dec03AuditPack.GL.V2_Copy of CCB.Dec03AuditPack.GL.V4 2" xfId="4852"/>
    <cellStyle name="_PRC Adjustments 011231_CCB.HO.New TB template.PRC Sorting.040210_CCB.Dec03AuditPack.HL.V2.revised ctl" xfId="4853"/>
    <cellStyle name="_PRC Adjustments 011231_CCB.HO.New TB template.PRC Sorting.040210_CCB.Dec03AuditPack.HL.V2.revised ctl 2" xfId="4854"/>
    <cellStyle name="_PRC Adjustments 011231_CCB.HO.New TB template.PRC Sorting.040210_CCB.Dec03AuditPack.HL.V2.revised ctl_05.CCB.HO.Tool.PRCAccounts.040409" xfId="4855"/>
    <cellStyle name="_PRC Adjustments 011231_CCB.HO.New TB template.PRC Sorting.040210_CCB.Dec03AuditPack.HL.V2.revised ctl_05.CCB.HO.Tool.PRCAccounts.040409 2" xfId="4856"/>
    <cellStyle name="_PRC Adjustments 011231_CCB.HO.New TB template.PRC Sorting.040210_CCB.Dec03AuditPack.HL.V2.revised ctl_CCB.HO.new TB template.for reporting package.040309" xfId="4857"/>
    <cellStyle name="_PRC Adjustments 011231_CCB.HO.New TB template.PRC Sorting.040210_CCB.Dec03AuditPack.HL.V2.revised ctl_CCB.HO.new TB template.for reporting package.040309 2" xfId="4858"/>
    <cellStyle name="_PRC Adjustments 011231_CCB.HO.New TB template.PRC Sorting.040210_CCB.Dec03AuditPack.HL.V2.revised ctl_CCB.HO.new TB template.for reporting package.040309_05.CCB.HO.Tool.PRCAccounts.040409" xfId="4859"/>
    <cellStyle name="_PRC Adjustments 011231_CCB.HO.New TB template.PRC Sorting.040210_CCB.Dec03AuditPack.HL.V2.revised ctl_CCB.HO.new TB template.for reporting package.040309_05.CCB.HO.Tool.PRCAccounts.040409 2" xfId="4860"/>
    <cellStyle name="_PRC Adjustments 011231_CCB.HO.New TB template.PRC Sorting.040210_CCB.Dec03AuditPack.HL.V2.revised ctl_CCB.HO.new TB template.for reporting package.1P.040316" xfId="4861"/>
    <cellStyle name="_PRC Adjustments 011231_CCB.HO.New TB template.PRC Sorting.040210_CCB.Dec03AuditPack.HL.V2.revised ctl_CCB.HO.new TB template.for reporting package.1P.040316 2" xfId="4862"/>
    <cellStyle name="_PRC Adjustments 011231_CCB.HO.New TB template.PRC Sorting.040210_CCB.Dec03AuditPack.HL.V2.revised ctl_CCB.HO.new TB template.for reporting package.1P.040316_05.CCB.HO.Tool.PRCAccounts.040409" xfId="4863"/>
    <cellStyle name="_PRC Adjustments 011231_CCB.HO.New TB template.PRC Sorting.040210_CCB.Dec03AuditPack.HL.V2.revised ctl_CCB.HO.new TB template.for reporting package.1P.040316_05.CCB.HO.Tool.PRCAccounts.040409 2" xfId="4864"/>
    <cellStyle name="_PRC Adjustments 011231_CCB.HO.New TB template.PRC Sorting.040210_CCB.Dec03AuditPack.HL.V2.revised ctl_CCB.HO.reporting TB-Comb.1P.040316" xfId="4865"/>
    <cellStyle name="_PRC Adjustments 011231_CCB.HO.New TB template.PRC Sorting.040210_CCB.Dec03AuditPack.HL.V2.revised ctl_CCB.HO.reporting TB-Comb.1P.040316 2" xfId="4866"/>
    <cellStyle name="_PRC Adjustments 011231_CCB.HO.New TB template.PRC Sorting.040210_CCB.Dec03AuditPack.HL.V2.revised ctl_CCB.HO.reporting TB-Comb.4Period.040316" xfId="4867"/>
    <cellStyle name="_PRC Adjustments 011231_CCB.HO.New TB template.PRC Sorting.040210_CCB.Dec03AuditPack.HL.V2.revised ctl_CCB.HO.reporting TB-Comb.4Period.040316 2" xfId="4868"/>
    <cellStyle name="_PRC Adjustments 011231_CCB.HO.New TB template.PRC Sorting.040210_CCB.Dec03AuditPack.HL.V2.revised ctl_CCB.HO.reporting TB-HL.1P.040316" xfId="4869"/>
    <cellStyle name="_PRC Adjustments 011231_CCB.HO.New TB template.PRC Sorting.040210_CCB.Dec03AuditPack.HL.V2.revised ctl_CCB.HO.reporting TB-HL.1P.040316 2" xfId="4870"/>
    <cellStyle name="_PRC Adjustments 011231_CCB.HO.New TB template.PRC Sorting.040210_CCB.Dec03AuditPack.HL.V2.revised ctl_CCB.HO.reporting TB-HL.1P.040316_05.CCB.HO.Tool.PRCAccounts.040409" xfId="4871"/>
    <cellStyle name="_PRC Adjustments 011231_CCB.HO.New TB template.PRC Sorting.040210_CCB.Dec03AuditPack.HL.V2.revised ctl_CCB.HO.reporting TB-HL.1P.040316_05.CCB.HO.Tool.PRCAccounts.040409 2" xfId="4872"/>
    <cellStyle name="_PRC Adjustments 011231_CCB.HO.New TB template.PRC Sorting.040210_CCB.Dec03AuditPack.HL.V2.revised ctl_CCB.HO.Tool - convert old 2.5yrs combine TB to new.040315" xfId="4873"/>
    <cellStyle name="_PRC Adjustments 011231_CCB.HO.New TB template.PRC Sorting.040210_CCB.Dec03AuditPack.HL.V2.revised ctl_CCB.HO.Tool - convert old 2.5yrs combine TB to new.040315 2" xfId="4874"/>
    <cellStyle name="_PRC Adjustments 011231_CCB.HO.New TB template.PRC Sorting.040210_CCB.Dec03AuditPack.HL.V2.revised ctl_CCB.xx.4P.PRCTB.yymmdd" xfId="4875"/>
    <cellStyle name="_PRC Adjustments 011231_CCB.HO.New TB template.PRC Sorting.040210_CCB.Dec03AuditPack.HL.V2.revised ctl_CCB.xx.4P.PRCTB.yymmdd 2" xfId="4876"/>
    <cellStyle name="_PRC Adjustments 021231" xfId="4877"/>
    <cellStyle name="_PRC Adjustments 021231 2" xfId="4878"/>
    <cellStyle name="_PRC Adjustments 021231_05.CCB.HO.Tool.PRCAccounts.040409" xfId="4879"/>
    <cellStyle name="_PRC Adjustments 021231_05.CCB.HO.Tool.PRCAccounts.040409 2" xfId="4880"/>
    <cellStyle name="_PRC Adjustments 021231_CCB.Dec03AuditPack.GL.V2" xfId="4881"/>
    <cellStyle name="_PRC Adjustments 021231_CCB.Dec03AuditPack.GL.V2 2" xfId="4882"/>
    <cellStyle name="_PRC Adjustments 021231_CCB.Dec03AuditPack.GL.V2_05.CCB.HO.Tool.PRCAccounts.040409" xfId="4883"/>
    <cellStyle name="_PRC Adjustments 021231_CCB.Dec03AuditPack.GL.V2_05.CCB.HO.Tool.PRCAccounts.040409 2" xfId="4884"/>
    <cellStyle name="_PRC Adjustments 021231_CCB.Dec03AuditPack.GL.V2_CCB.Dec03AuditPack.GL.V4(trail run new)" xfId="4885"/>
    <cellStyle name="_PRC Adjustments 021231_CCB.Dec03AuditPack.GL.V2_CCB.Dec03AuditPack.GL.V4(trail run new) 2" xfId="4886"/>
    <cellStyle name="_PRC Adjustments 021231_CCB.Dec03AuditPack.GL.V2_CCB.Dec03AuditPack.GL.V4(trial run new)" xfId="4887"/>
    <cellStyle name="_PRC Adjustments 021231_CCB.Dec03AuditPack.GL.V2_CCB.Dec03AuditPack.GL.V4(trial run new) 2" xfId="4888"/>
    <cellStyle name="_PRC Adjustments 021231_CCB.Dec03AuditPack.GL.V2_Copy of CCB.Dec03AuditPack.GL.V4" xfId="4889"/>
    <cellStyle name="_PRC Adjustments 021231_CCB.Dec03AuditPack.GL.V2_Copy of CCB.Dec03AuditPack.GL.V4 2" xfId="4890"/>
    <cellStyle name="_PRC Adjustments 021231_CCB.Dec03AuditPack.HL.V2.revised ctl" xfId="4891"/>
    <cellStyle name="_PRC Adjustments 021231_CCB.Dec03AuditPack.HL.V2.revised ctl 2" xfId="4892"/>
    <cellStyle name="_PRC Adjustments 021231_CCB.Dec03AuditPack.HL.V2.revised ctl_05.CCB.HO.Tool.PRCAccounts.040409" xfId="4893"/>
    <cellStyle name="_PRC Adjustments 021231_CCB.Dec03AuditPack.HL.V2.revised ctl_05.CCB.HO.Tool.PRCAccounts.040409 2" xfId="4894"/>
    <cellStyle name="_PRC Adjustments 021231_CCB.Dec03AuditPack.HL.V2.revised ctl_CCB.HO.new TB template.for reporting package.040309" xfId="4895"/>
    <cellStyle name="_PRC Adjustments 021231_CCB.Dec03AuditPack.HL.V2.revised ctl_CCB.HO.new TB template.for reporting package.040309 2" xfId="4896"/>
    <cellStyle name="_PRC Adjustments 021231_CCB.Dec03AuditPack.HL.V2.revised ctl_CCB.HO.new TB template.for reporting package.040309_05.CCB.HO.Tool.PRCAccounts.040409" xfId="4897"/>
    <cellStyle name="_PRC Adjustments 021231_CCB.Dec03AuditPack.HL.V2.revised ctl_CCB.HO.new TB template.for reporting package.040309_05.CCB.HO.Tool.PRCAccounts.040409 2" xfId="4898"/>
    <cellStyle name="_PRC Adjustments 021231_CCB.Dec03AuditPack.HL.V2.revised ctl_CCB.HO.new TB template.for reporting package.1P.040316" xfId="4899"/>
    <cellStyle name="_PRC Adjustments 021231_CCB.Dec03AuditPack.HL.V2.revised ctl_CCB.HO.new TB template.for reporting package.1P.040316 2" xfId="4900"/>
    <cellStyle name="_PRC Adjustments 021231_CCB.Dec03AuditPack.HL.V2.revised ctl_CCB.HO.new TB template.for reporting package.1P.040316_05.CCB.HO.Tool.PRCAccounts.040409" xfId="4901"/>
    <cellStyle name="_PRC Adjustments 021231_CCB.Dec03AuditPack.HL.V2.revised ctl_CCB.HO.new TB template.for reporting package.1P.040316_05.CCB.HO.Tool.PRCAccounts.040409 2" xfId="4902"/>
    <cellStyle name="_PRC Adjustments 021231_CCB.Dec03AuditPack.HL.V2.revised ctl_CCB.HO.reporting TB-Comb.1P.040316" xfId="4903"/>
    <cellStyle name="_PRC Adjustments 021231_CCB.Dec03AuditPack.HL.V2.revised ctl_CCB.HO.reporting TB-Comb.1P.040316 2" xfId="4904"/>
    <cellStyle name="_PRC Adjustments 021231_CCB.Dec03AuditPack.HL.V2.revised ctl_CCB.HO.reporting TB-Comb.4Period.040316" xfId="4905"/>
    <cellStyle name="_PRC Adjustments 021231_CCB.Dec03AuditPack.HL.V2.revised ctl_CCB.HO.reporting TB-Comb.4Period.040316 2" xfId="4906"/>
    <cellStyle name="_PRC Adjustments 021231_CCB.Dec03AuditPack.HL.V2.revised ctl_CCB.HO.reporting TB-HL.1P.040316" xfId="4907"/>
    <cellStyle name="_PRC Adjustments 021231_CCB.Dec03AuditPack.HL.V2.revised ctl_CCB.HO.reporting TB-HL.1P.040316 2" xfId="4908"/>
    <cellStyle name="_PRC Adjustments 021231_CCB.Dec03AuditPack.HL.V2.revised ctl_CCB.HO.reporting TB-HL.1P.040316_05.CCB.HO.Tool.PRCAccounts.040409" xfId="4909"/>
    <cellStyle name="_PRC Adjustments 021231_CCB.Dec03AuditPack.HL.V2.revised ctl_CCB.HO.reporting TB-HL.1P.040316_05.CCB.HO.Tool.PRCAccounts.040409 2" xfId="4910"/>
    <cellStyle name="_PRC Adjustments 021231_CCB.Dec03AuditPack.HL.V2.revised ctl_CCB.HO.Tool - convert old 2.5yrs combine TB to new.040315" xfId="4911"/>
    <cellStyle name="_PRC Adjustments 021231_CCB.Dec03AuditPack.HL.V2.revised ctl_CCB.HO.Tool - convert old 2.5yrs combine TB to new.040315 2" xfId="4912"/>
    <cellStyle name="_PRC Adjustments 021231_CCB.Dec03AuditPack.HL.V2.revised ctl_CCB.xx.4P.PRCTB.yymmdd" xfId="4913"/>
    <cellStyle name="_PRC Adjustments 021231_CCB.Dec03AuditPack.HL.V2.revised ctl_CCB.xx.4P.PRCTB.yymmdd 2" xfId="4914"/>
    <cellStyle name="_PRC Adjustments 021231_CCB.GLAudit Package.040114" xfId="4915"/>
    <cellStyle name="_PRC Adjustments 021231_CCB.GLAudit Package.040114 2" xfId="4916"/>
    <cellStyle name="_PRC Adjustments 021231_CCB.GLAudit Package.040114_05.CCB.HO.Tool.PRCAccounts.040409" xfId="4917"/>
    <cellStyle name="_PRC Adjustments 021231_CCB.GLAudit Package.040114_05.CCB.HO.Tool.PRCAccounts.040409 2" xfId="4918"/>
    <cellStyle name="_PRC Adjustments 021231_CCB.GLAudit Package.040114_CCB.Dec03AuditPack.GL.V2" xfId="4919"/>
    <cellStyle name="_PRC Adjustments 021231_CCB.GLAudit Package.040114_CCB.Dec03AuditPack.GL.V2 2" xfId="4920"/>
    <cellStyle name="_PRC Adjustments 021231_CCB.GLAudit Package.040114_CCB.Dec03AuditPack.GL.V2_05.CCB.HO.Tool.PRCAccounts.040409" xfId="4921"/>
    <cellStyle name="_PRC Adjustments 021231_CCB.GLAudit Package.040114_CCB.Dec03AuditPack.GL.V2_05.CCB.HO.Tool.PRCAccounts.040409 2" xfId="4922"/>
    <cellStyle name="_PRC Adjustments 021231_CCB.GLAudit Package.040114_CCB.Dec03AuditPack.GL.V2_CCB.Dec03AuditPack.GL.V4(trail run new)" xfId="4923"/>
    <cellStyle name="_PRC Adjustments 021231_CCB.GLAudit Package.040114_CCB.Dec03AuditPack.GL.V2_CCB.Dec03AuditPack.GL.V4(trail run new) 2" xfId="4924"/>
    <cellStyle name="_PRC Adjustments 021231_CCB.GLAudit Package.040114_CCB.Dec03AuditPack.GL.V2_CCB.Dec03AuditPack.GL.V4(trial run new)" xfId="4925"/>
    <cellStyle name="_PRC Adjustments 021231_CCB.GLAudit Package.040114_CCB.Dec03AuditPack.GL.V2_CCB.Dec03AuditPack.GL.V4(trial run new) 2" xfId="4926"/>
    <cellStyle name="_PRC Adjustments 021231_CCB.GLAudit Package.040114_CCB.Dec03AuditPack.GL.V2_Copy of CCB.Dec03AuditPack.GL.V4" xfId="4927"/>
    <cellStyle name="_PRC Adjustments 021231_CCB.GLAudit Package.040114_CCB.Dec03AuditPack.GL.V2_Copy of CCB.Dec03AuditPack.GL.V4 2" xfId="4928"/>
    <cellStyle name="_PRC Adjustments 021231_CCB.GLAudit Package.040114_CCB.Dec03AuditPack.HL.V2.revised ctl" xfId="4929"/>
    <cellStyle name="_PRC Adjustments 021231_CCB.GLAudit Package.040114_CCB.Dec03AuditPack.HL.V2.revised ctl 2" xfId="4930"/>
    <cellStyle name="_PRC Adjustments 021231_CCB.GLAudit Package.040114_CCB.Dec03AuditPack.HL.V2.revised ctl_05.CCB.HO.Tool.PRCAccounts.040409" xfId="4931"/>
    <cellStyle name="_PRC Adjustments 021231_CCB.GLAudit Package.040114_CCB.Dec03AuditPack.HL.V2.revised ctl_05.CCB.HO.Tool.PRCAccounts.040409 2" xfId="4932"/>
    <cellStyle name="_PRC Adjustments 021231_CCB.GLAudit Package.040114_CCB.Dec03AuditPack.HL.V2.revised ctl_CCB.HO.new TB template.for reporting package.040309" xfId="4933"/>
    <cellStyle name="_PRC Adjustments 021231_CCB.GLAudit Package.040114_CCB.Dec03AuditPack.HL.V2.revised ctl_CCB.HO.new TB template.for reporting package.040309 2" xfId="4934"/>
    <cellStyle name="_PRC Adjustments 021231_CCB.GLAudit Package.040114_CCB.Dec03AuditPack.HL.V2.revised ctl_CCB.HO.new TB template.for reporting package.040309_05.CCB.HO.Tool.PRCAccounts.040409" xfId="4935"/>
    <cellStyle name="_PRC Adjustments 021231_CCB.GLAudit Package.040114_CCB.Dec03AuditPack.HL.V2.revised ctl_CCB.HO.new TB template.for reporting package.040309_05.CCB.HO.Tool.PRCAccounts.040409 2" xfId="4936"/>
    <cellStyle name="_PRC Adjustments 021231_CCB.GLAudit Package.040114_CCB.Dec03AuditPack.HL.V2.revised ctl_CCB.HO.new TB template.for reporting package.1P.040316" xfId="4937"/>
    <cellStyle name="_PRC Adjustments 021231_CCB.GLAudit Package.040114_CCB.Dec03AuditPack.HL.V2.revised ctl_CCB.HO.new TB template.for reporting package.1P.040316 2" xfId="4938"/>
    <cellStyle name="_PRC Adjustments 021231_CCB.GLAudit Package.040114_CCB.Dec03AuditPack.HL.V2.revised ctl_CCB.HO.new TB template.for reporting package.1P.040316_05.CCB.HO.Tool.PRCAccounts.040409" xfId="4939"/>
    <cellStyle name="_PRC Adjustments 021231_CCB.GLAudit Package.040114_CCB.Dec03AuditPack.HL.V2.revised ctl_CCB.HO.new TB template.for reporting package.1P.040316_05.CCB.HO.Tool.PRCAccounts.040409 2" xfId="4940"/>
    <cellStyle name="_PRC Adjustments 021231_CCB.GLAudit Package.040114_CCB.Dec03AuditPack.HL.V2.revised ctl_CCB.HO.reporting TB-Comb.1P.040316" xfId="4941"/>
    <cellStyle name="_PRC Adjustments 021231_CCB.GLAudit Package.040114_CCB.Dec03AuditPack.HL.V2.revised ctl_CCB.HO.reporting TB-Comb.1P.040316 2" xfId="4942"/>
    <cellStyle name="_PRC Adjustments 021231_CCB.GLAudit Package.040114_CCB.Dec03AuditPack.HL.V2.revised ctl_CCB.HO.reporting TB-Comb.4Period.040316" xfId="4943"/>
    <cellStyle name="_PRC Adjustments 021231_CCB.GLAudit Package.040114_CCB.Dec03AuditPack.HL.V2.revised ctl_CCB.HO.reporting TB-Comb.4Period.040316 2" xfId="4944"/>
    <cellStyle name="_PRC Adjustments 021231_CCB.GLAudit Package.040114_CCB.Dec03AuditPack.HL.V2.revised ctl_CCB.HO.reporting TB-HL.1P.040316" xfId="4945"/>
    <cellStyle name="_PRC Adjustments 021231_CCB.GLAudit Package.040114_CCB.Dec03AuditPack.HL.V2.revised ctl_CCB.HO.reporting TB-HL.1P.040316 2" xfId="4946"/>
    <cellStyle name="_PRC Adjustments 021231_CCB.GLAudit Package.040114_CCB.Dec03AuditPack.HL.V2.revised ctl_CCB.HO.reporting TB-HL.1P.040316_05.CCB.HO.Tool.PRCAccounts.040409" xfId="4947"/>
    <cellStyle name="_PRC Adjustments 021231_CCB.GLAudit Package.040114_CCB.Dec03AuditPack.HL.V2.revised ctl_CCB.HO.reporting TB-HL.1P.040316_05.CCB.HO.Tool.PRCAccounts.040409 2" xfId="4948"/>
    <cellStyle name="_PRC Adjustments 021231_CCB.GLAudit Package.040114_CCB.Dec03AuditPack.HL.V2.revised ctl_CCB.HO.Tool - convert old 2.5yrs combine TB to new.040315" xfId="4949"/>
    <cellStyle name="_PRC Adjustments 021231_CCB.GLAudit Package.040114_CCB.Dec03AuditPack.HL.V2.revised ctl_CCB.HO.Tool - convert old 2.5yrs combine TB to new.040315 2" xfId="4950"/>
    <cellStyle name="_PRC Adjustments 021231_CCB.GLAudit Package.040114_CCB.Dec03AuditPack.HL.V2.revised ctl_CCB.xx.4P.PRCTB.yymmdd" xfId="4951"/>
    <cellStyle name="_PRC Adjustments 021231_CCB.GLAudit Package.040114_CCB.Dec03AuditPack.HL.V2.revised ctl_CCB.xx.4P.PRCTB.yymmdd 2" xfId="4952"/>
    <cellStyle name="_PRC Adjustments 021231_CCB.HO.New TB template.CCB PRC IAS Sorting.040223 trial run" xfId="4953"/>
    <cellStyle name="_PRC Adjustments 021231_CCB.HO.New TB template.CCB PRC IAS Sorting.040223 trial run 2" xfId="4954"/>
    <cellStyle name="_PRC Adjustments 021231_CCB.HO.New TB template.CCB PRC IAS Sorting.040223 trial run_05.CCB.HO.Tool.PRCAccounts.040409" xfId="4955"/>
    <cellStyle name="_PRC Adjustments 021231_CCB.HO.New TB template.CCB PRC IAS Sorting.040223 trial run_05.CCB.HO.Tool.PRCAccounts.040409 2" xfId="4956"/>
    <cellStyle name="_PRC Adjustments 021231_CCB.HO.New TB template.CCB PRC IAS Sorting.040223 trial run_CCB.Dec03AuditPack.GL.V2" xfId="4957"/>
    <cellStyle name="_PRC Adjustments 021231_CCB.HO.New TB template.CCB PRC IAS Sorting.040223 trial run_CCB.Dec03AuditPack.GL.V2 2" xfId="4958"/>
    <cellStyle name="_PRC Adjustments 021231_CCB.HO.New TB template.CCB PRC IAS Sorting.040223 trial run_CCB.Dec03AuditPack.GL.V2_05.CCB.HO.Tool.PRCAccounts.040409" xfId="4959"/>
    <cellStyle name="_PRC Adjustments 021231_CCB.HO.New TB template.CCB PRC IAS Sorting.040223 trial run_CCB.Dec03AuditPack.GL.V2_05.CCB.HO.Tool.PRCAccounts.040409 2" xfId="4960"/>
    <cellStyle name="_PRC Adjustments 021231_CCB.HO.New TB template.CCB PRC IAS Sorting.040223 trial run_CCB.Dec03AuditPack.GL.V2_CCB.Dec03AuditPack.GL.V4(trail run new)" xfId="4961"/>
    <cellStyle name="_PRC Adjustments 021231_CCB.HO.New TB template.CCB PRC IAS Sorting.040223 trial run_CCB.Dec03AuditPack.GL.V2_CCB.Dec03AuditPack.GL.V4(trail run new) 2" xfId="4962"/>
    <cellStyle name="_PRC Adjustments 021231_CCB.HO.New TB template.CCB PRC IAS Sorting.040223 trial run_CCB.Dec03AuditPack.GL.V2_CCB.Dec03AuditPack.GL.V4(trial run new)" xfId="4963"/>
    <cellStyle name="_PRC Adjustments 021231_CCB.HO.New TB template.CCB PRC IAS Sorting.040223 trial run_CCB.Dec03AuditPack.GL.V2_CCB.Dec03AuditPack.GL.V4(trial run new) 2" xfId="4964"/>
    <cellStyle name="_PRC Adjustments 021231_CCB.HO.New TB template.CCB PRC IAS Sorting.040223 trial run_CCB.Dec03AuditPack.GL.V2_Copy of CCB.Dec03AuditPack.GL.V4" xfId="4965"/>
    <cellStyle name="_PRC Adjustments 021231_CCB.HO.New TB template.CCB PRC IAS Sorting.040223 trial run_CCB.Dec03AuditPack.GL.V2_Copy of CCB.Dec03AuditPack.GL.V4 2" xfId="4966"/>
    <cellStyle name="_PRC Adjustments 021231_CCB.HO.New TB template.CCB PRC IAS Sorting.040223 trial run_CCB.Dec03AuditPack.HL.V2.revised ctl" xfId="4967"/>
    <cellStyle name="_PRC Adjustments 021231_CCB.HO.New TB template.CCB PRC IAS Sorting.040223 trial run_CCB.Dec03AuditPack.HL.V2.revised ctl 2" xfId="4968"/>
    <cellStyle name="_PRC Adjustments 021231_CCB.HO.New TB template.CCB PRC IAS Sorting.040223 trial run_CCB.Dec03AuditPack.HL.V2.revised ctl_05.CCB.HO.Tool.PRCAccounts.040409" xfId="4969"/>
    <cellStyle name="_PRC Adjustments 021231_CCB.HO.New TB template.CCB PRC IAS Sorting.040223 trial run_CCB.Dec03AuditPack.HL.V2.revised ctl_05.CCB.HO.Tool.PRCAccounts.040409 2" xfId="4970"/>
    <cellStyle name="_PRC Adjustments 021231_CCB.HO.New TB template.CCB PRC IAS Sorting.040223 trial run_CCB.Dec03AuditPack.HL.V2.revised ctl_CCB.HO.new TB template.for reporting package.040309" xfId="4971"/>
    <cellStyle name="_PRC Adjustments 021231_CCB.HO.New TB template.CCB PRC IAS Sorting.040223 trial run_CCB.Dec03AuditPack.HL.V2.revised ctl_CCB.HO.new TB template.for reporting package.040309 2" xfId="4972"/>
    <cellStyle name="_PRC Adjustments 021231_CCB.HO.New TB template.CCB PRC IAS Sorting.040223 trial run_CCB.Dec03AuditPack.HL.V2.revised ctl_CCB.HO.new TB template.for reporting package.040309_05.CCB.HO.Tool.PRCAccounts.040409" xfId="4973"/>
    <cellStyle name="_PRC Adjustments 021231_CCB.HO.New TB template.CCB PRC IAS Sorting.040223 trial run_CCB.Dec03AuditPack.HL.V2.revised ctl_CCB.HO.new TB template.for reporting package.040309_05.CCB.HO.Tool.PRCAccounts.040409 2" xfId="4974"/>
    <cellStyle name="_PRC Adjustments 021231_CCB.HO.New TB template.CCB PRC IAS Sorting.040223 trial run_CCB.Dec03AuditPack.HL.V2.revised ctl_CCB.HO.new TB template.for reporting package.1P.040316" xfId="4975"/>
    <cellStyle name="_PRC Adjustments 021231_CCB.HO.New TB template.CCB PRC IAS Sorting.040223 trial run_CCB.Dec03AuditPack.HL.V2.revised ctl_CCB.HO.new TB template.for reporting package.1P.040316 2" xfId="4976"/>
    <cellStyle name="_PRC Adjustments 021231_CCB.HO.New TB template.CCB PRC IAS Sorting.040223 trial run_CCB.Dec03AuditPack.HL.V2.revised ctl_CCB.HO.new TB template.for reporting package.1P.040316_05.CCB.HO.Tool.PRCAccounts.040409" xfId="4977"/>
    <cellStyle name="_PRC Adjustments 021231_CCB.HO.New TB template.CCB PRC IAS Sorting.040223 trial run_CCB.Dec03AuditPack.HL.V2.revised ctl_CCB.HO.new TB template.for reporting package.1P.040316_05.CCB.HO.Tool.PRCAccounts.040409 2" xfId="4978"/>
    <cellStyle name="_PRC Adjustments 021231_CCB.HO.New TB template.CCB PRC IAS Sorting.040223 trial run_CCB.Dec03AuditPack.HL.V2.revised ctl_CCB.HO.reporting TB-Comb.1P.040316" xfId="4979"/>
    <cellStyle name="_PRC Adjustments 021231_CCB.HO.New TB template.CCB PRC IAS Sorting.040223 trial run_CCB.Dec03AuditPack.HL.V2.revised ctl_CCB.HO.reporting TB-Comb.1P.040316 2" xfId="4980"/>
    <cellStyle name="_PRC Adjustments 021231_CCB.HO.New TB template.CCB PRC IAS Sorting.040223 trial run_CCB.Dec03AuditPack.HL.V2.revised ctl_CCB.HO.reporting TB-Comb.4Period.040316" xfId="4981"/>
    <cellStyle name="_PRC Adjustments 021231_CCB.HO.New TB template.CCB PRC IAS Sorting.040223 trial run_CCB.Dec03AuditPack.HL.V2.revised ctl_CCB.HO.reporting TB-Comb.4Period.040316 2" xfId="4982"/>
    <cellStyle name="_PRC Adjustments 021231_CCB.HO.New TB template.CCB PRC IAS Sorting.040223 trial run_CCB.Dec03AuditPack.HL.V2.revised ctl_CCB.HO.reporting TB-HL.1P.040316" xfId="4983"/>
    <cellStyle name="_PRC Adjustments 021231_CCB.HO.New TB template.CCB PRC IAS Sorting.040223 trial run_CCB.Dec03AuditPack.HL.V2.revised ctl_CCB.HO.reporting TB-HL.1P.040316 2" xfId="4984"/>
    <cellStyle name="_PRC Adjustments 021231_CCB.HO.New TB template.CCB PRC IAS Sorting.040223 trial run_CCB.Dec03AuditPack.HL.V2.revised ctl_CCB.HO.reporting TB-HL.1P.040316_05.CCB.HO.Tool.PRCAccounts.040409" xfId="4985"/>
    <cellStyle name="_PRC Adjustments 021231_CCB.HO.New TB template.CCB PRC IAS Sorting.040223 trial run_CCB.Dec03AuditPack.HL.V2.revised ctl_CCB.HO.reporting TB-HL.1P.040316_05.CCB.HO.Tool.PRCAccounts.040409 2" xfId="4986"/>
    <cellStyle name="_PRC Adjustments 021231_CCB.HO.New TB template.CCB PRC IAS Sorting.040223 trial run_CCB.Dec03AuditPack.HL.V2.revised ctl_CCB.HO.Tool - convert old 2.5yrs combine TB to new.040315" xfId="4987"/>
    <cellStyle name="_PRC Adjustments 021231_CCB.HO.New TB template.CCB PRC IAS Sorting.040223 trial run_CCB.Dec03AuditPack.HL.V2.revised ctl_CCB.HO.Tool - convert old 2.5yrs combine TB to new.040315 2" xfId="4988"/>
    <cellStyle name="_PRC Adjustments 021231_CCB.HO.New TB template.CCB PRC IAS Sorting.040223 trial run_CCB.Dec03AuditPack.HL.V2.revised ctl_CCB.xx.4P.PRCTB.yymmdd" xfId="4989"/>
    <cellStyle name="_PRC Adjustments 021231_CCB.HO.New TB template.CCB PRC IAS Sorting.040223 trial run_CCB.Dec03AuditPack.HL.V2.revised ctl_CCB.xx.4P.PRCTB.yymmdd 2" xfId="4990"/>
    <cellStyle name="_PRC Adjustments 021231_CCB.HO.New TB template.IAS Sorting.040210" xfId="4991"/>
    <cellStyle name="_PRC Adjustments 021231_CCB.HO.New TB template.IAS Sorting.040210 2" xfId="4992"/>
    <cellStyle name="_PRC Adjustments 021231_CCB.HO.New TB template.IAS Sorting.040210_05.CCB.HO.Tool.PRCAccounts.040409" xfId="4993"/>
    <cellStyle name="_PRC Adjustments 021231_CCB.HO.New TB template.IAS Sorting.040210_05.CCB.HO.Tool.PRCAccounts.040409 2" xfId="4994"/>
    <cellStyle name="_PRC Adjustments 021231_CCB.HO.New TB template.IAS Sorting.040210_CCB.Dec03AuditPack.GL.V2" xfId="4995"/>
    <cellStyle name="_PRC Adjustments 021231_CCB.HO.New TB template.IAS Sorting.040210_CCB.Dec03AuditPack.GL.V2 2" xfId="4996"/>
    <cellStyle name="_PRC Adjustments 021231_CCB.HO.New TB template.IAS Sorting.040210_CCB.Dec03AuditPack.GL.V2_05.CCB.HO.Tool.PRCAccounts.040409" xfId="4997"/>
    <cellStyle name="_PRC Adjustments 021231_CCB.HO.New TB template.IAS Sorting.040210_CCB.Dec03AuditPack.GL.V2_05.CCB.HO.Tool.PRCAccounts.040409 2" xfId="4998"/>
    <cellStyle name="_PRC Adjustments 021231_CCB.HO.New TB template.IAS Sorting.040210_CCB.Dec03AuditPack.GL.V2_CCB.Dec03AuditPack.GL.V4(trail run new)" xfId="4999"/>
    <cellStyle name="_PRC Adjustments 021231_CCB.HO.New TB template.IAS Sorting.040210_CCB.Dec03AuditPack.GL.V2_CCB.Dec03AuditPack.GL.V4(trail run new) 2" xfId="5000"/>
    <cellStyle name="_PRC Adjustments 021231_CCB.HO.New TB template.IAS Sorting.040210_CCB.Dec03AuditPack.GL.V2_CCB.Dec03AuditPack.GL.V4(trial run new)" xfId="5001"/>
    <cellStyle name="_PRC Adjustments 021231_CCB.HO.New TB template.IAS Sorting.040210_CCB.Dec03AuditPack.GL.V2_CCB.Dec03AuditPack.GL.V4(trial run new) 2" xfId="5002"/>
    <cellStyle name="_PRC Adjustments 021231_CCB.HO.New TB template.IAS Sorting.040210_CCB.Dec03AuditPack.GL.V2_Copy of CCB.Dec03AuditPack.GL.V4" xfId="5003"/>
    <cellStyle name="_PRC Adjustments 021231_CCB.HO.New TB template.IAS Sorting.040210_CCB.Dec03AuditPack.GL.V2_Copy of CCB.Dec03AuditPack.GL.V4 2" xfId="5004"/>
    <cellStyle name="_PRC Adjustments 021231_CCB.HO.New TB template.IAS Sorting.040210_CCB.Dec03AuditPack.HL.V2.revised ctl" xfId="5005"/>
    <cellStyle name="_PRC Adjustments 021231_CCB.HO.New TB template.IAS Sorting.040210_CCB.Dec03AuditPack.HL.V2.revised ctl 2" xfId="5006"/>
    <cellStyle name="_PRC Adjustments 021231_CCB.HO.New TB template.IAS Sorting.040210_CCB.Dec03AuditPack.HL.V2.revised ctl_05.CCB.HO.Tool.PRCAccounts.040409" xfId="5007"/>
    <cellStyle name="_PRC Adjustments 021231_CCB.HO.New TB template.IAS Sorting.040210_CCB.Dec03AuditPack.HL.V2.revised ctl_05.CCB.HO.Tool.PRCAccounts.040409 2" xfId="5008"/>
    <cellStyle name="_PRC Adjustments 021231_CCB.HO.New TB template.IAS Sorting.040210_CCB.Dec03AuditPack.HL.V2.revised ctl_CCB.HO.new TB template.for reporting package.040309" xfId="5009"/>
    <cellStyle name="_PRC Adjustments 021231_CCB.HO.New TB template.IAS Sorting.040210_CCB.Dec03AuditPack.HL.V2.revised ctl_CCB.HO.new TB template.for reporting package.040309 2" xfId="5010"/>
    <cellStyle name="_PRC Adjustments 021231_CCB.HO.New TB template.IAS Sorting.040210_CCB.Dec03AuditPack.HL.V2.revised ctl_CCB.HO.new TB template.for reporting package.040309_05.CCB.HO.Tool.PRCAccounts.040409" xfId="5011"/>
    <cellStyle name="_PRC Adjustments 021231_CCB.HO.New TB template.IAS Sorting.040210_CCB.Dec03AuditPack.HL.V2.revised ctl_CCB.HO.new TB template.for reporting package.040309_05.CCB.HO.Tool.PRCAccounts.040409 2" xfId="5012"/>
    <cellStyle name="_PRC Adjustments 021231_CCB.HO.New TB template.IAS Sorting.040210_CCB.Dec03AuditPack.HL.V2.revised ctl_CCB.HO.new TB template.for reporting package.1P.040316" xfId="5013"/>
    <cellStyle name="_PRC Adjustments 021231_CCB.HO.New TB template.IAS Sorting.040210_CCB.Dec03AuditPack.HL.V2.revised ctl_CCB.HO.new TB template.for reporting package.1P.040316 2" xfId="5014"/>
    <cellStyle name="_PRC Adjustments 021231_CCB.HO.New TB template.IAS Sorting.040210_CCB.Dec03AuditPack.HL.V2.revised ctl_CCB.HO.new TB template.for reporting package.1P.040316_05.CCB.HO.Tool.PRCAccounts.040409" xfId="5015"/>
    <cellStyle name="_PRC Adjustments 021231_CCB.HO.New TB template.IAS Sorting.040210_CCB.Dec03AuditPack.HL.V2.revised ctl_CCB.HO.new TB template.for reporting package.1P.040316_05.CCB.HO.Tool.PRCAccounts.040409 2" xfId="5016"/>
    <cellStyle name="_PRC Adjustments 021231_CCB.HO.New TB template.IAS Sorting.040210_CCB.Dec03AuditPack.HL.V2.revised ctl_CCB.HO.reporting TB-Comb.1P.040316" xfId="5017"/>
    <cellStyle name="_PRC Adjustments 021231_CCB.HO.New TB template.IAS Sorting.040210_CCB.Dec03AuditPack.HL.V2.revised ctl_CCB.HO.reporting TB-Comb.1P.040316 2" xfId="5018"/>
    <cellStyle name="_PRC Adjustments 021231_CCB.HO.New TB template.IAS Sorting.040210_CCB.Dec03AuditPack.HL.V2.revised ctl_CCB.HO.reporting TB-Comb.4Period.040316" xfId="5019"/>
    <cellStyle name="_PRC Adjustments 021231_CCB.HO.New TB template.IAS Sorting.040210_CCB.Dec03AuditPack.HL.V2.revised ctl_CCB.HO.reporting TB-Comb.4Period.040316 2" xfId="5020"/>
    <cellStyle name="_PRC Adjustments 021231_CCB.HO.New TB template.IAS Sorting.040210_CCB.Dec03AuditPack.HL.V2.revised ctl_CCB.HO.reporting TB-HL.1P.040316" xfId="5021"/>
    <cellStyle name="_PRC Adjustments 021231_CCB.HO.New TB template.IAS Sorting.040210_CCB.Dec03AuditPack.HL.V2.revised ctl_CCB.HO.reporting TB-HL.1P.040316 2" xfId="5022"/>
    <cellStyle name="_PRC Adjustments 021231_CCB.HO.New TB template.IAS Sorting.040210_CCB.Dec03AuditPack.HL.V2.revised ctl_CCB.HO.reporting TB-HL.1P.040316_05.CCB.HO.Tool.PRCAccounts.040409" xfId="5023"/>
    <cellStyle name="_PRC Adjustments 021231_CCB.HO.New TB template.IAS Sorting.040210_CCB.Dec03AuditPack.HL.V2.revised ctl_CCB.HO.reporting TB-HL.1P.040316_05.CCB.HO.Tool.PRCAccounts.040409 2" xfId="5024"/>
    <cellStyle name="_PRC Adjustments 021231_CCB.HO.New TB template.IAS Sorting.040210_CCB.Dec03AuditPack.HL.V2.revised ctl_CCB.HO.Tool - convert old 2.5yrs combine TB to new.040315" xfId="5025"/>
    <cellStyle name="_PRC Adjustments 021231_CCB.HO.New TB template.IAS Sorting.040210_CCB.Dec03AuditPack.HL.V2.revised ctl_CCB.HO.Tool - convert old 2.5yrs combine TB to new.040315 2" xfId="5026"/>
    <cellStyle name="_PRC Adjustments 021231_CCB.HO.New TB template.IAS Sorting.040210_CCB.Dec03AuditPack.HL.V2.revised ctl_CCB.xx.4P.PRCTB.yymmdd" xfId="5027"/>
    <cellStyle name="_PRC Adjustments 021231_CCB.HO.New TB template.IAS Sorting.040210_CCB.Dec03AuditPack.HL.V2.revised ctl_CCB.xx.4P.PRCTB.yymmdd 2" xfId="5028"/>
    <cellStyle name="_PRC Adjustments 021231_CCB.HO.New TB template.PRC Sorting.040210" xfId="5029"/>
    <cellStyle name="_PRC Adjustments 021231_CCB.HO.New TB template.PRC Sorting.040210 2" xfId="5030"/>
    <cellStyle name="_PRC Adjustments 021231_CCB.HO.New TB template.PRC Sorting.040210_05.CCB.HO.Tool.PRCAccounts.040409" xfId="5031"/>
    <cellStyle name="_PRC Adjustments 021231_CCB.HO.New TB template.PRC Sorting.040210_05.CCB.HO.Tool.PRCAccounts.040409 2" xfId="5032"/>
    <cellStyle name="_PRC Adjustments 021231_CCB.HO.New TB template.PRC Sorting.040210_CCB.Dec03AuditPack.GL.V2" xfId="5033"/>
    <cellStyle name="_PRC Adjustments 021231_CCB.HO.New TB template.PRC Sorting.040210_CCB.Dec03AuditPack.GL.V2 2" xfId="5034"/>
    <cellStyle name="_PRC Adjustments 021231_CCB.HO.New TB template.PRC Sorting.040210_CCB.Dec03AuditPack.GL.V2_05.CCB.HO.Tool.PRCAccounts.040409" xfId="5035"/>
    <cellStyle name="_PRC Adjustments 021231_CCB.HO.New TB template.PRC Sorting.040210_CCB.Dec03AuditPack.GL.V2_05.CCB.HO.Tool.PRCAccounts.040409 2" xfId="5036"/>
    <cellStyle name="_PRC Adjustments 021231_CCB.HO.New TB template.PRC Sorting.040210_CCB.Dec03AuditPack.GL.V2_CCB.Dec03AuditPack.GL.V4(trail run new)" xfId="5037"/>
    <cellStyle name="_PRC Adjustments 021231_CCB.HO.New TB template.PRC Sorting.040210_CCB.Dec03AuditPack.GL.V2_CCB.Dec03AuditPack.GL.V4(trail run new) 2" xfId="5038"/>
    <cellStyle name="_PRC Adjustments 021231_CCB.HO.New TB template.PRC Sorting.040210_CCB.Dec03AuditPack.GL.V2_CCB.Dec03AuditPack.GL.V4(trial run new)" xfId="5039"/>
    <cellStyle name="_PRC Adjustments 021231_CCB.HO.New TB template.PRC Sorting.040210_CCB.Dec03AuditPack.GL.V2_CCB.Dec03AuditPack.GL.V4(trial run new) 2" xfId="5040"/>
    <cellStyle name="_PRC Adjustments 021231_CCB.HO.New TB template.PRC Sorting.040210_CCB.Dec03AuditPack.GL.V2_Copy of CCB.Dec03AuditPack.GL.V4" xfId="5041"/>
    <cellStyle name="_PRC Adjustments 021231_CCB.HO.New TB template.PRC Sorting.040210_CCB.Dec03AuditPack.GL.V2_Copy of CCB.Dec03AuditPack.GL.V4 2" xfId="5042"/>
    <cellStyle name="_PRC Adjustments 021231_CCB.HO.New TB template.PRC Sorting.040210_CCB.Dec03AuditPack.HL.V2.revised ctl" xfId="5043"/>
    <cellStyle name="_PRC Adjustments 021231_CCB.HO.New TB template.PRC Sorting.040210_CCB.Dec03AuditPack.HL.V2.revised ctl 2" xfId="5044"/>
    <cellStyle name="_PRC Adjustments 021231_CCB.HO.New TB template.PRC Sorting.040210_CCB.Dec03AuditPack.HL.V2.revised ctl_05.CCB.HO.Tool.PRCAccounts.040409" xfId="5045"/>
    <cellStyle name="_PRC Adjustments 021231_CCB.HO.New TB template.PRC Sorting.040210_CCB.Dec03AuditPack.HL.V2.revised ctl_05.CCB.HO.Tool.PRCAccounts.040409 2" xfId="5046"/>
    <cellStyle name="_PRC Adjustments 021231_CCB.HO.New TB template.PRC Sorting.040210_CCB.Dec03AuditPack.HL.V2.revised ctl_CCB.HO.new TB template.for reporting package.040309" xfId="5047"/>
    <cellStyle name="_PRC Adjustments 021231_CCB.HO.New TB template.PRC Sorting.040210_CCB.Dec03AuditPack.HL.V2.revised ctl_CCB.HO.new TB template.for reporting package.040309 2" xfId="5048"/>
    <cellStyle name="_PRC Adjustments 021231_CCB.HO.New TB template.PRC Sorting.040210_CCB.Dec03AuditPack.HL.V2.revised ctl_CCB.HO.new TB template.for reporting package.040309_05.CCB.HO.Tool.PRCAccounts.040409" xfId="5049"/>
    <cellStyle name="_PRC Adjustments 021231_CCB.HO.New TB template.PRC Sorting.040210_CCB.Dec03AuditPack.HL.V2.revised ctl_CCB.HO.new TB template.for reporting package.040309_05.CCB.HO.Tool.PRCAccounts.040409 2" xfId="5050"/>
    <cellStyle name="_PRC Adjustments 021231_CCB.HO.New TB template.PRC Sorting.040210_CCB.Dec03AuditPack.HL.V2.revised ctl_CCB.HO.new TB template.for reporting package.1P.040316" xfId="5051"/>
    <cellStyle name="_PRC Adjustments 021231_CCB.HO.New TB template.PRC Sorting.040210_CCB.Dec03AuditPack.HL.V2.revised ctl_CCB.HO.new TB template.for reporting package.1P.040316 2" xfId="5052"/>
    <cellStyle name="_PRC Adjustments 021231_CCB.HO.New TB template.PRC Sorting.040210_CCB.Dec03AuditPack.HL.V2.revised ctl_CCB.HO.new TB template.for reporting package.1P.040316_05.CCB.HO.Tool.PRCAccounts.040409" xfId="5053"/>
    <cellStyle name="_PRC Adjustments 021231_CCB.HO.New TB template.PRC Sorting.040210_CCB.Dec03AuditPack.HL.V2.revised ctl_CCB.HO.new TB template.for reporting package.1P.040316_05.CCB.HO.Tool.PRCAccounts.040409 2" xfId="5054"/>
    <cellStyle name="_PRC Adjustments 021231_CCB.HO.New TB template.PRC Sorting.040210_CCB.Dec03AuditPack.HL.V2.revised ctl_CCB.HO.reporting TB-Comb.1P.040316" xfId="5055"/>
    <cellStyle name="_PRC Adjustments 021231_CCB.HO.New TB template.PRC Sorting.040210_CCB.Dec03AuditPack.HL.V2.revised ctl_CCB.HO.reporting TB-Comb.1P.040316 2" xfId="5056"/>
    <cellStyle name="_PRC Adjustments 021231_CCB.HO.New TB template.PRC Sorting.040210_CCB.Dec03AuditPack.HL.V2.revised ctl_CCB.HO.reporting TB-Comb.4Period.040316" xfId="5057"/>
    <cellStyle name="_PRC Adjustments 021231_CCB.HO.New TB template.PRC Sorting.040210_CCB.Dec03AuditPack.HL.V2.revised ctl_CCB.HO.reporting TB-Comb.4Period.040316 2" xfId="5058"/>
    <cellStyle name="_PRC Adjustments 021231_CCB.HO.New TB template.PRC Sorting.040210_CCB.Dec03AuditPack.HL.V2.revised ctl_CCB.HO.reporting TB-HL.1P.040316" xfId="5059"/>
    <cellStyle name="_PRC Adjustments 021231_CCB.HO.New TB template.PRC Sorting.040210_CCB.Dec03AuditPack.HL.V2.revised ctl_CCB.HO.reporting TB-HL.1P.040316 2" xfId="5060"/>
    <cellStyle name="_PRC Adjustments 021231_CCB.HO.New TB template.PRC Sorting.040210_CCB.Dec03AuditPack.HL.V2.revised ctl_CCB.HO.reporting TB-HL.1P.040316_05.CCB.HO.Tool.PRCAccounts.040409" xfId="5061"/>
    <cellStyle name="_PRC Adjustments 021231_CCB.HO.New TB template.PRC Sorting.040210_CCB.Dec03AuditPack.HL.V2.revised ctl_CCB.HO.reporting TB-HL.1P.040316_05.CCB.HO.Tool.PRCAccounts.040409 2" xfId="5062"/>
    <cellStyle name="_PRC Adjustments 021231_CCB.HO.New TB template.PRC Sorting.040210_CCB.Dec03AuditPack.HL.V2.revised ctl_CCB.HO.Tool - convert old 2.5yrs combine TB to new.040315" xfId="5063"/>
    <cellStyle name="_PRC Adjustments 021231_CCB.HO.New TB template.PRC Sorting.040210_CCB.Dec03AuditPack.HL.V2.revised ctl_CCB.HO.Tool - convert old 2.5yrs combine TB to new.040315 2" xfId="5064"/>
    <cellStyle name="_PRC Adjustments 021231_CCB.HO.New TB template.PRC Sorting.040210_CCB.Dec03AuditPack.HL.V2.revised ctl_CCB.xx.4P.PRCTB.yymmdd" xfId="5065"/>
    <cellStyle name="_PRC Adjustments 021231_CCB.HO.New TB template.PRC Sorting.040210_CCB.Dec03AuditPack.HL.V2.revised ctl_CCB.xx.4P.PRCTB.yymmdd 2" xfId="5066"/>
    <cellStyle name="_PRC Adjustments 030630" xfId="5067"/>
    <cellStyle name="_PRC Adjustments 030630 2" xfId="5068"/>
    <cellStyle name="_PRC Adjustments 030630_05.CCB.HO.Tool.PRCAccounts.040409" xfId="5069"/>
    <cellStyle name="_PRC Adjustments 030630_05.CCB.HO.Tool.PRCAccounts.040409 2" xfId="5070"/>
    <cellStyle name="_PRC Adjustments 030630_CCB.Dec03AuditPack.GL.V2" xfId="5071"/>
    <cellStyle name="_PRC Adjustments 030630_CCB.Dec03AuditPack.GL.V2 2" xfId="5072"/>
    <cellStyle name="_PRC Adjustments 030630_CCB.Dec03AuditPack.GL.V2_05.CCB.HO.Tool.PRCAccounts.040409" xfId="5073"/>
    <cellStyle name="_PRC Adjustments 030630_CCB.Dec03AuditPack.GL.V2_05.CCB.HO.Tool.PRCAccounts.040409 2" xfId="5074"/>
    <cellStyle name="_PRC Adjustments 030630_CCB.Dec03AuditPack.GL.V2_CCB.Dec03AuditPack.GL.V4(trail run new)" xfId="5075"/>
    <cellStyle name="_PRC Adjustments 030630_CCB.Dec03AuditPack.GL.V2_CCB.Dec03AuditPack.GL.V4(trail run new) 2" xfId="5076"/>
    <cellStyle name="_PRC Adjustments 030630_CCB.Dec03AuditPack.GL.V2_CCB.Dec03AuditPack.GL.V4(trial run new)" xfId="5077"/>
    <cellStyle name="_PRC Adjustments 030630_CCB.Dec03AuditPack.GL.V2_CCB.Dec03AuditPack.GL.V4(trial run new) 2" xfId="5078"/>
    <cellStyle name="_PRC Adjustments 030630_CCB.Dec03AuditPack.GL.V2_Copy of CCB.Dec03AuditPack.GL.V4" xfId="5079"/>
    <cellStyle name="_PRC Adjustments 030630_CCB.Dec03AuditPack.GL.V2_Copy of CCB.Dec03AuditPack.GL.V4 2" xfId="5080"/>
    <cellStyle name="_PRC Adjustments 030630_CCB.Dec03AuditPack.HL.V2.revised ctl" xfId="5081"/>
    <cellStyle name="_PRC Adjustments 030630_CCB.Dec03AuditPack.HL.V2.revised ctl 2" xfId="5082"/>
    <cellStyle name="_PRC Adjustments 030630_CCB.Dec03AuditPack.HL.V2.revised ctl_05.CCB.HO.Tool.PRCAccounts.040409" xfId="5083"/>
    <cellStyle name="_PRC Adjustments 030630_CCB.Dec03AuditPack.HL.V2.revised ctl_05.CCB.HO.Tool.PRCAccounts.040409 2" xfId="5084"/>
    <cellStyle name="_PRC Adjustments 030630_CCB.Dec03AuditPack.HL.V2.revised ctl_CCB.HO.new TB template.for reporting package.040309" xfId="5085"/>
    <cellStyle name="_PRC Adjustments 030630_CCB.Dec03AuditPack.HL.V2.revised ctl_CCB.HO.new TB template.for reporting package.040309 2" xfId="5086"/>
    <cellStyle name="_PRC Adjustments 030630_CCB.Dec03AuditPack.HL.V2.revised ctl_CCB.HO.new TB template.for reporting package.040309_05.CCB.HO.Tool.PRCAccounts.040409" xfId="5087"/>
    <cellStyle name="_PRC Adjustments 030630_CCB.Dec03AuditPack.HL.V2.revised ctl_CCB.HO.new TB template.for reporting package.040309_05.CCB.HO.Tool.PRCAccounts.040409 2" xfId="5088"/>
    <cellStyle name="_PRC Adjustments 030630_CCB.Dec03AuditPack.HL.V2.revised ctl_CCB.HO.new TB template.for reporting package.1P.040316" xfId="5089"/>
    <cellStyle name="_PRC Adjustments 030630_CCB.Dec03AuditPack.HL.V2.revised ctl_CCB.HO.new TB template.for reporting package.1P.040316 2" xfId="5090"/>
    <cellStyle name="_PRC Adjustments 030630_CCB.Dec03AuditPack.HL.V2.revised ctl_CCB.HO.new TB template.for reporting package.1P.040316_05.CCB.HO.Tool.PRCAccounts.040409" xfId="5091"/>
    <cellStyle name="_PRC Adjustments 030630_CCB.Dec03AuditPack.HL.V2.revised ctl_CCB.HO.new TB template.for reporting package.1P.040316_05.CCB.HO.Tool.PRCAccounts.040409 2" xfId="5092"/>
    <cellStyle name="_PRC Adjustments 030630_CCB.Dec03AuditPack.HL.V2.revised ctl_CCB.HO.reporting TB-Comb.1P.040316" xfId="5093"/>
    <cellStyle name="_PRC Adjustments 030630_CCB.Dec03AuditPack.HL.V2.revised ctl_CCB.HO.reporting TB-Comb.1P.040316 2" xfId="5094"/>
    <cellStyle name="_PRC Adjustments 030630_CCB.Dec03AuditPack.HL.V2.revised ctl_CCB.HO.reporting TB-Comb.4Period.040316" xfId="5095"/>
    <cellStyle name="_PRC Adjustments 030630_CCB.Dec03AuditPack.HL.V2.revised ctl_CCB.HO.reporting TB-Comb.4Period.040316 2" xfId="5096"/>
    <cellStyle name="_PRC Adjustments 030630_CCB.Dec03AuditPack.HL.V2.revised ctl_CCB.HO.reporting TB-HL.1P.040316" xfId="5097"/>
    <cellStyle name="_PRC Adjustments 030630_CCB.Dec03AuditPack.HL.V2.revised ctl_CCB.HO.reporting TB-HL.1P.040316 2" xfId="5098"/>
    <cellStyle name="_PRC Adjustments 030630_CCB.Dec03AuditPack.HL.V2.revised ctl_CCB.HO.reporting TB-HL.1P.040316_05.CCB.HO.Tool.PRCAccounts.040409" xfId="5099"/>
    <cellStyle name="_PRC Adjustments 030630_CCB.Dec03AuditPack.HL.V2.revised ctl_CCB.HO.reporting TB-HL.1P.040316_05.CCB.HO.Tool.PRCAccounts.040409 2" xfId="5100"/>
    <cellStyle name="_PRC Adjustments 030630_CCB.Dec03AuditPack.HL.V2.revised ctl_CCB.HO.Tool - convert old 2.5yrs combine TB to new.040315" xfId="5101"/>
    <cellStyle name="_PRC Adjustments 030630_CCB.Dec03AuditPack.HL.V2.revised ctl_CCB.HO.Tool - convert old 2.5yrs combine TB to new.040315 2" xfId="5102"/>
    <cellStyle name="_PRC Adjustments 030630_CCB.Dec03AuditPack.HL.V2.revised ctl_CCB.xx.4P.PRCTB.yymmdd" xfId="5103"/>
    <cellStyle name="_PRC Adjustments 030630_CCB.Dec03AuditPack.HL.V2.revised ctl_CCB.xx.4P.PRCTB.yymmdd 2" xfId="5104"/>
    <cellStyle name="_PRC Adjustments 030630_CCB.GLAudit Package.040114" xfId="5105"/>
    <cellStyle name="_PRC Adjustments 030630_CCB.GLAudit Package.040114 2" xfId="5106"/>
    <cellStyle name="_PRC Adjustments 030630_CCB.GLAudit Package.040114_05.CCB.HO.Tool.PRCAccounts.040409" xfId="5107"/>
    <cellStyle name="_PRC Adjustments 030630_CCB.GLAudit Package.040114_05.CCB.HO.Tool.PRCAccounts.040409 2" xfId="5108"/>
    <cellStyle name="_PRC Adjustments 030630_CCB.GLAudit Package.040114_CCB.Dec03AuditPack.GL.V2" xfId="5109"/>
    <cellStyle name="_PRC Adjustments 030630_CCB.GLAudit Package.040114_CCB.Dec03AuditPack.GL.V2 2" xfId="5110"/>
    <cellStyle name="_PRC Adjustments 030630_CCB.GLAudit Package.040114_CCB.Dec03AuditPack.GL.V2_05.CCB.HO.Tool.PRCAccounts.040409" xfId="5111"/>
    <cellStyle name="_PRC Adjustments 030630_CCB.GLAudit Package.040114_CCB.Dec03AuditPack.GL.V2_05.CCB.HO.Tool.PRCAccounts.040409 2" xfId="5112"/>
    <cellStyle name="_PRC Adjustments 030630_CCB.GLAudit Package.040114_CCB.Dec03AuditPack.GL.V2_CCB.Dec03AuditPack.GL.V4(trail run new)" xfId="5113"/>
    <cellStyle name="_PRC Adjustments 030630_CCB.GLAudit Package.040114_CCB.Dec03AuditPack.GL.V2_CCB.Dec03AuditPack.GL.V4(trail run new) 2" xfId="5114"/>
    <cellStyle name="_PRC Adjustments 030630_CCB.GLAudit Package.040114_CCB.Dec03AuditPack.GL.V2_CCB.Dec03AuditPack.GL.V4(trial run new)" xfId="5115"/>
    <cellStyle name="_PRC Adjustments 030630_CCB.GLAudit Package.040114_CCB.Dec03AuditPack.GL.V2_CCB.Dec03AuditPack.GL.V4(trial run new) 2" xfId="5116"/>
    <cellStyle name="_PRC Adjustments 030630_CCB.GLAudit Package.040114_CCB.Dec03AuditPack.GL.V2_Copy of CCB.Dec03AuditPack.GL.V4" xfId="5117"/>
    <cellStyle name="_PRC Adjustments 030630_CCB.GLAudit Package.040114_CCB.Dec03AuditPack.GL.V2_Copy of CCB.Dec03AuditPack.GL.V4 2" xfId="5118"/>
    <cellStyle name="_PRC Adjustments 030630_CCB.GLAudit Package.040114_CCB.Dec03AuditPack.HL.V2.revised ctl" xfId="5119"/>
    <cellStyle name="_PRC Adjustments 030630_CCB.GLAudit Package.040114_CCB.Dec03AuditPack.HL.V2.revised ctl 2" xfId="5120"/>
    <cellStyle name="_PRC Adjustments 030630_CCB.GLAudit Package.040114_CCB.Dec03AuditPack.HL.V2.revised ctl_05.CCB.HO.Tool.PRCAccounts.040409" xfId="5121"/>
    <cellStyle name="_PRC Adjustments 030630_CCB.GLAudit Package.040114_CCB.Dec03AuditPack.HL.V2.revised ctl_05.CCB.HO.Tool.PRCAccounts.040409 2" xfId="5122"/>
    <cellStyle name="_PRC Adjustments 030630_CCB.GLAudit Package.040114_CCB.Dec03AuditPack.HL.V2.revised ctl_CCB.HO.new TB template.for reporting package.040309" xfId="5123"/>
    <cellStyle name="_PRC Adjustments 030630_CCB.GLAudit Package.040114_CCB.Dec03AuditPack.HL.V2.revised ctl_CCB.HO.new TB template.for reporting package.040309 2" xfId="5124"/>
    <cellStyle name="_PRC Adjustments 030630_CCB.GLAudit Package.040114_CCB.Dec03AuditPack.HL.V2.revised ctl_CCB.HO.new TB template.for reporting package.040309_05.CCB.HO.Tool.PRCAccounts.040409" xfId="5125"/>
    <cellStyle name="_PRC Adjustments 030630_CCB.GLAudit Package.040114_CCB.Dec03AuditPack.HL.V2.revised ctl_CCB.HO.new TB template.for reporting package.040309_05.CCB.HO.Tool.PRCAccounts.040409 2" xfId="5126"/>
    <cellStyle name="_PRC Adjustments 030630_CCB.GLAudit Package.040114_CCB.Dec03AuditPack.HL.V2.revised ctl_CCB.HO.new TB template.for reporting package.1P.040316" xfId="5127"/>
    <cellStyle name="_PRC Adjustments 030630_CCB.GLAudit Package.040114_CCB.Dec03AuditPack.HL.V2.revised ctl_CCB.HO.new TB template.for reporting package.1P.040316 2" xfId="5128"/>
    <cellStyle name="_PRC Adjustments 030630_CCB.GLAudit Package.040114_CCB.Dec03AuditPack.HL.V2.revised ctl_CCB.HO.new TB template.for reporting package.1P.040316_05.CCB.HO.Tool.PRCAccounts.040409" xfId="5129"/>
    <cellStyle name="_PRC Adjustments 030630_CCB.GLAudit Package.040114_CCB.Dec03AuditPack.HL.V2.revised ctl_CCB.HO.new TB template.for reporting package.1P.040316_05.CCB.HO.Tool.PRCAccounts.040409 2" xfId="5130"/>
    <cellStyle name="_PRC Adjustments 030630_CCB.GLAudit Package.040114_CCB.Dec03AuditPack.HL.V2.revised ctl_CCB.HO.reporting TB-Comb.1P.040316" xfId="5131"/>
    <cellStyle name="_PRC Adjustments 030630_CCB.GLAudit Package.040114_CCB.Dec03AuditPack.HL.V2.revised ctl_CCB.HO.reporting TB-Comb.1P.040316 2" xfId="5132"/>
    <cellStyle name="_PRC Adjustments 030630_CCB.GLAudit Package.040114_CCB.Dec03AuditPack.HL.V2.revised ctl_CCB.HO.reporting TB-Comb.4Period.040316" xfId="5133"/>
    <cellStyle name="_PRC Adjustments 030630_CCB.GLAudit Package.040114_CCB.Dec03AuditPack.HL.V2.revised ctl_CCB.HO.reporting TB-Comb.4Period.040316 2" xfId="5134"/>
    <cellStyle name="_PRC Adjustments 030630_CCB.GLAudit Package.040114_CCB.Dec03AuditPack.HL.V2.revised ctl_CCB.HO.reporting TB-HL.1P.040316" xfId="5135"/>
    <cellStyle name="_PRC Adjustments 030630_CCB.GLAudit Package.040114_CCB.Dec03AuditPack.HL.V2.revised ctl_CCB.HO.reporting TB-HL.1P.040316 2" xfId="5136"/>
    <cellStyle name="_PRC Adjustments 030630_CCB.GLAudit Package.040114_CCB.Dec03AuditPack.HL.V2.revised ctl_CCB.HO.reporting TB-HL.1P.040316_05.CCB.HO.Tool.PRCAccounts.040409" xfId="5137"/>
    <cellStyle name="_PRC Adjustments 030630_CCB.GLAudit Package.040114_CCB.Dec03AuditPack.HL.V2.revised ctl_CCB.HO.reporting TB-HL.1P.040316_05.CCB.HO.Tool.PRCAccounts.040409 2" xfId="5138"/>
    <cellStyle name="_PRC Adjustments 030630_CCB.GLAudit Package.040114_CCB.Dec03AuditPack.HL.V2.revised ctl_CCB.HO.Tool - convert old 2.5yrs combine TB to new.040315" xfId="5139"/>
    <cellStyle name="_PRC Adjustments 030630_CCB.GLAudit Package.040114_CCB.Dec03AuditPack.HL.V2.revised ctl_CCB.HO.Tool - convert old 2.5yrs combine TB to new.040315 2" xfId="5140"/>
    <cellStyle name="_PRC Adjustments 030630_CCB.GLAudit Package.040114_CCB.Dec03AuditPack.HL.V2.revised ctl_CCB.xx.4P.PRCTB.yymmdd" xfId="5141"/>
    <cellStyle name="_PRC Adjustments 030630_CCB.GLAudit Package.040114_CCB.Dec03AuditPack.HL.V2.revised ctl_CCB.xx.4P.PRCTB.yymmdd 2" xfId="5142"/>
    <cellStyle name="_PRC Adjustments 030630_CCB.HO.New TB template.CCB PRC IAS Sorting.040223 trial run" xfId="5143"/>
    <cellStyle name="_PRC Adjustments 030630_CCB.HO.New TB template.CCB PRC IAS Sorting.040223 trial run 2" xfId="5144"/>
    <cellStyle name="_PRC Adjustments 030630_CCB.HO.New TB template.CCB PRC IAS Sorting.040223 trial run_05.CCB.HO.Tool.PRCAccounts.040409" xfId="5145"/>
    <cellStyle name="_PRC Adjustments 030630_CCB.HO.New TB template.CCB PRC IAS Sorting.040223 trial run_05.CCB.HO.Tool.PRCAccounts.040409 2" xfId="5146"/>
    <cellStyle name="_PRC Adjustments 030630_CCB.HO.New TB template.CCB PRC IAS Sorting.040223 trial run_CCB.Dec03AuditPack.GL.V2" xfId="5147"/>
    <cellStyle name="_PRC Adjustments 030630_CCB.HO.New TB template.CCB PRC IAS Sorting.040223 trial run_CCB.Dec03AuditPack.GL.V2 2" xfId="5148"/>
    <cellStyle name="_PRC Adjustments 030630_CCB.HO.New TB template.CCB PRC IAS Sorting.040223 trial run_CCB.Dec03AuditPack.GL.V2_05.CCB.HO.Tool.PRCAccounts.040409" xfId="5149"/>
    <cellStyle name="_PRC Adjustments 030630_CCB.HO.New TB template.CCB PRC IAS Sorting.040223 trial run_CCB.Dec03AuditPack.GL.V2_05.CCB.HO.Tool.PRCAccounts.040409 2" xfId="5150"/>
    <cellStyle name="_PRC Adjustments 030630_CCB.HO.New TB template.CCB PRC IAS Sorting.040223 trial run_CCB.Dec03AuditPack.GL.V2_CCB.Dec03AuditPack.GL.V4(trail run new)" xfId="5151"/>
    <cellStyle name="_PRC Adjustments 030630_CCB.HO.New TB template.CCB PRC IAS Sorting.040223 trial run_CCB.Dec03AuditPack.GL.V2_CCB.Dec03AuditPack.GL.V4(trail run new) 2" xfId="5152"/>
    <cellStyle name="_PRC Adjustments 030630_CCB.HO.New TB template.CCB PRC IAS Sorting.040223 trial run_CCB.Dec03AuditPack.GL.V2_CCB.Dec03AuditPack.GL.V4(trial run new)" xfId="5153"/>
    <cellStyle name="_PRC Adjustments 030630_CCB.HO.New TB template.CCB PRC IAS Sorting.040223 trial run_CCB.Dec03AuditPack.GL.V2_CCB.Dec03AuditPack.GL.V4(trial run new) 2" xfId="5154"/>
    <cellStyle name="_PRC Adjustments 030630_CCB.HO.New TB template.CCB PRC IAS Sorting.040223 trial run_CCB.Dec03AuditPack.GL.V2_Copy of CCB.Dec03AuditPack.GL.V4" xfId="5155"/>
    <cellStyle name="_PRC Adjustments 030630_CCB.HO.New TB template.CCB PRC IAS Sorting.040223 trial run_CCB.Dec03AuditPack.GL.V2_Copy of CCB.Dec03AuditPack.GL.V4 2" xfId="5156"/>
    <cellStyle name="_PRC Adjustments 030630_CCB.HO.New TB template.CCB PRC IAS Sorting.040223 trial run_CCB.Dec03AuditPack.HL.V2.revised ctl" xfId="5157"/>
    <cellStyle name="_PRC Adjustments 030630_CCB.HO.New TB template.CCB PRC IAS Sorting.040223 trial run_CCB.Dec03AuditPack.HL.V2.revised ctl 2" xfId="5158"/>
    <cellStyle name="_PRC Adjustments 030630_CCB.HO.New TB template.CCB PRC IAS Sorting.040223 trial run_CCB.Dec03AuditPack.HL.V2.revised ctl_05.CCB.HO.Tool.PRCAccounts.040409" xfId="5159"/>
    <cellStyle name="_PRC Adjustments 030630_CCB.HO.New TB template.CCB PRC IAS Sorting.040223 trial run_CCB.Dec03AuditPack.HL.V2.revised ctl_05.CCB.HO.Tool.PRCAccounts.040409 2" xfId="5160"/>
    <cellStyle name="_PRC Adjustments 030630_CCB.HO.New TB template.CCB PRC IAS Sorting.040223 trial run_CCB.Dec03AuditPack.HL.V2.revised ctl_CCB.HO.new TB template.for reporting package.040309" xfId="5161"/>
    <cellStyle name="_PRC Adjustments 030630_CCB.HO.New TB template.CCB PRC IAS Sorting.040223 trial run_CCB.Dec03AuditPack.HL.V2.revised ctl_CCB.HO.new TB template.for reporting package.040309 2" xfId="5162"/>
    <cellStyle name="_PRC Adjustments 030630_CCB.HO.New TB template.CCB PRC IAS Sorting.040223 trial run_CCB.Dec03AuditPack.HL.V2.revised ctl_CCB.HO.new TB template.for reporting package.040309_05.CCB.HO.Tool.PRCAccounts.040409" xfId="5163"/>
    <cellStyle name="_PRC Adjustments 030630_CCB.HO.New TB template.CCB PRC IAS Sorting.040223 trial run_CCB.Dec03AuditPack.HL.V2.revised ctl_CCB.HO.new TB template.for reporting package.040309_05.CCB.HO.Tool.PRCAccounts.040409 2" xfId="5164"/>
    <cellStyle name="_PRC Adjustments 030630_CCB.HO.New TB template.CCB PRC IAS Sorting.040223 trial run_CCB.Dec03AuditPack.HL.V2.revised ctl_CCB.HO.new TB template.for reporting package.1P.040316" xfId="5165"/>
    <cellStyle name="_PRC Adjustments 030630_CCB.HO.New TB template.CCB PRC IAS Sorting.040223 trial run_CCB.Dec03AuditPack.HL.V2.revised ctl_CCB.HO.new TB template.for reporting package.1P.040316 2" xfId="5166"/>
    <cellStyle name="_PRC Adjustments 030630_CCB.HO.New TB template.CCB PRC IAS Sorting.040223 trial run_CCB.Dec03AuditPack.HL.V2.revised ctl_CCB.HO.new TB template.for reporting package.1P.040316_05.CCB.HO.Tool.PRCAccounts.040409" xfId="5167"/>
    <cellStyle name="_PRC Adjustments 030630_CCB.HO.New TB template.CCB PRC IAS Sorting.040223 trial run_CCB.Dec03AuditPack.HL.V2.revised ctl_CCB.HO.new TB template.for reporting package.1P.040316_05.CCB.HO.Tool.PRCAccounts.040409 2" xfId="5168"/>
    <cellStyle name="_PRC Adjustments 030630_CCB.HO.New TB template.CCB PRC IAS Sorting.040223 trial run_CCB.Dec03AuditPack.HL.V2.revised ctl_CCB.HO.reporting TB-Comb.1P.040316" xfId="5169"/>
    <cellStyle name="_PRC Adjustments 030630_CCB.HO.New TB template.CCB PRC IAS Sorting.040223 trial run_CCB.Dec03AuditPack.HL.V2.revised ctl_CCB.HO.reporting TB-Comb.1P.040316 2" xfId="5170"/>
    <cellStyle name="_PRC Adjustments 030630_CCB.HO.New TB template.CCB PRC IAS Sorting.040223 trial run_CCB.Dec03AuditPack.HL.V2.revised ctl_CCB.HO.reporting TB-Comb.4Period.040316" xfId="5171"/>
    <cellStyle name="_PRC Adjustments 030630_CCB.HO.New TB template.CCB PRC IAS Sorting.040223 trial run_CCB.Dec03AuditPack.HL.V2.revised ctl_CCB.HO.reporting TB-Comb.4Period.040316 2" xfId="5172"/>
    <cellStyle name="_PRC Adjustments 030630_CCB.HO.New TB template.CCB PRC IAS Sorting.040223 trial run_CCB.Dec03AuditPack.HL.V2.revised ctl_CCB.HO.reporting TB-HL.1P.040316" xfId="5173"/>
    <cellStyle name="_PRC Adjustments 030630_CCB.HO.New TB template.CCB PRC IAS Sorting.040223 trial run_CCB.Dec03AuditPack.HL.V2.revised ctl_CCB.HO.reporting TB-HL.1P.040316 2" xfId="5174"/>
    <cellStyle name="_PRC Adjustments 030630_CCB.HO.New TB template.CCB PRC IAS Sorting.040223 trial run_CCB.Dec03AuditPack.HL.V2.revised ctl_CCB.HO.reporting TB-HL.1P.040316_05.CCB.HO.Tool.PRCAccounts.040409" xfId="5175"/>
    <cellStyle name="_PRC Adjustments 030630_CCB.HO.New TB template.CCB PRC IAS Sorting.040223 trial run_CCB.Dec03AuditPack.HL.V2.revised ctl_CCB.HO.reporting TB-HL.1P.040316_05.CCB.HO.Tool.PRCAccounts.040409 2" xfId="5176"/>
    <cellStyle name="_PRC Adjustments 030630_CCB.HO.New TB template.CCB PRC IAS Sorting.040223 trial run_CCB.Dec03AuditPack.HL.V2.revised ctl_CCB.HO.Tool - convert old 2.5yrs combine TB to new.040315" xfId="5177"/>
    <cellStyle name="_PRC Adjustments 030630_CCB.HO.New TB template.CCB PRC IAS Sorting.040223 trial run_CCB.Dec03AuditPack.HL.V2.revised ctl_CCB.HO.Tool - convert old 2.5yrs combine TB to new.040315 2" xfId="5178"/>
    <cellStyle name="_PRC Adjustments 030630_CCB.HO.New TB template.CCB PRC IAS Sorting.040223 trial run_CCB.Dec03AuditPack.HL.V2.revised ctl_CCB.xx.4P.PRCTB.yymmdd" xfId="5179"/>
    <cellStyle name="_PRC Adjustments 030630_CCB.HO.New TB template.CCB PRC IAS Sorting.040223 trial run_CCB.Dec03AuditPack.HL.V2.revised ctl_CCB.xx.4P.PRCTB.yymmdd 2" xfId="5180"/>
    <cellStyle name="_PRC Adjustments 030630_CCB.HO.New TB template.IAS Sorting.040210" xfId="5181"/>
    <cellStyle name="_PRC Adjustments 030630_CCB.HO.New TB template.IAS Sorting.040210 2" xfId="5182"/>
    <cellStyle name="_PRC Adjustments 030630_CCB.HO.New TB template.IAS Sorting.040210_05.CCB.HO.Tool.PRCAccounts.040409" xfId="5183"/>
    <cellStyle name="_PRC Adjustments 030630_CCB.HO.New TB template.IAS Sorting.040210_05.CCB.HO.Tool.PRCAccounts.040409 2" xfId="5184"/>
    <cellStyle name="_PRC Adjustments 030630_CCB.HO.New TB template.IAS Sorting.040210_CCB.Dec03AuditPack.GL.V2" xfId="5185"/>
    <cellStyle name="_PRC Adjustments 030630_CCB.HO.New TB template.IAS Sorting.040210_CCB.Dec03AuditPack.GL.V2 2" xfId="5186"/>
    <cellStyle name="_PRC Adjustments 030630_CCB.HO.New TB template.IAS Sorting.040210_CCB.Dec03AuditPack.GL.V2_05.CCB.HO.Tool.PRCAccounts.040409" xfId="5187"/>
    <cellStyle name="_PRC Adjustments 030630_CCB.HO.New TB template.IAS Sorting.040210_CCB.Dec03AuditPack.GL.V2_05.CCB.HO.Tool.PRCAccounts.040409 2" xfId="5188"/>
    <cellStyle name="_PRC Adjustments 030630_CCB.HO.New TB template.IAS Sorting.040210_CCB.Dec03AuditPack.GL.V2_CCB.Dec03AuditPack.GL.V4(trail run new)" xfId="5189"/>
    <cellStyle name="_PRC Adjustments 030630_CCB.HO.New TB template.IAS Sorting.040210_CCB.Dec03AuditPack.GL.V2_CCB.Dec03AuditPack.GL.V4(trail run new) 2" xfId="5190"/>
    <cellStyle name="_PRC Adjustments 030630_CCB.HO.New TB template.IAS Sorting.040210_CCB.Dec03AuditPack.GL.V2_CCB.Dec03AuditPack.GL.V4(trial run new)" xfId="5191"/>
    <cellStyle name="_PRC Adjustments 030630_CCB.HO.New TB template.IAS Sorting.040210_CCB.Dec03AuditPack.GL.V2_CCB.Dec03AuditPack.GL.V4(trial run new) 2" xfId="5192"/>
    <cellStyle name="_PRC Adjustments 030630_CCB.HO.New TB template.IAS Sorting.040210_CCB.Dec03AuditPack.GL.V2_Copy of CCB.Dec03AuditPack.GL.V4" xfId="5193"/>
    <cellStyle name="_PRC Adjustments 030630_CCB.HO.New TB template.IAS Sorting.040210_CCB.Dec03AuditPack.GL.V2_Copy of CCB.Dec03AuditPack.GL.V4 2" xfId="5194"/>
    <cellStyle name="_PRC Adjustments 030630_CCB.HO.New TB template.IAS Sorting.040210_CCB.Dec03AuditPack.HL.V2.revised ctl" xfId="5195"/>
    <cellStyle name="_PRC Adjustments 030630_CCB.HO.New TB template.IAS Sorting.040210_CCB.Dec03AuditPack.HL.V2.revised ctl 2" xfId="5196"/>
    <cellStyle name="_PRC Adjustments 030630_CCB.HO.New TB template.IAS Sorting.040210_CCB.Dec03AuditPack.HL.V2.revised ctl_05.CCB.HO.Tool.PRCAccounts.040409" xfId="5197"/>
    <cellStyle name="_PRC Adjustments 030630_CCB.HO.New TB template.IAS Sorting.040210_CCB.Dec03AuditPack.HL.V2.revised ctl_05.CCB.HO.Tool.PRCAccounts.040409 2" xfId="5198"/>
    <cellStyle name="_PRC Adjustments 030630_CCB.HO.New TB template.IAS Sorting.040210_CCB.Dec03AuditPack.HL.V2.revised ctl_CCB.HO.new TB template.for reporting package.040309" xfId="5199"/>
    <cellStyle name="_PRC Adjustments 030630_CCB.HO.New TB template.IAS Sorting.040210_CCB.Dec03AuditPack.HL.V2.revised ctl_CCB.HO.new TB template.for reporting package.040309 2" xfId="5200"/>
    <cellStyle name="_PRC Adjustments 030630_CCB.HO.New TB template.IAS Sorting.040210_CCB.Dec03AuditPack.HL.V2.revised ctl_CCB.HO.new TB template.for reporting package.040309_05.CCB.HO.Tool.PRCAccounts.040409" xfId="5201"/>
    <cellStyle name="_PRC Adjustments 030630_CCB.HO.New TB template.IAS Sorting.040210_CCB.Dec03AuditPack.HL.V2.revised ctl_CCB.HO.new TB template.for reporting package.040309_05.CCB.HO.Tool.PRCAccounts.040409 2" xfId="5202"/>
    <cellStyle name="_PRC Adjustments 030630_CCB.HO.New TB template.IAS Sorting.040210_CCB.Dec03AuditPack.HL.V2.revised ctl_CCB.HO.new TB template.for reporting package.1P.040316" xfId="5203"/>
    <cellStyle name="_PRC Adjustments 030630_CCB.HO.New TB template.IAS Sorting.040210_CCB.Dec03AuditPack.HL.V2.revised ctl_CCB.HO.new TB template.for reporting package.1P.040316 2" xfId="5204"/>
    <cellStyle name="_PRC Adjustments 030630_CCB.HO.New TB template.IAS Sorting.040210_CCB.Dec03AuditPack.HL.V2.revised ctl_CCB.HO.new TB template.for reporting package.1P.040316_05.CCB.HO.Tool.PRCAccounts.040409" xfId="5205"/>
    <cellStyle name="_PRC Adjustments 030630_CCB.HO.New TB template.IAS Sorting.040210_CCB.Dec03AuditPack.HL.V2.revised ctl_CCB.HO.new TB template.for reporting package.1P.040316_05.CCB.HO.Tool.PRCAccounts.040409 2" xfId="5206"/>
    <cellStyle name="_PRC Adjustments 030630_CCB.HO.New TB template.IAS Sorting.040210_CCB.Dec03AuditPack.HL.V2.revised ctl_CCB.HO.reporting TB-Comb.1P.040316" xfId="5207"/>
    <cellStyle name="_PRC Adjustments 030630_CCB.HO.New TB template.IAS Sorting.040210_CCB.Dec03AuditPack.HL.V2.revised ctl_CCB.HO.reporting TB-Comb.1P.040316 2" xfId="5208"/>
    <cellStyle name="_PRC Adjustments 030630_CCB.HO.New TB template.IAS Sorting.040210_CCB.Dec03AuditPack.HL.V2.revised ctl_CCB.HO.reporting TB-Comb.4Period.040316" xfId="5209"/>
    <cellStyle name="_PRC Adjustments 030630_CCB.HO.New TB template.IAS Sorting.040210_CCB.Dec03AuditPack.HL.V2.revised ctl_CCB.HO.reporting TB-Comb.4Period.040316 2" xfId="5210"/>
    <cellStyle name="_PRC Adjustments 030630_CCB.HO.New TB template.IAS Sorting.040210_CCB.Dec03AuditPack.HL.V2.revised ctl_CCB.HO.reporting TB-HL.1P.040316" xfId="5211"/>
    <cellStyle name="_PRC Adjustments 030630_CCB.HO.New TB template.IAS Sorting.040210_CCB.Dec03AuditPack.HL.V2.revised ctl_CCB.HO.reporting TB-HL.1P.040316 2" xfId="5212"/>
    <cellStyle name="_PRC Adjustments 030630_CCB.HO.New TB template.IAS Sorting.040210_CCB.Dec03AuditPack.HL.V2.revised ctl_CCB.HO.reporting TB-HL.1P.040316_05.CCB.HO.Tool.PRCAccounts.040409" xfId="5213"/>
    <cellStyle name="_PRC Adjustments 030630_CCB.HO.New TB template.IAS Sorting.040210_CCB.Dec03AuditPack.HL.V2.revised ctl_CCB.HO.reporting TB-HL.1P.040316_05.CCB.HO.Tool.PRCAccounts.040409 2" xfId="5214"/>
    <cellStyle name="_PRC Adjustments 030630_CCB.HO.New TB template.IAS Sorting.040210_CCB.Dec03AuditPack.HL.V2.revised ctl_CCB.HO.Tool - convert old 2.5yrs combine TB to new.040315" xfId="5215"/>
    <cellStyle name="_PRC Adjustments 030630_CCB.HO.New TB template.IAS Sorting.040210_CCB.Dec03AuditPack.HL.V2.revised ctl_CCB.HO.Tool - convert old 2.5yrs combine TB to new.040315 2" xfId="5216"/>
    <cellStyle name="_PRC Adjustments 030630_CCB.HO.New TB template.IAS Sorting.040210_CCB.Dec03AuditPack.HL.V2.revised ctl_CCB.xx.4P.PRCTB.yymmdd" xfId="5217"/>
    <cellStyle name="_PRC Adjustments 030630_CCB.HO.New TB template.IAS Sorting.040210_CCB.Dec03AuditPack.HL.V2.revised ctl_CCB.xx.4P.PRCTB.yymmdd 2" xfId="5218"/>
    <cellStyle name="_PRC Adjustments 030630_CCB.HO.New TB template.PRC Sorting.040210" xfId="5219"/>
    <cellStyle name="_PRC Adjustments 030630_CCB.HO.New TB template.PRC Sorting.040210 2" xfId="5220"/>
    <cellStyle name="_PRC Adjustments 030630_CCB.HO.New TB template.PRC Sorting.040210_05.CCB.HO.Tool.PRCAccounts.040409" xfId="5221"/>
    <cellStyle name="_PRC Adjustments 030630_CCB.HO.New TB template.PRC Sorting.040210_05.CCB.HO.Tool.PRCAccounts.040409 2" xfId="5222"/>
    <cellStyle name="_PRC Adjustments 030630_CCB.HO.New TB template.PRC Sorting.040210_CCB.Dec03AuditPack.GL.V2" xfId="5223"/>
    <cellStyle name="_PRC Adjustments 030630_CCB.HO.New TB template.PRC Sorting.040210_CCB.Dec03AuditPack.GL.V2 2" xfId="5224"/>
    <cellStyle name="_PRC Adjustments 030630_CCB.HO.New TB template.PRC Sorting.040210_CCB.Dec03AuditPack.GL.V2_05.CCB.HO.Tool.PRCAccounts.040409" xfId="5225"/>
    <cellStyle name="_PRC Adjustments 030630_CCB.HO.New TB template.PRC Sorting.040210_CCB.Dec03AuditPack.GL.V2_05.CCB.HO.Tool.PRCAccounts.040409 2" xfId="5226"/>
    <cellStyle name="_PRC Adjustments 030630_CCB.HO.New TB template.PRC Sorting.040210_CCB.Dec03AuditPack.GL.V2_CCB.Dec03AuditPack.GL.V4(trail run new)" xfId="5227"/>
    <cellStyle name="_PRC Adjustments 030630_CCB.HO.New TB template.PRC Sorting.040210_CCB.Dec03AuditPack.GL.V2_CCB.Dec03AuditPack.GL.V4(trail run new) 2" xfId="5228"/>
    <cellStyle name="_PRC Adjustments 030630_CCB.HO.New TB template.PRC Sorting.040210_CCB.Dec03AuditPack.GL.V2_CCB.Dec03AuditPack.GL.V4(trial run new)" xfId="5229"/>
    <cellStyle name="_PRC Adjustments 030630_CCB.HO.New TB template.PRC Sorting.040210_CCB.Dec03AuditPack.GL.V2_CCB.Dec03AuditPack.GL.V4(trial run new) 2" xfId="5230"/>
    <cellStyle name="_PRC Adjustments 030630_CCB.HO.New TB template.PRC Sorting.040210_CCB.Dec03AuditPack.GL.V2_Copy of CCB.Dec03AuditPack.GL.V4" xfId="5231"/>
    <cellStyle name="_PRC Adjustments 030630_CCB.HO.New TB template.PRC Sorting.040210_CCB.Dec03AuditPack.GL.V2_Copy of CCB.Dec03AuditPack.GL.V4 2" xfId="5232"/>
    <cellStyle name="_PRC Adjustments 030630_CCB.HO.New TB template.PRC Sorting.040210_CCB.Dec03AuditPack.HL.V2.revised ctl" xfId="5233"/>
    <cellStyle name="_PRC Adjustments 030630_CCB.HO.New TB template.PRC Sorting.040210_CCB.Dec03AuditPack.HL.V2.revised ctl 2" xfId="5234"/>
    <cellStyle name="_PRC Adjustments 030630_CCB.HO.New TB template.PRC Sorting.040210_CCB.Dec03AuditPack.HL.V2.revised ctl_05.CCB.HO.Tool.PRCAccounts.040409" xfId="5235"/>
    <cellStyle name="_PRC Adjustments 030630_CCB.HO.New TB template.PRC Sorting.040210_CCB.Dec03AuditPack.HL.V2.revised ctl_05.CCB.HO.Tool.PRCAccounts.040409 2" xfId="5236"/>
    <cellStyle name="_PRC Adjustments 030630_CCB.HO.New TB template.PRC Sorting.040210_CCB.Dec03AuditPack.HL.V2.revised ctl_CCB.HO.new TB template.for reporting package.040309" xfId="5237"/>
    <cellStyle name="_PRC Adjustments 030630_CCB.HO.New TB template.PRC Sorting.040210_CCB.Dec03AuditPack.HL.V2.revised ctl_CCB.HO.new TB template.for reporting package.040309 2" xfId="5238"/>
    <cellStyle name="_PRC Adjustments 030630_CCB.HO.New TB template.PRC Sorting.040210_CCB.Dec03AuditPack.HL.V2.revised ctl_CCB.HO.new TB template.for reporting package.040309_05.CCB.HO.Tool.PRCAccounts.040409" xfId="5239"/>
    <cellStyle name="_PRC Adjustments 030630_CCB.HO.New TB template.PRC Sorting.040210_CCB.Dec03AuditPack.HL.V2.revised ctl_CCB.HO.new TB template.for reporting package.040309_05.CCB.HO.Tool.PRCAccounts.040409 2" xfId="5240"/>
    <cellStyle name="_PRC Adjustments 030630_CCB.HO.New TB template.PRC Sorting.040210_CCB.Dec03AuditPack.HL.V2.revised ctl_CCB.HO.new TB template.for reporting package.1P.040316" xfId="5241"/>
    <cellStyle name="_PRC Adjustments 030630_CCB.HO.New TB template.PRC Sorting.040210_CCB.Dec03AuditPack.HL.V2.revised ctl_CCB.HO.new TB template.for reporting package.1P.040316 2" xfId="5242"/>
    <cellStyle name="_PRC Adjustments 030630_CCB.HO.New TB template.PRC Sorting.040210_CCB.Dec03AuditPack.HL.V2.revised ctl_CCB.HO.new TB template.for reporting package.1P.040316_05.CCB.HO.Tool.PRCAccounts.040409" xfId="5243"/>
    <cellStyle name="_PRC Adjustments 030630_CCB.HO.New TB template.PRC Sorting.040210_CCB.Dec03AuditPack.HL.V2.revised ctl_CCB.HO.new TB template.for reporting package.1P.040316_05.CCB.HO.Tool.PRCAccounts.040409 2" xfId="5244"/>
    <cellStyle name="_PRC Adjustments 030630_CCB.HO.New TB template.PRC Sorting.040210_CCB.Dec03AuditPack.HL.V2.revised ctl_CCB.HO.reporting TB-Comb.1P.040316" xfId="5245"/>
    <cellStyle name="_PRC Adjustments 030630_CCB.HO.New TB template.PRC Sorting.040210_CCB.Dec03AuditPack.HL.V2.revised ctl_CCB.HO.reporting TB-Comb.1P.040316 2" xfId="5246"/>
    <cellStyle name="_PRC Adjustments 030630_CCB.HO.New TB template.PRC Sorting.040210_CCB.Dec03AuditPack.HL.V2.revised ctl_CCB.HO.reporting TB-Comb.4Period.040316" xfId="5247"/>
    <cellStyle name="_PRC Adjustments 030630_CCB.HO.New TB template.PRC Sorting.040210_CCB.Dec03AuditPack.HL.V2.revised ctl_CCB.HO.reporting TB-Comb.4Period.040316 2" xfId="5248"/>
    <cellStyle name="_PRC Adjustments 030630_CCB.HO.New TB template.PRC Sorting.040210_CCB.Dec03AuditPack.HL.V2.revised ctl_CCB.HO.reporting TB-HL.1P.040316" xfId="5249"/>
    <cellStyle name="_PRC Adjustments 030630_CCB.HO.New TB template.PRC Sorting.040210_CCB.Dec03AuditPack.HL.V2.revised ctl_CCB.HO.reporting TB-HL.1P.040316 2" xfId="5250"/>
    <cellStyle name="_PRC Adjustments 030630_CCB.HO.New TB template.PRC Sorting.040210_CCB.Dec03AuditPack.HL.V2.revised ctl_CCB.HO.reporting TB-HL.1P.040316_05.CCB.HO.Tool.PRCAccounts.040409" xfId="5251"/>
    <cellStyle name="_PRC Adjustments 030630_CCB.HO.New TB template.PRC Sorting.040210_CCB.Dec03AuditPack.HL.V2.revised ctl_CCB.HO.reporting TB-HL.1P.040316_05.CCB.HO.Tool.PRCAccounts.040409 2" xfId="5252"/>
    <cellStyle name="_PRC Adjustments 030630_CCB.HO.New TB template.PRC Sorting.040210_CCB.Dec03AuditPack.HL.V2.revised ctl_CCB.HO.Tool - convert old 2.5yrs combine TB to new.040315" xfId="5253"/>
    <cellStyle name="_PRC Adjustments 030630_CCB.HO.New TB template.PRC Sorting.040210_CCB.Dec03AuditPack.HL.V2.revised ctl_CCB.HO.Tool - convert old 2.5yrs combine TB to new.040315 2" xfId="5254"/>
    <cellStyle name="_PRC Adjustments 030630_CCB.HO.New TB template.PRC Sorting.040210_CCB.Dec03AuditPack.HL.V2.revised ctl_CCB.xx.4P.PRCTB.yymmdd" xfId="5255"/>
    <cellStyle name="_PRC Adjustments 030630_CCB.HO.New TB template.PRC Sorting.040210_CCB.Dec03AuditPack.HL.V2.revised ctl_CCB.xx.4P.PRCTB.yymmdd 2" xfId="5256"/>
    <cellStyle name="_PRC CJA 1 Intercom balance.Eli.Consol.2007 Dec" xfId="5257"/>
    <cellStyle name="_PRC CJA 1 Intercom balance.Eli.Consol.2007 Dec 2" xfId="5258"/>
    <cellStyle name="_PRC-ST Adjustment_AH.0506.PRC002.LZ" xfId="5259"/>
    <cellStyle name="_PRC-ST Adjustment_AH.0506.PRC002.LZ 2" xfId="5260"/>
    <cellStyle name="_R01.次级类、可疑类个人住房贷款催收及法律诉讼情况表" xfId="5261"/>
    <cellStyle name="_R01.次级类、可疑类个人住房贷款催收及法律诉讼情况表 2" xfId="5262"/>
    <cellStyle name="_R02.非应计贷款差异表" xfId="5263"/>
    <cellStyle name="_R02.非应计贷款差异表 2" xfId="5264"/>
    <cellStyle name="_R03.五级分类差异表" xfId="5265"/>
    <cellStyle name="_R03.五级分类差异表 2" xfId="5266"/>
    <cellStyle name="_Reconciliation between before and after reval" xfId="5267"/>
    <cellStyle name="_Reconciliation between before and after reval 2" xfId="5268"/>
    <cellStyle name="_S08.2003" xfId="5269"/>
    <cellStyle name="_S08.2003 2" xfId="5270"/>
    <cellStyle name="_Shenhua 2007 final audit supp schedules_(Site Name)" xfId="5271"/>
    <cellStyle name="_Shenhua 2007 final audit supp schedules_(Site Name) 2" xfId="5272"/>
    <cellStyle name="_Shenhua PBC package 050530" xfId="5273"/>
    <cellStyle name="_Shenhua PBC package 050530 2" xfId="5274"/>
    <cellStyle name="_Shenhua PBC package 050530_Shenhua PBC package for 14 Jun（袁）" xfId="5275"/>
    <cellStyle name="_Shenhua PBC package 050530_Shenhua PBC package for 14 Jun（袁） 2" xfId="5276"/>
    <cellStyle name="_Sinopec BXX PRC Package Dec 08 (template)" xfId="5277"/>
    <cellStyle name="_Sinopec BXX PRC Package Dec 08 (template) 2" xfId="5278"/>
    <cellStyle name="_Sinopec overall Loan details LT  Dec 06 v7" xfId="5279"/>
    <cellStyle name="_Sinopec overall Loan details LT  Dec 06 v7 (3)" xfId="5280"/>
    <cellStyle name="_Sinopec overall Loan details LT  Dec 06 v7 (3) 2" xfId="5281"/>
    <cellStyle name="_Sinopec overall Loan details LT  Dec 06 v7 10" xfId="5282"/>
    <cellStyle name="_Sinopec overall Loan details LT  Dec 06 v7 11" xfId="5283"/>
    <cellStyle name="_Sinopec overall Loan details LT  Dec 06 v7 12" xfId="5284"/>
    <cellStyle name="_Sinopec overall Loan details LT  Dec 06 v7 13" xfId="5285"/>
    <cellStyle name="_Sinopec overall Loan details LT  Dec 06 v7 14" xfId="5286"/>
    <cellStyle name="_Sinopec overall Loan details LT  Dec 06 v7 15" xfId="5287"/>
    <cellStyle name="_Sinopec overall Loan details LT  Dec 06 v7 16" xfId="5288"/>
    <cellStyle name="_Sinopec overall Loan details LT  Dec 06 v7 17" xfId="5289"/>
    <cellStyle name="_Sinopec overall Loan details LT  Dec 06 v7 18" xfId="5290"/>
    <cellStyle name="_Sinopec overall Loan details LT  Dec 06 v7 19" xfId="5291"/>
    <cellStyle name="_Sinopec overall Loan details LT  Dec 06 v7 2" xfId="5292"/>
    <cellStyle name="_Sinopec overall Loan details LT  Dec 06 v7 20" xfId="5293"/>
    <cellStyle name="_Sinopec overall Loan details LT  Dec 06 v7 21" xfId="5294"/>
    <cellStyle name="_Sinopec overall Loan details LT  Dec 06 v7 22" xfId="5295"/>
    <cellStyle name="_Sinopec overall Loan details LT  Dec 06 v7 23" xfId="5296"/>
    <cellStyle name="_Sinopec overall Loan details LT  Dec 06 v7 24" xfId="5297"/>
    <cellStyle name="_Sinopec overall Loan details LT  Dec 06 v7 25" xfId="5298"/>
    <cellStyle name="_Sinopec overall Loan details LT  Dec 06 v7 26" xfId="5299"/>
    <cellStyle name="_Sinopec overall Loan details LT  Dec 06 v7 27" xfId="5300"/>
    <cellStyle name="_Sinopec overall Loan details LT  Dec 06 v7 28" xfId="5301"/>
    <cellStyle name="_Sinopec overall Loan details LT  Dec 06 v7 29" xfId="5302"/>
    <cellStyle name="_Sinopec overall Loan details LT  Dec 06 v7 3" xfId="5303"/>
    <cellStyle name="_Sinopec overall Loan details LT  Dec 06 v7 30" xfId="5304"/>
    <cellStyle name="_Sinopec overall Loan details LT  Dec 06 v7 31" xfId="5305"/>
    <cellStyle name="_Sinopec overall Loan details LT  Dec 06 v7 32" xfId="5306"/>
    <cellStyle name="_Sinopec overall Loan details LT  Dec 06 v7 33" xfId="5307"/>
    <cellStyle name="_Sinopec overall Loan details LT  Dec 06 v7 34" xfId="5308"/>
    <cellStyle name="_Sinopec overall Loan details LT  Dec 06 v7 35" xfId="5309"/>
    <cellStyle name="_Sinopec overall Loan details LT  Dec 06 v7 36" xfId="5310"/>
    <cellStyle name="_Sinopec overall Loan details LT  Dec 06 v7 37" xfId="5311"/>
    <cellStyle name="_Sinopec overall Loan details LT  Dec 06 v7 38" xfId="5312"/>
    <cellStyle name="_Sinopec overall Loan details LT  Dec 06 v7 39" xfId="5313"/>
    <cellStyle name="_Sinopec overall Loan details LT  Dec 06 v7 4" xfId="5314"/>
    <cellStyle name="_Sinopec overall Loan details LT  Dec 06 v7 40" xfId="5315"/>
    <cellStyle name="_Sinopec overall Loan details LT  Dec 06 v7 5" xfId="5316"/>
    <cellStyle name="_Sinopec overall Loan details LT  Dec 06 v7 6" xfId="5317"/>
    <cellStyle name="_Sinopec overall Loan details LT  Dec 06 v7 7" xfId="5318"/>
    <cellStyle name="_Sinopec overall Loan details LT  Dec 06 v7 8" xfId="5319"/>
    <cellStyle name="_Sinopec overall Loan details LT  Dec 06 v7 9" xfId="5320"/>
    <cellStyle name="_Sinopec.B12.PRC Package Jun 06" xfId="5321"/>
    <cellStyle name="_Sinopec.B12.PRC Package Jun 06 2" xfId="5322"/>
    <cellStyle name="_Sinopec.overall.Loan details.LT. Dec 06.v5" xfId="5323"/>
    <cellStyle name="_Sinopec.overall.Loan details.LT. Dec 06.v5 2" xfId="5324"/>
    <cellStyle name="_ST-Loan. v4" xfId="5325"/>
    <cellStyle name="_ST-Loan. v4 2" xfId="5326"/>
    <cellStyle name="_ST-Loan. v5" xfId="5327"/>
    <cellStyle name="_ST-Loan. v5 2" xfId="5328"/>
    <cellStyle name="_SUAD Mar-CIP-Pre" xfId="5329"/>
    <cellStyle name="_SUAD Mar-CIP-Pre 2" xfId="5330"/>
    <cellStyle name="_TB &amp; JA list &amp; SUAD-Sanhe" xfId="5331"/>
    <cellStyle name="_TB &amp; JA list &amp; SUAD-Sanhe 2" xfId="5332"/>
    <cellStyle name="_TB with revaluation reconciliation" xfId="5333"/>
    <cellStyle name="_TB with revaluation reconciliation 2" xfId="5334"/>
    <cellStyle name="_to do list" xfId="5335"/>
    <cellStyle name="_to do list 2" xfId="5336"/>
    <cellStyle name="_to do list_05成本到扎表1(1).9-结算部" xfId="5337"/>
    <cellStyle name="_to do list_05成本到扎表1(1).9-结算部 2" xfId="5338"/>
    <cellStyle name="_to do list_200506.sales com.GI.intercompany" xfId="5339"/>
    <cellStyle name="_to do list_200506.sales com.GI.intercompany 2" xfId="5340"/>
    <cellStyle name="_to do list_20051231.sales com.GI1.intercompany" xfId="5341"/>
    <cellStyle name="_to do list_20051231.sales com.GI1.intercompany 2" xfId="5342"/>
    <cellStyle name="_to do list_intercompany transaction" xfId="5343"/>
    <cellStyle name="_to do list_intercompany transaction 2" xfId="5344"/>
    <cellStyle name="_to do list_期末存货" xfId="5345"/>
    <cellStyle name="_to do list_期末存货 2" xfId="5346"/>
    <cellStyle name="_to do list_期末存货_05成本到扎表1(1).9-结算部" xfId="5347"/>
    <cellStyle name="_to do list_期末存货_05成本到扎表1(1).9-结算部 2" xfId="5348"/>
    <cellStyle name="_to do list_期末存货_200506.sales com.GI.intercompany" xfId="5349"/>
    <cellStyle name="_to do list_期末存货_200506.sales com.GI.intercompany 2" xfId="5350"/>
    <cellStyle name="_to do list_期末存货_20051231.sales com.GI1.intercompany" xfId="5351"/>
    <cellStyle name="_to do list_期末存货_20051231.sales com.GI1.intercompany 2" xfId="5352"/>
    <cellStyle name="_to do list_期末存货_intercompany transaction" xfId="5353"/>
    <cellStyle name="_to do list_期末存货_intercompany transaction 2" xfId="5354"/>
    <cellStyle name="_yymmdd.CCBC.xx.Item08b.0412YieldAnalysis" xfId="5355"/>
    <cellStyle name="_yymmdd.CCBC.xx.Item08b.0412YieldAnalysis 2" xfId="5356"/>
    <cellStyle name="_电量指标表" xfId="5357"/>
    <cellStyle name="_电量指标表 2" xfId="5358"/>
    <cellStyle name="_附件1：审计调整工作底稿" xfId="5359"/>
    <cellStyle name="_附件1：审计调整工作底稿 2" xfId="5360"/>
    <cellStyle name="_刘佳佳-国华收入成本05-6" xfId="5361"/>
    <cellStyle name="_刘佳佳-国华收入成本05-6 2" xfId="5362"/>
    <cellStyle name="_评估结果.0203盘山发电" xfId="5363"/>
    <cellStyle name="_评估结果.0203盘山发电 2" xfId="5364"/>
    <cellStyle name="_期末存货" xfId="5365"/>
    <cellStyle name="_期末存货 2" xfId="5366"/>
    <cellStyle name="_期末存货_05成本到扎表1(1).9-结算部" xfId="5367"/>
    <cellStyle name="_期末存货_05成本到扎表1(1).9-结算部 2" xfId="5368"/>
    <cellStyle name="_期末存货_200506.sales com.GI.intercompany" xfId="5369"/>
    <cellStyle name="_期末存货_200506.sales com.GI.intercompany 2" xfId="5370"/>
    <cellStyle name="_期末存货_20051231.sales com.GI1.intercompany" xfId="5371"/>
    <cellStyle name="_期末存货_20051231.sales com.GI1.intercompany 2" xfId="5372"/>
    <cellStyle name="_期末存货_intercompany transaction" xfId="5373"/>
    <cellStyle name="_期末存货_intercompany transaction 2" xfId="5374"/>
    <cellStyle name="_神华煤炭运销公司2005年备抵明细表" xfId="5375"/>
    <cellStyle name="_神华煤炭运销公司2005年备抵明细表 2" xfId="5376"/>
    <cellStyle name="_长期股权投资" xfId="5377"/>
    <cellStyle name="_长期股权投资 2" xfId="5378"/>
    <cellStyle name="{Comma [0]}" xfId="5379"/>
    <cellStyle name="{Comma}" xfId="5380"/>
    <cellStyle name="{Date}" xfId="5381"/>
    <cellStyle name="{Month}" xfId="5382"/>
    <cellStyle name="{Percent}" xfId="5383"/>
    <cellStyle name="{Thousand [0]}" xfId="5384"/>
    <cellStyle name="{Thousand}" xfId="5385"/>
    <cellStyle name="{Z'0000(1 dec)}" xfId="5386"/>
    <cellStyle name="{Z'0000(4 dec)}" xfId="5387"/>
    <cellStyle name="0%" xfId="5388"/>
    <cellStyle name="0,0_x000d__x000a_NA_x000d__x000a_" xfId="5389"/>
    <cellStyle name="0,0_x000d__x000a_NA_x000d__x000a_ 2" xfId="5390"/>
    <cellStyle name="0,0_x000d__x000a_NA_x000d__x000a_ 2 2" xfId="5391"/>
    <cellStyle name="0,0_x000d__x000a_NA_x000d__x000a_ 3" xfId="5392"/>
    <cellStyle name="0,0_x000d__x000a_NA_x000d__x000a_ 3 2" xfId="5393"/>
    <cellStyle name="0,0_x000d__x000a_NA_x000d__x000a_ 4" xfId="5394"/>
    <cellStyle name="0,0_x000d__x000a_NA_x000d__x000a_ 5" xfId="5395"/>
    <cellStyle name="0.0%" xfId="5396"/>
    <cellStyle name="0.00%" xfId="5397"/>
    <cellStyle name="20% - 强调文字颜色 1 2" xfId="5398"/>
    <cellStyle name="20% - 强调文字颜色 1 2 2" xfId="5399"/>
    <cellStyle name="20% - 强调文字颜色 1 3" xfId="5400"/>
    <cellStyle name="20% - 强调文字颜色 1 3 2" xfId="5401"/>
    <cellStyle name="20% - 强调文字颜色 1 4" xfId="5402"/>
    <cellStyle name="20% - 强调文字颜色 1 4 2" xfId="5403"/>
    <cellStyle name="20% - 强调文字颜色 1 5" xfId="5404"/>
    <cellStyle name="20% - 强调文字颜色 1 6" xfId="5405"/>
    <cellStyle name="20% - 强调文字颜色 2 2" xfId="5406"/>
    <cellStyle name="20% - 强调文字颜色 2 2 2" xfId="5407"/>
    <cellStyle name="20% - 强调文字颜色 2 3" xfId="5408"/>
    <cellStyle name="20% - 强调文字颜色 2 3 2" xfId="5409"/>
    <cellStyle name="20% - 强调文字颜色 2 4" xfId="5410"/>
    <cellStyle name="20% - 强调文字颜色 2 4 2" xfId="5411"/>
    <cellStyle name="20% - 强调文字颜色 2 5" xfId="5412"/>
    <cellStyle name="20% - 强调文字颜色 2 6" xfId="5413"/>
    <cellStyle name="20% - 强调文字颜色 3 2" xfId="5414"/>
    <cellStyle name="20% - 强调文字颜色 3 2 2" xfId="5415"/>
    <cellStyle name="20% - 强调文字颜色 3 3" xfId="5416"/>
    <cellStyle name="20% - 强调文字颜色 3 3 2" xfId="5417"/>
    <cellStyle name="20% - 强调文字颜色 3 4" xfId="5418"/>
    <cellStyle name="20% - 强调文字颜色 3 4 2" xfId="5419"/>
    <cellStyle name="20% - 强调文字颜色 3 5" xfId="5420"/>
    <cellStyle name="20% - 强调文字颜色 3 6" xfId="5421"/>
    <cellStyle name="20% - 强调文字颜色 4 2" xfId="5422"/>
    <cellStyle name="20% - 强调文字颜色 4 2 2" xfId="5423"/>
    <cellStyle name="20% - 强调文字颜色 4 3" xfId="5424"/>
    <cellStyle name="20% - 强调文字颜色 4 3 2" xfId="5425"/>
    <cellStyle name="20% - 强调文字颜色 4 4" xfId="5426"/>
    <cellStyle name="20% - 强调文字颜色 4 4 2" xfId="5427"/>
    <cellStyle name="20% - 强调文字颜色 4 5" xfId="5428"/>
    <cellStyle name="20% - 强调文字颜色 4 6" xfId="5429"/>
    <cellStyle name="20% - 强调文字颜色 5 2" xfId="5430"/>
    <cellStyle name="20% - 强调文字颜色 5 2 2" xfId="5431"/>
    <cellStyle name="20% - 强调文字颜色 5 3" xfId="5432"/>
    <cellStyle name="20% - 强调文字颜色 5 3 2" xfId="5433"/>
    <cellStyle name="20% - 强调文字颜色 5 4" xfId="5434"/>
    <cellStyle name="20% - 强调文字颜色 5 4 2" xfId="5435"/>
    <cellStyle name="20% - 强调文字颜色 5 5" xfId="5436"/>
    <cellStyle name="20% - 强调文字颜色 5 6" xfId="5437"/>
    <cellStyle name="20% - 强调文字颜色 6 2" xfId="5438"/>
    <cellStyle name="20% - 强调文字颜色 6 2 2" xfId="5439"/>
    <cellStyle name="20% - 强调文字颜色 6 3" xfId="5440"/>
    <cellStyle name="20% - 强调文字颜色 6 3 2" xfId="5441"/>
    <cellStyle name="20% - 强调文字颜色 6 4" xfId="5442"/>
    <cellStyle name="20% - 强调文字颜色 6 4 2" xfId="5443"/>
    <cellStyle name="20% - 强调文字颜色 6 5" xfId="5444"/>
    <cellStyle name="20% - 强调文字颜色 6 6" xfId="5445"/>
    <cellStyle name="40% - 强调文字颜色 1 2" xfId="5446"/>
    <cellStyle name="40% - 强调文字颜色 1 2 2" xfId="5447"/>
    <cellStyle name="40% - 强调文字颜色 1 3" xfId="5448"/>
    <cellStyle name="40% - 强调文字颜色 1 3 2" xfId="5449"/>
    <cellStyle name="40% - 强调文字颜色 1 4" xfId="5450"/>
    <cellStyle name="40% - 强调文字颜色 1 4 2" xfId="5451"/>
    <cellStyle name="40% - 强调文字颜色 1 5" xfId="5452"/>
    <cellStyle name="40% - 强调文字颜色 1 6" xfId="5453"/>
    <cellStyle name="40% - 强调文字颜色 2 2" xfId="5454"/>
    <cellStyle name="40% - 强调文字颜色 2 2 2" xfId="5455"/>
    <cellStyle name="40% - 强调文字颜色 2 3" xfId="5456"/>
    <cellStyle name="40% - 强调文字颜色 2 3 2" xfId="5457"/>
    <cellStyle name="40% - 强调文字颜色 2 4" xfId="5458"/>
    <cellStyle name="40% - 强调文字颜色 2 4 2" xfId="5459"/>
    <cellStyle name="40% - 强调文字颜色 2 5" xfId="5460"/>
    <cellStyle name="40% - 强调文字颜色 2 6" xfId="5461"/>
    <cellStyle name="40% - 强调文字颜色 3 2" xfId="5462"/>
    <cellStyle name="40% - 强调文字颜色 3 2 2" xfId="5463"/>
    <cellStyle name="40% - 强调文字颜色 3 3" xfId="5464"/>
    <cellStyle name="40% - 强调文字颜色 3 3 2" xfId="5465"/>
    <cellStyle name="40% - 强调文字颜色 3 4" xfId="5466"/>
    <cellStyle name="40% - 强调文字颜色 3 4 2" xfId="5467"/>
    <cellStyle name="40% - 强调文字颜色 3 5" xfId="5468"/>
    <cellStyle name="40% - 强调文字颜色 3 6" xfId="5469"/>
    <cellStyle name="40% - 强调文字颜色 4 2" xfId="5470"/>
    <cellStyle name="40% - 强调文字颜色 4 2 2" xfId="5471"/>
    <cellStyle name="40% - 强调文字颜色 4 3" xfId="5472"/>
    <cellStyle name="40% - 强调文字颜色 4 3 2" xfId="5473"/>
    <cellStyle name="40% - 强调文字颜色 4 4" xfId="5474"/>
    <cellStyle name="40% - 强调文字颜色 4 4 2" xfId="5475"/>
    <cellStyle name="40% - 强调文字颜色 4 5" xfId="5476"/>
    <cellStyle name="40% - 强调文字颜色 4 6" xfId="5477"/>
    <cellStyle name="40% - 强调文字颜色 5 2" xfId="5478"/>
    <cellStyle name="40% - 强调文字颜色 5 2 2" xfId="5479"/>
    <cellStyle name="40% - 强调文字颜色 5 3" xfId="5480"/>
    <cellStyle name="40% - 强调文字颜色 5 3 2" xfId="5481"/>
    <cellStyle name="40% - 强调文字颜色 5 4" xfId="5482"/>
    <cellStyle name="40% - 强调文字颜色 5 4 2" xfId="5483"/>
    <cellStyle name="40% - 强调文字颜色 5 5" xfId="5484"/>
    <cellStyle name="40% - 强调文字颜色 5 6" xfId="5485"/>
    <cellStyle name="40% - 强调文字颜色 6 2" xfId="5486"/>
    <cellStyle name="40% - 强调文字颜色 6 2 2" xfId="5487"/>
    <cellStyle name="40% - 强调文字颜色 6 3" xfId="5488"/>
    <cellStyle name="40% - 强调文字颜色 6 3 2" xfId="5489"/>
    <cellStyle name="40% - 强调文字颜色 6 4" xfId="5490"/>
    <cellStyle name="40% - 强调文字颜色 6 4 2" xfId="5491"/>
    <cellStyle name="40% - 强调文字颜色 6 5" xfId="5492"/>
    <cellStyle name="40% - 强调文字颜色 6 6" xfId="5493"/>
    <cellStyle name="60% - 着色 1 2" xfId="5494"/>
    <cellStyle name="60% - 着色 2 2" xfId="5495"/>
    <cellStyle name="60% - 着色 3 2" xfId="5496"/>
    <cellStyle name="60% - 着色 4 2" xfId="5497"/>
    <cellStyle name="60% - 着色 5 2" xfId="5498"/>
    <cellStyle name="60% - 着色 6 2" xfId="5499"/>
    <cellStyle name="99/12/31" xfId="5500"/>
    <cellStyle name="99/12/31 2" xfId="5501"/>
    <cellStyle name="99/12/31 2 2" xfId="5502"/>
    <cellStyle name="99/12/31 3" xfId="5503"/>
    <cellStyle name="args.style" xfId="5504"/>
    <cellStyle name="args.style 2" xfId="5505"/>
    <cellStyle name="Calc Currency (0)" xfId="5506"/>
    <cellStyle name="Calc Currency (0) 2" xfId="5507"/>
    <cellStyle name="Calc Currency (0) 3" xfId="5508"/>
    <cellStyle name="Calc Currency (2)" xfId="5509"/>
    <cellStyle name="Calc Percent (0)" xfId="5510"/>
    <cellStyle name="Calc Percent (1)" xfId="5511"/>
    <cellStyle name="Calc Percent (2)" xfId="5512"/>
    <cellStyle name="Calc Units (0)" xfId="5513"/>
    <cellStyle name="Calc Units (1)" xfId="5514"/>
    <cellStyle name="Calc Units (2)" xfId="5515"/>
    <cellStyle name="Col Heads" xfId="5516"/>
    <cellStyle name="Col Heads 2" xfId="5517"/>
    <cellStyle name="ColLevel_0" xfId="5518"/>
    <cellStyle name="Column Headings" xfId="5519"/>
    <cellStyle name="Column Headings 2" xfId="5520"/>
    <cellStyle name="Column$Headings" xfId="5521"/>
    <cellStyle name="Column$Headings 2" xfId="5522"/>
    <cellStyle name="Column_Title" xfId="5523"/>
    <cellStyle name="Comma  - Style1" xfId="5524"/>
    <cellStyle name="Comma  - Style2" xfId="5525"/>
    <cellStyle name="Comma  - Style3" xfId="5526"/>
    <cellStyle name="Comma  - Style4" xfId="5527"/>
    <cellStyle name="Comma  - Style5" xfId="5528"/>
    <cellStyle name="Comma  - Style6" xfId="5529"/>
    <cellStyle name="Comma  - Style7" xfId="5530"/>
    <cellStyle name="Comma  - Style8" xfId="5531"/>
    <cellStyle name="Comma [0] 2" xfId="5532"/>
    <cellStyle name="Comma [0]_laroux" xfId="5533"/>
    <cellStyle name="Comma [00]" xfId="5534"/>
    <cellStyle name="Comma 10" xfId="5535"/>
    <cellStyle name="Comma 11" xfId="5536"/>
    <cellStyle name="Comma 12" xfId="5537"/>
    <cellStyle name="Comma 13" xfId="5538"/>
    <cellStyle name="Comma 14" xfId="5539"/>
    <cellStyle name="Comma 15" xfId="5540"/>
    <cellStyle name="Comma 16" xfId="5541"/>
    <cellStyle name="Comma 17" xfId="5542"/>
    <cellStyle name="Comma 18" xfId="5543"/>
    <cellStyle name="Comma 19" xfId="5544"/>
    <cellStyle name="Comma 2" xfId="5545"/>
    <cellStyle name="Comma 2 2" xfId="5546"/>
    <cellStyle name="Comma 2 3" xfId="5547"/>
    <cellStyle name="Comma 2 3 2" xfId="5548"/>
    <cellStyle name="Comma 2 3 3" xfId="5549"/>
    <cellStyle name="Comma 20" xfId="5550"/>
    <cellStyle name="Comma 21" xfId="5551"/>
    <cellStyle name="Comma 22" xfId="5552"/>
    <cellStyle name="Comma 23" xfId="5553"/>
    <cellStyle name="Comma 24" xfId="5554"/>
    <cellStyle name="Comma 25" xfId="5555"/>
    <cellStyle name="Comma 26" xfId="5556"/>
    <cellStyle name="Comma 27" xfId="5557"/>
    <cellStyle name="Comma 28" xfId="5558"/>
    <cellStyle name="Comma 29" xfId="5559"/>
    <cellStyle name="Comma 3" xfId="5560"/>
    <cellStyle name="Comma 30" xfId="5561"/>
    <cellStyle name="Comma 31" xfId="5562"/>
    <cellStyle name="Comma 32" xfId="5563"/>
    <cellStyle name="Comma 33" xfId="5564"/>
    <cellStyle name="Comma 34" xfId="5565"/>
    <cellStyle name="Comma 35" xfId="5566"/>
    <cellStyle name="Comma 36" xfId="5567"/>
    <cellStyle name="Comma 37" xfId="5568"/>
    <cellStyle name="Comma 4" xfId="5569"/>
    <cellStyle name="Comma 4 2" xfId="5570"/>
    <cellStyle name="Comma 4 3" xfId="5571"/>
    <cellStyle name="Comma 5" xfId="5572"/>
    <cellStyle name="Comma 6" xfId="5573"/>
    <cellStyle name="Comma 6 2" xfId="5574"/>
    <cellStyle name="Comma 7" xfId="5575"/>
    <cellStyle name="Comma 8" xfId="5576"/>
    <cellStyle name="Comma 9" xfId="5577"/>
    <cellStyle name="Comma,0" xfId="5578"/>
    <cellStyle name="Comma,1" xfId="5579"/>
    <cellStyle name="Comma,2" xfId="5580"/>
    <cellStyle name="Comma[0]" xfId="5581"/>
    <cellStyle name="Comma[2]" xfId="5582"/>
    <cellStyle name="Comma_02(2003.12.31 PBC package.040304)" xfId="5583"/>
    <cellStyle name="comma-d" xfId="5584"/>
    <cellStyle name="Copied" xfId="5585"/>
    <cellStyle name="Copied 2" xfId="5586"/>
    <cellStyle name="COST1" xfId="5587"/>
    <cellStyle name="COST1 2" xfId="5588"/>
    <cellStyle name="Currency [0]_353HHC" xfId="5589"/>
    <cellStyle name="Currency [00]" xfId="5590"/>
    <cellStyle name="Currency$[0]" xfId="5591"/>
    <cellStyle name="Currency$[2]" xfId="5592"/>
    <cellStyle name="Currency,0" xfId="5593"/>
    <cellStyle name="Currency,2" xfId="5594"/>
    <cellStyle name="Currency\[0]" xfId="5595"/>
    <cellStyle name="Currency_353HHC" xfId="5596"/>
    <cellStyle name="Date" xfId="5597"/>
    <cellStyle name="Date Short" xfId="5598"/>
    <cellStyle name="e" xfId="5599"/>
    <cellStyle name="e 2" xfId="5600"/>
    <cellStyle name="e_Part II - Consol Journal supp Schedule (Power)" xfId="5601"/>
    <cellStyle name="e_Part II - Consol Journal supp Schedule (Power) 2" xfId="5602"/>
    <cellStyle name="Enter Currency (0)" xfId="5603"/>
    <cellStyle name="Enter Currency (2)" xfId="5604"/>
    <cellStyle name="Enter Units (0)" xfId="5605"/>
    <cellStyle name="Enter Units (1)" xfId="5606"/>
    <cellStyle name="Enter Units (2)" xfId="5607"/>
    <cellStyle name="Entered" xfId="5608"/>
    <cellStyle name="Entered 2" xfId="5609"/>
    <cellStyle name="entry box" xfId="5610"/>
    <cellStyle name="entry box 2" xfId="5611"/>
    <cellStyle name="entry box 2 2" xfId="5612"/>
    <cellStyle name="entry box 2 2 2" xfId="5613"/>
    <cellStyle name="entry box 2 3" xfId="5614"/>
    <cellStyle name="entry box 3" xfId="5615"/>
    <cellStyle name="entry box 3 2" xfId="5616"/>
    <cellStyle name="entry box 3 2 2" xfId="5617"/>
    <cellStyle name="entry box 3 3" xfId="5618"/>
    <cellStyle name="entry box 4" xfId="5619"/>
    <cellStyle name="entry box 4 2" xfId="5620"/>
    <cellStyle name="entry box 5" xfId="5621"/>
    <cellStyle name="Euro" xfId="5622"/>
    <cellStyle name="Euro 2" xfId="5623"/>
    <cellStyle name="EY House" xfId="5624"/>
    <cellStyle name="EY House 2" xfId="5625"/>
    <cellStyle name="e鯪" xfId="5626"/>
    <cellStyle name="e鯪 2" xfId="5627"/>
    <cellStyle name="e鯪9" xfId="5628"/>
    <cellStyle name="e鯪9 2" xfId="5629"/>
    <cellStyle name="e鯪9Y" xfId="5630"/>
    <cellStyle name="e鯪9Y 2" xfId="5631"/>
    <cellStyle name="e鯪9Y_x000b_" xfId="5632"/>
    <cellStyle name="e鯪9Y_x000b_ 2" xfId="5633"/>
    <cellStyle name="e鯪9Y_Part II - Consol Journal supp Schedule (Power)" xfId="5634"/>
    <cellStyle name="Format Number Column" xfId="5635"/>
    <cellStyle name="gcd" xfId="5636"/>
    <cellStyle name="gcd 2" xfId="5637"/>
    <cellStyle name="gcd 3" xfId="5638"/>
    <cellStyle name="Grey" xfId="5639"/>
    <cellStyle name="Header1" xfId="5640"/>
    <cellStyle name="Header1 2" xfId="5641"/>
    <cellStyle name="Header2" xfId="5642"/>
    <cellStyle name="Header2 2" xfId="5643"/>
    <cellStyle name="Header2 2 2" xfId="5644"/>
    <cellStyle name="Header2 3" xfId="5645"/>
    <cellStyle name="Header2 4" xfId="5646"/>
    <cellStyle name="Heading" xfId="5647"/>
    <cellStyle name="Heading 2" xfId="5648"/>
    <cellStyle name="Heading1" xfId="5649"/>
    <cellStyle name="Heading1 2" xfId="5650"/>
    <cellStyle name="Heading1 2 2" xfId="5651"/>
    <cellStyle name="Heading1 3" xfId="5652"/>
    <cellStyle name="Hyperlink 2" xfId="5653"/>
    <cellStyle name="Hyperlink 2 2" xfId="5654"/>
    <cellStyle name="Hyperlink 3" xfId="5655"/>
    <cellStyle name="Hyperlink 3 2" xfId="5656"/>
    <cellStyle name="Input [yellow]" xfId="5657"/>
    <cellStyle name="Input [yellow] 2" xfId="5658"/>
    <cellStyle name="Input [yellow] 2 2" xfId="5659"/>
    <cellStyle name="Input [yellow] 3" xfId="5660"/>
    <cellStyle name="Input Cells" xfId="5661"/>
    <cellStyle name="Input Cells 2" xfId="5662"/>
    <cellStyle name="InputArea" xfId="5663"/>
    <cellStyle name="InputArea 2" xfId="5664"/>
    <cellStyle name="KPMG Heading 1" xfId="5665"/>
    <cellStyle name="KPMG Heading 2" xfId="5666"/>
    <cellStyle name="KPMG Heading 3" xfId="5667"/>
    <cellStyle name="KPMG Heading 4" xfId="5668"/>
    <cellStyle name="KPMG Normal" xfId="5669"/>
    <cellStyle name="KPMG Normal 2" xfId="5670"/>
    <cellStyle name="KPMG Normal Text" xfId="5671"/>
    <cellStyle name="KPMG Normal Text 2" xfId="5672"/>
    <cellStyle name="Lines Fill" xfId="5673"/>
    <cellStyle name="Lines Fill 2" xfId="5674"/>
    <cellStyle name="Link Currency (0)" xfId="5675"/>
    <cellStyle name="Link Currency (2)" xfId="5676"/>
    <cellStyle name="Link Units (0)" xfId="5677"/>
    <cellStyle name="Link Units (1)" xfId="5678"/>
    <cellStyle name="Link Units (2)" xfId="5679"/>
    <cellStyle name="Linked Cells" xfId="5680"/>
    <cellStyle name="Linked Cells 2" xfId="5681"/>
    <cellStyle name="Milliers [0]_!!!GO" xfId="5682"/>
    <cellStyle name="Milliers_!!!GO" xfId="5683"/>
    <cellStyle name="Monétaire [0]_!!!GO" xfId="5684"/>
    <cellStyle name="Monétaire_!!!GO" xfId="5685"/>
    <cellStyle name="New Times Roman" xfId="5686"/>
    <cellStyle name="New Times Roman 2" xfId="5687"/>
    <cellStyle name="no dec" xfId="5688"/>
    <cellStyle name="Normal - Style1" xfId="5689"/>
    <cellStyle name="Normal - Style1 2" xfId="5690"/>
    <cellStyle name="Normal - Style1 3" xfId="5691"/>
    <cellStyle name="Normal 10" xfId="5692"/>
    <cellStyle name="Normal 10 2" xfId="5693"/>
    <cellStyle name="Normal 10 2 2" xfId="5694"/>
    <cellStyle name="Normal 10 3" xfId="5695"/>
    <cellStyle name="Normal 11" xfId="5696"/>
    <cellStyle name="Normal 11 2" xfId="5697"/>
    <cellStyle name="Normal 12" xfId="5698"/>
    <cellStyle name="Normal 12 2" xfId="5699"/>
    <cellStyle name="Normal 13" xfId="5700"/>
    <cellStyle name="Normal 13 2" xfId="5701"/>
    <cellStyle name="Normal 14" xfId="5702"/>
    <cellStyle name="Normal 14 2" xfId="5703"/>
    <cellStyle name="Normal 15" xfId="5704"/>
    <cellStyle name="Normal 15 2" xfId="5705"/>
    <cellStyle name="Normal 15 2 2" xfId="5706"/>
    <cellStyle name="Normal 15 3" xfId="5707"/>
    <cellStyle name="Normal 16" xfId="5708"/>
    <cellStyle name="Normal 16 2" xfId="5709"/>
    <cellStyle name="Normal 17" xfId="5710"/>
    <cellStyle name="Normal 17 2" xfId="5711"/>
    <cellStyle name="Normal 17 2 2" xfId="5712"/>
    <cellStyle name="Normal 17 3" xfId="5713"/>
    <cellStyle name="Normal 18" xfId="5714"/>
    <cellStyle name="Normal 18 2" xfId="5715"/>
    <cellStyle name="Normal 18 2 2" xfId="5716"/>
    <cellStyle name="Normal 18 3" xfId="5717"/>
    <cellStyle name="Normal 19" xfId="5718"/>
    <cellStyle name="Normal 19 2" xfId="5719"/>
    <cellStyle name="Normal 19 2 2" xfId="5720"/>
    <cellStyle name="Normal 19 3" xfId="5721"/>
    <cellStyle name="Normal 2" xfId="5722"/>
    <cellStyle name="Normal 2 10" xfId="5723"/>
    <cellStyle name="Normal 2 10 2" xfId="5724"/>
    <cellStyle name="Normal 2 10 2 2" xfId="5725"/>
    <cellStyle name="Normal 2 10 3" xfId="5726"/>
    <cellStyle name="Normal 2 10 3 2" xfId="5727"/>
    <cellStyle name="Normal 2 10 4" xfId="5728"/>
    <cellStyle name="Normal 2 11" xfId="5729"/>
    <cellStyle name="Normal 2 11 2" xfId="5730"/>
    <cellStyle name="Normal 2 12" xfId="5731"/>
    <cellStyle name="Normal 2 12 2" xfId="5732"/>
    <cellStyle name="Normal 2 13" xfId="5733"/>
    <cellStyle name="Normal 2 13 2" xfId="5734"/>
    <cellStyle name="Normal 2 14" xfId="5735"/>
    <cellStyle name="Normal 2 14 2" xfId="5736"/>
    <cellStyle name="Normal 2 15" xfId="5737"/>
    <cellStyle name="Normal 2 15 2" xfId="5738"/>
    <cellStyle name="Normal 2 16" xfId="5739"/>
    <cellStyle name="Normal 2 2" xfId="5740"/>
    <cellStyle name="Normal 2 2 2" xfId="5741"/>
    <cellStyle name="Normal 2 2 2 2" xfId="5742"/>
    <cellStyle name="Normal 2 2 3" xfId="5743"/>
    <cellStyle name="Normal 2 2 3 2" xfId="5744"/>
    <cellStyle name="Normal 2 2 4" xfId="5745"/>
    <cellStyle name="Normal 2 2 4 2" xfId="5746"/>
    <cellStyle name="Normal 2 2 5" xfId="5747"/>
    <cellStyle name="Normal 2 2 5 2" xfId="5748"/>
    <cellStyle name="Normal 2 2 6" xfId="5749"/>
    <cellStyle name="Normal 2 3" xfId="5750"/>
    <cellStyle name="Normal 2 3 2" xfId="5751"/>
    <cellStyle name="Normal 2 4" xfId="5752"/>
    <cellStyle name="Normal 2 4 2" xfId="5753"/>
    <cellStyle name="Normal 2 5" xfId="5754"/>
    <cellStyle name="Normal 2 5 2" xfId="5755"/>
    <cellStyle name="Normal 2 6" xfId="5756"/>
    <cellStyle name="Normal 2 6 2" xfId="5757"/>
    <cellStyle name="Normal 2 7" xfId="5758"/>
    <cellStyle name="Normal 2 7 2" xfId="5759"/>
    <cellStyle name="Normal 2 8" xfId="5760"/>
    <cellStyle name="Normal 2 8 2" xfId="5761"/>
    <cellStyle name="Normal 2 9" xfId="5762"/>
    <cellStyle name="Normal 2 9 2" xfId="5763"/>
    <cellStyle name="Normal 20" xfId="5764"/>
    <cellStyle name="Normal 20 2" xfId="5765"/>
    <cellStyle name="Normal 20 2 2" xfId="5766"/>
    <cellStyle name="Normal 20 3" xfId="5767"/>
    <cellStyle name="Normal 21" xfId="5768"/>
    <cellStyle name="Normal 21 2" xfId="5769"/>
    <cellStyle name="Normal 22" xfId="5770"/>
    <cellStyle name="Normal 22 2" xfId="5771"/>
    <cellStyle name="Normal 23" xfId="5772"/>
    <cellStyle name="Normal 23 2" xfId="5773"/>
    <cellStyle name="Normal 24" xfId="5774"/>
    <cellStyle name="Normal 24 2" xfId="5775"/>
    <cellStyle name="Normal 25" xfId="5776"/>
    <cellStyle name="Normal 25 2" xfId="5777"/>
    <cellStyle name="Normal 26" xfId="5778"/>
    <cellStyle name="Normal 26 2" xfId="5779"/>
    <cellStyle name="Normal 26 2 2" xfId="5780"/>
    <cellStyle name="Normal 26 3" xfId="5781"/>
    <cellStyle name="Normal 27" xfId="5782"/>
    <cellStyle name="Normal 27 2" xfId="5783"/>
    <cellStyle name="Normal 3" xfId="5784"/>
    <cellStyle name="Normal 3 2" xfId="5785"/>
    <cellStyle name="Normal 3 2 2" xfId="5786"/>
    <cellStyle name="Normal 3 3" xfId="5787"/>
    <cellStyle name="Normal 4" xfId="5788"/>
    <cellStyle name="Normal 4 2" xfId="5789"/>
    <cellStyle name="Normal 4 2 2" xfId="5790"/>
    <cellStyle name="Normal 4 3" xfId="5791"/>
    <cellStyle name="Normal 5" xfId="5792"/>
    <cellStyle name="Normal 5 2" xfId="5793"/>
    <cellStyle name="Normal 5 2 2" xfId="5794"/>
    <cellStyle name="Normal 5 3" xfId="5795"/>
    <cellStyle name="Normal 5 3 2" xfId="5796"/>
    <cellStyle name="Normal 5 4" xfId="5797"/>
    <cellStyle name="Normal 6" xfId="5798"/>
    <cellStyle name="Normal 6 2" xfId="5799"/>
    <cellStyle name="Normal 6 2 2" xfId="5800"/>
    <cellStyle name="Normal 6 3" xfId="5801"/>
    <cellStyle name="Normal 7" xfId="5802"/>
    <cellStyle name="Normal 7 2" xfId="5803"/>
    <cellStyle name="Normal 8" xfId="5804"/>
    <cellStyle name="Normal 8 2" xfId="5805"/>
    <cellStyle name="Normal 8 2 2" xfId="5806"/>
    <cellStyle name="Normal 8 3" xfId="5807"/>
    <cellStyle name="Normal 9" xfId="5808"/>
    <cellStyle name="Normal 9 2" xfId="5809"/>
    <cellStyle name="Normal_0105第二套审计报表定稿" xfId="5810"/>
    <cellStyle name="Normal_Sheet1_Valuer report" xfId="5811"/>
    <cellStyle name="Normalny_Arkusz1" xfId="5812"/>
    <cellStyle name="Œ…‹æØ‚è [0.00]_Region Orders (2)" xfId="5813"/>
    <cellStyle name="Œ…‹æØ‚è_Region Orders (2)" xfId="5814"/>
    <cellStyle name="Output Amounts" xfId="5815"/>
    <cellStyle name="Output Column Headings" xfId="5816"/>
    <cellStyle name="Output Column Headings 2" xfId="5817"/>
    <cellStyle name="Output Line Items" xfId="5818"/>
    <cellStyle name="Output Line Items 2" xfId="5819"/>
    <cellStyle name="Output Report Heading" xfId="5820"/>
    <cellStyle name="Output Report Heading 2" xfId="5821"/>
    <cellStyle name="Output Report Title" xfId="5822"/>
    <cellStyle name="Output Report Title 2" xfId="5823"/>
    <cellStyle name="per.style" xfId="5824"/>
    <cellStyle name="Percent [0%]" xfId="5825"/>
    <cellStyle name="Percent [0.00%]" xfId="5826"/>
    <cellStyle name="Percent [0]" xfId="5827"/>
    <cellStyle name="Percent [00]" xfId="5828"/>
    <cellStyle name="Percent [2]" xfId="5829"/>
    <cellStyle name="Percent 10" xfId="5830"/>
    <cellStyle name="Percent 11" xfId="5831"/>
    <cellStyle name="Percent 12" xfId="5832"/>
    <cellStyle name="Percent 13" xfId="5833"/>
    <cellStyle name="Percent 14" xfId="5834"/>
    <cellStyle name="Percent 15" xfId="5835"/>
    <cellStyle name="Percent 16" xfId="5836"/>
    <cellStyle name="Percent 17" xfId="5837"/>
    <cellStyle name="Percent 18" xfId="5838"/>
    <cellStyle name="Percent 19" xfId="5839"/>
    <cellStyle name="Percent 2" xfId="5840"/>
    <cellStyle name="Percent 20" xfId="5841"/>
    <cellStyle name="Percent 21" xfId="5842"/>
    <cellStyle name="Percent 22" xfId="5843"/>
    <cellStyle name="Percent 23" xfId="5844"/>
    <cellStyle name="Percent 24" xfId="5845"/>
    <cellStyle name="Percent 25" xfId="5846"/>
    <cellStyle name="Percent 26" xfId="5847"/>
    <cellStyle name="Percent 27" xfId="5848"/>
    <cellStyle name="Percent 28" xfId="5849"/>
    <cellStyle name="Percent 29" xfId="5850"/>
    <cellStyle name="Percent 3" xfId="5851"/>
    <cellStyle name="Percent 30" xfId="5852"/>
    <cellStyle name="Percent 31" xfId="5853"/>
    <cellStyle name="Percent 32" xfId="5854"/>
    <cellStyle name="Percent 33" xfId="5855"/>
    <cellStyle name="Percent 4" xfId="5856"/>
    <cellStyle name="Percent 5" xfId="5857"/>
    <cellStyle name="Percent 6" xfId="5858"/>
    <cellStyle name="Percent 7" xfId="5859"/>
    <cellStyle name="Percent 8" xfId="5860"/>
    <cellStyle name="Percent 9" xfId="5861"/>
    <cellStyle name="Percent[0]" xfId="5862"/>
    <cellStyle name="Percent[2]" xfId="5863"/>
    <cellStyle name="Percent_02(2003.12.31 PBC package.040304)" xfId="5864"/>
    <cellStyle name="Prefilled" xfId="5865"/>
    <cellStyle name="Prefilled 2" xfId="5866"/>
    <cellStyle name="Prefilled 2 2" xfId="5867"/>
    <cellStyle name="Prefilled 2 2 2" xfId="5868"/>
    <cellStyle name="Prefilled 2 3" xfId="5869"/>
    <cellStyle name="Prefilled 3" xfId="5870"/>
    <cellStyle name="Prefilled 3 2" xfId="5871"/>
    <cellStyle name="Prefilled 3 2 2" xfId="5872"/>
    <cellStyle name="Prefilled 3 3" xfId="5873"/>
    <cellStyle name="Prefilled 4" xfId="5874"/>
    <cellStyle name="Prefilled 4 2" xfId="5875"/>
    <cellStyle name="Prefilled 5" xfId="5876"/>
    <cellStyle name="PrePop Currency (0)" xfId="5877"/>
    <cellStyle name="PrePop Currency (2)" xfId="5878"/>
    <cellStyle name="PrePop Units (0)" xfId="5879"/>
    <cellStyle name="PrePop Units (1)" xfId="5880"/>
    <cellStyle name="PrePop Units (2)" xfId="5881"/>
    <cellStyle name="pricing" xfId="5882"/>
    <cellStyle name="PSChar" xfId="5883"/>
    <cellStyle name="PSChar 2" xfId="5884"/>
    <cellStyle name="RevList" xfId="5885"/>
    <cellStyle name="RevList 2" xfId="5886"/>
    <cellStyle name="RowLevel_0" xfId="5887"/>
    <cellStyle name="Sheet Head" xfId="5888"/>
    <cellStyle name="Sheet Head 2" xfId="5889"/>
    <cellStyle name="style" xfId="5890"/>
    <cellStyle name="Style 1" xfId="5891"/>
    <cellStyle name="Style 1 2" xfId="5892"/>
    <cellStyle name="Style 1 2 2" xfId="5893"/>
    <cellStyle name="Style 1 3" xfId="5894"/>
    <cellStyle name="style 10" xfId="5895"/>
    <cellStyle name="style 10 2" xfId="5896"/>
    <cellStyle name="style 11" xfId="5897"/>
    <cellStyle name="style 11 2" xfId="5898"/>
    <cellStyle name="style 12" xfId="5899"/>
    <cellStyle name="style 12 2" xfId="5900"/>
    <cellStyle name="style 13" xfId="5901"/>
    <cellStyle name="style 13 2" xfId="5902"/>
    <cellStyle name="style 14" xfId="5903"/>
    <cellStyle name="style 14 2" xfId="5904"/>
    <cellStyle name="style 15" xfId="5905"/>
    <cellStyle name="style 15 2" xfId="5906"/>
    <cellStyle name="style 16" xfId="5907"/>
    <cellStyle name="style 16 2" xfId="5908"/>
    <cellStyle name="style 17" xfId="5909"/>
    <cellStyle name="style 17 2" xfId="5910"/>
    <cellStyle name="style 18" xfId="5911"/>
    <cellStyle name="style 18 2" xfId="5912"/>
    <cellStyle name="style 19" xfId="5913"/>
    <cellStyle name="style 19 2" xfId="5914"/>
    <cellStyle name="style 2" xfId="5915"/>
    <cellStyle name="style 2 10" xfId="5916"/>
    <cellStyle name="style 2 10 2" xfId="5917"/>
    <cellStyle name="style 2 11" xfId="5918"/>
    <cellStyle name="Style 2 2" xfId="5919"/>
    <cellStyle name="Style 2 2 2" xfId="5920"/>
    <cellStyle name="style 2 3" xfId="5921"/>
    <cellStyle name="style 2 3 2" xfId="5922"/>
    <cellStyle name="style 2 4" xfId="5923"/>
    <cellStyle name="style 2 4 2" xfId="5924"/>
    <cellStyle name="style 2 5" xfId="5925"/>
    <cellStyle name="style 2 5 2" xfId="5926"/>
    <cellStyle name="style 2 6" xfId="5927"/>
    <cellStyle name="style 2 6 2" xfId="5928"/>
    <cellStyle name="style 2 7" xfId="5929"/>
    <cellStyle name="style 2 7 2" xfId="5930"/>
    <cellStyle name="style 2 8" xfId="5931"/>
    <cellStyle name="style 2 8 2" xfId="5932"/>
    <cellStyle name="style 2 9" xfId="5933"/>
    <cellStyle name="style 2 9 2" xfId="5934"/>
    <cellStyle name="style 20" xfId="5935"/>
    <cellStyle name="style 20 2" xfId="5936"/>
    <cellStyle name="style 21" xfId="5937"/>
    <cellStyle name="style 21 2" xfId="5938"/>
    <cellStyle name="style 22" xfId="5939"/>
    <cellStyle name="style 22 2" xfId="5940"/>
    <cellStyle name="style 23" xfId="5941"/>
    <cellStyle name="style 23 2" xfId="5942"/>
    <cellStyle name="style 24" xfId="5943"/>
    <cellStyle name="style 24 2" xfId="5944"/>
    <cellStyle name="style 25" xfId="5945"/>
    <cellStyle name="style 25 2" xfId="5946"/>
    <cellStyle name="style 26" xfId="5947"/>
    <cellStyle name="style 26 2" xfId="5948"/>
    <cellStyle name="style 27" xfId="5949"/>
    <cellStyle name="style 27 2" xfId="5950"/>
    <cellStyle name="style 28" xfId="5951"/>
    <cellStyle name="style 28 2" xfId="5952"/>
    <cellStyle name="style 29" xfId="5953"/>
    <cellStyle name="style 29 2" xfId="5954"/>
    <cellStyle name="style 3" xfId="5955"/>
    <cellStyle name="style 3 2" xfId="5956"/>
    <cellStyle name="style 3 2 2" xfId="5957"/>
    <cellStyle name="style 3 3" xfId="5958"/>
    <cellStyle name="style 30" xfId="5959"/>
    <cellStyle name="style 30 2" xfId="5960"/>
    <cellStyle name="style 31" xfId="5961"/>
    <cellStyle name="style 31 2" xfId="5962"/>
    <cellStyle name="style 32" xfId="5963"/>
    <cellStyle name="style 32 2" xfId="5964"/>
    <cellStyle name="style 33" xfId="5965"/>
    <cellStyle name="style 33 2" xfId="5966"/>
    <cellStyle name="style 34" xfId="5967"/>
    <cellStyle name="style 34 2" xfId="5968"/>
    <cellStyle name="style 35" xfId="5969"/>
    <cellStyle name="style 35 2" xfId="5970"/>
    <cellStyle name="style 36" xfId="5971"/>
    <cellStyle name="style 36 2" xfId="5972"/>
    <cellStyle name="style 37" xfId="5973"/>
    <cellStyle name="style 37 2" xfId="5974"/>
    <cellStyle name="style 38" xfId="5975"/>
    <cellStyle name="style 38 2" xfId="5976"/>
    <cellStyle name="style 39" xfId="5977"/>
    <cellStyle name="style 39 2" xfId="5978"/>
    <cellStyle name="style 4" xfId="5979"/>
    <cellStyle name="style 4 2" xfId="5980"/>
    <cellStyle name="style 40" xfId="5981"/>
    <cellStyle name="style 40 2" xfId="5982"/>
    <cellStyle name="style 41" xfId="5983"/>
    <cellStyle name="style 41 2" xfId="5984"/>
    <cellStyle name="style 42" xfId="5985"/>
    <cellStyle name="style 42 2" xfId="5986"/>
    <cellStyle name="style 43" xfId="5987"/>
    <cellStyle name="style 44" xfId="5988"/>
    <cellStyle name="style 45" xfId="5989"/>
    <cellStyle name="style 46" xfId="5990"/>
    <cellStyle name="style 47" xfId="5991"/>
    <cellStyle name="style 48" xfId="5992"/>
    <cellStyle name="style 49" xfId="5993"/>
    <cellStyle name="style 5" xfId="5994"/>
    <cellStyle name="style 5 2" xfId="5995"/>
    <cellStyle name="style 50" xfId="5996"/>
    <cellStyle name="style 51" xfId="5997"/>
    <cellStyle name="style 52" xfId="5998"/>
    <cellStyle name="style 53" xfId="5999"/>
    <cellStyle name="style 54" xfId="6000"/>
    <cellStyle name="style 55" xfId="6001"/>
    <cellStyle name="style 56" xfId="6002"/>
    <cellStyle name="style 57" xfId="6003"/>
    <cellStyle name="style 58" xfId="6004"/>
    <cellStyle name="style 59" xfId="6005"/>
    <cellStyle name="style 6" xfId="6006"/>
    <cellStyle name="style 6 2" xfId="6007"/>
    <cellStyle name="style 60" xfId="6008"/>
    <cellStyle name="style 61" xfId="6009"/>
    <cellStyle name="style 62" xfId="6010"/>
    <cellStyle name="style 63" xfId="6011"/>
    <cellStyle name="style 64" xfId="6012"/>
    <cellStyle name="style 65" xfId="6013"/>
    <cellStyle name="style 66" xfId="6014"/>
    <cellStyle name="style 67" xfId="6015"/>
    <cellStyle name="style 68" xfId="6016"/>
    <cellStyle name="style 69" xfId="6017"/>
    <cellStyle name="style 7" xfId="6018"/>
    <cellStyle name="style 7 2" xfId="6019"/>
    <cellStyle name="style 70" xfId="6020"/>
    <cellStyle name="style 71" xfId="6021"/>
    <cellStyle name="style 72" xfId="6022"/>
    <cellStyle name="style 73" xfId="6023"/>
    <cellStyle name="style 74" xfId="6024"/>
    <cellStyle name="style 8" xfId="6025"/>
    <cellStyle name="style 8 2" xfId="6026"/>
    <cellStyle name="style 9" xfId="6027"/>
    <cellStyle name="style 9 2" xfId="6028"/>
    <cellStyle name="style1" xfId="6029"/>
    <cellStyle name="style1 2" xfId="6030"/>
    <cellStyle name="style2" xfId="6031"/>
    <cellStyle name="style2 2" xfId="6032"/>
    <cellStyle name="Subtotal" xfId="6033"/>
    <cellStyle name="Text Indent A" xfId="6034"/>
    <cellStyle name="Text Indent B" xfId="6035"/>
    <cellStyle name="Text Indent C" xfId="6036"/>
    <cellStyle name="Thousands" xfId="6037"/>
    <cellStyle name="Unprotect" xfId="6038"/>
    <cellStyle name="百分比 2" xfId="6039"/>
    <cellStyle name="百分比 2 2" xfId="6040"/>
    <cellStyle name="百分比 3" xfId="6041"/>
    <cellStyle name="百分比 4" xfId="6042"/>
    <cellStyle name="百分比 5" xfId="6043"/>
    <cellStyle name="百分比 6" xfId="6044"/>
    <cellStyle name="标题 5" xfId="6045"/>
    <cellStyle name="標準_Collateral" xfId="6046"/>
    <cellStyle name="表头" xfId="6047"/>
    <cellStyle name="表头 2" xfId="6048"/>
    <cellStyle name="表尾" xfId="6049"/>
    <cellStyle name="表尾 2" xfId="6050"/>
    <cellStyle name="常规 10" xfId="6051"/>
    <cellStyle name="常规 11" xfId="6052"/>
    <cellStyle name="常规 11 2" xfId="6053"/>
    <cellStyle name="常规 113" xfId="6054"/>
    <cellStyle name="常规 12" xfId="6055"/>
    <cellStyle name="常规 12 2" xfId="6056"/>
    <cellStyle name="常规 12 2 2" xfId="6057"/>
    <cellStyle name="常规 13" xfId="6058"/>
    <cellStyle name="常规 13 2" xfId="6059"/>
    <cellStyle name="常规 14" xfId="6060"/>
    <cellStyle name="常规 14 2" xfId="6061"/>
    <cellStyle name="常规 15" xfId="6062"/>
    <cellStyle name="常规 15 2" xfId="6063"/>
    <cellStyle name="常规 16" xfId="6064"/>
    <cellStyle name="常规 16 2" xfId="6065"/>
    <cellStyle name="常规 17" xfId="6066"/>
    <cellStyle name="常规 18" xfId="6067"/>
    <cellStyle name="常规 19" xfId="6068"/>
    <cellStyle name="常规 198" xfId="6069"/>
    <cellStyle name="常规 2" xfId="6070"/>
    <cellStyle name="常规 2 2" xfId="6071"/>
    <cellStyle name="常规 2 2 2" xfId="6072"/>
    <cellStyle name="常规 2 2 8" xfId="6073"/>
    <cellStyle name="常规 2 3" xfId="6074"/>
    <cellStyle name="常规 2 3 2" xfId="6075"/>
    <cellStyle name="常规 2 3 3" xfId="6076"/>
    <cellStyle name="常规 2 4" xfId="6077"/>
    <cellStyle name="常规 2 4 2" xfId="6078"/>
    <cellStyle name="常规 2 5" xfId="6079"/>
    <cellStyle name="常规 2_合并现金流量表" xfId="6080"/>
    <cellStyle name="常规 20" xfId="6081"/>
    <cellStyle name="常规 205" xfId="6082"/>
    <cellStyle name="常规 214" xfId="6083"/>
    <cellStyle name="常规 220" xfId="6084"/>
    <cellStyle name="常规 221" xfId="6085"/>
    <cellStyle name="常规 3" xfId="6086"/>
    <cellStyle name="常规 3 2" xfId="6087"/>
    <cellStyle name="常规 3 2 2" xfId="6088"/>
    <cellStyle name="常规 3 2 3" xfId="6089"/>
    <cellStyle name="常规 3 3" xfId="6090"/>
    <cellStyle name="常规 3 3 2" xfId="6091"/>
    <cellStyle name="常规 3 4" xfId="6092"/>
    <cellStyle name="常规 3_试算平衡" xfId="6093"/>
    <cellStyle name="常规 33" xfId="6094"/>
    <cellStyle name="常规 36" xfId="6095"/>
    <cellStyle name="常规 37" xfId="6096"/>
    <cellStyle name="常规 37 2" xfId="6097"/>
    <cellStyle name="常规 4" xfId="6098"/>
    <cellStyle name="常规 4 2" xfId="6099"/>
    <cellStyle name="常规 4 3" xfId="6100"/>
    <cellStyle name="常规 5" xfId="6101"/>
    <cellStyle name="常规 5 2" xfId="6102"/>
    <cellStyle name="常规 6" xfId="6103"/>
    <cellStyle name="常规 6 2" xfId="6104"/>
    <cellStyle name="常规 7" xfId="6105"/>
    <cellStyle name="常规 7 2" xfId="6106"/>
    <cellStyle name="常规 74" xfId="6107"/>
    <cellStyle name="常规 8" xfId="6108"/>
    <cellStyle name="常规 8 2" xfId="6109"/>
    <cellStyle name="常规 9" xfId="6110"/>
    <cellStyle name="常规 9 2" xfId="6111"/>
    <cellStyle name="常规_Book1" xfId="6112"/>
    <cellStyle name="常规_Sheet1" xfId="6113"/>
    <cellStyle name="常规_存货" xfId="6114"/>
    <cellStyle name="常规_构筑物" xfId="6115"/>
    <cellStyle name="常规_基本情况" xfId="6116"/>
    <cellStyle name="常规_评估空白套表1" xfId="6117"/>
    <cellStyle name="常规_评估明细表（申报）" xfId="6118"/>
    <cellStyle name="常规_评估明细表太原12-11" xfId="6119"/>
    <cellStyle name="常规_往来核对附表" xfId="6120"/>
    <cellStyle name="常规_中航油评估明细表" xfId="6121"/>
    <cellStyle name="常规_资产评估申报表(新准则)--通用n1.1（未加密）" xfId="6122"/>
    <cellStyle name="超级链接_14重工办建筑物" xfId="6123"/>
    <cellStyle name="超链接 2" xfId="6124"/>
    <cellStyle name="超链接 2 2" xfId="6125"/>
    <cellStyle name="超链接 3" xfId="6126"/>
    <cellStyle name="超链接 3 2" xfId="6127"/>
    <cellStyle name="超链接 4" xfId="6128"/>
    <cellStyle name="超链接 5" xfId="6129"/>
    <cellStyle name="都寞_桸啎1-2" xfId="6130"/>
    <cellStyle name="分级显示列_1_Book1" xfId="6131"/>
    <cellStyle name="分级显示行_1_4附件二凯旋评估表" xfId="6132"/>
    <cellStyle name="公司标准表" xfId="6133"/>
    <cellStyle name="公司标准表 2" xfId="6134"/>
    <cellStyle name="公司标准表 2 2" xfId="6135"/>
    <cellStyle name="公司标准表 3" xfId="6136"/>
    <cellStyle name="合计" xfId="6137"/>
    <cellStyle name="合计 2" xfId="6138"/>
    <cellStyle name="合计 2 2" xfId="6139"/>
    <cellStyle name="合计 3" xfId="6140"/>
    <cellStyle name="后继超级链接_Client Data con-99. HZ (10.2.01)" xfId="6141"/>
    <cellStyle name="霓付 [0]_97MBO" xfId="6142"/>
    <cellStyle name="霓付_97MBO" xfId="6143"/>
    <cellStyle name="烹拳 [0]_97MBO" xfId="6144"/>
    <cellStyle name="烹拳_97MBO" xfId="6145"/>
    <cellStyle name="普通_ '96 expense (High)" xfId="6146"/>
    <cellStyle name="普通_附19_minxi98114" xfId="6147"/>
    <cellStyle name="千分位[0]_ '96 expense (Low)" xfId="6148"/>
    <cellStyle name="千分位_ '96 expense (Low)" xfId="6149"/>
    <cellStyle name="千位[0]_ 应交税金审定表" xfId="6150"/>
    <cellStyle name="千位_ 应交税金审定表" xfId="6151"/>
    <cellStyle name="千位分隔 10" xfId="6152"/>
    <cellStyle name="千位分隔 11" xfId="6153"/>
    <cellStyle name="千位分隔 12" xfId="6154"/>
    <cellStyle name="千位分隔 12 2" xfId="6155"/>
    <cellStyle name="千位分隔 12 3" xfId="6156"/>
    <cellStyle name="千位分隔 12 3 2" xfId="6157"/>
    <cellStyle name="千位分隔 12 4" xfId="6158"/>
    <cellStyle name="千位分隔 13" xfId="6159"/>
    <cellStyle name="千位分隔 14" xfId="6160"/>
    <cellStyle name="千位分隔 15" xfId="6161"/>
    <cellStyle name="千位分隔 19 2 2" xfId="6162"/>
    <cellStyle name="千位分隔 2" xfId="6163"/>
    <cellStyle name="千位分隔 2 2" xfId="6164"/>
    <cellStyle name="千位分隔 2 2 2" xfId="6165"/>
    <cellStyle name="千位分隔 2 3" xfId="6166"/>
    <cellStyle name="千位分隔 2 4" xfId="6167"/>
    <cellStyle name="千位分隔 2 5" xfId="6168"/>
    <cellStyle name="千位分隔 3" xfId="6169"/>
    <cellStyle name="千位分隔 3 2" xfId="6170"/>
    <cellStyle name="千位分隔 3 3" xfId="6171"/>
    <cellStyle name="千位分隔 4" xfId="6172"/>
    <cellStyle name="千位分隔 5" xfId="6173"/>
    <cellStyle name="千位分隔 6" xfId="6174"/>
    <cellStyle name="千位分隔 6 2" xfId="6175"/>
    <cellStyle name="千位分隔 7" xfId="6176"/>
    <cellStyle name="千位分隔 7 2" xfId="6177"/>
    <cellStyle name="千位分隔 8" xfId="6178"/>
    <cellStyle name="千位分隔 8 2" xfId="6179"/>
    <cellStyle name="千位分隔 9" xfId="6180"/>
    <cellStyle name="千位分隔[0] 2" xfId="6181"/>
    <cellStyle name="千位分隔[0] 3" xfId="6182"/>
    <cellStyle name="钎霖_laroux" xfId="6183"/>
    <cellStyle name="适中 2" xfId="6184"/>
    <cellStyle name="㼿㼿㼿㼿㼿㼿㼿㼿㼿㼿㼿" xfId="6185"/>
    <cellStyle name="㼿㼿㼿㼿㼿㼿㼿㼿㼿㼿㼿 2" xfId="6186"/>
    <cellStyle name="小计" xfId="6187"/>
    <cellStyle name="小计 2" xfId="6188"/>
    <cellStyle name="样式 1" xfId="6189"/>
    <cellStyle name="样式 1 2" xfId="6190"/>
    <cellStyle name="一般_Detailed P&amp;L" xfId="6191"/>
    <cellStyle name="注释 2" xfId="6192"/>
    <cellStyle name="注释 2 2" xfId="6193"/>
    <cellStyle name="注释 3" xfId="6194"/>
    <cellStyle name="注释 3 2" xfId="6195"/>
    <cellStyle name="注释 4" xfId="6196"/>
    <cellStyle name="注释 4 2" xfId="6197"/>
    <cellStyle name="注释 5" xfId="6198"/>
    <cellStyle name="注释 5 2" xfId="6199"/>
    <cellStyle name="注释 6" xfId="6200"/>
    <cellStyle name="注释 7" xfId="6201"/>
    <cellStyle name="资产" xfId="6202"/>
    <cellStyle name="资产 2" xfId="6203"/>
    <cellStyle name="资产 2 2" xfId="6204"/>
    <cellStyle name="资产 3" xfId="6205"/>
    <cellStyle name="资产 3 2" xfId="6206"/>
    <cellStyle name="资产 4" xfId="6207"/>
    <cellStyle name="콤마 [0]_BOILER-CO1" xfId="6208"/>
    <cellStyle name="콤마_BOILER-CO1" xfId="6209"/>
    <cellStyle name="통화 [0]_BOILER-CO1" xfId="6210"/>
    <cellStyle name="통화_BOILER-CO1" xfId="6211"/>
    <cellStyle name="표준_0N-HANDLING " xfId="6212"/>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0000CC"/>
      <color rgb="00B4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worksheet" Target="worksheets/sheet99.xml"/><Relationship Id="rId98" Type="http://schemas.openxmlformats.org/officeDocument/2006/relationships/worksheet" Target="worksheets/sheet98.xml"/><Relationship Id="rId97" Type="http://schemas.openxmlformats.org/officeDocument/2006/relationships/worksheet" Target="worksheets/sheet97.xml"/><Relationship Id="rId96" Type="http://schemas.openxmlformats.org/officeDocument/2006/relationships/worksheet" Target="worksheets/sheet96.xml"/><Relationship Id="rId95" Type="http://schemas.openxmlformats.org/officeDocument/2006/relationships/worksheet" Target="worksheets/sheet95.xml"/><Relationship Id="rId94" Type="http://schemas.openxmlformats.org/officeDocument/2006/relationships/worksheet" Target="worksheets/sheet94.xml"/><Relationship Id="rId93" Type="http://schemas.openxmlformats.org/officeDocument/2006/relationships/worksheet" Target="worksheets/sheet93.xml"/><Relationship Id="rId92" Type="http://schemas.openxmlformats.org/officeDocument/2006/relationships/worksheet" Target="worksheets/sheet92.xml"/><Relationship Id="rId91" Type="http://schemas.openxmlformats.org/officeDocument/2006/relationships/worksheet" Target="worksheets/sheet91.xml"/><Relationship Id="rId90" Type="http://schemas.openxmlformats.org/officeDocument/2006/relationships/worksheet" Target="worksheets/sheet90.xml"/><Relationship Id="rId9" Type="http://schemas.openxmlformats.org/officeDocument/2006/relationships/worksheet" Target="worksheets/sheet9.xml"/><Relationship Id="rId89" Type="http://schemas.openxmlformats.org/officeDocument/2006/relationships/worksheet" Target="worksheets/sheet89.xml"/><Relationship Id="rId88" Type="http://schemas.openxmlformats.org/officeDocument/2006/relationships/worksheet" Target="worksheets/sheet88.xml"/><Relationship Id="rId87" Type="http://schemas.openxmlformats.org/officeDocument/2006/relationships/worksheet" Target="worksheets/sheet87.xml"/><Relationship Id="rId86" Type="http://schemas.openxmlformats.org/officeDocument/2006/relationships/worksheet" Target="worksheets/sheet86.xml"/><Relationship Id="rId85" Type="http://schemas.openxmlformats.org/officeDocument/2006/relationships/worksheet" Target="worksheets/sheet85.xml"/><Relationship Id="rId84" Type="http://schemas.openxmlformats.org/officeDocument/2006/relationships/worksheet" Target="worksheets/sheet84.xml"/><Relationship Id="rId83" Type="http://schemas.openxmlformats.org/officeDocument/2006/relationships/worksheet" Target="worksheets/sheet83.xml"/><Relationship Id="rId82" Type="http://schemas.openxmlformats.org/officeDocument/2006/relationships/worksheet" Target="worksheets/sheet82.xml"/><Relationship Id="rId81" Type="http://schemas.openxmlformats.org/officeDocument/2006/relationships/worksheet" Target="worksheets/sheet8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8" Type="http://schemas.openxmlformats.org/officeDocument/2006/relationships/styles" Target="styles.xml"/><Relationship Id="rId127" Type="http://schemas.openxmlformats.org/officeDocument/2006/relationships/sharedStrings" Target="sharedStrings.xml"/><Relationship Id="rId126" Type="http://schemas.openxmlformats.org/officeDocument/2006/relationships/theme" Target="theme/theme1.xml"/><Relationship Id="rId125" Type="http://schemas.openxmlformats.org/officeDocument/2006/relationships/customXml" Target="../customXml/item1.xml"/><Relationship Id="rId124" Type="http://schemas.openxmlformats.org/officeDocument/2006/relationships/worksheet" Target="worksheets/sheet124.xml"/><Relationship Id="rId123" Type="http://schemas.openxmlformats.org/officeDocument/2006/relationships/worksheet" Target="worksheets/sheet123.xml"/><Relationship Id="rId122" Type="http://schemas.openxmlformats.org/officeDocument/2006/relationships/worksheet" Target="worksheets/sheet122.xml"/><Relationship Id="rId121" Type="http://schemas.openxmlformats.org/officeDocument/2006/relationships/worksheet" Target="worksheets/sheet121.xml"/><Relationship Id="rId120" Type="http://schemas.openxmlformats.org/officeDocument/2006/relationships/worksheet" Target="worksheets/sheet120.xml"/><Relationship Id="rId12" Type="http://schemas.openxmlformats.org/officeDocument/2006/relationships/worksheet" Target="worksheets/sheet12.xml"/><Relationship Id="rId119" Type="http://schemas.openxmlformats.org/officeDocument/2006/relationships/worksheet" Target="worksheets/sheet119.xml"/><Relationship Id="rId118" Type="http://schemas.openxmlformats.org/officeDocument/2006/relationships/worksheet" Target="worksheets/sheet118.xml"/><Relationship Id="rId117" Type="http://schemas.openxmlformats.org/officeDocument/2006/relationships/worksheet" Target="worksheets/sheet117.xml"/><Relationship Id="rId116" Type="http://schemas.openxmlformats.org/officeDocument/2006/relationships/worksheet" Target="worksheets/sheet116.xml"/><Relationship Id="rId115" Type="http://schemas.openxmlformats.org/officeDocument/2006/relationships/worksheet" Target="worksheets/sheet115.xml"/><Relationship Id="rId114" Type="http://schemas.openxmlformats.org/officeDocument/2006/relationships/worksheet" Target="worksheets/sheet114.xml"/><Relationship Id="rId113" Type="http://schemas.openxmlformats.org/officeDocument/2006/relationships/worksheet" Target="worksheets/sheet113.xml"/><Relationship Id="rId112" Type="http://schemas.openxmlformats.org/officeDocument/2006/relationships/worksheet" Target="worksheets/sheet112.xml"/><Relationship Id="rId111" Type="http://schemas.openxmlformats.org/officeDocument/2006/relationships/worksheet" Target="worksheets/sheet111.xml"/><Relationship Id="rId110" Type="http://schemas.openxmlformats.org/officeDocument/2006/relationships/worksheet" Target="worksheets/sheet110.xml"/><Relationship Id="rId11" Type="http://schemas.openxmlformats.org/officeDocument/2006/relationships/worksheet" Target="worksheets/sheet11.xml"/><Relationship Id="rId109" Type="http://schemas.openxmlformats.org/officeDocument/2006/relationships/worksheet" Target="worksheets/sheet109.xml"/><Relationship Id="rId108" Type="http://schemas.openxmlformats.org/officeDocument/2006/relationships/worksheet" Target="worksheets/sheet108.xml"/><Relationship Id="rId107" Type="http://schemas.openxmlformats.org/officeDocument/2006/relationships/worksheet" Target="worksheets/sheet107.xml"/><Relationship Id="rId106" Type="http://schemas.openxmlformats.org/officeDocument/2006/relationships/worksheet" Target="worksheets/sheet106.xml"/><Relationship Id="rId105" Type="http://schemas.openxmlformats.org/officeDocument/2006/relationships/worksheet" Target="worksheets/sheet105.xml"/><Relationship Id="rId104" Type="http://schemas.openxmlformats.org/officeDocument/2006/relationships/worksheet" Target="worksheets/sheet104.xml"/><Relationship Id="rId103" Type="http://schemas.openxmlformats.org/officeDocument/2006/relationships/worksheet" Target="worksheets/sheet103.xml"/><Relationship Id="rId102" Type="http://schemas.openxmlformats.org/officeDocument/2006/relationships/worksheet" Target="worksheets/sheet102.xml"/><Relationship Id="rId101" Type="http://schemas.openxmlformats.org/officeDocument/2006/relationships/worksheet" Target="worksheets/sheet101.xml"/><Relationship Id="rId100" Type="http://schemas.openxmlformats.org/officeDocument/2006/relationships/worksheet" Target="worksheets/sheet100.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4" Type="http://schemas.openxmlformats.org/officeDocument/2006/relationships/image" Target="../media/image9.png"/><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0</xdr:colOff>
      <xdr:row>42</xdr:row>
      <xdr:rowOff>0</xdr:rowOff>
    </xdr:from>
    <xdr:to>
      <xdr:col>12</xdr:col>
      <xdr:colOff>413657</xdr:colOff>
      <xdr:row>42</xdr:row>
      <xdr:rowOff>733425</xdr:rowOff>
    </xdr:to>
    <xdr:pic>
      <xdr:nvPicPr>
        <xdr:cNvPr id="84207" name="Picture 9" descr="QQ截图未命名1"/>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624840" y="7772400"/>
          <a:ext cx="452818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4</xdr:col>
      <xdr:colOff>228600</xdr:colOff>
      <xdr:row>8</xdr:row>
      <xdr:rowOff>114300</xdr:rowOff>
    </xdr:from>
    <xdr:to>
      <xdr:col>4</xdr:col>
      <xdr:colOff>228600</xdr:colOff>
      <xdr:row>11</xdr:row>
      <xdr:rowOff>119742</xdr:rowOff>
    </xdr:to>
    <xdr:sp>
      <xdr:nvSpPr>
        <xdr:cNvPr id="319727" name="Line 2"/>
        <xdr:cNvSpPr>
          <a:spLocks noChangeShapeType="1"/>
        </xdr:cNvSpPr>
      </xdr:nvSpPr>
      <xdr:spPr>
        <a:xfrm flipH="1">
          <a:off x="3939540" y="1771650"/>
          <a:ext cx="0" cy="57658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228600</xdr:colOff>
      <xdr:row>9</xdr:row>
      <xdr:rowOff>111580</xdr:rowOff>
    </xdr:from>
    <xdr:to>
      <xdr:col>4</xdr:col>
      <xdr:colOff>685800</xdr:colOff>
      <xdr:row>9</xdr:row>
      <xdr:rowOff>111580</xdr:rowOff>
    </xdr:to>
    <xdr:sp>
      <xdr:nvSpPr>
        <xdr:cNvPr id="319728" name="Line 3"/>
        <xdr:cNvSpPr>
          <a:spLocks noChangeShapeType="1"/>
        </xdr:cNvSpPr>
      </xdr:nvSpPr>
      <xdr:spPr>
        <a:xfrm>
          <a:off x="3939540" y="1958975"/>
          <a:ext cx="4572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571500</xdr:colOff>
      <xdr:row>5</xdr:row>
      <xdr:rowOff>114300</xdr:rowOff>
    </xdr:from>
    <xdr:to>
      <xdr:col>4</xdr:col>
      <xdr:colOff>28575</xdr:colOff>
      <xdr:row>5</xdr:row>
      <xdr:rowOff>114300</xdr:rowOff>
    </xdr:to>
    <xdr:sp>
      <xdr:nvSpPr>
        <xdr:cNvPr id="319729" name="Line 4"/>
        <xdr:cNvSpPr>
          <a:spLocks noChangeShapeType="1"/>
        </xdr:cNvSpPr>
      </xdr:nvSpPr>
      <xdr:spPr>
        <a:xfrm>
          <a:off x="2903220" y="1200150"/>
          <a:ext cx="8362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828675</xdr:colOff>
      <xdr:row>5</xdr:row>
      <xdr:rowOff>114300</xdr:rowOff>
    </xdr:from>
    <xdr:to>
      <xdr:col>3</xdr:col>
      <xdr:colOff>828675</xdr:colOff>
      <xdr:row>7</xdr:row>
      <xdr:rowOff>95250</xdr:rowOff>
    </xdr:to>
    <xdr:sp>
      <xdr:nvSpPr>
        <xdr:cNvPr id="319730" name="Line 6"/>
        <xdr:cNvSpPr>
          <a:spLocks noChangeShapeType="1"/>
        </xdr:cNvSpPr>
      </xdr:nvSpPr>
      <xdr:spPr>
        <a:xfrm>
          <a:off x="3160395" y="1200150"/>
          <a:ext cx="0" cy="36195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828675</xdr:colOff>
      <xdr:row>6</xdr:row>
      <xdr:rowOff>95250</xdr:rowOff>
    </xdr:from>
    <xdr:to>
      <xdr:col>4</xdr:col>
      <xdr:colOff>9525</xdr:colOff>
      <xdr:row>6</xdr:row>
      <xdr:rowOff>95250</xdr:rowOff>
    </xdr:to>
    <xdr:sp>
      <xdr:nvSpPr>
        <xdr:cNvPr id="319731" name="Line 7"/>
        <xdr:cNvSpPr>
          <a:spLocks noChangeShapeType="1"/>
        </xdr:cNvSpPr>
      </xdr:nvSpPr>
      <xdr:spPr>
        <a:xfrm>
          <a:off x="3160395" y="1371600"/>
          <a:ext cx="5600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828675</xdr:colOff>
      <xdr:row>7</xdr:row>
      <xdr:rowOff>95250</xdr:rowOff>
    </xdr:from>
    <xdr:to>
      <xdr:col>4</xdr:col>
      <xdr:colOff>0</xdr:colOff>
      <xdr:row>7</xdr:row>
      <xdr:rowOff>95250</xdr:rowOff>
    </xdr:to>
    <xdr:sp>
      <xdr:nvSpPr>
        <xdr:cNvPr id="319732" name="Line 8"/>
        <xdr:cNvSpPr>
          <a:spLocks noChangeShapeType="1"/>
        </xdr:cNvSpPr>
      </xdr:nvSpPr>
      <xdr:spPr>
        <a:xfrm>
          <a:off x="3160395" y="1562100"/>
          <a:ext cx="5505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1257300</xdr:colOff>
      <xdr:row>19</xdr:row>
      <xdr:rowOff>133350</xdr:rowOff>
    </xdr:from>
    <xdr:to>
      <xdr:col>3</xdr:col>
      <xdr:colOff>1279071</xdr:colOff>
      <xdr:row>30</xdr:row>
      <xdr:rowOff>114300</xdr:rowOff>
    </xdr:to>
    <xdr:sp>
      <xdr:nvSpPr>
        <xdr:cNvPr id="319733" name="Line 10"/>
        <xdr:cNvSpPr>
          <a:spLocks noChangeShapeType="1"/>
        </xdr:cNvSpPr>
      </xdr:nvSpPr>
      <xdr:spPr>
        <a:xfrm>
          <a:off x="3589020" y="3886200"/>
          <a:ext cx="21590" cy="207645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1257300</xdr:colOff>
      <xdr:row>25</xdr:row>
      <xdr:rowOff>114300</xdr:rowOff>
    </xdr:from>
    <xdr:to>
      <xdr:col>4</xdr:col>
      <xdr:colOff>0</xdr:colOff>
      <xdr:row>25</xdr:row>
      <xdr:rowOff>114300</xdr:rowOff>
    </xdr:to>
    <xdr:sp>
      <xdr:nvSpPr>
        <xdr:cNvPr id="319734" name="Line 15"/>
        <xdr:cNvSpPr>
          <a:spLocks noChangeShapeType="1"/>
        </xdr:cNvSpPr>
      </xdr:nvSpPr>
      <xdr:spPr>
        <a:xfrm>
          <a:off x="3589020" y="5010150"/>
          <a:ext cx="1219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1276350</xdr:colOff>
      <xdr:row>20</xdr:row>
      <xdr:rowOff>95250</xdr:rowOff>
    </xdr:from>
    <xdr:to>
      <xdr:col>4</xdr:col>
      <xdr:colOff>28575</xdr:colOff>
      <xdr:row>20</xdr:row>
      <xdr:rowOff>95250</xdr:rowOff>
    </xdr:to>
    <xdr:sp>
      <xdr:nvSpPr>
        <xdr:cNvPr id="319735" name="Line 16"/>
        <xdr:cNvSpPr>
          <a:spLocks noChangeShapeType="1"/>
        </xdr:cNvSpPr>
      </xdr:nvSpPr>
      <xdr:spPr>
        <a:xfrm>
          <a:off x="3608070" y="4038600"/>
          <a:ext cx="1314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333375</xdr:colOff>
      <xdr:row>19</xdr:row>
      <xdr:rowOff>114300</xdr:rowOff>
    </xdr:from>
    <xdr:to>
      <xdr:col>3</xdr:col>
      <xdr:colOff>1390650</xdr:colOff>
      <xdr:row>19</xdr:row>
      <xdr:rowOff>114300</xdr:rowOff>
    </xdr:to>
    <xdr:sp>
      <xdr:nvSpPr>
        <xdr:cNvPr id="319736" name="Line 17"/>
        <xdr:cNvSpPr>
          <a:spLocks noChangeShapeType="1"/>
        </xdr:cNvSpPr>
      </xdr:nvSpPr>
      <xdr:spPr>
        <a:xfrm>
          <a:off x="2665095" y="3867150"/>
          <a:ext cx="10458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1257300</xdr:colOff>
      <xdr:row>25</xdr:row>
      <xdr:rowOff>114300</xdr:rowOff>
    </xdr:from>
    <xdr:to>
      <xdr:col>4</xdr:col>
      <xdr:colOff>9525</xdr:colOff>
      <xdr:row>25</xdr:row>
      <xdr:rowOff>114300</xdr:rowOff>
    </xdr:to>
    <xdr:sp>
      <xdr:nvSpPr>
        <xdr:cNvPr id="319737" name="Line 18"/>
        <xdr:cNvSpPr>
          <a:spLocks noChangeShapeType="1"/>
        </xdr:cNvSpPr>
      </xdr:nvSpPr>
      <xdr:spPr>
        <a:xfrm>
          <a:off x="3589020" y="5010150"/>
          <a:ext cx="1314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1257300</xdr:colOff>
      <xdr:row>26</xdr:row>
      <xdr:rowOff>142875</xdr:rowOff>
    </xdr:from>
    <xdr:to>
      <xdr:col>4</xdr:col>
      <xdr:colOff>28575</xdr:colOff>
      <xdr:row>26</xdr:row>
      <xdr:rowOff>142875</xdr:rowOff>
    </xdr:to>
    <xdr:sp>
      <xdr:nvSpPr>
        <xdr:cNvPr id="319738" name="Line 19"/>
        <xdr:cNvSpPr>
          <a:spLocks noChangeShapeType="1"/>
        </xdr:cNvSpPr>
      </xdr:nvSpPr>
      <xdr:spPr>
        <a:xfrm>
          <a:off x="3589020" y="5229225"/>
          <a:ext cx="1504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552449</xdr:colOff>
      <xdr:row>31</xdr:row>
      <xdr:rowOff>133349</xdr:rowOff>
    </xdr:from>
    <xdr:to>
      <xdr:col>3</xdr:col>
      <xdr:colOff>10884</xdr:colOff>
      <xdr:row>31</xdr:row>
      <xdr:rowOff>136070</xdr:rowOff>
    </xdr:to>
    <xdr:sp>
      <xdr:nvSpPr>
        <xdr:cNvPr id="319739" name="Line 23"/>
        <xdr:cNvSpPr>
          <a:spLocks noChangeShapeType="1"/>
        </xdr:cNvSpPr>
      </xdr:nvSpPr>
      <xdr:spPr>
        <a:xfrm>
          <a:off x="1694815" y="6171565"/>
          <a:ext cx="647700" cy="31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870857</xdr:colOff>
      <xdr:row>31</xdr:row>
      <xdr:rowOff>144236</xdr:rowOff>
    </xdr:from>
    <xdr:to>
      <xdr:col>2</xdr:col>
      <xdr:colOff>870857</xdr:colOff>
      <xdr:row>37</xdr:row>
      <xdr:rowOff>106136</xdr:rowOff>
    </xdr:to>
    <xdr:sp>
      <xdr:nvSpPr>
        <xdr:cNvPr id="319740" name="Line 24"/>
        <xdr:cNvSpPr>
          <a:spLocks noChangeShapeType="1"/>
        </xdr:cNvSpPr>
      </xdr:nvSpPr>
      <xdr:spPr>
        <a:xfrm>
          <a:off x="2013585" y="6182995"/>
          <a:ext cx="0" cy="11049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523875</xdr:colOff>
      <xdr:row>38</xdr:row>
      <xdr:rowOff>133350</xdr:rowOff>
    </xdr:from>
    <xdr:to>
      <xdr:col>4</xdr:col>
      <xdr:colOff>28575</xdr:colOff>
      <xdr:row>38</xdr:row>
      <xdr:rowOff>133350</xdr:rowOff>
    </xdr:to>
    <xdr:sp>
      <xdr:nvSpPr>
        <xdr:cNvPr id="319741" name="Line 27"/>
        <xdr:cNvSpPr>
          <a:spLocks noChangeShapeType="1"/>
        </xdr:cNvSpPr>
      </xdr:nvSpPr>
      <xdr:spPr>
        <a:xfrm>
          <a:off x="2855595" y="7505700"/>
          <a:ext cx="8839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866776</xdr:colOff>
      <xdr:row>38</xdr:row>
      <xdr:rowOff>114300</xdr:rowOff>
    </xdr:from>
    <xdr:to>
      <xdr:col>2</xdr:col>
      <xdr:colOff>870857</xdr:colOff>
      <xdr:row>46</xdr:row>
      <xdr:rowOff>119742</xdr:rowOff>
    </xdr:to>
    <xdr:sp>
      <xdr:nvSpPr>
        <xdr:cNvPr id="319742" name="Line 28"/>
        <xdr:cNvSpPr>
          <a:spLocks noChangeShapeType="1"/>
        </xdr:cNvSpPr>
      </xdr:nvSpPr>
      <xdr:spPr>
        <a:xfrm>
          <a:off x="2009775" y="7486650"/>
          <a:ext cx="3810" cy="152908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566057</xdr:colOff>
      <xdr:row>48</xdr:row>
      <xdr:rowOff>95250</xdr:rowOff>
    </xdr:from>
    <xdr:to>
      <xdr:col>2</xdr:col>
      <xdr:colOff>1123950</xdr:colOff>
      <xdr:row>48</xdr:row>
      <xdr:rowOff>95250</xdr:rowOff>
    </xdr:to>
    <xdr:sp>
      <xdr:nvSpPr>
        <xdr:cNvPr id="319743" name="Line 29"/>
        <xdr:cNvSpPr>
          <a:spLocks noChangeShapeType="1"/>
        </xdr:cNvSpPr>
      </xdr:nvSpPr>
      <xdr:spPr>
        <a:xfrm>
          <a:off x="1708785" y="9372600"/>
          <a:ext cx="55816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866775</xdr:colOff>
      <xdr:row>50</xdr:row>
      <xdr:rowOff>95250</xdr:rowOff>
    </xdr:from>
    <xdr:to>
      <xdr:col>2</xdr:col>
      <xdr:colOff>1190625</xdr:colOff>
      <xdr:row>50</xdr:row>
      <xdr:rowOff>95250</xdr:rowOff>
    </xdr:to>
    <xdr:sp>
      <xdr:nvSpPr>
        <xdr:cNvPr id="319744" name="Line 35"/>
        <xdr:cNvSpPr>
          <a:spLocks noChangeShapeType="1"/>
        </xdr:cNvSpPr>
      </xdr:nvSpPr>
      <xdr:spPr>
        <a:xfrm>
          <a:off x="2009775" y="9753600"/>
          <a:ext cx="3219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561975</xdr:colOff>
      <xdr:row>48</xdr:row>
      <xdr:rowOff>114300</xdr:rowOff>
    </xdr:from>
    <xdr:to>
      <xdr:col>4</xdr:col>
      <xdr:colOff>38100</xdr:colOff>
      <xdr:row>48</xdr:row>
      <xdr:rowOff>114300</xdr:rowOff>
    </xdr:to>
    <xdr:sp>
      <xdr:nvSpPr>
        <xdr:cNvPr id="319745" name="Line 36"/>
        <xdr:cNvSpPr>
          <a:spLocks noChangeShapeType="1"/>
        </xdr:cNvSpPr>
      </xdr:nvSpPr>
      <xdr:spPr>
        <a:xfrm>
          <a:off x="2893695" y="9391650"/>
          <a:ext cx="8553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1133475</xdr:colOff>
      <xdr:row>49</xdr:row>
      <xdr:rowOff>95250</xdr:rowOff>
    </xdr:from>
    <xdr:to>
      <xdr:col>4</xdr:col>
      <xdr:colOff>28575</xdr:colOff>
      <xdr:row>49</xdr:row>
      <xdr:rowOff>95250</xdr:rowOff>
    </xdr:to>
    <xdr:sp>
      <xdr:nvSpPr>
        <xdr:cNvPr id="319746" name="Line 37"/>
        <xdr:cNvSpPr>
          <a:spLocks noChangeShapeType="1"/>
        </xdr:cNvSpPr>
      </xdr:nvSpPr>
      <xdr:spPr>
        <a:xfrm>
          <a:off x="3465195" y="9563100"/>
          <a:ext cx="2743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881743</xdr:colOff>
      <xdr:row>46</xdr:row>
      <xdr:rowOff>117022</xdr:rowOff>
    </xdr:from>
    <xdr:to>
      <xdr:col>3</xdr:col>
      <xdr:colOff>5443</xdr:colOff>
      <xdr:row>46</xdr:row>
      <xdr:rowOff>117022</xdr:rowOff>
    </xdr:to>
    <xdr:sp>
      <xdr:nvSpPr>
        <xdr:cNvPr id="319747" name="Line 39"/>
        <xdr:cNvSpPr>
          <a:spLocks noChangeShapeType="1"/>
        </xdr:cNvSpPr>
      </xdr:nvSpPr>
      <xdr:spPr>
        <a:xfrm>
          <a:off x="2024380" y="9013190"/>
          <a:ext cx="312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514350</xdr:colOff>
      <xdr:row>5</xdr:row>
      <xdr:rowOff>95250</xdr:rowOff>
    </xdr:from>
    <xdr:to>
      <xdr:col>2</xdr:col>
      <xdr:colOff>1104900</xdr:colOff>
      <xdr:row>5</xdr:row>
      <xdr:rowOff>95250</xdr:rowOff>
    </xdr:to>
    <xdr:sp>
      <xdr:nvSpPr>
        <xdr:cNvPr id="319749" name="Line 42"/>
        <xdr:cNvSpPr>
          <a:spLocks noChangeShapeType="1"/>
        </xdr:cNvSpPr>
      </xdr:nvSpPr>
      <xdr:spPr>
        <a:xfrm>
          <a:off x="1657350" y="1181100"/>
          <a:ext cx="590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857250</xdr:colOff>
      <xdr:row>5</xdr:row>
      <xdr:rowOff>133350</xdr:rowOff>
    </xdr:from>
    <xdr:to>
      <xdr:col>2</xdr:col>
      <xdr:colOff>866775</xdr:colOff>
      <xdr:row>30</xdr:row>
      <xdr:rowOff>95250</xdr:rowOff>
    </xdr:to>
    <xdr:sp>
      <xdr:nvSpPr>
        <xdr:cNvPr id="319750" name="Line 43"/>
        <xdr:cNvSpPr>
          <a:spLocks noChangeShapeType="1"/>
        </xdr:cNvSpPr>
      </xdr:nvSpPr>
      <xdr:spPr>
        <a:xfrm>
          <a:off x="2000250" y="1219200"/>
          <a:ext cx="9525" cy="47244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866775</xdr:colOff>
      <xdr:row>12</xdr:row>
      <xdr:rowOff>95250</xdr:rowOff>
    </xdr:from>
    <xdr:to>
      <xdr:col>3</xdr:col>
      <xdr:colOff>0</xdr:colOff>
      <xdr:row>12</xdr:row>
      <xdr:rowOff>95250</xdr:rowOff>
    </xdr:to>
    <xdr:sp>
      <xdr:nvSpPr>
        <xdr:cNvPr id="319751" name="Line 48"/>
        <xdr:cNvSpPr>
          <a:spLocks noChangeShapeType="1"/>
        </xdr:cNvSpPr>
      </xdr:nvSpPr>
      <xdr:spPr>
        <a:xfrm>
          <a:off x="2009775" y="2514600"/>
          <a:ext cx="3219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876300</xdr:colOff>
      <xdr:row>19</xdr:row>
      <xdr:rowOff>133350</xdr:rowOff>
    </xdr:from>
    <xdr:to>
      <xdr:col>3</xdr:col>
      <xdr:colOff>19050</xdr:colOff>
      <xdr:row>19</xdr:row>
      <xdr:rowOff>133350</xdr:rowOff>
    </xdr:to>
    <xdr:sp>
      <xdr:nvSpPr>
        <xdr:cNvPr id="319752" name="Line 54"/>
        <xdr:cNvSpPr>
          <a:spLocks noChangeShapeType="1"/>
        </xdr:cNvSpPr>
      </xdr:nvSpPr>
      <xdr:spPr>
        <a:xfrm>
          <a:off x="2019300" y="3886200"/>
          <a:ext cx="3314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857250</xdr:colOff>
      <xdr:row>30</xdr:row>
      <xdr:rowOff>114300</xdr:rowOff>
    </xdr:from>
    <xdr:to>
      <xdr:col>2</xdr:col>
      <xdr:colOff>1181100</xdr:colOff>
      <xdr:row>30</xdr:row>
      <xdr:rowOff>114300</xdr:rowOff>
    </xdr:to>
    <xdr:sp>
      <xdr:nvSpPr>
        <xdr:cNvPr id="319753" name="Line 56"/>
        <xdr:cNvSpPr>
          <a:spLocks noChangeShapeType="1"/>
        </xdr:cNvSpPr>
      </xdr:nvSpPr>
      <xdr:spPr>
        <a:xfrm>
          <a:off x="2000250" y="5962650"/>
          <a:ext cx="323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647700</xdr:colOff>
      <xdr:row>5</xdr:row>
      <xdr:rowOff>114300</xdr:rowOff>
    </xdr:from>
    <xdr:to>
      <xdr:col>7</xdr:col>
      <xdr:colOff>914400</xdr:colOff>
      <xdr:row>5</xdr:row>
      <xdr:rowOff>114300</xdr:rowOff>
    </xdr:to>
    <xdr:sp>
      <xdr:nvSpPr>
        <xdr:cNvPr id="319754" name="Line 59"/>
        <xdr:cNvSpPr>
          <a:spLocks noChangeShapeType="1"/>
        </xdr:cNvSpPr>
      </xdr:nvSpPr>
      <xdr:spPr>
        <a:xfrm>
          <a:off x="6918960" y="1200150"/>
          <a:ext cx="9220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523875</xdr:colOff>
      <xdr:row>5</xdr:row>
      <xdr:rowOff>133350</xdr:rowOff>
    </xdr:from>
    <xdr:to>
      <xdr:col>7</xdr:col>
      <xdr:colOff>552450</xdr:colOff>
      <xdr:row>18</xdr:row>
      <xdr:rowOff>133350</xdr:rowOff>
    </xdr:to>
    <xdr:sp>
      <xdr:nvSpPr>
        <xdr:cNvPr id="319755" name="Line 60"/>
        <xdr:cNvSpPr>
          <a:spLocks noChangeShapeType="1"/>
        </xdr:cNvSpPr>
      </xdr:nvSpPr>
      <xdr:spPr>
        <a:xfrm>
          <a:off x="7450455" y="1219200"/>
          <a:ext cx="28575" cy="24765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533400</xdr:colOff>
      <xdr:row>7</xdr:row>
      <xdr:rowOff>76200</xdr:rowOff>
    </xdr:from>
    <xdr:to>
      <xdr:col>8</xdr:col>
      <xdr:colOff>9525</xdr:colOff>
      <xdr:row>7</xdr:row>
      <xdr:rowOff>76200</xdr:rowOff>
    </xdr:to>
    <xdr:sp>
      <xdr:nvSpPr>
        <xdr:cNvPr id="319756" name="Line 61"/>
        <xdr:cNvSpPr>
          <a:spLocks noChangeShapeType="1"/>
        </xdr:cNvSpPr>
      </xdr:nvSpPr>
      <xdr:spPr>
        <a:xfrm>
          <a:off x="7459980" y="1543050"/>
          <a:ext cx="3981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523875</xdr:colOff>
      <xdr:row>8</xdr:row>
      <xdr:rowOff>95250</xdr:rowOff>
    </xdr:from>
    <xdr:to>
      <xdr:col>8</xdr:col>
      <xdr:colOff>19050</xdr:colOff>
      <xdr:row>8</xdr:row>
      <xdr:rowOff>95250</xdr:rowOff>
    </xdr:to>
    <xdr:sp>
      <xdr:nvSpPr>
        <xdr:cNvPr id="319757" name="Line 62"/>
        <xdr:cNvSpPr>
          <a:spLocks noChangeShapeType="1"/>
        </xdr:cNvSpPr>
      </xdr:nvSpPr>
      <xdr:spPr>
        <a:xfrm>
          <a:off x="7450455" y="1752600"/>
          <a:ext cx="4171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533400</xdr:colOff>
      <xdr:row>9</xdr:row>
      <xdr:rowOff>95250</xdr:rowOff>
    </xdr:from>
    <xdr:to>
      <xdr:col>8</xdr:col>
      <xdr:colOff>19050</xdr:colOff>
      <xdr:row>9</xdr:row>
      <xdr:rowOff>95250</xdr:rowOff>
    </xdr:to>
    <xdr:sp>
      <xdr:nvSpPr>
        <xdr:cNvPr id="319758" name="Line 63"/>
        <xdr:cNvSpPr>
          <a:spLocks noChangeShapeType="1"/>
        </xdr:cNvSpPr>
      </xdr:nvSpPr>
      <xdr:spPr>
        <a:xfrm>
          <a:off x="7459980" y="1943100"/>
          <a:ext cx="4076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523875</xdr:colOff>
      <xdr:row>10</xdr:row>
      <xdr:rowOff>133350</xdr:rowOff>
    </xdr:from>
    <xdr:to>
      <xdr:col>7</xdr:col>
      <xdr:colOff>923925</xdr:colOff>
      <xdr:row>10</xdr:row>
      <xdr:rowOff>133350</xdr:rowOff>
    </xdr:to>
    <xdr:sp>
      <xdr:nvSpPr>
        <xdr:cNvPr id="319759" name="Line 64"/>
        <xdr:cNvSpPr>
          <a:spLocks noChangeShapeType="1"/>
        </xdr:cNvSpPr>
      </xdr:nvSpPr>
      <xdr:spPr>
        <a:xfrm>
          <a:off x="7450455" y="2171700"/>
          <a:ext cx="3981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552450</xdr:colOff>
      <xdr:row>16</xdr:row>
      <xdr:rowOff>95250</xdr:rowOff>
    </xdr:from>
    <xdr:to>
      <xdr:col>8</xdr:col>
      <xdr:colOff>19050</xdr:colOff>
      <xdr:row>16</xdr:row>
      <xdr:rowOff>95250</xdr:rowOff>
    </xdr:to>
    <xdr:sp>
      <xdr:nvSpPr>
        <xdr:cNvPr id="319760" name="Line 65"/>
        <xdr:cNvSpPr>
          <a:spLocks noChangeShapeType="1"/>
        </xdr:cNvSpPr>
      </xdr:nvSpPr>
      <xdr:spPr>
        <a:xfrm>
          <a:off x="7479030" y="3276600"/>
          <a:ext cx="3886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561975</xdr:colOff>
      <xdr:row>14</xdr:row>
      <xdr:rowOff>95250</xdr:rowOff>
    </xdr:from>
    <xdr:to>
      <xdr:col>8</xdr:col>
      <xdr:colOff>9525</xdr:colOff>
      <xdr:row>14</xdr:row>
      <xdr:rowOff>95250</xdr:rowOff>
    </xdr:to>
    <xdr:sp>
      <xdr:nvSpPr>
        <xdr:cNvPr id="319761" name="Line 67"/>
        <xdr:cNvSpPr>
          <a:spLocks noChangeShapeType="1"/>
        </xdr:cNvSpPr>
      </xdr:nvSpPr>
      <xdr:spPr>
        <a:xfrm>
          <a:off x="7488555" y="2895600"/>
          <a:ext cx="3695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533400</xdr:colOff>
      <xdr:row>12</xdr:row>
      <xdr:rowOff>95250</xdr:rowOff>
    </xdr:from>
    <xdr:to>
      <xdr:col>8</xdr:col>
      <xdr:colOff>0</xdr:colOff>
      <xdr:row>12</xdr:row>
      <xdr:rowOff>95250</xdr:rowOff>
    </xdr:to>
    <xdr:sp>
      <xdr:nvSpPr>
        <xdr:cNvPr id="319762" name="Line 68"/>
        <xdr:cNvSpPr>
          <a:spLocks noChangeShapeType="1"/>
        </xdr:cNvSpPr>
      </xdr:nvSpPr>
      <xdr:spPr>
        <a:xfrm>
          <a:off x="7459980" y="2514600"/>
          <a:ext cx="3886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561975</xdr:colOff>
      <xdr:row>15</xdr:row>
      <xdr:rowOff>133350</xdr:rowOff>
    </xdr:from>
    <xdr:to>
      <xdr:col>8</xdr:col>
      <xdr:colOff>9525</xdr:colOff>
      <xdr:row>15</xdr:row>
      <xdr:rowOff>133350</xdr:rowOff>
    </xdr:to>
    <xdr:sp>
      <xdr:nvSpPr>
        <xdr:cNvPr id="319763" name="Line 69"/>
        <xdr:cNvSpPr>
          <a:spLocks noChangeShapeType="1"/>
        </xdr:cNvSpPr>
      </xdr:nvSpPr>
      <xdr:spPr>
        <a:xfrm>
          <a:off x="7488555" y="3124200"/>
          <a:ext cx="3695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523875</xdr:colOff>
      <xdr:row>6</xdr:row>
      <xdr:rowOff>95250</xdr:rowOff>
    </xdr:from>
    <xdr:to>
      <xdr:col>7</xdr:col>
      <xdr:colOff>885825</xdr:colOff>
      <xdr:row>6</xdr:row>
      <xdr:rowOff>95250</xdr:rowOff>
    </xdr:to>
    <xdr:sp>
      <xdr:nvSpPr>
        <xdr:cNvPr id="319764" name="Line 70"/>
        <xdr:cNvSpPr>
          <a:spLocks noChangeShapeType="1"/>
        </xdr:cNvSpPr>
      </xdr:nvSpPr>
      <xdr:spPr>
        <a:xfrm>
          <a:off x="7450455" y="1371600"/>
          <a:ext cx="3619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561975</xdr:colOff>
      <xdr:row>17</xdr:row>
      <xdr:rowOff>133350</xdr:rowOff>
    </xdr:from>
    <xdr:to>
      <xdr:col>8</xdr:col>
      <xdr:colOff>0</xdr:colOff>
      <xdr:row>17</xdr:row>
      <xdr:rowOff>133350</xdr:rowOff>
    </xdr:to>
    <xdr:sp>
      <xdr:nvSpPr>
        <xdr:cNvPr id="319765" name="Line 72"/>
        <xdr:cNvSpPr>
          <a:spLocks noChangeShapeType="1"/>
        </xdr:cNvSpPr>
      </xdr:nvSpPr>
      <xdr:spPr>
        <a:xfrm>
          <a:off x="7488555" y="3505200"/>
          <a:ext cx="3600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561975</xdr:colOff>
      <xdr:row>18</xdr:row>
      <xdr:rowOff>133350</xdr:rowOff>
    </xdr:from>
    <xdr:to>
      <xdr:col>7</xdr:col>
      <xdr:colOff>923925</xdr:colOff>
      <xdr:row>18</xdr:row>
      <xdr:rowOff>133350</xdr:rowOff>
    </xdr:to>
    <xdr:sp>
      <xdr:nvSpPr>
        <xdr:cNvPr id="319766" name="Line 73"/>
        <xdr:cNvSpPr>
          <a:spLocks noChangeShapeType="1"/>
        </xdr:cNvSpPr>
      </xdr:nvSpPr>
      <xdr:spPr>
        <a:xfrm>
          <a:off x="7488555" y="3695700"/>
          <a:ext cx="3600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523875</xdr:colOff>
      <xdr:row>21</xdr:row>
      <xdr:rowOff>95250</xdr:rowOff>
    </xdr:from>
    <xdr:to>
      <xdr:col>7</xdr:col>
      <xdr:colOff>533400</xdr:colOff>
      <xdr:row>29</xdr:row>
      <xdr:rowOff>133350</xdr:rowOff>
    </xdr:to>
    <xdr:sp>
      <xdr:nvSpPr>
        <xdr:cNvPr id="319767" name="Line 76"/>
        <xdr:cNvSpPr>
          <a:spLocks noChangeShapeType="1"/>
        </xdr:cNvSpPr>
      </xdr:nvSpPr>
      <xdr:spPr>
        <a:xfrm>
          <a:off x="7450455" y="4229100"/>
          <a:ext cx="9525" cy="15621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523875</xdr:colOff>
      <xdr:row>22</xdr:row>
      <xdr:rowOff>97971</xdr:rowOff>
    </xdr:from>
    <xdr:to>
      <xdr:col>8</xdr:col>
      <xdr:colOff>9525</xdr:colOff>
      <xdr:row>22</xdr:row>
      <xdr:rowOff>97971</xdr:rowOff>
    </xdr:to>
    <xdr:sp>
      <xdr:nvSpPr>
        <xdr:cNvPr id="319768" name="Line 77"/>
        <xdr:cNvSpPr>
          <a:spLocks noChangeShapeType="1"/>
        </xdr:cNvSpPr>
      </xdr:nvSpPr>
      <xdr:spPr>
        <a:xfrm>
          <a:off x="7450455" y="4422140"/>
          <a:ext cx="4076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514350</xdr:colOff>
      <xdr:row>24</xdr:row>
      <xdr:rowOff>95250</xdr:rowOff>
    </xdr:from>
    <xdr:to>
      <xdr:col>8</xdr:col>
      <xdr:colOff>9525</xdr:colOff>
      <xdr:row>24</xdr:row>
      <xdr:rowOff>95250</xdr:rowOff>
    </xdr:to>
    <xdr:sp>
      <xdr:nvSpPr>
        <xdr:cNvPr id="319769" name="Line 78"/>
        <xdr:cNvSpPr>
          <a:spLocks noChangeShapeType="1"/>
        </xdr:cNvSpPr>
      </xdr:nvSpPr>
      <xdr:spPr>
        <a:xfrm>
          <a:off x="7440930" y="4800600"/>
          <a:ext cx="4171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533400</xdr:colOff>
      <xdr:row>29</xdr:row>
      <xdr:rowOff>114300</xdr:rowOff>
    </xdr:from>
    <xdr:to>
      <xdr:col>8</xdr:col>
      <xdr:colOff>0</xdr:colOff>
      <xdr:row>29</xdr:row>
      <xdr:rowOff>114300</xdr:rowOff>
    </xdr:to>
    <xdr:sp>
      <xdr:nvSpPr>
        <xdr:cNvPr id="319770" name="Line 80"/>
        <xdr:cNvSpPr>
          <a:spLocks noChangeShapeType="1"/>
        </xdr:cNvSpPr>
      </xdr:nvSpPr>
      <xdr:spPr>
        <a:xfrm>
          <a:off x="7459980" y="5772150"/>
          <a:ext cx="3886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525235</xdr:colOff>
      <xdr:row>26</xdr:row>
      <xdr:rowOff>115661</xdr:rowOff>
    </xdr:from>
    <xdr:to>
      <xdr:col>7</xdr:col>
      <xdr:colOff>907596</xdr:colOff>
      <xdr:row>26</xdr:row>
      <xdr:rowOff>115661</xdr:rowOff>
    </xdr:to>
    <xdr:sp>
      <xdr:nvSpPr>
        <xdr:cNvPr id="319771" name="Line 81"/>
        <xdr:cNvSpPr>
          <a:spLocks noChangeShapeType="1"/>
        </xdr:cNvSpPr>
      </xdr:nvSpPr>
      <xdr:spPr>
        <a:xfrm>
          <a:off x="7451725" y="5201920"/>
          <a:ext cx="3822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514350</xdr:colOff>
      <xdr:row>25</xdr:row>
      <xdr:rowOff>95250</xdr:rowOff>
    </xdr:from>
    <xdr:to>
      <xdr:col>8</xdr:col>
      <xdr:colOff>9525</xdr:colOff>
      <xdr:row>25</xdr:row>
      <xdr:rowOff>95250</xdr:rowOff>
    </xdr:to>
    <xdr:sp>
      <xdr:nvSpPr>
        <xdr:cNvPr id="319772" name="Line 84"/>
        <xdr:cNvSpPr>
          <a:spLocks noChangeShapeType="1"/>
        </xdr:cNvSpPr>
      </xdr:nvSpPr>
      <xdr:spPr>
        <a:xfrm>
          <a:off x="7440930" y="4991100"/>
          <a:ext cx="4171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228600</xdr:colOff>
      <xdr:row>10</xdr:row>
      <xdr:rowOff>114300</xdr:rowOff>
    </xdr:from>
    <xdr:to>
      <xdr:col>4</xdr:col>
      <xdr:colOff>704850</xdr:colOff>
      <xdr:row>10</xdr:row>
      <xdr:rowOff>114300</xdr:rowOff>
    </xdr:to>
    <xdr:sp>
      <xdr:nvSpPr>
        <xdr:cNvPr id="319773" name="Line 86"/>
        <xdr:cNvSpPr>
          <a:spLocks noChangeShapeType="1"/>
        </xdr:cNvSpPr>
      </xdr:nvSpPr>
      <xdr:spPr>
        <a:xfrm flipV="1">
          <a:off x="3939540" y="2152650"/>
          <a:ext cx="476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1276350</xdr:colOff>
      <xdr:row>21</xdr:row>
      <xdr:rowOff>114300</xdr:rowOff>
    </xdr:from>
    <xdr:to>
      <xdr:col>4</xdr:col>
      <xdr:colOff>0</xdr:colOff>
      <xdr:row>21</xdr:row>
      <xdr:rowOff>114300</xdr:rowOff>
    </xdr:to>
    <xdr:sp>
      <xdr:nvSpPr>
        <xdr:cNvPr id="319774" name="Line 89"/>
        <xdr:cNvSpPr>
          <a:spLocks noChangeShapeType="1"/>
        </xdr:cNvSpPr>
      </xdr:nvSpPr>
      <xdr:spPr>
        <a:xfrm>
          <a:off x="3608070" y="4248150"/>
          <a:ext cx="1028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1132114</xdr:colOff>
      <xdr:row>38</xdr:row>
      <xdr:rowOff>133349</xdr:rowOff>
    </xdr:from>
    <xdr:to>
      <xdr:col>3</xdr:col>
      <xdr:colOff>1133475</xdr:colOff>
      <xdr:row>46</xdr:row>
      <xdr:rowOff>125184</xdr:rowOff>
    </xdr:to>
    <xdr:sp>
      <xdr:nvSpPr>
        <xdr:cNvPr id="319779" name="Line 100"/>
        <xdr:cNvSpPr>
          <a:spLocks noChangeShapeType="1"/>
        </xdr:cNvSpPr>
      </xdr:nvSpPr>
      <xdr:spPr>
        <a:xfrm flipH="1">
          <a:off x="3463290" y="7505065"/>
          <a:ext cx="1905" cy="151638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838200</xdr:colOff>
      <xdr:row>8</xdr:row>
      <xdr:rowOff>133350</xdr:rowOff>
    </xdr:from>
    <xdr:to>
      <xdr:col>2</xdr:col>
      <xdr:colOff>1095375</xdr:colOff>
      <xdr:row>8</xdr:row>
      <xdr:rowOff>133350</xdr:rowOff>
    </xdr:to>
    <xdr:sp>
      <xdr:nvSpPr>
        <xdr:cNvPr id="319782" name="Line 109"/>
        <xdr:cNvSpPr>
          <a:spLocks noChangeShapeType="1"/>
        </xdr:cNvSpPr>
      </xdr:nvSpPr>
      <xdr:spPr>
        <a:xfrm>
          <a:off x="1981200" y="1790700"/>
          <a:ext cx="2571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1276350</xdr:colOff>
      <xdr:row>22</xdr:row>
      <xdr:rowOff>95250</xdr:rowOff>
    </xdr:from>
    <xdr:to>
      <xdr:col>4</xdr:col>
      <xdr:colOff>0</xdr:colOff>
      <xdr:row>22</xdr:row>
      <xdr:rowOff>95250</xdr:rowOff>
    </xdr:to>
    <xdr:sp>
      <xdr:nvSpPr>
        <xdr:cNvPr id="319783" name="Line 118"/>
        <xdr:cNvSpPr>
          <a:spLocks noChangeShapeType="1"/>
        </xdr:cNvSpPr>
      </xdr:nvSpPr>
      <xdr:spPr>
        <a:xfrm>
          <a:off x="3608070" y="4419600"/>
          <a:ext cx="1028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1276350</xdr:colOff>
      <xdr:row>23</xdr:row>
      <xdr:rowOff>95250</xdr:rowOff>
    </xdr:from>
    <xdr:to>
      <xdr:col>4</xdr:col>
      <xdr:colOff>0</xdr:colOff>
      <xdr:row>23</xdr:row>
      <xdr:rowOff>95250</xdr:rowOff>
    </xdr:to>
    <xdr:sp>
      <xdr:nvSpPr>
        <xdr:cNvPr id="319784" name="Line 119"/>
        <xdr:cNvSpPr>
          <a:spLocks noChangeShapeType="1"/>
        </xdr:cNvSpPr>
      </xdr:nvSpPr>
      <xdr:spPr>
        <a:xfrm>
          <a:off x="3608070" y="4610100"/>
          <a:ext cx="1028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1285875</xdr:colOff>
      <xdr:row>24</xdr:row>
      <xdr:rowOff>114300</xdr:rowOff>
    </xdr:from>
    <xdr:to>
      <xdr:col>4</xdr:col>
      <xdr:colOff>9525</xdr:colOff>
      <xdr:row>24</xdr:row>
      <xdr:rowOff>114300</xdr:rowOff>
    </xdr:to>
    <xdr:sp>
      <xdr:nvSpPr>
        <xdr:cNvPr id="319785" name="Line 120"/>
        <xdr:cNvSpPr>
          <a:spLocks noChangeShapeType="1"/>
        </xdr:cNvSpPr>
      </xdr:nvSpPr>
      <xdr:spPr>
        <a:xfrm>
          <a:off x="3617595" y="4819650"/>
          <a:ext cx="1028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857250</xdr:colOff>
      <xdr:row>13</xdr:row>
      <xdr:rowOff>114300</xdr:rowOff>
    </xdr:from>
    <xdr:to>
      <xdr:col>3</xdr:col>
      <xdr:colOff>0</xdr:colOff>
      <xdr:row>13</xdr:row>
      <xdr:rowOff>114300</xdr:rowOff>
    </xdr:to>
    <xdr:sp>
      <xdr:nvSpPr>
        <xdr:cNvPr id="319788" name="Line 130"/>
        <xdr:cNvSpPr>
          <a:spLocks noChangeShapeType="1"/>
        </xdr:cNvSpPr>
      </xdr:nvSpPr>
      <xdr:spPr>
        <a:xfrm>
          <a:off x="2000250" y="2724150"/>
          <a:ext cx="3314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857250</xdr:colOff>
      <xdr:row>15</xdr:row>
      <xdr:rowOff>133350</xdr:rowOff>
    </xdr:from>
    <xdr:to>
      <xdr:col>3</xdr:col>
      <xdr:colOff>0</xdr:colOff>
      <xdr:row>15</xdr:row>
      <xdr:rowOff>133350</xdr:rowOff>
    </xdr:to>
    <xdr:sp>
      <xdr:nvSpPr>
        <xdr:cNvPr id="319789" name="Line 131"/>
        <xdr:cNvSpPr>
          <a:spLocks noChangeShapeType="1"/>
        </xdr:cNvSpPr>
      </xdr:nvSpPr>
      <xdr:spPr>
        <a:xfrm>
          <a:off x="2000250" y="3124200"/>
          <a:ext cx="3314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866775</xdr:colOff>
      <xdr:row>16</xdr:row>
      <xdr:rowOff>117021</xdr:rowOff>
    </xdr:from>
    <xdr:to>
      <xdr:col>3</xdr:col>
      <xdr:colOff>19050</xdr:colOff>
      <xdr:row>16</xdr:row>
      <xdr:rowOff>117021</xdr:rowOff>
    </xdr:to>
    <xdr:sp>
      <xdr:nvSpPr>
        <xdr:cNvPr id="319790" name="Line 132"/>
        <xdr:cNvSpPr>
          <a:spLocks noChangeShapeType="1"/>
        </xdr:cNvSpPr>
      </xdr:nvSpPr>
      <xdr:spPr>
        <a:xfrm>
          <a:off x="2009775" y="3298190"/>
          <a:ext cx="3409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866775</xdr:colOff>
      <xdr:row>17</xdr:row>
      <xdr:rowOff>133350</xdr:rowOff>
    </xdr:from>
    <xdr:to>
      <xdr:col>3</xdr:col>
      <xdr:colOff>19050</xdr:colOff>
      <xdr:row>17</xdr:row>
      <xdr:rowOff>133350</xdr:rowOff>
    </xdr:to>
    <xdr:sp>
      <xdr:nvSpPr>
        <xdr:cNvPr id="319791" name="Line 133"/>
        <xdr:cNvSpPr>
          <a:spLocks noChangeShapeType="1"/>
        </xdr:cNvSpPr>
      </xdr:nvSpPr>
      <xdr:spPr>
        <a:xfrm>
          <a:off x="2009775" y="3505200"/>
          <a:ext cx="3409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865414</xdr:colOff>
      <xdr:row>18</xdr:row>
      <xdr:rowOff>111579</xdr:rowOff>
    </xdr:from>
    <xdr:to>
      <xdr:col>3</xdr:col>
      <xdr:colOff>8164</xdr:colOff>
      <xdr:row>18</xdr:row>
      <xdr:rowOff>111579</xdr:rowOff>
    </xdr:to>
    <xdr:sp>
      <xdr:nvSpPr>
        <xdr:cNvPr id="319792" name="Line 134"/>
        <xdr:cNvSpPr>
          <a:spLocks noChangeShapeType="1"/>
        </xdr:cNvSpPr>
      </xdr:nvSpPr>
      <xdr:spPr>
        <a:xfrm>
          <a:off x="2007870" y="3673475"/>
          <a:ext cx="3314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866775</xdr:colOff>
      <xdr:row>29</xdr:row>
      <xdr:rowOff>95250</xdr:rowOff>
    </xdr:from>
    <xdr:to>
      <xdr:col>2</xdr:col>
      <xdr:colOff>1190625</xdr:colOff>
      <xdr:row>29</xdr:row>
      <xdr:rowOff>95250</xdr:rowOff>
    </xdr:to>
    <xdr:sp>
      <xdr:nvSpPr>
        <xdr:cNvPr id="319793" name="Line 135"/>
        <xdr:cNvSpPr>
          <a:spLocks noChangeShapeType="1"/>
        </xdr:cNvSpPr>
      </xdr:nvSpPr>
      <xdr:spPr>
        <a:xfrm>
          <a:off x="2009775" y="5753100"/>
          <a:ext cx="3219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857250</xdr:colOff>
      <xdr:row>32</xdr:row>
      <xdr:rowOff>114300</xdr:rowOff>
    </xdr:from>
    <xdr:to>
      <xdr:col>2</xdr:col>
      <xdr:colOff>1181100</xdr:colOff>
      <xdr:row>32</xdr:row>
      <xdr:rowOff>114300</xdr:rowOff>
    </xdr:to>
    <xdr:sp>
      <xdr:nvSpPr>
        <xdr:cNvPr id="319794" name="Line 136"/>
        <xdr:cNvSpPr>
          <a:spLocks noChangeShapeType="1"/>
        </xdr:cNvSpPr>
      </xdr:nvSpPr>
      <xdr:spPr>
        <a:xfrm>
          <a:off x="2000250" y="6343650"/>
          <a:ext cx="323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857250</xdr:colOff>
      <xdr:row>33</xdr:row>
      <xdr:rowOff>95250</xdr:rowOff>
    </xdr:from>
    <xdr:to>
      <xdr:col>2</xdr:col>
      <xdr:colOff>1181100</xdr:colOff>
      <xdr:row>33</xdr:row>
      <xdr:rowOff>95250</xdr:rowOff>
    </xdr:to>
    <xdr:sp>
      <xdr:nvSpPr>
        <xdr:cNvPr id="319795" name="Line 137"/>
        <xdr:cNvSpPr>
          <a:spLocks noChangeShapeType="1"/>
        </xdr:cNvSpPr>
      </xdr:nvSpPr>
      <xdr:spPr>
        <a:xfrm>
          <a:off x="2000250" y="6515100"/>
          <a:ext cx="323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868136</xdr:colOff>
      <xdr:row>34</xdr:row>
      <xdr:rowOff>100693</xdr:rowOff>
    </xdr:from>
    <xdr:to>
      <xdr:col>3</xdr:col>
      <xdr:colOff>0</xdr:colOff>
      <xdr:row>34</xdr:row>
      <xdr:rowOff>100693</xdr:rowOff>
    </xdr:to>
    <xdr:sp>
      <xdr:nvSpPr>
        <xdr:cNvPr id="319796" name="Line 138"/>
        <xdr:cNvSpPr>
          <a:spLocks noChangeShapeType="1"/>
        </xdr:cNvSpPr>
      </xdr:nvSpPr>
      <xdr:spPr>
        <a:xfrm>
          <a:off x="2011045" y="6710680"/>
          <a:ext cx="3206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870857</xdr:colOff>
      <xdr:row>37</xdr:row>
      <xdr:rowOff>95250</xdr:rowOff>
    </xdr:from>
    <xdr:to>
      <xdr:col>3</xdr:col>
      <xdr:colOff>2721</xdr:colOff>
      <xdr:row>37</xdr:row>
      <xdr:rowOff>95250</xdr:rowOff>
    </xdr:to>
    <xdr:sp>
      <xdr:nvSpPr>
        <xdr:cNvPr id="319797" name="Line 139"/>
        <xdr:cNvSpPr>
          <a:spLocks noChangeShapeType="1"/>
        </xdr:cNvSpPr>
      </xdr:nvSpPr>
      <xdr:spPr>
        <a:xfrm>
          <a:off x="2013585" y="7277100"/>
          <a:ext cx="32067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600075</xdr:colOff>
      <xdr:row>38</xdr:row>
      <xdr:rowOff>95250</xdr:rowOff>
    </xdr:from>
    <xdr:to>
      <xdr:col>3</xdr:col>
      <xdr:colOff>19050</xdr:colOff>
      <xdr:row>38</xdr:row>
      <xdr:rowOff>95250</xdr:rowOff>
    </xdr:to>
    <xdr:sp>
      <xdr:nvSpPr>
        <xdr:cNvPr id="319798" name="Line 140"/>
        <xdr:cNvSpPr>
          <a:spLocks noChangeShapeType="1"/>
        </xdr:cNvSpPr>
      </xdr:nvSpPr>
      <xdr:spPr>
        <a:xfrm>
          <a:off x="1743075" y="7467600"/>
          <a:ext cx="6076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1143000</xdr:colOff>
      <xdr:row>39</xdr:row>
      <xdr:rowOff>133350</xdr:rowOff>
    </xdr:from>
    <xdr:to>
      <xdr:col>3</xdr:col>
      <xdr:colOff>1352550</xdr:colOff>
      <xdr:row>39</xdr:row>
      <xdr:rowOff>133350</xdr:rowOff>
    </xdr:to>
    <xdr:sp>
      <xdr:nvSpPr>
        <xdr:cNvPr id="319799" name="Line 141"/>
        <xdr:cNvSpPr>
          <a:spLocks noChangeShapeType="1"/>
        </xdr:cNvSpPr>
      </xdr:nvSpPr>
      <xdr:spPr>
        <a:xfrm flipV="1">
          <a:off x="3474720" y="7696200"/>
          <a:ext cx="209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1133475</xdr:colOff>
      <xdr:row>40</xdr:row>
      <xdr:rowOff>114300</xdr:rowOff>
    </xdr:from>
    <xdr:to>
      <xdr:col>3</xdr:col>
      <xdr:colOff>1343025</xdr:colOff>
      <xdr:row>40</xdr:row>
      <xdr:rowOff>114300</xdr:rowOff>
    </xdr:to>
    <xdr:sp>
      <xdr:nvSpPr>
        <xdr:cNvPr id="319800" name="Line 142"/>
        <xdr:cNvSpPr>
          <a:spLocks noChangeShapeType="1"/>
        </xdr:cNvSpPr>
      </xdr:nvSpPr>
      <xdr:spPr>
        <a:xfrm flipV="1">
          <a:off x="3465195" y="7867650"/>
          <a:ext cx="209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1143000</xdr:colOff>
      <xdr:row>42</xdr:row>
      <xdr:rowOff>95250</xdr:rowOff>
    </xdr:from>
    <xdr:to>
      <xdr:col>3</xdr:col>
      <xdr:colOff>1352550</xdr:colOff>
      <xdr:row>42</xdr:row>
      <xdr:rowOff>95250</xdr:rowOff>
    </xdr:to>
    <xdr:sp>
      <xdr:nvSpPr>
        <xdr:cNvPr id="319802" name="Line 144"/>
        <xdr:cNvSpPr>
          <a:spLocks noChangeShapeType="1"/>
        </xdr:cNvSpPr>
      </xdr:nvSpPr>
      <xdr:spPr>
        <a:xfrm flipV="1">
          <a:off x="3474720" y="8229600"/>
          <a:ext cx="209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1143000</xdr:colOff>
      <xdr:row>43</xdr:row>
      <xdr:rowOff>95250</xdr:rowOff>
    </xdr:from>
    <xdr:to>
      <xdr:col>3</xdr:col>
      <xdr:colOff>1352550</xdr:colOff>
      <xdr:row>43</xdr:row>
      <xdr:rowOff>95250</xdr:rowOff>
    </xdr:to>
    <xdr:sp>
      <xdr:nvSpPr>
        <xdr:cNvPr id="319803" name="Line 145"/>
        <xdr:cNvSpPr>
          <a:spLocks noChangeShapeType="1"/>
        </xdr:cNvSpPr>
      </xdr:nvSpPr>
      <xdr:spPr>
        <a:xfrm flipV="1">
          <a:off x="3474720" y="8420100"/>
          <a:ext cx="209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1143000</xdr:colOff>
      <xdr:row>44</xdr:row>
      <xdr:rowOff>152400</xdr:rowOff>
    </xdr:from>
    <xdr:to>
      <xdr:col>3</xdr:col>
      <xdr:colOff>1352550</xdr:colOff>
      <xdr:row>44</xdr:row>
      <xdr:rowOff>152400</xdr:rowOff>
    </xdr:to>
    <xdr:sp>
      <xdr:nvSpPr>
        <xdr:cNvPr id="319804" name="Line 146"/>
        <xdr:cNvSpPr>
          <a:spLocks noChangeShapeType="1"/>
        </xdr:cNvSpPr>
      </xdr:nvSpPr>
      <xdr:spPr>
        <a:xfrm flipV="1">
          <a:off x="3474720" y="8667750"/>
          <a:ext cx="209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1133475</xdr:colOff>
      <xdr:row>48</xdr:row>
      <xdr:rowOff>114300</xdr:rowOff>
    </xdr:from>
    <xdr:to>
      <xdr:col>3</xdr:col>
      <xdr:colOff>1133475</xdr:colOff>
      <xdr:row>50</xdr:row>
      <xdr:rowOff>130628</xdr:rowOff>
    </xdr:to>
    <xdr:sp>
      <xdr:nvSpPr>
        <xdr:cNvPr id="319805" name="Line 147"/>
        <xdr:cNvSpPr>
          <a:spLocks noChangeShapeType="1"/>
        </xdr:cNvSpPr>
      </xdr:nvSpPr>
      <xdr:spPr>
        <a:xfrm flipH="1">
          <a:off x="3465195" y="9391650"/>
          <a:ext cx="0" cy="3968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523875</xdr:colOff>
      <xdr:row>56</xdr:row>
      <xdr:rowOff>133350</xdr:rowOff>
    </xdr:from>
    <xdr:to>
      <xdr:col>4</xdr:col>
      <xdr:colOff>28575</xdr:colOff>
      <xdr:row>56</xdr:row>
      <xdr:rowOff>133350</xdr:rowOff>
    </xdr:to>
    <xdr:sp>
      <xdr:nvSpPr>
        <xdr:cNvPr id="319807" name="Line 157"/>
        <xdr:cNvSpPr>
          <a:spLocks noChangeShapeType="1"/>
        </xdr:cNvSpPr>
      </xdr:nvSpPr>
      <xdr:spPr>
        <a:xfrm>
          <a:off x="2855595" y="10934700"/>
          <a:ext cx="8839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590550</xdr:colOff>
      <xdr:row>56</xdr:row>
      <xdr:rowOff>95250</xdr:rowOff>
    </xdr:from>
    <xdr:to>
      <xdr:col>3</xdr:col>
      <xdr:colOff>19050</xdr:colOff>
      <xdr:row>56</xdr:row>
      <xdr:rowOff>95250</xdr:rowOff>
    </xdr:to>
    <xdr:sp>
      <xdr:nvSpPr>
        <xdr:cNvPr id="319808" name="Line 158"/>
        <xdr:cNvSpPr>
          <a:spLocks noChangeShapeType="1"/>
        </xdr:cNvSpPr>
      </xdr:nvSpPr>
      <xdr:spPr>
        <a:xfrm>
          <a:off x="1733550" y="10896600"/>
          <a:ext cx="6172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1181100</xdr:colOff>
      <xdr:row>57</xdr:row>
      <xdr:rowOff>133350</xdr:rowOff>
    </xdr:from>
    <xdr:to>
      <xdr:col>4</xdr:col>
      <xdr:colOff>0</xdr:colOff>
      <xdr:row>57</xdr:row>
      <xdr:rowOff>133350</xdr:rowOff>
    </xdr:to>
    <xdr:sp>
      <xdr:nvSpPr>
        <xdr:cNvPr id="319809" name="Line 159"/>
        <xdr:cNvSpPr>
          <a:spLocks noChangeShapeType="1"/>
        </xdr:cNvSpPr>
      </xdr:nvSpPr>
      <xdr:spPr>
        <a:xfrm flipV="1">
          <a:off x="3512820" y="11125200"/>
          <a:ext cx="1981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876300</xdr:colOff>
      <xdr:row>56</xdr:row>
      <xdr:rowOff>133350</xdr:rowOff>
    </xdr:from>
    <xdr:to>
      <xdr:col>2</xdr:col>
      <xdr:colOff>876300</xdr:colOff>
      <xdr:row>59</xdr:row>
      <xdr:rowOff>95250</xdr:rowOff>
    </xdr:to>
    <xdr:sp>
      <xdr:nvSpPr>
        <xdr:cNvPr id="319810" name="Line 162"/>
        <xdr:cNvSpPr>
          <a:spLocks noChangeShapeType="1"/>
        </xdr:cNvSpPr>
      </xdr:nvSpPr>
      <xdr:spPr>
        <a:xfrm flipH="1">
          <a:off x="2019300" y="10934700"/>
          <a:ext cx="0" cy="5334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895350</xdr:colOff>
      <xdr:row>59</xdr:row>
      <xdr:rowOff>95250</xdr:rowOff>
    </xdr:from>
    <xdr:to>
      <xdr:col>3</xdr:col>
      <xdr:colOff>19050</xdr:colOff>
      <xdr:row>59</xdr:row>
      <xdr:rowOff>95250</xdr:rowOff>
    </xdr:to>
    <xdr:sp>
      <xdr:nvSpPr>
        <xdr:cNvPr id="319811" name="Line 163"/>
        <xdr:cNvSpPr>
          <a:spLocks noChangeShapeType="1"/>
        </xdr:cNvSpPr>
      </xdr:nvSpPr>
      <xdr:spPr>
        <a:xfrm>
          <a:off x="2038350" y="11468100"/>
          <a:ext cx="312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895350</xdr:colOff>
      <xdr:row>58</xdr:row>
      <xdr:rowOff>95250</xdr:rowOff>
    </xdr:from>
    <xdr:to>
      <xdr:col>3</xdr:col>
      <xdr:colOff>19050</xdr:colOff>
      <xdr:row>58</xdr:row>
      <xdr:rowOff>95250</xdr:rowOff>
    </xdr:to>
    <xdr:sp>
      <xdr:nvSpPr>
        <xdr:cNvPr id="319812" name="Line 164"/>
        <xdr:cNvSpPr>
          <a:spLocks noChangeShapeType="1"/>
        </xdr:cNvSpPr>
      </xdr:nvSpPr>
      <xdr:spPr>
        <a:xfrm>
          <a:off x="2038350" y="11277600"/>
          <a:ext cx="312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1170214</xdr:colOff>
      <xdr:row>56</xdr:row>
      <xdr:rowOff>149679</xdr:rowOff>
    </xdr:from>
    <xdr:to>
      <xdr:col>3</xdr:col>
      <xdr:colOff>1175657</xdr:colOff>
      <xdr:row>59</xdr:row>
      <xdr:rowOff>119742</xdr:rowOff>
    </xdr:to>
    <xdr:sp>
      <xdr:nvSpPr>
        <xdr:cNvPr id="319813" name="Line 165"/>
        <xdr:cNvSpPr>
          <a:spLocks noChangeShapeType="1"/>
        </xdr:cNvSpPr>
      </xdr:nvSpPr>
      <xdr:spPr>
        <a:xfrm flipH="1">
          <a:off x="3501390" y="10950575"/>
          <a:ext cx="5715" cy="54165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590550</xdr:colOff>
      <xdr:row>60</xdr:row>
      <xdr:rowOff>95250</xdr:rowOff>
    </xdr:from>
    <xdr:to>
      <xdr:col>3</xdr:col>
      <xdr:colOff>19050</xdr:colOff>
      <xdr:row>60</xdr:row>
      <xdr:rowOff>95250</xdr:rowOff>
    </xdr:to>
    <xdr:sp>
      <xdr:nvSpPr>
        <xdr:cNvPr id="319814" name="Line 166"/>
        <xdr:cNvSpPr>
          <a:spLocks noChangeShapeType="1"/>
        </xdr:cNvSpPr>
      </xdr:nvSpPr>
      <xdr:spPr>
        <a:xfrm>
          <a:off x="1733550" y="11658600"/>
          <a:ext cx="6172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876300</xdr:colOff>
      <xdr:row>60</xdr:row>
      <xdr:rowOff>133350</xdr:rowOff>
    </xdr:from>
    <xdr:to>
      <xdr:col>2</xdr:col>
      <xdr:colOff>876300</xdr:colOff>
      <xdr:row>62</xdr:row>
      <xdr:rowOff>95250</xdr:rowOff>
    </xdr:to>
    <xdr:sp>
      <xdr:nvSpPr>
        <xdr:cNvPr id="319815" name="Line 167"/>
        <xdr:cNvSpPr>
          <a:spLocks noChangeShapeType="1"/>
        </xdr:cNvSpPr>
      </xdr:nvSpPr>
      <xdr:spPr>
        <a:xfrm flipH="1">
          <a:off x="2019300" y="11696700"/>
          <a:ext cx="0" cy="34290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876300</xdr:colOff>
      <xdr:row>61</xdr:row>
      <xdr:rowOff>133350</xdr:rowOff>
    </xdr:from>
    <xdr:to>
      <xdr:col>3</xdr:col>
      <xdr:colOff>19050</xdr:colOff>
      <xdr:row>61</xdr:row>
      <xdr:rowOff>133350</xdr:rowOff>
    </xdr:to>
    <xdr:sp>
      <xdr:nvSpPr>
        <xdr:cNvPr id="319816" name="Line 168"/>
        <xdr:cNvSpPr>
          <a:spLocks noChangeShapeType="1"/>
        </xdr:cNvSpPr>
      </xdr:nvSpPr>
      <xdr:spPr>
        <a:xfrm>
          <a:off x="2019300" y="11887200"/>
          <a:ext cx="3314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895350</xdr:colOff>
      <xdr:row>62</xdr:row>
      <xdr:rowOff>114300</xdr:rowOff>
    </xdr:from>
    <xdr:to>
      <xdr:col>3</xdr:col>
      <xdr:colOff>19050</xdr:colOff>
      <xdr:row>62</xdr:row>
      <xdr:rowOff>114300</xdr:rowOff>
    </xdr:to>
    <xdr:sp>
      <xdr:nvSpPr>
        <xdr:cNvPr id="319817" name="Line 169"/>
        <xdr:cNvSpPr>
          <a:spLocks noChangeShapeType="1"/>
        </xdr:cNvSpPr>
      </xdr:nvSpPr>
      <xdr:spPr>
        <a:xfrm>
          <a:off x="2038350" y="12058650"/>
          <a:ext cx="3124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6</xdr:col>
      <xdr:colOff>647700</xdr:colOff>
      <xdr:row>21</xdr:row>
      <xdr:rowOff>95250</xdr:rowOff>
    </xdr:from>
    <xdr:to>
      <xdr:col>8</xdr:col>
      <xdr:colOff>0</xdr:colOff>
      <xdr:row>21</xdr:row>
      <xdr:rowOff>95250</xdr:rowOff>
    </xdr:to>
    <xdr:sp>
      <xdr:nvSpPr>
        <xdr:cNvPr id="319818" name="Line 170"/>
        <xdr:cNvSpPr>
          <a:spLocks noChangeShapeType="1"/>
        </xdr:cNvSpPr>
      </xdr:nvSpPr>
      <xdr:spPr>
        <a:xfrm>
          <a:off x="6918960" y="4229100"/>
          <a:ext cx="92964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857250</xdr:colOff>
      <xdr:row>11</xdr:row>
      <xdr:rowOff>114300</xdr:rowOff>
    </xdr:from>
    <xdr:to>
      <xdr:col>2</xdr:col>
      <xdr:colOff>1181100</xdr:colOff>
      <xdr:row>11</xdr:row>
      <xdr:rowOff>114300</xdr:rowOff>
    </xdr:to>
    <xdr:cxnSp>
      <xdr:nvCxnSpPr>
        <xdr:cNvPr id="319820" name="直接连接符 4"/>
        <xdr:cNvCxnSpPr>
          <a:cxnSpLocks noChangeShapeType="1"/>
        </xdr:cNvCxnSpPr>
      </xdr:nvCxnSpPr>
      <xdr:spPr>
        <a:xfrm>
          <a:off x="2000250" y="2343150"/>
          <a:ext cx="323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cxnSp>
    <xdr:clientData/>
  </xdr:twoCellAnchor>
  <xdr:twoCellAnchor>
    <xdr:from>
      <xdr:col>3</xdr:col>
      <xdr:colOff>952503</xdr:colOff>
      <xdr:row>8</xdr:row>
      <xdr:rowOff>117022</xdr:rowOff>
    </xdr:from>
    <xdr:to>
      <xdr:col>4</xdr:col>
      <xdr:colOff>745672</xdr:colOff>
      <xdr:row>8</xdr:row>
      <xdr:rowOff>117022</xdr:rowOff>
    </xdr:to>
    <xdr:cxnSp>
      <xdr:nvCxnSpPr>
        <xdr:cNvPr id="319821" name="直接连接符 1"/>
        <xdr:cNvCxnSpPr>
          <a:cxnSpLocks noChangeShapeType="1"/>
        </xdr:cNvCxnSpPr>
      </xdr:nvCxnSpPr>
      <xdr:spPr>
        <a:xfrm flipH="1">
          <a:off x="3284220" y="1774190"/>
          <a:ext cx="117221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cxnSp>
    <xdr:clientData/>
  </xdr:twoCellAnchor>
  <xdr:twoCellAnchor>
    <xdr:from>
      <xdr:col>7</xdr:col>
      <xdr:colOff>552450</xdr:colOff>
      <xdr:row>11</xdr:row>
      <xdr:rowOff>114300</xdr:rowOff>
    </xdr:from>
    <xdr:to>
      <xdr:col>7</xdr:col>
      <xdr:colOff>923925</xdr:colOff>
      <xdr:row>11</xdr:row>
      <xdr:rowOff>114300</xdr:rowOff>
    </xdr:to>
    <xdr:cxnSp>
      <xdr:nvCxnSpPr>
        <xdr:cNvPr id="319822" name="直接连接符 2"/>
        <xdr:cNvCxnSpPr>
          <a:cxnSpLocks noChangeShapeType="1"/>
        </xdr:cNvCxnSpPr>
      </xdr:nvCxnSpPr>
      <xdr:spPr>
        <a:xfrm flipV="1">
          <a:off x="7479030" y="2343150"/>
          <a:ext cx="3695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cxnSp>
    <xdr:clientData/>
  </xdr:twoCellAnchor>
  <xdr:twoCellAnchor>
    <xdr:from>
      <xdr:col>7</xdr:col>
      <xdr:colOff>552450</xdr:colOff>
      <xdr:row>18</xdr:row>
      <xdr:rowOff>133350</xdr:rowOff>
    </xdr:from>
    <xdr:to>
      <xdr:col>7</xdr:col>
      <xdr:colOff>552450</xdr:colOff>
      <xdr:row>19</xdr:row>
      <xdr:rowOff>114300</xdr:rowOff>
    </xdr:to>
    <xdr:cxnSp>
      <xdr:nvCxnSpPr>
        <xdr:cNvPr id="319823" name="直接连接符 3"/>
        <xdr:cNvCxnSpPr>
          <a:cxnSpLocks noChangeShapeType="1"/>
          <a:stCxn id="319755" idx="1"/>
        </xdr:cNvCxnSpPr>
      </xdr:nvCxnSpPr>
      <xdr:spPr>
        <a:xfrm>
          <a:off x="7479030" y="3695700"/>
          <a:ext cx="0" cy="171450"/>
        </a:xfrm>
        <a:prstGeom prst="line">
          <a:avLst/>
        </a:prstGeom>
        <a:noFill/>
        <a:ln w="9525">
          <a:solidFill>
            <a:srgbClr val="000000"/>
          </a:solidFill>
          <a:round/>
        </a:ln>
        <a:extLst>
          <a:ext uri="{909E8E84-426E-40DD-AFC4-6F175D3DCCD1}">
            <a14:hiddenFill xmlns:a14="http://schemas.microsoft.com/office/drawing/2010/main">
              <a:noFill/>
            </a14:hiddenFill>
          </a:ext>
        </a:extLst>
      </xdr:spPr>
    </xdr:cxnSp>
    <xdr:clientData/>
  </xdr:twoCellAnchor>
  <xdr:twoCellAnchor>
    <xdr:from>
      <xdr:col>7</xdr:col>
      <xdr:colOff>561975</xdr:colOff>
      <xdr:row>19</xdr:row>
      <xdr:rowOff>133350</xdr:rowOff>
    </xdr:from>
    <xdr:to>
      <xdr:col>7</xdr:col>
      <xdr:colOff>904875</xdr:colOff>
      <xdr:row>19</xdr:row>
      <xdr:rowOff>133350</xdr:rowOff>
    </xdr:to>
    <xdr:cxnSp>
      <xdr:nvCxnSpPr>
        <xdr:cNvPr id="319824" name="直接连接符 4"/>
        <xdr:cNvCxnSpPr>
          <a:cxnSpLocks noChangeShapeType="1"/>
          <a:stCxn id="319755" idx="1"/>
        </xdr:cNvCxnSpPr>
      </xdr:nvCxnSpPr>
      <xdr:spPr>
        <a:xfrm>
          <a:off x="7488555" y="3886200"/>
          <a:ext cx="34290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cxnSp>
    <xdr:clientData/>
  </xdr:twoCellAnchor>
  <xdr:twoCellAnchor>
    <xdr:from>
      <xdr:col>11</xdr:col>
      <xdr:colOff>0</xdr:colOff>
      <xdr:row>25</xdr:row>
      <xdr:rowOff>133350</xdr:rowOff>
    </xdr:from>
    <xdr:to>
      <xdr:col>11</xdr:col>
      <xdr:colOff>0</xdr:colOff>
      <xdr:row>25</xdr:row>
      <xdr:rowOff>133350</xdr:rowOff>
    </xdr:to>
    <xdr:cxnSp>
      <xdr:nvCxnSpPr>
        <xdr:cNvPr id="319826" name="直接连接符 6"/>
        <xdr:cNvCxnSpPr>
          <a:cxnSpLocks noChangeShapeType="1"/>
          <a:stCxn id="319767" idx="1"/>
        </xdr:cNvCxnSpPr>
      </xdr:nvCxnSpPr>
      <xdr:spPr>
        <a:xfrm flipV="1">
          <a:off x="10180320" y="5029200"/>
          <a:ext cx="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cxnSp>
    <xdr:clientData/>
  </xdr:twoCellAnchor>
  <xdr:twoCellAnchor>
    <xdr:from>
      <xdr:col>7</xdr:col>
      <xdr:colOff>544285</xdr:colOff>
      <xdr:row>28</xdr:row>
      <xdr:rowOff>122465</xdr:rowOff>
    </xdr:from>
    <xdr:to>
      <xdr:col>8</xdr:col>
      <xdr:colOff>10885</xdr:colOff>
      <xdr:row>28</xdr:row>
      <xdr:rowOff>122465</xdr:rowOff>
    </xdr:to>
    <xdr:cxnSp>
      <xdr:nvCxnSpPr>
        <xdr:cNvPr id="319827" name="直接连接符 7"/>
        <xdr:cNvCxnSpPr>
          <a:cxnSpLocks noChangeShapeType="1"/>
        </xdr:cNvCxnSpPr>
      </xdr:nvCxnSpPr>
      <xdr:spPr>
        <a:xfrm>
          <a:off x="7470775" y="5589270"/>
          <a:ext cx="3886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cxnSp>
    <xdr:clientData/>
  </xdr:twoCellAnchor>
  <xdr:twoCellAnchor>
    <xdr:from>
      <xdr:col>2</xdr:col>
      <xdr:colOff>843643</xdr:colOff>
      <xdr:row>14</xdr:row>
      <xdr:rowOff>108857</xdr:rowOff>
    </xdr:from>
    <xdr:to>
      <xdr:col>2</xdr:col>
      <xdr:colOff>1178379</xdr:colOff>
      <xdr:row>14</xdr:row>
      <xdr:rowOff>108857</xdr:rowOff>
    </xdr:to>
    <xdr:sp>
      <xdr:nvSpPr>
        <xdr:cNvPr id="103" name="Line 130"/>
        <xdr:cNvSpPr>
          <a:spLocks noChangeShapeType="1"/>
        </xdr:cNvSpPr>
      </xdr:nvSpPr>
      <xdr:spPr>
        <a:xfrm>
          <a:off x="1986280" y="2908935"/>
          <a:ext cx="33464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859971</xdr:colOff>
      <xdr:row>27</xdr:row>
      <xdr:rowOff>136071</xdr:rowOff>
    </xdr:from>
    <xdr:to>
      <xdr:col>3</xdr:col>
      <xdr:colOff>2721</xdr:colOff>
      <xdr:row>27</xdr:row>
      <xdr:rowOff>136071</xdr:rowOff>
    </xdr:to>
    <xdr:sp>
      <xdr:nvSpPr>
        <xdr:cNvPr id="104" name="Line 54"/>
        <xdr:cNvSpPr>
          <a:spLocks noChangeShapeType="1"/>
        </xdr:cNvSpPr>
      </xdr:nvSpPr>
      <xdr:spPr>
        <a:xfrm>
          <a:off x="2002790" y="5412740"/>
          <a:ext cx="3314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865415</xdr:colOff>
      <xdr:row>28</xdr:row>
      <xdr:rowOff>114300</xdr:rowOff>
    </xdr:from>
    <xdr:to>
      <xdr:col>3</xdr:col>
      <xdr:colOff>8165</xdr:colOff>
      <xdr:row>28</xdr:row>
      <xdr:rowOff>114300</xdr:rowOff>
    </xdr:to>
    <xdr:sp>
      <xdr:nvSpPr>
        <xdr:cNvPr id="105" name="Line 54"/>
        <xdr:cNvSpPr>
          <a:spLocks noChangeShapeType="1"/>
        </xdr:cNvSpPr>
      </xdr:nvSpPr>
      <xdr:spPr>
        <a:xfrm>
          <a:off x="2007870" y="5581650"/>
          <a:ext cx="3314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865415</xdr:colOff>
      <xdr:row>35</xdr:row>
      <xdr:rowOff>108858</xdr:rowOff>
    </xdr:from>
    <xdr:to>
      <xdr:col>2</xdr:col>
      <xdr:colOff>1189265</xdr:colOff>
      <xdr:row>35</xdr:row>
      <xdr:rowOff>108858</xdr:rowOff>
    </xdr:to>
    <xdr:sp>
      <xdr:nvSpPr>
        <xdr:cNvPr id="108" name="Line 138"/>
        <xdr:cNvSpPr>
          <a:spLocks noChangeShapeType="1"/>
        </xdr:cNvSpPr>
      </xdr:nvSpPr>
      <xdr:spPr>
        <a:xfrm>
          <a:off x="2007870" y="6909435"/>
          <a:ext cx="323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865415</xdr:colOff>
      <xdr:row>36</xdr:row>
      <xdr:rowOff>103414</xdr:rowOff>
    </xdr:from>
    <xdr:to>
      <xdr:col>2</xdr:col>
      <xdr:colOff>1189265</xdr:colOff>
      <xdr:row>36</xdr:row>
      <xdr:rowOff>103414</xdr:rowOff>
    </xdr:to>
    <xdr:sp>
      <xdr:nvSpPr>
        <xdr:cNvPr id="109" name="Line 138"/>
        <xdr:cNvSpPr>
          <a:spLocks noChangeShapeType="1"/>
        </xdr:cNvSpPr>
      </xdr:nvSpPr>
      <xdr:spPr>
        <a:xfrm>
          <a:off x="2007870" y="7094220"/>
          <a:ext cx="3238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2</xdr:col>
      <xdr:colOff>855391</xdr:colOff>
      <xdr:row>48</xdr:row>
      <xdr:rowOff>114300</xdr:rowOff>
    </xdr:from>
    <xdr:to>
      <xdr:col>2</xdr:col>
      <xdr:colOff>866775</xdr:colOff>
      <xdr:row>50</xdr:row>
      <xdr:rowOff>92528</xdr:rowOff>
    </xdr:to>
    <xdr:sp>
      <xdr:nvSpPr>
        <xdr:cNvPr id="112" name="Line 147"/>
        <xdr:cNvSpPr>
          <a:spLocks noChangeShapeType="1"/>
        </xdr:cNvSpPr>
      </xdr:nvSpPr>
      <xdr:spPr>
        <a:xfrm>
          <a:off x="1998345" y="9391650"/>
          <a:ext cx="11430" cy="358775"/>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1132114</xdr:colOff>
      <xdr:row>50</xdr:row>
      <xdr:rowOff>119743</xdr:rowOff>
    </xdr:from>
    <xdr:to>
      <xdr:col>4</xdr:col>
      <xdr:colOff>27214</xdr:colOff>
      <xdr:row>50</xdr:row>
      <xdr:rowOff>119743</xdr:rowOff>
    </xdr:to>
    <xdr:sp>
      <xdr:nvSpPr>
        <xdr:cNvPr id="113" name="Line 37"/>
        <xdr:cNvSpPr>
          <a:spLocks noChangeShapeType="1"/>
        </xdr:cNvSpPr>
      </xdr:nvSpPr>
      <xdr:spPr>
        <a:xfrm>
          <a:off x="3463290" y="9777730"/>
          <a:ext cx="2743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555171</xdr:colOff>
      <xdr:row>13</xdr:row>
      <xdr:rowOff>103415</xdr:rowOff>
    </xdr:from>
    <xdr:to>
      <xdr:col>8</xdr:col>
      <xdr:colOff>21771</xdr:colOff>
      <xdr:row>13</xdr:row>
      <xdr:rowOff>103415</xdr:rowOff>
    </xdr:to>
    <xdr:sp>
      <xdr:nvSpPr>
        <xdr:cNvPr id="115" name="Line 68"/>
        <xdr:cNvSpPr>
          <a:spLocks noChangeShapeType="1"/>
        </xdr:cNvSpPr>
      </xdr:nvSpPr>
      <xdr:spPr>
        <a:xfrm>
          <a:off x="7481570" y="2712720"/>
          <a:ext cx="38862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527957</xdr:colOff>
      <xdr:row>23</xdr:row>
      <xdr:rowOff>97972</xdr:rowOff>
    </xdr:from>
    <xdr:to>
      <xdr:col>7</xdr:col>
      <xdr:colOff>910318</xdr:colOff>
      <xdr:row>23</xdr:row>
      <xdr:rowOff>97972</xdr:rowOff>
    </xdr:to>
    <xdr:sp>
      <xdr:nvSpPr>
        <xdr:cNvPr id="116" name="Line 81"/>
        <xdr:cNvSpPr>
          <a:spLocks noChangeShapeType="1"/>
        </xdr:cNvSpPr>
      </xdr:nvSpPr>
      <xdr:spPr>
        <a:xfrm>
          <a:off x="7454265" y="4612640"/>
          <a:ext cx="3822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7</xdr:col>
      <xdr:colOff>540204</xdr:colOff>
      <xdr:row>27</xdr:row>
      <xdr:rowOff>136072</xdr:rowOff>
    </xdr:from>
    <xdr:to>
      <xdr:col>8</xdr:col>
      <xdr:colOff>25854</xdr:colOff>
      <xdr:row>27</xdr:row>
      <xdr:rowOff>136072</xdr:rowOff>
    </xdr:to>
    <xdr:sp>
      <xdr:nvSpPr>
        <xdr:cNvPr id="117" name="Line 77"/>
        <xdr:cNvSpPr>
          <a:spLocks noChangeShapeType="1"/>
        </xdr:cNvSpPr>
      </xdr:nvSpPr>
      <xdr:spPr>
        <a:xfrm>
          <a:off x="7466330" y="5412740"/>
          <a:ext cx="40767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1175657</xdr:colOff>
      <xdr:row>58</xdr:row>
      <xdr:rowOff>141514</xdr:rowOff>
    </xdr:from>
    <xdr:to>
      <xdr:col>3</xdr:col>
      <xdr:colOff>1377042</xdr:colOff>
      <xdr:row>58</xdr:row>
      <xdr:rowOff>141514</xdr:rowOff>
    </xdr:to>
    <xdr:sp>
      <xdr:nvSpPr>
        <xdr:cNvPr id="106" name="Line 159"/>
        <xdr:cNvSpPr>
          <a:spLocks noChangeShapeType="1"/>
        </xdr:cNvSpPr>
      </xdr:nvSpPr>
      <xdr:spPr>
        <a:xfrm flipV="1">
          <a:off x="3507105" y="11323320"/>
          <a:ext cx="2012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1159328</xdr:colOff>
      <xdr:row>59</xdr:row>
      <xdr:rowOff>125185</xdr:rowOff>
    </xdr:from>
    <xdr:to>
      <xdr:col>3</xdr:col>
      <xdr:colOff>1360713</xdr:colOff>
      <xdr:row>59</xdr:row>
      <xdr:rowOff>125185</xdr:rowOff>
    </xdr:to>
    <xdr:sp>
      <xdr:nvSpPr>
        <xdr:cNvPr id="107" name="Line 159"/>
        <xdr:cNvSpPr>
          <a:spLocks noChangeShapeType="1"/>
        </xdr:cNvSpPr>
      </xdr:nvSpPr>
      <xdr:spPr>
        <a:xfrm flipV="1">
          <a:off x="3490595" y="11497945"/>
          <a:ext cx="2012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1262742</xdr:colOff>
      <xdr:row>27</xdr:row>
      <xdr:rowOff>136071</xdr:rowOff>
    </xdr:from>
    <xdr:to>
      <xdr:col>4</xdr:col>
      <xdr:colOff>34017</xdr:colOff>
      <xdr:row>27</xdr:row>
      <xdr:rowOff>136071</xdr:rowOff>
    </xdr:to>
    <xdr:sp>
      <xdr:nvSpPr>
        <xdr:cNvPr id="110" name="Line 19"/>
        <xdr:cNvSpPr>
          <a:spLocks noChangeShapeType="1"/>
        </xdr:cNvSpPr>
      </xdr:nvSpPr>
      <xdr:spPr>
        <a:xfrm>
          <a:off x="3594100" y="5412740"/>
          <a:ext cx="1504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1262743</xdr:colOff>
      <xdr:row>28</xdr:row>
      <xdr:rowOff>136071</xdr:rowOff>
    </xdr:from>
    <xdr:to>
      <xdr:col>4</xdr:col>
      <xdr:colOff>34018</xdr:colOff>
      <xdr:row>28</xdr:row>
      <xdr:rowOff>136071</xdr:rowOff>
    </xdr:to>
    <xdr:sp>
      <xdr:nvSpPr>
        <xdr:cNvPr id="111" name="Line 19"/>
        <xdr:cNvSpPr>
          <a:spLocks noChangeShapeType="1"/>
        </xdr:cNvSpPr>
      </xdr:nvSpPr>
      <xdr:spPr>
        <a:xfrm>
          <a:off x="3594100" y="5603240"/>
          <a:ext cx="1504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1268185</xdr:colOff>
      <xdr:row>29</xdr:row>
      <xdr:rowOff>119743</xdr:rowOff>
    </xdr:from>
    <xdr:to>
      <xdr:col>4</xdr:col>
      <xdr:colOff>39460</xdr:colOff>
      <xdr:row>29</xdr:row>
      <xdr:rowOff>119743</xdr:rowOff>
    </xdr:to>
    <xdr:sp>
      <xdr:nvSpPr>
        <xdr:cNvPr id="114" name="Line 19"/>
        <xdr:cNvSpPr>
          <a:spLocks noChangeShapeType="1"/>
        </xdr:cNvSpPr>
      </xdr:nvSpPr>
      <xdr:spPr>
        <a:xfrm>
          <a:off x="3599815" y="5777230"/>
          <a:ext cx="1504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1262742</xdr:colOff>
      <xdr:row>30</xdr:row>
      <xdr:rowOff>103414</xdr:rowOff>
    </xdr:from>
    <xdr:to>
      <xdr:col>4</xdr:col>
      <xdr:colOff>34017</xdr:colOff>
      <xdr:row>30</xdr:row>
      <xdr:rowOff>103414</xdr:rowOff>
    </xdr:to>
    <xdr:sp>
      <xdr:nvSpPr>
        <xdr:cNvPr id="118" name="Line 19"/>
        <xdr:cNvSpPr>
          <a:spLocks noChangeShapeType="1"/>
        </xdr:cNvSpPr>
      </xdr:nvSpPr>
      <xdr:spPr>
        <a:xfrm>
          <a:off x="3594100" y="5951220"/>
          <a:ext cx="150495"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4</xdr:col>
      <xdr:colOff>250371</xdr:colOff>
      <xdr:row>11</xdr:row>
      <xdr:rowOff>125185</xdr:rowOff>
    </xdr:from>
    <xdr:to>
      <xdr:col>4</xdr:col>
      <xdr:colOff>726621</xdr:colOff>
      <xdr:row>11</xdr:row>
      <xdr:rowOff>125185</xdr:rowOff>
    </xdr:to>
    <xdr:sp>
      <xdr:nvSpPr>
        <xdr:cNvPr id="119" name="Line 86"/>
        <xdr:cNvSpPr>
          <a:spLocks noChangeShapeType="1"/>
        </xdr:cNvSpPr>
      </xdr:nvSpPr>
      <xdr:spPr>
        <a:xfrm flipV="1">
          <a:off x="3961130" y="2353945"/>
          <a:ext cx="4762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twoCellAnchor>
    <xdr:from>
      <xdr:col>3</xdr:col>
      <xdr:colOff>1143000</xdr:colOff>
      <xdr:row>46</xdr:row>
      <xdr:rowOff>136072</xdr:rowOff>
    </xdr:from>
    <xdr:to>
      <xdr:col>3</xdr:col>
      <xdr:colOff>1352550</xdr:colOff>
      <xdr:row>46</xdr:row>
      <xdr:rowOff>136072</xdr:rowOff>
    </xdr:to>
    <xdr:sp>
      <xdr:nvSpPr>
        <xdr:cNvPr id="121" name="Line 145"/>
        <xdr:cNvSpPr>
          <a:spLocks noChangeShapeType="1"/>
        </xdr:cNvSpPr>
      </xdr:nvSpPr>
      <xdr:spPr>
        <a:xfrm flipV="1">
          <a:off x="3474720" y="9032240"/>
          <a:ext cx="209550" cy="0"/>
        </a:xfrm>
        <a:prstGeom prst="line">
          <a:avLst/>
        </a:prstGeom>
        <a:noFill/>
        <a:ln w="9525">
          <a:solidFill>
            <a:srgbClr val="000000"/>
          </a:solidFill>
          <a:rou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62</xdr:row>
      <xdr:rowOff>0</xdr:rowOff>
    </xdr:from>
    <xdr:to>
      <xdr:col>2</xdr:col>
      <xdr:colOff>228600</xdr:colOff>
      <xdr:row>63</xdr:row>
      <xdr:rowOff>38100</xdr:rowOff>
    </xdr:to>
    <xdr:pic>
      <xdr:nvPicPr>
        <xdr:cNvPr id="7" name="图片 6" descr="echart-icon"/>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01240" y="9984105"/>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63</xdr:row>
      <xdr:rowOff>0</xdr:rowOff>
    </xdr:from>
    <xdr:to>
      <xdr:col>2</xdr:col>
      <xdr:colOff>228600</xdr:colOff>
      <xdr:row>64</xdr:row>
      <xdr:rowOff>38100</xdr:rowOff>
    </xdr:to>
    <xdr:pic>
      <xdr:nvPicPr>
        <xdr:cNvPr id="9" name="图片 8" descr="echart-icon"/>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01240" y="1051179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65</xdr:row>
      <xdr:rowOff>0</xdr:rowOff>
    </xdr:from>
    <xdr:to>
      <xdr:col>2</xdr:col>
      <xdr:colOff>228600</xdr:colOff>
      <xdr:row>66</xdr:row>
      <xdr:rowOff>38100</xdr:rowOff>
    </xdr:to>
    <xdr:pic>
      <xdr:nvPicPr>
        <xdr:cNvPr id="10" name="图片 9" descr="echart-icon"/>
        <xdr:cNvPicPr>
          <a:picLocks noChangeAspect="1"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2301240" y="10892790"/>
          <a:ext cx="228600" cy="228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1333500</xdr:colOff>
      <xdr:row>68</xdr:row>
      <xdr:rowOff>167640</xdr:rowOff>
    </xdr:from>
    <xdr:to>
      <xdr:col>6</xdr:col>
      <xdr:colOff>784859</xdr:colOff>
      <xdr:row>78</xdr:row>
      <xdr:rowOff>99987</xdr:rowOff>
    </xdr:to>
    <xdr:pic>
      <xdr:nvPicPr>
        <xdr:cNvPr id="14" name="图片 13"/>
        <xdr:cNvPicPr>
          <a:picLocks noChangeAspect="1"/>
        </xdr:cNvPicPr>
      </xdr:nvPicPr>
      <xdr:blipFill>
        <a:blip r:embed="rId2"/>
        <a:stretch>
          <a:fillRect/>
        </a:stretch>
      </xdr:blipFill>
      <xdr:spPr>
        <a:xfrm>
          <a:off x="1333500" y="12614910"/>
          <a:ext cx="6682105" cy="1837055"/>
        </a:xfrm>
        <a:prstGeom prst="rect">
          <a:avLst/>
        </a:prstGeom>
      </xdr:spPr>
    </xdr:pic>
    <xdr:clientData/>
  </xdr:twoCellAnchor>
  <xdr:twoCellAnchor editAs="oneCell">
    <xdr:from>
      <xdr:col>1</xdr:col>
      <xdr:colOff>0</xdr:colOff>
      <xdr:row>81</xdr:row>
      <xdr:rowOff>1</xdr:rowOff>
    </xdr:from>
    <xdr:to>
      <xdr:col>9</xdr:col>
      <xdr:colOff>22860</xdr:colOff>
      <xdr:row>86</xdr:row>
      <xdr:rowOff>140125</xdr:rowOff>
    </xdr:to>
    <xdr:pic>
      <xdr:nvPicPr>
        <xdr:cNvPr id="16" name="图片 15"/>
        <xdr:cNvPicPr>
          <a:picLocks noChangeAspect="1"/>
        </xdr:cNvPicPr>
      </xdr:nvPicPr>
      <xdr:blipFill>
        <a:blip r:embed="rId3"/>
        <a:stretch>
          <a:fillRect/>
        </a:stretch>
      </xdr:blipFill>
      <xdr:spPr>
        <a:xfrm>
          <a:off x="1341120" y="14923770"/>
          <a:ext cx="9174480" cy="1092200"/>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19050</xdr:colOff>
      <xdr:row>1</xdr:row>
      <xdr:rowOff>19050</xdr:rowOff>
    </xdr:from>
    <xdr:to>
      <xdr:col>12</xdr:col>
      <xdr:colOff>609600</xdr:colOff>
      <xdr:row>13</xdr:row>
      <xdr:rowOff>143425</xdr:rowOff>
    </xdr:to>
    <xdr:pic>
      <xdr:nvPicPr>
        <xdr:cNvPr id="2" name="图片 1"/>
        <xdr:cNvPicPr>
          <a:picLocks noChangeAspect="1"/>
        </xdr:cNvPicPr>
      </xdr:nvPicPr>
      <xdr:blipFill>
        <a:blip r:embed="rId1"/>
        <a:stretch>
          <a:fillRect/>
        </a:stretch>
      </xdr:blipFill>
      <xdr:spPr>
        <a:xfrm>
          <a:off x="9170670" y="209550"/>
          <a:ext cx="3874770" cy="1266825"/>
        </a:xfrm>
        <a:prstGeom prst="rect">
          <a:avLst/>
        </a:prstGeom>
      </xdr:spPr>
    </xdr:pic>
    <xdr:clientData/>
  </xdr:twoCellAnchor>
  <xdr:twoCellAnchor editAs="oneCell">
    <xdr:from>
      <xdr:col>13</xdr:col>
      <xdr:colOff>190500</xdr:colOff>
      <xdr:row>0</xdr:row>
      <xdr:rowOff>142874</xdr:rowOff>
    </xdr:from>
    <xdr:to>
      <xdr:col>21</xdr:col>
      <xdr:colOff>347049</xdr:colOff>
      <xdr:row>27</xdr:row>
      <xdr:rowOff>56511</xdr:rowOff>
    </xdr:to>
    <xdr:pic>
      <xdr:nvPicPr>
        <xdr:cNvPr id="3" name="图片 2"/>
        <xdr:cNvPicPr>
          <a:picLocks noChangeAspect="1"/>
        </xdr:cNvPicPr>
      </xdr:nvPicPr>
      <xdr:blipFill>
        <a:blip r:embed="rId2"/>
        <a:stretch>
          <a:fillRect/>
        </a:stretch>
      </xdr:blipFill>
      <xdr:spPr>
        <a:xfrm>
          <a:off x="13312140" y="142240"/>
          <a:ext cx="5642610" cy="3933190"/>
        </a:xfrm>
        <a:prstGeom prst="rect">
          <a:avLst/>
        </a:prstGeom>
      </xdr:spPr>
    </xdr:pic>
    <xdr:clientData/>
  </xdr:twoCellAnchor>
  <xdr:twoCellAnchor editAs="oneCell">
    <xdr:from>
      <xdr:col>13</xdr:col>
      <xdr:colOff>152400</xdr:colOff>
      <xdr:row>27</xdr:row>
      <xdr:rowOff>76200</xdr:rowOff>
    </xdr:from>
    <xdr:to>
      <xdr:col>21</xdr:col>
      <xdr:colOff>649075</xdr:colOff>
      <xdr:row>49</xdr:row>
      <xdr:rowOff>75568</xdr:rowOff>
    </xdr:to>
    <xdr:pic>
      <xdr:nvPicPr>
        <xdr:cNvPr id="4" name="图片 3"/>
        <xdr:cNvPicPr>
          <a:picLocks noChangeAspect="1"/>
        </xdr:cNvPicPr>
      </xdr:nvPicPr>
      <xdr:blipFill>
        <a:blip r:embed="rId3"/>
        <a:stretch>
          <a:fillRect/>
        </a:stretch>
      </xdr:blipFill>
      <xdr:spPr>
        <a:xfrm>
          <a:off x="13274040" y="4095750"/>
          <a:ext cx="5982970" cy="3809365"/>
        </a:xfrm>
        <a:prstGeom prst="rect">
          <a:avLst/>
        </a:prstGeom>
      </xdr:spPr>
    </xdr:pic>
    <xdr:clientData/>
  </xdr:twoCellAnchor>
  <xdr:twoCellAnchor editAs="oneCell">
    <xdr:from>
      <xdr:col>14</xdr:col>
      <xdr:colOff>0</xdr:colOff>
      <xdr:row>49</xdr:row>
      <xdr:rowOff>59639</xdr:rowOff>
    </xdr:from>
    <xdr:to>
      <xdr:col>21</xdr:col>
      <xdr:colOff>262453</xdr:colOff>
      <xdr:row>50</xdr:row>
      <xdr:rowOff>161925</xdr:rowOff>
    </xdr:to>
    <xdr:pic>
      <xdr:nvPicPr>
        <xdr:cNvPr id="5" name="图片 4"/>
        <xdr:cNvPicPr>
          <a:picLocks noChangeAspect="1"/>
        </xdr:cNvPicPr>
      </xdr:nvPicPr>
      <xdr:blipFill>
        <a:blip r:embed="rId4"/>
        <a:stretch>
          <a:fillRect/>
        </a:stretch>
      </xdr:blipFill>
      <xdr:spPr>
        <a:xfrm>
          <a:off x="13807440" y="7888605"/>
          <a:ext cx="5062855" cy="29337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0.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comments" Target="../comments49.xml"/></Relationships>
</file>

<file path=xl/worksheets/_rels/sheet101.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comments" Target="../comments50.xml"/></Relationships>
</file>

<file path=xl/worksheets/_rels/sheet103.xml.rels><?xml version="1.0" encoding="UTF-8" standalone="yes"?>
<Relationships xmlns="http://schemas.openxmlformats.org/package/2006/relationships"><Relationship Id="rId2" Type="http://schemas.openxmlformats.org/officeDocument/2006/relationships/vmlDrawing" Target="../drawings/vmlDrawing52.vml"/><Relationship Id="rId1" Type="http://schemas.openxmlformats.org/officeDocument/2006/relationships/comments" Target="../comments51.xml"/></Relationships>
</file>

<file path=xl/worksheets/_rels/sheet104.xml.rels><?xml version="1.0" encoding="UTF-8" standalone="yes"?>
<Relationships xmlns="http://schemas.openxmlformats.org/package/2006/relationships"><Relationship Id="rId2" Type="http://schemas.openxmlformats.org/officeDocument/2006/relationships/vmlDrawing" Target="../drawings/vmlDrawing53.vml"/><Relationship Id="rId1" Type="http://schemas.openxmlformats.org/officeDocument/2006/relationships/comments" Target="../comments52.xml"/></Relationships>
</file>

<file path=xl/worksheets/_rels/sheet105.xml.rels><?xml version="1.0" encoding="UTF-8" standalone="yes"?>
<Relationships xmlns="http://schemas.openxmlformats.org/package/2006/relationships"><Relationship Id="rId2" Type="http://schemas.openxmlformats.org/officeDocument/2006/relationships/vmlDrawing" Target="../drawings/vmlDrawing54.vml"/><Relationship Id="rId1" Type="http://schemas.openxmlformats.org/officeDocument/2006/relationships/comments" Target="../comments53.xml"/></Relationships>
</file>

<file path=xl/worksheets/_rels/sheet106.xml.rels><?xml version="1.0" encoding="UTF-8" standalone="yes"?>
<Relationships xmlns="http://schemas.openxmlformats.org/package/2006/relationships"><Relationship Id="rId2" Type="http://schemas.openxmlformats.org/officeDocument/2006/relationships/vmlDrawing" Target="../drawings/vmlDrawing55.vml"/><Relationship Id="rId1" Type="http://schemas.openxmlformats.org/officeDocument/2006/relationships/comments" Target="../comments54.xml"/></Relationships>
</file>

<file path=xl/worksheets/_rels/sheet107.xml.rels><?xml version="1.0" encoding="UTF-8" standalone="yes"?>
<Relationships xmlns="http://schemas.openxmlformats.org/package/2006/relationships"><Relationship Id="rId2" Type="http://schemas.openxmlformats.org/officeDocument/2006/relationships/vmlDrawing" Target="../drawings/vmlDrawing56.vml"/><Relationship Id="rId1" Type="http://schemas.openxmlformats.org/officeDocument/2006/relationships/comments" Target="../comments55.xml"/></Relationships>
</file>

<file path=xl/worksheets/_rels/sheet108.xml.rels><?xml version="1.0" encoding="UTF-8" standalone="yes"?>
<Relationships xmlns="http://schemas.openxmlformats.org/package/2006/relationships"><Relationship Id="rId2" Type="http://schemas.openxmlformats.org/officeDocument/2006/relationships/vmlDrawing" Target="../drawings/vmlDrawing57.vml"/><Relationship Id="rId1" Type="http://schemas.openxmlformats.org/officeDocument/2006/relationships/comments" Target="../comments56.xml"/></Relationships>
</file>

<file path=xl/worksheets/_rels/sheet109.xml.rels><?xml version="1.0" encoding="UTF-8" standalone="yes"?>
<Relationships xmlns="http://schemas.openxmlformats.org/package/2006/relationships"><Relationship Id="rId2" Type="http://schemas.openxmlformats.org/officeDocument/2006/relationships/vmlDrawing" Target="../drawings/vmlDrawing58.vml"/><Relationship Id="rId1" Type="http://schemas.openxmlformats.org/officeDocument/2006/relationships/comments" Target="../comments57.xml"/></Relationships>
</file>

<file path=xl/worksheets/_rels/sheet110.xml.rels><?xml version="1.0" encoding="UTF-8" standalone="yes"?>
<Relationships xmlns="http://schemas.openxmlformats.org/package/2006/relationships"><Relationship Id="rId2" Type="http://schemas.openxmlformats.org/officeDocument/2006/relationships/vmlDrawing" Target="../drawings/vmlDrawing59.vml"/><Relationship Id="rId1" Type="http://schemas.openxmlformats.org/officeDocument/2006/relationships/comments" Target="../comments58.xml"/></Relationships>
</file>

<file path=xl/worksheets/_rels/sheet111.xml.rels><?xml version="1.0" encoding="UTF-8" standalone="yes"?>
<Relationships xmlns="http://schemas.openxmlformats.org/package/2006/relationships"><Relationship Id="rId2" Type="http://schemas.openxmlformats.org/officeDocument/2006/relationships/vmlDrawing" Target="../drawings/vmlDrawing60.vml"/><Relationship Id="rId1" Type="http://schemas.openxmlformats.org/officeDocument/2006/relationships/comments" Target="../comments59.xml"/></Relationships>
</file>

<file path=xl/worksheets/_rels/sheet112.xml.rels><?xml version="1.0" encoding="UTF-8" standalone="yes"?>
<Relationships xmlns="http://schemas.openxmlformats.org/package/2006/relationships"><Relationship Id="rId2" Type="http://schemas.openxmlformats.org/officeDocument/2006/relationships/vmlDrawing" Target="../drawings/vmlDrawing61.vml"/><Relationship Id="rId1" Type="http://schemas.openxmlformats.org/officeDocument/2006/relationships/comments" Target="../comments60.xml"/></Relationships>
</file>

<file path=xl/worksheets/_rels/sheet113.xml.rels><?xml version="1.0" encoding="UTF-8" standalone="yes"?>
<Relationships xmlns="http://schemas.openxmlformats.org/package/2006/relationships"><Relationship Id="rId2" Type="http://schemas.openxmlformats.org/officeDocument/2006/relationships/vmlDrawing" Target="../drawings/vmlDrawing62.vml"/><Relationship Id="rId1" Type="http://schemas.openxmlformats.org/officeDocument/2006/relationships/comments" Target="../comments61.xml"/></Relationships>
</file>

<file path=xl/worksheets/_rels/sheet116.xml.rels><?xml version="1.0" encoding="UTF-8" standalone="yes"?>
<Relationships xmlns="http://schemas.openxmlformats.org/package/2006/relationships"><Relationship Id="rId2" Type="http://schemas.openxmlformats.org/officeDocument/2006/relationships/vmlDrawing" Target="../drawings/vmlDrawing63.vml"/><Relationship Id="rId1" Type="http://schemas.openxmlformats.org/officeDocument/2006/relationships/comments" Target="../comments62.xml"/></Relationships>
</file>

<file path=xl/worksheets/_rels/sheet118.xml.rels><?xml version="1.0" encoding="UTF-8" standalone="yes"?>
<Relationships xmlns="http://schemas.openxmlformats.org/package/2006/relationships"><Relationship Id="rId2" Type="http://schemas.openxmlformats.org/officeDocument/2006/relationships/vmlDrawing" Target="../drawings/vmlDrawing64.vml"/><Relationship Id="rId1" Type="http://schemas.openxmlformats.org/officeDocument/2006/relationships/comments" Target="../comments63.xml"/></Relationships>
</file>

<file path=xl/worksheets/_rels/sheet119.xml.rels><?xml version="1.0" encoding="UTF-8" standalone="yes"?>
<Relationships xmlns="http://schemas.openxmlformats.org/package/2006/relationships"><Relationship Id="rId2" Type="http://schemas.openxmlformats.org/officeDocument/2006/relationships/vmlDrawing" Target="../drawings/vmlDrawing65.vml"/><Relationship Id="rId1" Type="http://schemas.openxmlformats.org/officeDocument/2006/relationships/comments" Target="../comments64.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8.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4.x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5.xml"/></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6.xml"/></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7.xml"/></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8.xml"/></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9.xml"/></Relationships>
</file>

<file path=xl/worksheets/_rels/sheet4.xml.rels><?xml version="1.0" encoding="UTF-8" standalone="yes"?>
<Relationships xmlns="http://schemas.openxmlformats.org/package/2006/relationships"><Relationship Id="rId5" Type="http://schemas.openxmlformats.org/officeDocument/2006/relationships/hyperlink" Target="https://www.tianyancha.com/map/3094415074" TargetMode="External"/><Relationship Id="rId4" Type="http://schemas.openxmlformats.org/officeDocument/2006/relationships/hyperlink" Target="https://www.tianyancha.com/human/1927347884-c3094415074" TargetMode="External"/><Relationship Id="rId3" Type="http://schemas.openxmlformats.org/officeDocument/2006/relationships/hyperlink" Target="https://www.tianyancha.com/snapshot/3094415074" TargetMode="External"/><Relationship Id="rId2" Type="http://schemas.openxmlformats.org/officeDocument/2006/relationships/hyperlink" Target="https://www.tianyancha.com/company/3094415074/past" TargetMode="External"/><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20.x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21.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22.xml"/></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23.xml"/></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5" Type="http://schemas.openxmlformats.org/officeDocument/2006/relationships/hyperlink" Target="https://www.tianyancha.com/map/4730794" TargetMode="External"/><Relationship Id="rId4" Type="http://schemas.openxmlformats.org/officeDocument/2006/relationships/hyperlink" Target="https://www.tianyancha.com/human/1770401993-c4730794" TargetMode="External"/><Relationship Id="rId3" Type="http://schemas.openxmlformats.org/officeDocument/2006/relationships/hyperlink" Target="https://www.tianyancha.com/snapshot/4730794" TargetMode="External"/><Relationship Id="rId2" Type="http://schemas.openxmlformats.org/officeDocument/2006/relationships/hyperlink" Target="https://www.tianyancha.com/company/4730794/past" TargetMode="External"/><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5.xml"/></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6.xml"/></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7.xml"/></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8.xml"/></Relationships>
</file>

<file path=xl/worksheets/_rels/sheet54.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comments" Target="../comments29.xml"/></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comments" Target="../comments30.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1.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6.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comments" Target="../comments31.xml"/></Relationships>
</file>

<file path=xl/worksheets/_rels/sheet77.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comments" Target="../comments32.xml"/></Relationships>
</file>

<file path=xl/worksheets/_rels/sheet78.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comments" Target="../comments33.xml"/></Relationships>
</file>

<file path=xl/worksheets/_rels/sheet79.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comments" Target="../comments34.xml"/></Relationships>
</file>

<file path=xl/worksheets/_rels/sheet80.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comments" Target="../comments35.xml"/></Relationships>
</file>

<file path=xl/worksheets/_rels/sheet82.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comments" Target="../comments36.xml"/></Relationships>
</file>

<file path=xl/worksheets/_rels/sheet83.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comments" Target="../comments37.xml"/></Relationships>
</file>

<file path=xl/worksheets/_rels/sheet84.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comments" Target="../comments38.xml"/></Relationships>
</file>

<file path=xl/worksheets/_rels/sheet86.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comments" Target="../comments39.xml"/></Relationships>
</file>

<file path=xl/worksheets/_rels/sheet87.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comments" Target="../comments40.xml"/></Relationships>
</file>

<file path=xl/worksheets/_rels/sheet88.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comments" Target="../comments4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2.xml"/></Relationships>
</file>

<file path=xl/worksheets/_rels/sheet90.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comments" Target="../comments42.xml"/></Relationships>
</file>

<file path=xl/worksheets/_rels/sheet91.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comments" Target="../comments43.xml"/></Relationships>
</file>

<file path=xl/worksheets/_rels/sheet92.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comments" Target="../comments44.xml"/></Relationships>
</file>

<file path=xl/worksheets/_rels/sheet93.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comments" Target="../comments45.xml"/></Relationships>
</file>

<file path=xl/worksheets/_rels/sheet95.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comments" Target="../comments46.xml"/></Relationships>
</file>

<file path=xl/worksheets/_rels/sheet96.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comments" Target="../comments47.xml"/></Relationships>
</file>

<file path=xl/worksheets/_rels/sheet98.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comments" Target="../comments4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
  <sheetViews>
    <sheetView showGridLines="0" workbookViewId="0">
      <selection activeCell="F11" sqref="F11:M11"/>
    </sheetView>
  </sheetViews>
  <sheetFormatPr defaultColWidth="11" defaultRowHeight="12"/>
  <cols>
    <col min="1" max="1" width="1.9" style="805" customWidth="1"/>
    <col min="2" max="2" width="3.4" style="805" customWidth="1"/>
    <col min="3" max="3" width="2.9" style="805" customWidth="1"/>
    <col min="4" max="4" width="15.1" style="805" customWidth="1"/>
    <col min="5" max="5" width="12" style="805" customWidth="1"/>
    <col min="6" max="6" width="5.6" style="805" customWidth="1"/>
    <col min="7" max="7" width="3.1" style="805" customWidth="1"/>
    <col min="8" max="8" width="4.1" style="805" customWidth="1"/>
    <col min="9" max="9" width="2.5" style="805" customWidth="1"/>
    <col min="10" max="10" width="3.6" style="805" customWidth="1"/>
    <col min="11" max="11" width="2.1" style="805" customWidth="1"/>
    <col min="12" max="12" width="5.9" style="805" customWidth="1"/>
    <col min="13" max="13" width="6.1" style="805" customWidth="1"/>
    <col min="14" max="14" width="3.6" style="805" customWidth="1"/>
    <col min="15" max="15" width="3.4" style="805" customWidth="1"/>
    <col min="16" max="16384" width="11" style="805"/>
  </cols>
  <sheetData>
    <row r="1" ht="12.75" spans="1:2">
      <c r="A1" s="806" t="s">
        <v>0</v>
      </c>
      <c r="B1" s="806"/>
    </row>
    <row r="2" ht="18" customHeight="1" spans="2:15">
      <c r="B2" s="807"/>
      <c r="C2" s="808"/>
      <c r="D2" s="808"/>
      <c r="E2" s="808"/>
      <c r="F2" s="808"/>
      <c r="G2" s="808"/>
      <c r="H2" s="808"/>
      <c r="I2" s="808"/>
      <c r="J2" s="808"/>
      <c r="K2" s="808"/>
      <c r="L2" s="808"/>
      <c r="M2" s="808"/>
      <c r="N2" s="808"/>
      <c r="O2" s="857"/>
    </row>
    <row r="3" ht="43.5" customHeight="1" spans="2:15">
      <c r="B3" s="809"/>
      <c r="C3" s="810" t="s">
        <v>1</v>
      </c>
      <c r="D3" s="811"/>
      <c r="E3" s="811"/>
      <c r="F3" s="811"/>
      <c r="G3" s="811"/>
      <c r="H3" s="811"/>
      <c r="I3" s="811"/>
      <c r="J3" s="811"/>
      <c r="K3" s="811"/>
      <c r="L3" s="811"/>
      <c r="M3" s="811"/>
      <c r="N3" s="858"/>
      <c r="O3" s="859"/>
    </row>
    <row r="4" ht="12.75" spans="2:15">
      <c r="B4" s="809"/>
      <c r="C4" s="812"/>
      <c r="D4" s="813" t="s">
        <v>2</v>
      </c>
      <c r="E4" s="814"/>
      <c r="F4" s="814"/>
      <c r="G4" s="814"/>
      <c r="H4" s="814"/>
      <c r="I4" s="814"/>
      <c r="J4" s="814"/>
      <c r="K4" s="814"/>
      <c r="L4" s="814"/>
      <c r="M4" s="814"/>
      <c r="N4" s="860"/>
      <c r="O4" s="859"/>
    </row>
    <row r="5" ht="18" customHeight="1" spans="2:15">
      <c r="B5" s="809"/>
      <c r="C5" s="812"/>
      <c r="D5" s="815" t="s">
        <v>3</v>
      </c>
      <c r="E5" s="816"/>
      <c r="F5" s="817" t="s">
        <v>4</v>
      </c>
      <c r="G5" s="818"/>
      <c r="H5" s="818"/>
      <c r="I5" s="818"/>
      <c r="J5" s="818"/>
      <c r="K5" s="818"/>
      <c r="L5" s="818"/>
      <c r="M5" s="861"/>
      <c r="N5" s="860"/>
      <c r="O5" s="859"/>
    </row>
    <row r="6" ht="9.75" customHeight="1" spans="2:15">
      <c r="B6" s="809"/>
      <c r="C6" s="812"/>
      <c r="D6" s="819"/>
      <c r="E6" s="820"/>
      <c r="F6" s="820"/>
      <c r="G6" s="820"/>
      <c r="H6" s="820"/>
      <c r="I6" s="820"/>
      <c r="J6" s="820"/>
      <c r="K6" s="820"/>
      <c r="L6" s="820"/>
      <c r="M6" s="862"/>
      <c r="N6" s="860"/>
      <c r="O6" s="859"/>
    </row>
    <row r="7" ht="18" customHeight="1" spans="2:15">
      <c r="B7" s="809"/>
      <c r="C7" s="812"/>
      <c r="D7" s="821" t="s">
        <v>5</v>
      </c>
      <c r="E7" s="822"/>
      <c r="F7" s="823">
        <v>2024</v>
      </c>
      <c r="G7" s="824" t="s">
        <v>6</v>
      </c>
      <c r="H7" s="823">
        <v>8</v>
      </c>
      <c r="I7" s="824" t="s">
        <v>7</v>
      </c>
      <c r="J7" s="823">
        <v>31</v>
      </c>
      <c r="K7" s="824" t="s">
        <v>8</v>
      </c>
      <c r="L7" s="863"/>
      <c r="M7" s="864"/>
      <c r="N7" s="860"/>
      <c r="O7" s="859"/>
    </row>
    <row r="8" ht="9.75" customHeight="1" spans="2:15">
      <c r="B8" s="809"/>
      <c r="C8" s="812"/>
      <c r="D8" s="825"/>
      <c r="E8" s="826"/>
      <c r="F8" s="827"/>
      <c r="G8" s="827"/>
      <c r="H8" s="827"/>
      <c r="I8" s="827"/>
      <c r="J8" s="827"/>
      <c r="K8" s="827"/>
      <c r="L8" s="826"/>
      <c r="M8" s="865"/>
      <c r="N8" s="860"/>
      <c r="O8" s="859"/>
    </row>
    <row r="9" ht="18" customHeight="1" spans="2:15">
      <c r="B9" s="809"/>
      <c r="C9" s="812"/>
      <c r="D9" s="821" t="s">
        <v>9</v>
      </c>
      <c r="E9" s="822"/>
      <c r="F9" s="828" t="s">
        <v>10</v>
      </c>
      <c r="G9" s="829"/>
      <c r="H9" s="829"/>
      <c r="I9" s="829"/>
      <c r="J9" s="829"/>
      <c r="K9" s="829"/>
      <c r="L9" s="829"/>
      <c r="M9" s="866"/>
      <c r="N9" s="860"/>
      <c r="O9" s="859"/>
    </row>
    <row r="10" ht="9.75" customHeight="1" spans="2:15">
      <c r="B10" s="809"/>
      <c r="C10" s="812"/>
      <c r="D10" s="830"/>
      <c r="E10" s="831"/>
      <c r="F10" s="831"/>
      <c r="G10" s="831"/>
      <c r="H10" s="831"/>
      <c r="I10" s="831"/>
      <c r="J10" s="831"/>
      <c r="K10" s="831"/>
      <c r="L10" s="831"/>
      <c r="M10" s="867"/>
      <c r="N10" s="860"/>
      <c r="O10" s="859"/>
    </row>
    <row r="11" ht="18" customHeight="1" spans="2:15">
      <c r="B11" s="809"/>
      <c r="C11" s="812"/>
      <c r="D11" s="821" t="s">
        <v>11</v>
      </c>
      <c r="E11" s="822"/>
      <c r="F11" s="828" t="s">
        <v>12</v>
      </c>
      <c r="G11" s="829"/>
      <c r="H11" s="829"/>
      <c r="I11" s="829"/>
      <c r="J11" s="829"/>
      <c r="K11" s="829"/>
      <c r="L11" s="829"/>
      <c r="M11" s="866"/>
      <c r="N11" s="860"/>
      <c r="O11" s="859"/>
    </row>
    <row r="12" ht="10.5" customHeight="1" spans="2:15">
      <c r="B12" s="809"/>
      <c r="C12" s="812"/>
      <c r="D12" s="832"/>
      <c r="E12" s="833"/>
      <c r="F12" s="833"/>
      <c r="G12" s="833"/>
      <c r="H12" s="833"/>
      <c r="I12" s="833"/>
      <c r="J12" s="833"/>
      <c r="K12" s="833"/>
      <c r="L12" s="833"/>
      <c r="M12" s="868"/>
      <c r="N12" s="860"/>
      <c r="O12" s="859"/>
    </row>
    <row r="13" ht="18" customHeight="1" spans="2:15">
      <c r="B13" s="809"/>
      <c r="C13" s="812"/>
      <c r="D13" s="834" t="s">
        <v>13</v>
      </c>
      <c r="E13" s="835"/>
      <c r="F13" s="823">
        <v>2024</v>
      </c>
      <c r="G13" s="824" t="s">
        <v>6</v>
      </c>
      <c r="H13" s="823">
        <v>9</v>
      </c>
      <c r="I13" s="824" t="s">
        <v>7</v>
      </c>
      <c r="J13" s="823">
        <v>20</v>
      </c>
      <c r="K13" s="824" t="s">
        <v>8</v>
      </c>
      <c r="L13" s="863"/>
      <c r="M13" s="864"/>
      <c r="N13" s="860"/>
      <c r="O13" s="859"/>
    </row>
    <row r="14" ht="10.5" customHeight="1" spans="2:15">
      <c r="B14" s="809"/>
      <c r="C14" s="812"/>
      <c r="D14" s="836"/>
      <c r="E14" s="837"/>
      <c r="F14" s="837"/>
      <c r="G14" s="837"/>
      <c r="H14" s="837"/>
      <c r="I14" s="837"/>
      <c r="J14" s="837"/>
      <c r="K14" s="837"/>
      <c r="L14" s="837"/>
      <c r="M14" s="869"/>
      <c r="N14" s="860"/>
      <c r="O14" s="859"/>
    </row>
    <row r="15" ht="12.75" spans="2:15">
      <c r="B15" s="809"/>
      <c r="C15" s="812"/>
      <c r="D15" s="838"/>
      <c r="E15" s="838"/>
      <c r="F15" s="838"/>
      <c r="G15" s="838"/>
      <c r="H15" s="838"/>
      <c r="I15" s="838"/>
      <c r="J15" s="838"/>
      <c r="K15" s="838"/>
      <c r="L15" s="838"/>
      <c r="M15" s="838"/>
      <c r="N15" s="860"/>
      <c r="O15" s="859"/>
    </row>
    <row r="16" ht="12.75" spans="2:15">
      <c r="B16" s="809"/>
      <c r="C16" s="812"/>
      <c r="D16" s="813" t="s">
        <v>14</v>
      </c>
      <c r="E16" s="814"/>
      <c r="F16" s="814"/>
      <c r="G16" s="814"/>
      <c r="H16" s="814"/>
      <c r="I16" s="814"/>
      <c r="J16" s="814"/>
      <c r="K16" s="814"/>
      <c r="L16" s="814"/>
      <c r="M16" s="814"/>
      <c r="N16" s="860"/>
      <c r="O16" s="859"/>
    </row>
    <row r="17" ht="18" customHeight="1" spans="2:15">
      <c r="B17" s="809"/>
      <c r="C17" s="812"/>
      <c r="D17" s="839" t="s">
        <v>15</v>
      </c>
      <c r="E17" s="840"/>
      <c r="F17" s="841" t="s">
        <v>16</v>
      </c>
      <c r="G17" s="842"/>
      <c r="H17" s="842"/>
      <c r="I17" s="842"/>
      <c r="J17" s="842"/>
      <c r="K17" s="842"/>
      <c r="L17" s="842"/>
      <c r="M17" s="870"/>
      <c r="N17" s="860"/>
      <c r="O17" s="859"/>
    </row>
    <row r="18" ht="9.75" customHeight="1" spans="2:15">
      <c r="B18" s="809"/>
      <c r="C18" s="812"/>
      <c r="D18" s="843"/>
      <c r="E18" s="844"/>
      <c r="F18" s="844"/>
      <c r="G18" s="844"/>
      <c r="H18" s="844"/>
      <c r="I18" s="844"/>
      <c r="J18" s="844"/>
      <c r="K18" s="844"/>
      <c r="L18" s="844"/>
      <c r="M18" s="871"/>
      <c r="N18" s="860"/>
      <c r="O18" s="859"/>
    </row>
    <row r="19" ht="18" customHeight="1" spans="2:15">
      <c r="B19" s="809"/>
      <c r="C19" s="812"/>
      <c r="D19" s="834" t="s">
        <v>17</v>
      </c>
      <c r="E19" s="845"/>
      <c r="F19" s="828" t="s">
        <v>18</v>
      </c>
      <c r="G19" s="829"/>
      <c r="H19" s="829"/>
      <c r="I19" s="829"/>
      <c r="J19" s="829"/>
      <c r="K19" s="829"/>
      <c r="L19" s="829"/>
      <c r="M19" s="866"/>
      <c r="N19" s="860"/>
      <c r="O19" s="859"/>
    </row>
    <row r="20" ht="9.75" customHeight="1" spans="2:15">
      <c r="B20" s="809"/>
      <c r="C20" s="812"/>
      <c r="D20" s="846"/>
      <c r="E20" s="847"/>
      <c r="F20" s="847"/>
      <c r="G20" s="847"/>
      <c r="H20" s="847"/>
      <c r="I20" s="847"/>
      <c r="J20" s="847"/>
      <c r="K20" s="847"/>
      <c r="L20" s="847"/>
      <c r="M20" s="872"/>
      <c r="N20" s="860"/>
      <c r="O20" s="859"/>
    </row>
    <row r="21" ht="18" customHeight="1" spans="2:15">
      <c r="B21" s="809"/>
      <c r="C21" s="812"/>
      <c r="D21" s="834" t="s">
        <v>19</v>
      </c>
      <c r="E21" s="845"/>
      <c r="F21" s="828"/>
      <c r="G21" s="829"/>
      <c r="H21" s="829"/>
      <c r="I21" s="829"/>
      <c r="J21" s="829"/>
      <c r="K21" s="829"/>
      <c r="L21" s="829"/>
      <c r="M21" s="866"/>
      <c r="N21" s="860"/>
      <c r="O21" s="859"/>
    </row>
    <row r="22" ht="9.75" customHeight="1" spans="2:15">
      <c r="B22" s="809"/>
      <c r="C22" s="812"/>
      <c r="D22" s="846"/>
      <c r="E22" s="847"/>
      <c r="F22" s="847"/>
      <c r="G22" s="847"/>
      <c r="H22" s="847"/>
      <c r="I22" s="847"/>
      <c r="J22" s="847"/>
      <c r="K22" s="847"/>
      <c r="L22" s="847"/>
      <c r="M22" s="872"/>
      <c r="N22" s="860"/>
      <c r="O22" s="859"/>
    </row>
    <row r="23" ht="18" customHeight="1" spans="2:15">
      <c r="B23" s="809"/>
      <c r="C23" s="812"/>
      <c r="D23" s="834" t="s">
        <v>20</v>
      </c>
      <c r="E23" s="845"/>
      <c r="F23" s="828" t="s">
        <v>21</v>
      </c>
      <c r="G23" s="829"/>
      <c r="H23" s="829"/>
      <c r="I23" s="829"/>
      <c r="J23" s="829"/>
      <c r="K23" s="829"/>
      <c r="L23" s="829"/>
      <c r="M23" s="866"/>
      <c r="N23" s="860"/>
      <c r="O23" s="859"/>
    </row>
    <row r="24" ht="9.75" customHeight="1" spans="2:15">
      <c r="B24" s="809"/>
      <c r="C24" s="812"/>
      <c r="D24" s="846"/>
      <c r="E24" s="847"/>
      <c r="F24" s="847"/>
      <c r="G24" s="847"/>
      <c r="H24" s="847"/>
      <c r="I24" s="847"/>
      <c r="J24" s="847"/>
      <c r="K24" s="847"/>
      <c r="L24" s="847"/>
      <c r="M24" s="872"/>
      <c r="N24" s="860"/>
      <c r="O24" s="859"/>
    </row>
    <row r="25" ht="18" customHeight="1" spans="2:15">
      <c r="B25" s="809"/>
      <c r="C25" s="812"/>
      <c r="D25" s="834" t="s">
        <v>22</v>
      </c>
      <c r="E25" s="845"/>
      <c r="F25" s="828"/>
      <c r="G25" s="829"/>
      <c r="H25" s="829"/>
      <c r="I25" s="829"/>
      <c r="J25" s="829"/>
      <c r="K25" s="829"/>
      <c r="L25" s="829"/>
      <c r="M25" s="866"/>
      <c r="N25" s="860"/>
      <c r="O25" s="859"/>
    </row>
    <row r="26" ht="9.75" customHeight="1" spans="2:15">
      <c r="B26" s="809"/>
      <c r="C26" s="812"/>
      <c r="D26" s="846"/>
      <c r="E26" s="847"/>
      <c r="F26" s="847"/>
      <c r="G26" s="847"/>
      <c r="H26" s="847"/>
      <c r="I26" s="847"/>
      <c r="J26" s="847"/>
      <c r="K26" s="847"/>
      <c r="L26" s="847"/>
      <c r="M26" s="872"/>
      <c r="N26" s="860"/>
      <c r="O26" s="859"/>
    </row>
    <row r="27" ht="18" customHeight="1" spans="2:15">
      <c r="B27" s="809"/>
      <c r="C27" s="812"/>
      <c r="D27" s="834" t="s">
        <v>23</v>
      </c>
      <c r="E27" s="845"/>
      <c r="F27" s="828" t="s">
        <v>21</v>
      </c>
      <c r="G27" s="829"/>
      <c r="H27" s="829"/>
      <c r="I27" s="829"/>
      <c r="J27" s="829"/>
      <c r="K27" s="829"/>
      <c r="L27" s="829"/>
      <c r="M27" s="866"/>
      <c r="N27" s="860"/>
      <c r="O27" s="859"/>
    </row>
    <row r="28" ht="9.75" customHeight="1" spans="2:15">
      <c r="B28" s="809"/>
      <c r="C28" s="812"/>
      <c r="D28" s="846"/>
      <c r="E28" s="847"/>
      <c r="F28" s="847"/>
      <c r="G28" s="847"/>
      <c r="H28" s="847"/>
      <c r="I28" s="847"/>
      <c r="J28" s="847"/>
      <c r="K28" s="847"/>
      <c r="L28" s="847"/>
      <c r="M28" s="872"/>
      <c r="N28" s="860"/>
      <c r="O28" s="859"/>
    </row>
    <row r="29" ht="18" customHeight="1" spans="2:15">
      <c r="B29" s="809"/>
      <c r="C29" s="812"/>
      <c r="D29" s="834" t="s">
        <v>24</v>
      </c>
      <c r="E29" s="845"/>
      <c r="F29" s="828"/>
      <c r="G29" s="829"/>
      <c r="H29" s="829"/>
      <c r="I29" s="829"/>
      <c r="J29" s="829"/>
      <c r="K29" s="829"/>
      <c r="L29" s="829"/>
      <c r="M29" s="866"/>
      <c r="N29" s="860"/>
      <c r="O29" s="859"/>
    </row>
    <row r="30" ht="9.75" customHeight="1" spans="2:15">
      <c r="B30" s="809"/>
      <c r="C30" s="812"/>
      <c r="D30" s="846"/>
      <c r="E30" s="847"/>
      <c r="F30" s="847"/>
      <c r="G30" s="847"/>
      <c r="H30" s="847"/>
      <c r="I30" s="847"/>
      <c r="J30" s="847"/>
      <c r="K30" s="847"/>
      <c r="L30" s="847"/>
      <c r="M30" s="872"/>
      <c r="N30" s="860"/>
      <c r="O30" s="859"/>
    </row>
    <row r="31" ht="18" customHeight="1" spans="2:15">
      <c r="B31" s="809"/>
      <c r="C31" s="812"/>
      <c r="D31" s="834" t="s">
        <v>25</v>
      </c>
      <c r="E31" s="845"/>
      <c r="F31" s="828"/>
      <c r="G31" s="829"/>
      <c r="H31" s="829"/>
      <c r="I31" s="829"/>
      <c r="J31" s="829"/>
      <c r="K31" s="829"/>
      <c r="L31" s="829"/>
      <c r="M31" s="866"/>
      <c r="N31" s="860"/>
      <c r="O31" s="859"/>
    </row>
    <row r="32" ht="9.75" customHeight="1" spans="2:15">
      <c r="B32" s="809"/>
      <c r="C32" s="812"/>
      <c r="D32" s="846"/>
      <c r="E32" s="847"/>
      <c r="F32" s="847"/>
      <c r="G32" s="847"/>
      <c r="H32" s="847"/>
      <c r="I32" s="847"/>
      <c r="J32" s="847"/>
      <c r="K32" s="847"/>
      <c r="L32" s="847"/>
      <c r="M32" s="872"/>
      <c r="N32" s="860"/>
      <c r="O32" s="859"/>
    </row>
    <row r="33" ht="18" customHeight="1" spans="2:15">
      <c r="B33" s="809"/>
      <c r="C33" s="812"/>
      <c r="D33" s="834" t="s">
        <v>26</v>
      </c>
      <c r="E33" s="845"/>
      <c r="F33" s="828"/>
      <c r="G33" s="829"/>
      <c r="H33" s="829"/>
      <c r="I33" s="829"/>
      <c r="J33" s="829"/>
      <c r="K33" s="829"/>
      <c r="L33" s="829"/>
      <c r="M33" s="866"/>
      <c r="N33" s="860"/>
      <c r="O33" s="859"/>
    </row>
    <row r="34" ht="9.75" customHeight="1" spans="2:15">
      <c r="B34" s="809"/>
      <c r="C34" s="812"/>
      <c r="D34" s="846"/>
      <c r="E34" s="847"/>
      <c r="F34" s="847"/>
      <c r="G34" s="847"/>
      <c r="H34" s="847"/>
      <c r="I34" s="847"/>
      <c r="J34" s="847"/>
      <c r="K34" s="847"/>
      <c r="L34" s="847"/>
      <c r="M34" s="872"/>
      <c r="N34" s="860"/>
      <c r="O34" s="859"/>
    </row>
    <row r="35" ht="18" customHeight="1" spans="2:15">
      <c r="B35" s="809"/>
      <c r="C35" s="812"/>
      <c r="D35" s="834" t="s">
        <v>27</v>
      </c>
      <c r="E35" s="845"/>
      <c r="F35" s="828"/>
      <c r="G35" s="829"/>
      <c r="H35" s="829"/>
      <c r="I35" s="829"/>
      <c r="J35" s="829"/>
      <c r="K35" s="829"/>
      <c r="L35" s="829"/>
      <c r="M35" s="866"/>
      <c r="N35" s="860"/>
      <c r="O35" s="859"/>
    </row>
    <row r="36" ht="9.75" customHeight="1" spans="2:15">
      <c r="B36" s="809"/>
      <c r="C36" s="812"/>
      <c r="D36" s="846"/>
      <c r="E36" s="847"/>
      <c r="F36" s="847"/>
      <c r="G36" s="847"/>
      <c r="H36" s="847"/>
      <c r="I36" s="847"/>
      <c r="J36" s="847"/>
      <c r="K36" s="847"/>
      <c r="L36" s="847"/>
      <c r="M36" s="872"/>
      <c r="N36" s="860"/>
      <c r="O36" s="859"/>
    </row>
    <row r="37" ht="18" customHeight="1" spans="2:15">
      <c r="B37" s="809"/>
      <c r="C37" s="812"/>
      <c r="D37" s="834" t="s">
        <v>28</v>
      </c>
      <c r="E37" s="845"/>
      <c r="F37" s="828"/>
      <c r="G37" s="829"/>
      <c r="H37" s="829"/>
      <c r="I37" s="829"/>
      <c r="J37" s="829"/>
      <c r="K37" s="829"/>
      <c r="L37" s="829"/>
      <c r="M37" s="866"/>
      <c r="N37" s="860"/>
      <c r="O37" s="859"/>
    </row>
    <row r="38" ht="9.75" customHeight="1" spans="2:15">
      <c r="B38" s="809"/>
      <c r="C38" s="812"/>
      <c r="D38" s="846"/>
      <c r="E38" s="847"/>
      <c r="F38" s="847"/>
      <c r="G38" s="847"/>
      <c r="H38" s="847"/>
      <c r="I38" s="847"/>
      <c r="J38" s="847"/>
      <c r="K38" s="847"/>
      <c r="L38" s="847"/>
      <c r="M38" s="872"/>
      <c r="N38" s="860"/>
      <c r="O38" s="859"/>
    </row>
    <row r="39" ht="18" customHeight="1" spans="2:15">
      <c r="B39" s="809"/>
      <c r="C39" s="812"/>
      <c r="D39" s="834" t="s">
        <v>29</v>
      </c>
      <c r="E39" s="845"/>
      <c r="F39" s="828"/>
      <c r="G39" s="829"/>
      <c r="H39" s="829"/>
      <c r="I39" s="829"/>
      <c r="J39" s="829"/>
      <c r="K39" s="829"/>
      <c r="L39" s="829"/>
      <c r="M39" s="866"/>
      <c r="N39" s="860"/>
      <c r="O39" s="859"/>
    </row>
    <row r="40" ht="9.75" customHeight="1" spans="2:15">
      <c r="B40" s="809"/>
      <c r="C40" s="812"/>
      <c r="D40" s="846"/>
      <c r="E40" s="847"/>
      <c r="F40" s="847"/>
      <c r="G40" s="847"/>
      <c r="H40" s="847"/>
      <c r="I40" s="847"/>
      <c r="J40" s="847"/>
      <c r="K40" s="847"/>
      <c r="L40" s="847"/>
      <c r="M40" s="872"/>
      <c r="N40" s="860"/>
      <c r="O40" s="859"/>
    </row>
    <row r="41" ht="18" customHeight="1" spans="2:15">
      <c r="B41" s="809"/>
      <c r="C41" s="812"/>
      <c r="D41" s="848" t="s">
        <v>30</v>
      </c>
      <c r="E41" s="849"/>
      <c r="F41" s="850"/>
      <c r="G41" s="851"/>
      <c r="H41" s="851"/>
      <c r="I41" s="851"/>
      <c r="J41" s="851"/>
      <c r="K41" s="851"/>
      <c r="L41" s="851"/>
      <c r="M41" s="873"/>
      <c r="N41" s="860"/>
      <c r="O41" s="859"/>
    </row>
    <row r="42" ht="8.25" customHeight="1" spans="2:15">
      <c r="B42" s="809"/>
      <c r="C42" s="812"/>
      <c r="D42" s="852"/>
      <c r="E42" s="852"/>
      <c r="F42" s="852"/>
      <c r="G42" s="852"/>
      <c r="H42" s="852"/>
      <c r="I42" s="852"/>
      <c r="J42" s="852"/>
      <c r="K42" s="852"/>
      <c r="L42" s="852"/>
      <c r="M42" s="852"/>
      <c r="N42" s="860"/>
      <c r="O42" s="859"/>
    </row>
    <row r="43" ht="65.25" customHeight="1" spans="2:15">
      <c r="B43" s="809"/>
      <c r="C43" s="853"/>
      <c r="D43" s="854"/>
      <c r="E43" s="854"/>
      <c r="F43" s="854"/>
      <c r="G43" s="854"/>
      <c r="H43" s="854"/>
      <c r="I43" s="854"/>
      <c r="J43" s="854"/>
      <c r="K43" s="854"/>
      <c r="L43" s="854"/>
      <c r="M43" s="854"/>
      <c r="N43" s="874"/>
      <c r="O43" s="859"/>
    </row>
    <row r="44" ht="18" customHeight="1" spans="2:15">
      <c r="B44" s="855"/>
      <c r="C44" s="856"/>
      <c r="D44" s="856"/>
      <c r="E44" s="856"/>
      <c r="F44" s="856"/>
      <c r="G44" s="856"/>
      <c r="H44" s="856"/>
      <c r="I44" s="856"/>
      <c r="J44" s="856"/>
      <c r="K44" s="856"/>
      <c r="L44" s="856"/>
      <c r="M44" s="856"/>
      <c r="N44" s="856"/>
      <c r="O44" s="875"/>
    </row>
    <row r="45" ht="12.75"/>
  </sheetData>
  <mergeCells count="45">
    <mergeCell ref="A1:B1"/>
    <mergeCell ref="B2:O2"/>
    <mergeCell ref="C3:N3"/>
    <mergeCell ref="D4:M4"/>
    <mergeCell ref="D5:E5"/>
    <mergeCell ref="F5:M5"/>
    <mergeCell ref="D7:E7"/>
    <mergeCell ref="D9:E9"/>
    <mergeCell ref="F9:M9"/>
    <mergeCell ref="D11:E11"/>
    <mergeCell ref="F11:M11"/>
    <mergeCell ref="D13:E13"/>
    <mergeCell ref="D15:M15"/>
    <mergeCell ref="D16:M16"/>
    <mergeCell ref="D17:E17"/>
    <mergeCell ref="F17:M17"/>
    <mergeCell ref="D19:E19"/>
    <mergeCell ref="F19:M19"/>
    <mergeCell ref="D21:E21"/>
    <mergeCell ref="F21:M21"/>
    <mergeCell ref="D23:E23"/>
    <mergeCell ref="F23:M23"/>
    <mergeCell ref="D25:E25"/>
    <mergeCell ref="F25:M25"/>
    <mergeCell ref="D27:E27"/>
    <mergeCell ref="F27:M27"/>
    <mergeCell ref="D29:E29"/>
    <mergeCell ref="F29:M29"/>
    <mergeCell ref="D31:E31"/>
    <mergeCell ref="F31:M31"/>
    <mergeCell ref="D33:E33"/>
    <mergeCell ref="F33:M33"/>
    <mergeCell ref="D35:E35"/>
    <mergeCell ref="F35:M35"/>
    <mergeCell ref="D37:E37"/>
    <mergeCell ref="F37:M37"/>
    <mergeCell ref="D39:E39"/>
    <mergeCell ref="F39:M39"/>
    <mergeCell ref="D41:E41"/>
    <mergeCell ref="F41:M41"/>
    <mergeCell ref="D43:M43"/>
    <mergeCell ref="B3:B43"/>
    <mergeCell ref="C4:C43"/>
    <mergeCell ref="N4:N43"/>
    <mergeCell ref="O3:O43"/>
  </mergeCells>
  <dataValidations count="5">
    <dataValidation allowBlank="1" showInputMessage="1" showErrorMessage="1" sqref="D5 F5 E8:M8 D7:D8"/>
    <dataValidation type="list" allowBlank="1" showInputMessage="1" showErrorMessage="1" sqref="F7 F13">
      <formula1>"2019,2020,2021,2022,2023,2024"</formula1>
    </dataValidation>
    <dataValidation type="list" allowBlank="1" showInputMessage="1" showErrorMessage="1" sqref="H7 H13">
      <formula1>"1,2,3,4,5,6,7,8,9,10,11,12"</formula1>
    </dataValidation>
    <dataValidation type="list" allowBlank="1" showInputMessage="1" showErrorMessage="1" sqref="J7 J13">
      <formula1>"1,2,3,4,5,6,7,8,9,10,11,12,13,14,15,16,17,18,19,20,21,22,23,24,25,26,27,28,29,30,31"</formula1>
    </dataValidation>
    <dataValidation allowBlank="1" showInputMessage="1" showErrorMessage="1" sqref="D9 D11 D13" errorStyle="information"/>
  </dataValidations>
  <hyperlinks>
    <hyperlink ref="A1:B1" location="索引目录!B2" display="索引页"/>
  </hyperlinks>
  <pageMargins left="1.28" right="0.64" top="1" bottom="1" header="0.5" footer="0.5"/>
  <pageSetup paperSize="9" orientation="portrait"/>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2" sqref="A2:L2"/>
    </sheetView>
  </sheetViews>
  <sheetFormatPr defaultColWidth="11" defaultRowHeight="15" customHeight="1"/>
  <cols>
    <col min="1" max="1" width="5.5" style="4" customWidth="1"/>
    <col min="2" max="2" width="18" style="4" customWidth="1"/>
    <col min="3" max="4" width="14.6" style="4" customWidth="1"/>
    <col min="5" max="5" width="7.5" style="4" customWidth="1"/>
    <col min="6" max="6" width="13" style="5" customWidth="1"/>
    <col min="7" max="7" width="13.5" style="5" customWidth="1"/>
    <col min="8" max="8" width="15.6" style="5" customWidth="1" outlineLevel="1"/>
    <col min="9" max="9" width="15.1" style="5" customWidth="1"/>
    <col min="10" max="10" width="14.9" style="5" customWidth="1"/>
    <col min="11" max="11" width="11.1" style="5" customWidth="1"/>
    <col min="12" max="12" width="10.4" style="5" customWidth="1"/>
    <col min="13" max="33" width="9" style="5" customWidth="1"/>
    <col min="34" max="16384" width="11" style="5"/>
  </cols>
  <sheetData>
    <row r="1" s="1" customFormat="1" ht="12" customHeight="1" spans="1:12">
      <c r="A1" s="6" t="s">
        <v>135</v>
      </c>
      <c r="B1" s="38" t="s">
        <v>429</v>
      </c>
      <c r="C1" s="8"/>
      <c r="D1" s="8"/>
      <c r="E1" s="8"/>
      <c r="F1" s="9"/>
      <c r="G1" s="9"/>
      <c r="H1" s="9"/>
      <c r="I1" s="9"/>
      <c r="J1" s="9"/>
      <c r="K1" s="9"/>
      <c r="L1" s="9"/>
    </row>
    <row r="2" s="2" customFormat="1" ht="29.4" customHeight="1" spans="1:12">
      <c r="A2" s="10" t="s">
        <v>469</v>
      </c>
      <c r="B2" s="11"/>
      <c r="C2" s="11"/>
      <c r="D2" s="11"/>
      <c r="E2" s="11"/>
      <c r="F2" s="11"/>
      <c r="G2" s="11"/>
      <c r="H2" s="11"/>
      <c r="I2" s="11"/>
      <c r="J2" s="11"/>
      <c r="K2" s="11"/>
      <c r="L2" s="11"/>
    </row>
    <row r="3" customHeight="1" spans="1:12">
      <c r="A3" s="12" t="str">
        <f>CONCATENATE(封面!D7,封面!F7,封面!G7,封面!H7,封面!I7,封面!J7,封面!K7)</f>
        <v>评估基准日：2024年8月31日</v>
      </c>
      <c r="B3" s="12"/>
      <c r="C3" s="12"/>
      <c r="D3" s="12"/>
      <c r="E3" s="12"/>
      <c r="F3" s="12"/>
      <c r="G3" s="12"/>
      <c r="H3" s="12"/>
      <c r="I3" s="12"/>
      <c r="J3" s="13"/>
      <c r="K3" s="13"/>
      <c r="L3" s="13"/>
    </row>
    <row r="4" customHeight="1" spans="1:12">
      <c r="A4" s="14" t="str">
        <f>封面!D5&amp;封面!F5</f>
        <v>产权持有人：中石油昆仑燃气有限公司开封分公司</v>
      </c>
      <c r="L4" s="564" t="e">
        <f>#REF!</f>
        <v>#REF!</v>
      </c>
    </row>
    <row r="5" s="3" customFormat="1" customHeight="1" spans="1:12">
      <c r="A5" s="16" t="s">
        <v>462</v>
      </c>
      <c r="B5" s="16" t="s">
        <v>470</v>
      </c>
      <c r="C5" s="16" t="s">
        <v>471</v>
      </c>
      <c r="D5" s="16" t="s">
        <v>472</v>
      </c>
      <c r="E5" s="16" t="s">
        <v>464</v>
      </c>
      <c r="F5" s="19" t="s">
        <v>465</v>
      </c>
      <c r="G5" s="19" t="s">
        <v>466</v>
      </c>
      <c r="H5" s="17" t="s">
        <v>433</v>
      </c>
      <c r="I5" s="55" t="s">
        <v>434</v>
      </c>
      <c r="J5" s="19" t="s">
        <v>435</v>
      </c>
      <c r="K5" s="19" t="s">
        <v>436</v>
      </c>
      <c r="L5" s="19" t="s">
        <v>467</v>
      </c>
    </row>
    <row r="6" customHeight="1" spans="1:12">
      <c r="A6" s="20"/>
      <c r="B6" s="21"/>
      <c r="C6" s="540"/>
      <c r="D6" s="540"/>
      <c r="E6" s="540"/>
      <c r="F6" s="24"/>
      <c r="G6" s="59"/>
      <c r="H6" s="23"/>
      <c r="I6" s="26"/>
      <c r="J6" s="24"/>
      <c r="K6" s="24" t="str">
        <f t="shared" ref="K6:K27" si="0">IF(J6-I6=0,"",(J6-I6))</f>
        <v/>
      </c>
      <c r="L6" s="24" t="str">
        <f t="shared" ref="L6:L27" si="1">IF(I6=0,"",(J6-I6)/I6*100)</f>
        <v/>
      </c>
    </row>
    <row r="7" customHeight="1" spans="1:12">
      <c r="A7" s="20"/>
      <c r="B7" s="21"/>
      <c r="C7" s="540"/>
      <c r="D7" s="540"/>
      <c r="E7" s="540"/>
      <c r="F7" s="24"/>
      <c r="G7" s="59"/>
      <c r="H7" s="23"/>
      <c r="I7" s="26"/>
      <c r="J7" s="24"/>
      <c r="K7" s="24" t="str">
        <f t="shared" si="0"/>
        <v/>
      </c>
      <c r="L7" s="24" t="str">
        <f t="shared" si="1"/>
        <v/>
      </c>
    </row>
    <row r="8" customHeight="1" spans="1:12">
      <c r="A8" s="20"/>
      <c r="B8" s="21"/>
      <c r="C8" s="540"/>
      <c r="D8" s="540"/>
      <c r="E8" s="540"/>
      <c r="F8" s="24"/>
      <c r="G8" s="59"/>
      <c r="H8" s="23"/>
      <c r="I8" s="26"/>
      <c r="J8" s="24"/>
      <c r="K8" s="24" t="str">
        <f t="shared" si="0"/>
        <v/>
      </c>
      <c r="L8" s="24" t="str">
        <f t="shared" si="1"/>
        <v/>
      </c>
    </row>
    <row r="9" customHeight="1" spans="1:12">
      <c r="A9" s="20"/>
      <c r="B9" s="21"/>
      <c r="C9" s="540"/>
      <c r="D9" s="540"/>
      <c r="E9" s="540"/>
      <c r="F9" s="24"/>
      <c r="G9" s="59"/>
      <c r="H9" s="23"/>
      <c r="I9" s="26"/>
      <c r="J9" s="24"/>
      <c r="K9" s="24" t="str">
        <f t="shared" si="0"/>
        <v/>
      </c>
      <c r="L9" s="24" t="str">
        <f t="shared" si="1"/>
        <v/>
      </c>
    </row>
    <row r="10" customHeight="1" spans="1:12">
      <c r="A10" s="20"/>
      <c r="B10" s="21"/>
      <c r="C10" s="540"/>
      <c r="D10" s="540"/>
      <c r="E10" s="540"/>
      <c r="F10" s="24"/>
      <c r="G10" s="59"/>
      <c r="H10" s="23"/>
      <c r="I10" s="26"/>
      <c r="J10" s="24"/>
      <c r="K10" s="24" t="str">
        <f t="shared" si="0"/>
        <v/>
      </c>
      <c r="L10" s="24" t="str">
        <f t="shared" si="1"/>
        <v/>
      </c>
    </row>
    <row r="11" customHeight="1" spans="1:12">
      <c r="A11" s="20"/>
      <c r="B11" s="21"/>
      <c r="C11" s="540"/>
      <c r="D11" s="540"/>
      <c r="E11" s="540"/>
      <c r="F11" s="24"/>
      <c r="G11" s="59"/>
      <c r="H11" s="23"/>
      <c r="I11" s="26"/>
      <c r="J11" s="24"/>
      <c r="K11" s="24" t="str">
        <f t="shared" si="0"/>
        <v/>
      </c>
      <c r="L11" s="24" t="str">
        <f t="shared" si="1"/>
        <v/>
      </c>
    </row>
    <row r="12" customHeight="1" spans="1:12">
      <c r="A12" s="20"/>
      <c r="B12" s="21"/>
      <c r="C12" s="540"/>
      <c r="D12" s="540"/>
      <c r="E12" s="540"/>
      <c r="F12" s="24"/>
      <c r="G12" s="59"/>
      <c r="H12" s="23"/>
      <c r="I12" s="26"/>
      <c r="J12" s="24"/>
      <c r="K12" s="24" t="str">
        <f t="shared" si="0"/>
        <v/>
      </c>
      <c r="L12" s="24" t="str">
        <f t="shared" si="1"/>
        <v/>
      </c>
    </row>
    <row r="13" customHeight="1" spans="1:12">
      <c r="A13" s="20"/>
      <c r="B13" s="21"/>
      <c r="C13" s="540"/>
      <c r="D13" s="540"/>
      <c r="E13" s="540"/>
      <c r="F13" s="24"/>
      <c r="G13" s="59"/>
      <c r="H13" s="23"/>
      <c r="I13" s="26"/>
      <c r="J13" s="24"/>
      <c r="K13" s="24" t="str">
        <f t="shared" si="0"/>
        <v/>
      </c>
      <c r="L13" s="24" t="str">
        <f t="shared" si="1"/>
        <v/>
      </c>
    </row>
    <row r="14" customHeight="1" spans="1:12">
      <c r="A14" s="20"/>
      <c r="B14" s="21"/>
      <c r="C14" s="540"/>
      <c r="D14" s="540"/>
      <c r="E14" s="540"/>
      <c r="F14" s="24"/>
      <c r="G14" s="59"/>
      <c r="H14" s="23"/>
      <c r="I14" s="26"/>
      <c r="J14" s="24"/>
      <c r="K14" s="24" t="str">
        <f t="shared" si="0"/>
        <v/>
      </c>
      <c r="L14" s="24" t="str">
        <f t="shared" si="1"/>
        <v/>
      </c>
    </row>
    <row r="15" customHeight="1" spans="1:12">
      <c r="A15" s="20"/>
      <c r="B15" s="21"/>
      <c r="C15" s="540"/>
      <c r="D15" s="540"/>
      <c r="E15" s="540"/>
      <c r="F15" s="24"/>
      <c r="G15" s="59"/>
      <c r="H15" s="23"/>
      <c r="I15" s="26"/>
      <c r="J15" s="24"/>
      <c r="K15" s="24" t="str">
        <f t="shared" si="0"/>
        <v/>
      </c>
      <c r="L15" s="24" t="str">
        <f t="shared" si="1"/>
        <v/>
      </c>
    </row>
    <row r="16" customHeight="1" spans="1:12">
      <c r="A16" s="20"/>
      <c r="B16" s="21"/>
      <c r="C16" s="540"/>
      <c r="D16" s="540"/>
      <c r="E16" s="540"/>
      <c r="F16" s="24"/>
      <c r="G16" s="59"/>
      <c r="H16" s="23"/>
      <c r="I16" s="26"/>
      <c r="J16" s="24"/>
      <c r="K16" s="24" t="str">
        <f t="shared" si="0"/>
        <v/>
      </c>
      <c r="L16" s="24" t="str">
        <f t="shared" si="1"/>
        <v/>
      </c>
    </row>
    <row r="17" customHeight="1" spans="1:12">
      <c r="A17" s="20"/>
      <c r="B17" s="21"/>
      <c r="C17" s="540"/>
      <c r="D17" s="540"/>
      <c r="E17" s="540"/>
      <c r="F17" s="24"/>
      <c r="G17" s="59"/>
      <c r="H17" s="23"/>
      <c r="I17" s="26"/>
      <c r="J17" s="24"/>
      <c r="K17" s="24" t="str">
        <f t="shared" si="0"/>
        <v/>
      </c>
      <c r="L17" s="24" t="str">
        <f t="shared" si="1"/>
        <v/>
      </c>
    </row>
    <row r="18" customHeight="1" spans="1:12">
      <c r="A18" s="20"/>
      <c r="B18" s="21"/>
      <c r="C18" s="540"/>
      <c r="D18" s="540"/>
      <c r="E18" s="540"/>
      <c r="F18" s="24"/>
      <c r="G18" s="59"/>
      <c r="H18" s="23"/>
      <c r="I18" s="26"/>
      <c r="J18" s="24"/>
      <c r="K18" s="24" t="str">
        <f t="shared" si="0"/>
        <v/>
      </c>
      <c r="L18" s="24" t="str">
        <f t="shared" si="1"/>
        <v/>
      </c>
    </row>
    <row r="19" customHeight="1" spans="1:12">
      <c r="A19" s="20"/>
      <c r="B19" s="21"/>
      <c r="C19" s="540"/>
      <c r="D19" s="540"/>
      <c r="E19" s="540"/>
      <c r="F19" s="24"/>
      <c r="G19" s="59"/>
      <c r="H19" s="23"/>
      <c r="I19" s="26"/>
      <c r="J19" s="24"/>
      <c r="K19" s="24" t="str">
        <f t="shared" si="0"/>
        <v/>
      </c>
      <c r="L19" s="24" t="str">
        <f t="shared" si="1"/>
        <v/>
      </c>
    </row>
    <row r="20" customHeight="1" spans="1:12">
      <c r="A20" s="20"/>
      <c r="B20" s="21"/>
      <c r="C20" s="540"/>
      <c r="D20" s="540"/>
      <c r="E20" s="540"/>
      <c r="F20" s="24"/>
      <c r="G20" s="59"/>
      <c r="H20" s="23"/>
      <c r="I20" s="26"/>
      <c r="J20" s="24"/>
      <c r="K20" s="24" t="str">
        <f t="shared" si="0"/>
        <v/>
      </c>
      <c r="L20" s="24" t="str">
        <f t="shared" si="1"/>
        <v/>
      </c>
    </row>
    <row r="21" customHeight="1" spans="1:12">
      <c r="A21" s="20"/>
      <c r="B21" s="21"/>
      <c r="C21" s="540"/>
      <c r="D21" s="540"/>
      <c r="E21" s="540"/>
      <c r="F21" s="24"/>
      <c r="G21" s="59"/>
      <c r="H21" s="23"/>
      <c r="I21" s="26"/>
      <c r="J21" s="24"/>
      <c r="K21" s="24" t="str">
        <f t="shared" si="0"/>
        <v/>
      </c>
      <c r="L21" s="24" t="str">
        <f t="shared" si="1"/>
        <v/>
      </c>
    </row>
    <row r="22" customHeight="1" spans="1:12">
      <c r="A22" s="20"/>
      <c r="B22" s="21"/>
      <c r="C22" s="540"/>
      <c r="D22" s="540"/>
      <c r="E22" s="540"/>
      <c r="F22" s="24"/>
      <c r="G22" s="59"/>
      <c r="H22" s="23"/>
      <c r="I22" s="26"/>
      <c r="J22" s="24"/>
      <c r="K22" s="24" t="str">
        <f t="shared" si="0"/>
        <v/>
      </c>
      <c r="L22" s="24" t="str">
        <f t="shared" si="1"/>
        <v/>
      </c>
    </row>
    <row r="23" customHeight="1" spans="1:12">
      <c r="A23" s="20"/>
      <c r="B23" s="21"/>
      <c r="C23" s="540"/>
      <c r="D23" s="540"/>
      <c r="E23" s="540"/>
      <c r="F23" s="24"/>
      <c r="G23" s="59"/>
      <c r="H23" s="23"/>
      <c r="I23" s="26"/>
      <c r="J23" s="24"/>
      <c r="K23" s="24" t="str">
        <f t="shared" si="0"/>
        <v/>
      </c>
      <c r="L23" s="24" t="str">
        <f t="shared" si="1"/>
        <v/>
      </c>
    </row>
    <row r="24" customHeight="1" spans="1:12">
      <c r="A24" s="20"/>
      <c r="B24" s="21"/>
      <c r="C24" s="540"/>
      <c r="D24" s="540"/>
      <c r="E24" s="540"/>
      <c r="F24" s="24"/>
      <c r="G24" s="59"/>
      <c r="H24" s="23"/>
      <c r="I24" s="26"/>
      <c r="J24" s="24"/>
      <c r="K24" s="24" t="str">
        <f t="shared" si="0"/>
        <v/>
      </c>
      <c r="L24" s="24" t="str">
        <f t="shared" si="1"/>
        <v/>
      </c>
    </row>
    <row r="25" customHeight="1" spans="1:12">
      <c r="A25" s="20"/>
      <c r="B25" s="21"/>
      <c r="C25" s="540"/>
      <c r="D25" s="540"/>
      <c r="E25" s="540"/>
      <c r="F25" s="24"/>
      <c r="G25" s="59"/>
      <c r="H25" s="23"/>
      <c r="I25" s="26"/>
      <c r="J25" s="24"/>
      <c r="K25" s="24" t="str">
        <f t="shared" si="0"/>
        <v/>
      </c>
      <c r="L25" s="24" t="str">
        <f t="shared" si="1"/>
        <v/>
      </c>
    </row>
    <row r="26" customHeight="1" spans="1:12">
      <c r="A26" s="20"/>
      <c r="B26" s="21"/>
      <c r="C26" s="540"/>
      <c r="D26" s="540"/>
      <c r="E26" s="540"/>
      <c r="F26" s="24"/>
      <c r="G26" s="59"/>
      <c r="H26" s="23"/>
      <c r="I26" s="26"/>
      <c r="J26" s="24"/>
      <c r="K26" s="24" t="str">
        <f t="shared" si="0"/>
        <v/>
      </c>
      <c r="L26" s="24" t="str">
        <f t="shared" si="1"/>
        <v/>
      </c>
    </row>
    <row r="27" customHeight="1" spans="1:12">
      <c r="A27" s="27" t="s">
        <v>468</v>
      </c>
      <c r="B27" s="57"/>
      <c r="C27" s="566"/>
      <c r="D27" s="72"/>
      <c r="E27" s="72"/>
      <c r="F27" s="24"/>
      <c r="G27" s="59"/>
      <c r="H27" s="23">
        <f>SUM(H6:H26)</f>
        <v>0</v>
      </c>
      <c r="I27" s="26">
        <f>SUM(I6:I26)</f>
        <v>0</v>
      </c>
      <c r="J27" s="24">
        <f>SUM(J6:J26)</f>
        <v>0</v>
      </c>
      <c r="K27" s="24" t="str">
        <f t="shared" si="0"/>
        <v/>
      </c>
      <c r="L27" s="24" t="str">
        <f t="shared" si="1"/>
        <v/>
      </c>
    </row>
    <row r="28" customHeight="1" spans="1:10">
      <c r="A28" s="30" t="str">
        <f>封面!D9&amp;封面!F9</f>
        <v>产权持有人填表人：刘砚岷</v>
      </c>
      <c r="J28" s="5" t="str">
        <f>"评估人员："&amp;封面!F21</f>
        <v>评估人员：</v>
      </c>
    </row>
    <row r="29" customHeight="1" spans="1:1">
      <c r="A29" s="30" t="str">
        <f>CONCATENATE(封面!D13,封面!F13,封面!G13,封面!H13,封面!I13,封面!J13,封面!K13)</f>
        <v>填表日期：2024年9月20日</v>
      </c>
    </row>
  </sheetData>
  <mergeCells count="3">
    <mergeCell ref="A2:L2"/>
    <mergeCell ref="A3:L3"/>
    <mergeCell ref="A27:B27"/>
  </mergeCells>
  <hyperlinks>
    <hyperlink ref="B1" location="货币汇总!B7" display="返回"/>
    <hyperlink ref="A1" location="索引目录!E7" display="返回索引页"/>
  </hyperlinks>
  <printOptions horizontalCentered="1"/>
  <pageMargins left="0.354330708661417" right="0.354330708661417" top="0.78740157480315" bottom="0.78740157480315" header="0.87" footer="0.511811023622047"/>
  <pageSetup paperSize="9" scale="85" fitToHeight="0" orientation="landscape"/>
  <headerFooter alignWithMargins="0">
    <oddHeader>&amp;R&amp;"宋体,常规"&amp;9表&amp;"Times New Roman,常规"3-1-2
&amp;"宋体,常规"共&amp;"Times New Roman,常规"&amp;N&amp;"宋体,常规"页第&amp;"Times New Roman,常规"&amp;P&amp;"宋体,常规"页</oddHeader>
  </headerFooter>
</worksheet>
</file>

<file path=xl/worksheets/sheet10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2" sqref="A2:N2"/>
    </sheetView>
  </sheetViews>
  <sheetFormatPr defaultColWidth="11" defaultRowHeight="15.75" customHeight="1"/>
  <cols>
    <col min="1" max="1" width="5.5" style="4" customWidth="1"/>
    <col min="2" max="2" width="19.6" style="4" customWidth="1"/>
    <col min="3" max="3" width="22.5" style="4" customWidth="1"/>
    <col min="4" max="4" width="7.6" style="4" customWidth="1"/>
    <col min="5" max="5" width="8" style="4" customWidth="1"/>
    <col min="6" max="6" width="7.1" style="5" customWidth="1"/>
    <col min="7" max="7" width="7.1" style="4" customWidth="1"/>
    <col min="8" max="8" width="7.9" style="4" customWidth="1"/>
    <col min="9" max="9" width="10.6" style="5" customWidth="1"/>
    <col min="10" max="10" width="12.4" style="5" customWidth="1" outlineLevel="1"/>
    <col min="11" max="11" width="15.6" style="5" customWidth="1"/>
    <col min="12" max="12" width="11.9" style="5" customWidth="1"/>
    <col min="13" max="13" width="15.6" style="5" customWidth="1"/>
    <col min="14" max="14" width="11.4" style="5" customWidth="1"/>
    <col min="15" max="28" width="9" style="5" customWidth="1"/>
    <col min="29" max="16384" width="11" style="5"/>
  </cols>
  <sheetData>
    <row r="1" s="1" customFormat="1" ht="12" customHeight="1" spans="1:14">
      <c r="A1" s="6" t="s">
        <v>135</v>
      </c>
      <c r="B1" s="7" t="s">
        <v>429</v>
      </c>
      <c r="C1" s="7"/>
      <c r="D1" s="8"/>
      <c r="E1" s="8"/>
      <c r="F1" s="9"/>
      <c r="G1" s="8"/>
      <c r="H1" s="8"/>
      <c r="I1" s="9"/>
      <c r="J1" s="9"/>
      <c r="K1" s="9"/>
      <c r="L1" s="9"/>
      <c r="M1" s="9"/>
      <c r="N1" s="9"/>
    </row>
    <row r="2" s="2" customFormat="1" ht="29.4" customHeight="1" spans="1:14">
      <c r="A2" s="10" t="s">
        <v>1195</v>
      </c>
      <c r="B2" s="11"/>
      <c r="C2" s="11"/>
      <c r="D2" s="11"/>
      <c r="E2" s="11"/>
      <c r="F2" s="11"/>
      <c r="G2" s="11"/>
      <c r="H2" s="11"/>
      <c r="I2" s="11"/>
      <c r="J2" s="11"/>
      <c r="K2" s="11"/>
      <c r="L2" s="11"/>
      <c r="M2" s="11"/>
      <c r="N2" s="11"/>
    </row>
    <row r="3" ht="14.25" customHeight="1" spans="1:14">
      <c r="A3" s="12" t="str">
        <f>CONCATENATE(封面!D7,封面!F7,封面!G7,封面!H7,封面!I7,封面!J7,封面!K7)</f>
        <v>评估基准日：2024年8月31日</v>
      </c>
      <c r="B3" s="12"/>
      <c r="C3" s="12"/>
      <c r="D3" s="12"/>
      <c r="E3" s="12"/>
      <c r="F3" s="12"/>
      <c r="G3" s="12"/>
      <c r="H3" s="12"/>
      <c r="I3" s="12"/>
      <c r="J3" s="12"/>
      <c r="K3" s="13"/>
      <c r="L3" s="13"/>
      <c r="M3" s="13"/>
      <c r="N3" s="13"/>
    </row>
    <row r="4" customHeight="1" spans="1:14">
      <c r="A4" s="14" t="str">
        <f>封面!D5&amp;封面!F5</f>
        <v>产权持有人：中石油昆仑燃气有限公司开封分公司</v>
      </c>
      <c r="N4" s="15" t="e">
        <f>#REF!</f>
        <v>#REF!</v>
      </c>
    </row>
    <row r="5" s="3" customFormat="1" customHeight="1" spans="1:14">
      <c r="A5" s="16" t="s">
        <v>462</v>
      </c>
      <c r="B5" s="16" t="s">
        <v>1196</v>
      </c>
      <c r="C5" s="16" t="s">
        <v>1197</v>
      </c>
      <c r="D5" s="16" t="s">
        <v>538</v>
      </c>
      <c r="E5" s="16" t="s">
        <v>1198</v>
      </c>
      <c r="F5" s="19" t="s">
        <v>1199</v>
      </c>
      <c r="G5" s="16" t="s">
        <v>1200</v>
      </c>
      <c r="H5" s="16" t="s">
        <v>464</v>
      </c>
      <c r="I5" s="19" t="s">
        <v>1201</v>
      </c>
      <c r="J5" s="17" t="s">
        <v>433</v>
      </c>
      <c r="K5" s="18" t="s">
        <v>434</v>
      </c>
      <c r="L5" s="19" t="s">
        <v>1202</v>
      </c>
      <c r="M5" s="19" t="s">
        <v>435</v>
      </c>
      <c r="N5" s="19" t="s">
        <v>476</v>
      </c>
    </row>
    <row r="6" customHeight="1" spans="1:14">
      <c r="A6" s="20"/>
      <c r="B6" s="21"/>
      <c r="C6" s="21"/>
      <c r="D6" s="29"/>
      <c r="E6" s="29"/>
      <c r="F6" s="59"/>
      <c r="G6" s="29"/>
      <c r="H6" s="20"/>
      <c r="I6" s="24"/>
      <c r="J6" s="23"/>
      <c r="K6" s="26"/>
      <c r="L6" s="24"/>
      <c r="M6" s="24"/>
      <c r="N6" s="25"/>
    </row>
    <row r="7" customHeight="1" spans="1:14">
      <c r="A7" s="20"/>
      <c r="B7" s="21"/>
      <c r="C7" s="21"/>
      <c r="D7" s="29"/>
      <c r="E7" s="29"/>
      <c r="F7" s="59"/>
      <c r="G7" s="20"/>
      <c r="H7" s="20"/>
      <c r="I7" s="24"/>
      <c r="J7" s="23"/>
      <c r="K7" s="26"/>
      <c r="L7" s="24"/>
      <c r="M7" s="24"/>
      <c r="N7" s="25"/>
    </row>
    <row r="8" customHeight="1" spans="1:14">
      <c r="A8" s="20"/>
      <c r="B8" s="21"/>
      <c r="C8" s="21"/>
      <c r="D8" s="29"/>
      <c r="E8" s="29"/>
      <c r="F8" s="59"/>
      <c r="G8" s="20"/>
      <c r="H8" s="20"/>
      <c r="I8" s="24"/>
      <c r="J8" s="23"/>
      <c r="K8" s="26"/>
      <c r="L8" s="24"/>
      <c r="M8" s="24"/>
      <c r="N8" s="25"/>
    </row>
    <row r="9" customHeight="1" spans="1:14">
      <c r="A9" s="20"/>
      <c r="B9" s="21"/>
      <c r="C9" s="21"/>
      <c r="D9" s="29"/>
      <c r="E9" s="29"/>
      <c r="F9" s="59"/>
      <c r="G9" s="20"/>
      <c r="H9" s="20"/>
      <c r="I9" s="24"/>
      <c r="J9" s="23"/>
      <c r="K9" s="26"/>
      <c r="L9" s="24"/>
      <c r="M9" s="24"/>
      <c r="N9" s="25"/>
    </row>
    <row r="10" customHeight="1" spans="1:14">
      <c r="A10" s="20"/>
      <c r="B10" s="21"/>
      <c r="C10" s="21"/>
      <c r="D10" s="29"/>
      <c r="E10" s="29"/>
      <c r="F10" s="59"/>
      <c r="G10" s="20"/>
      <c r="H10" s="20"/>
      <c r="I10" s="24"/>
      <c r="J10" s="23"/>
      <c r="K10" s="26"/>
      <c r="L10" s="24"/>
      <c r="M10" s="24"/>
      <c r="N10" s="25"/>
    </row>
    <row r="11" customHeight="1" spans="1:14">
      <c r="A11" s="20"/>
      <c r="B11" s="21"/>
      <c r="C11" s="21"/>
      <c r="D11" s="29"/>
      <c r="E11" s="29"/>
      <c r="F11" s="59"/>
      <c r="G11" s="20"/>
      <c r="H11" s="20"/>
      <c r="I11" s="24"/>
      <c r="J11" s="23"/>
      <c r="K11" s="26"/>
      <c r="L11" s="24"/>
      <c r="M11" s="24"/>
      <c r="N11" s="25"/>
    </row>
    <row r="12" customHeight="1" spans="1:14">
      <c r="A12" s="20"/>
      <c r="B12" s="21"/>
      <c r="C12" s="21"/>
      <c r="D12" s="29"/>
      <c r="E12" s="29"/>
      <c r="F12" s="59"/>
      <c r="G12" s="20"/>
      <c r="H12" s="20"/>
      <c r="I12" s="24"/>
      <c r="J12" s="23"/>
      <c r="K12" s="26"/>
      <c r="L12" s="24"/>
      <c r="M12" s="24"/>
      <c r="N12" s="25"/>
    </row>
    <row r="13" customHeight="1" spans="1:14">
      <c r="A13" s="20"/>
      <c r="B13" s="21"/>
      <c r="C13" s="21"/>
      <c r="D13" s="29"/>
      <c r="E13" s="29"/>
      <c r="F13" s="59"/>
      <c r="G13" s="20"/>
      <c r="H13" s="20"/>
      <c r="I13" s="24"/>
      <c r="J13" s="23"/>
      <c r="K13" s="26"/>
      <c r="L13" s="24"/>
      <c r="M13" s="24"/>
      <c r="N13" s="25"/>
    </row>
    <row r="14" customHeight="1" spans="1:14">
      <c r="A14" s="20"/>
      <c r="B14" s="21"/>
      <c r="C14" s="21"/>
      <c r="D14" s="29"/>
      <c r="E14" s="29"/>
      <c r="F14" s="59"/>
      <c r="G14" s="20"/>
      <c r="H14" s="20"/>
      <c r="I14" s="24"/>
      <c r="J14" s="23"/>
      <c r="K14" s="26"/>
      <c r="L14" s="24"/>
      <c r="M14" s="24"/>
      <c r="N14" s="25"/>
    </row>
    <row r="15" customHeight="1" spans="1:14">
      <c r="A15" s="20"/>
      <c r="B15" s="21"/>
      <c r="C15" s="21"/>
      <c r="D15" s="29"/>
      <c r="E15" s="29"/>
      <c r="F15" s="59"/>
      <c r="G15" s="20"/>
      <c r="H15" s="20"/>
      <c r="I15" s="24"/>
      <c r="J15" s="23"/>
      <c r="K15" s="26"/>
      <c r="L15" s="24"/>
      <c r="M15" s="24"/>
      <c r="N15" s="25"/>
    </row>
    <row r="16" customHeight="1" spans="1:14">
      <c r="A16" s="20"/>
      <c r="B16" s="21"/>
      <c r="C16" s="21"/>
      <c r="D16" s="29"/>
      <c r="E16" s="29"/>
      <c r="F16" s="59"/>
      <c r="G16" s="20"/>
      <c r="H16" s="20"/>
      <c r="I16" s="24"/>
      <c r="J16" s="23"/>
      <c r="K16" s="26"/>
      <c r="L16" s="24"/>
      <c r="M16" s="24"/>
      <c r="N16" s="25"/>
    </row>
    <row r="17" customHeight="1" spans="1:14">
      <c r="A17" s="20"/>
      <c r="B17" s="21"/>
      <c r="C17" s="21"/>
      <c r="D17" s="29"/>
      <c r="E17" s="29"/>
      <c r="F17" s="59"/>
      <c r="G17" s="20"/>
      <c r="H17" s="20"/>
      <c r="I17" s="24"/>
      <c r="J17" s="23"/>
      <c r="K17" s="26"/>
      <c r="L17" s="24"/>
      <c r="M17" s="24"/>
      <c r="N17" s="25"/>
    </row>
    <row r="18" customHeight="1" spans="1:14">
      <c r="A18" s="20"/>
      <c r="B18" s="21"/>
      <c r="C18" s="21"/>
      <c r="D18" s="29"/>
      <c r="E18" s="29"/>
      <c r="F18" s="59"/>
      <c r="G18" s="20"/>
      <c r="H18" s="20"/>
      <c r="I18" s="24"/>
      <c r="J18" s="23"/>
      <c r="K18" s="26"/>
      <c r="L18" s="24"/>
      <c r="M18" s="24"/>
      <c r="N18" s="25"/>
    </row>
    <row r="19" customHeight="1" spans="1:14">
      <c r="A19" s="20"/>
      <c r="B19" s="21"/>
      <c r="C19" s="21"/>
      <c r="D19" s="29"/>
      <c r="E19" s="29"/>
      <c r="F19" s="59"/>
      <c r="G19" s="20"/>
      <c r="H19" s="20"/>
      <c r="I19" s="24"/>
      <c r="J19" s="23"/>
      <c r="K19" s="26"/>
      <c r="L19" s="24"/>
      <c r="M19" s="24"/>
      <c r="N19" s="25"/>
    </row>
    <row r="20" customHeight="1" spans="1:14">
      <c r="A20" s="20"/>
      <c r="B20" s="21"/>
      <c r="C20" s="21"/>
      <c r="D20" s="29"/>
      <c r="E20" s="29"/>
      <c r="F20" s="59"/>
      <c r="G20" s="20"/>
      <c r="H20" s="20"/>
      <c r="I20" s="24"/>
      <c r="J20" s="23"/>
      <c r="K20" s="26"/>
      <c r="L20" s="24"/>
      <c r="M20" s="24"/>
      <c r="N20" s="25"/>
    </row>
    <row r="21" customHeight="1" spans="1:14">
      <c r="A21" s="20"/>
      <c r="B21" s="21"/>
      <c r="C21" s="21"/>
      <c r="D21" s="29"/>
      <c r="E21" s="29"/>
      <c r="F21" s="59"/>
      <c r="G21" s="20"/>
      <c r="H21" s="20"/>
      <c r="I21" s="24"/>
      <c r="J21" s="23"/>
      <c r="K21" s="26"/>
      <c r="L21" s="24"/>
      <c r="M21" s="24"/>
      <c r="N21" s="25"/>
    </row>
    <row r="22" customHeight="1" spans="1:14">
      <c r="A22" s="20"/>
      <c r="B22" s="21"/>
      <c r="C22" s="21"/>
      <c r="D22" s="29"/>
      <c r="E22" s="29"/>
      <c r="F22" s="59"/>
      <c r="G22" s="20"/>
      <c r="H22" s="20"/>
      <c r="I22" s="24"/>
      <c r="J22" s="23"/>
      <c r="K22" s="26"/>
      <c r="L22" s="24"/>
      <c r="M22" s="24"/>
      <c r="N22" s="25"/>
    </row>
    <row r="23" customHeight="1" spans="1:14">
      <c r="A23" s="20"/>
      <c r="B23" s="21"/>
      <c r="C23" s="21"/>
      <c r="D23" s="29"/>
      <c r="E23" s="29"/>
      <c r="F23" s="59"/>
      <c r="G23" s="20"/>
      <c r="H23" s="20"/>
      <c r="I23" s="24"/>
      <c r="J23" s="23"/>
      <c r="K23" s="26"/>
      <c r="L23" s="24"/>
      <c r="M23" s="24"/>
      <c r="N23" s="25"/>
    </row>
    <row r="24" customHeight="1" spans="1:14">
      <c r="A24" s="20"/>
      <c r="B24" s="21"/>
      <c r="C24" s="21"/>
      <c r="D24" s="29"/>
      <c r="E24" s="29"/>
      <c r="F24" s="59"/>
      <c r="G24" s="20"/>
      <c r="H24" s="20"/>
      <c r="I24" s="24"/>
      <c r="J24" s="23"/>
      <c r="K24" s="26"/>
      <c r="L24" s="24"/>
      <c r="M24" s="24"/>
      <c r="N24" s="25"/>
    </row>
    <row r="25" customHeight="1" spans="1:14">
      <c r="A25" s="20"/>
      <c r="B25" s="21"/>
      <c r="C25" s="21"/>
      <c r="D25" s="29"/>
      <c r="E25" s="29"/>
      <c r="F25" s="59"/>
      <c r="G25" s="20"/>
      <c r="H25" s="20"/>
      <c r="I25" s="24"/>
      <c r="J25" s="23"/>
      <c r="K25" s="26"/>
      <c r="L25" s="24"/>
      <c r="M25" s="24"/>
      <c r="N25" s="25"/>
    </row>
    <row r="26" customHeight="1" spans="1:14">
      <c r="A26" s="20"/>
      <c r="B26" s="21"/>
      <c r="C26" s="21"/>
      <c r="D26" s="29"/>
      <c r="E26" s="29"/>
      <c r="F26" s="59"/>
      <c r="G26" s="20"/>
      <c r="H26" s="20"/>
      <c r="I26" s="24"/>
      <c r="J26" s="23"/>
      <c r="K26" s="26"/>
      <c r="L26" s="24"/>
      <c r="M26" s="24"/>
      <c r="N26" s="25"/>
    </row>
    <row r="27" customHeight="1" spans="1:14">
      <c r="A27" s="27" t="s">
        <v>1203</v>
      </c>
      <c r="B27" s="57"/>
      <c r="C27" s="60"/>
      <c r="D27" s="29"/>
      <c r="E27" s="29"/>
      <c r="F27" s="59"/>
      <c r="G27" s="20"/>
      <c r="H27" s="20"/>
      <c r="I27" s="24"/>
      <c r="J27" s="23">
        <f>SUM(J6:J26)</f>
        <v>0</v>
      </c>
      <c r="K27" s="26">
        <f>SUM(K6:K26)</f>
        <v>0</v>
      </c>
      <c r="L27" s="24"/>
      <c r="M27" s="24">
        <f>SUM(M6:M26)</f>
        <v>0</v>
      </c>
      <c r="N27" s="25"/>
    </row>
    <row r="28" customHeight="1" spans="1:12">
      <c r="A28" s="30" t="str">
        <f>封面!D9&amp;封面!F9</f>
        <v>产权持有人填表人：刘砚岷</v>
      </c>
      <c r="L28" s="5" t="str">
        <f>"评估人员："&amp;封面!F41</f>
        <v>评估人员：</v>
      </c>
    </row>
    <row r="29" customHeight="1" spans="1:1">
      <c r="A29" s="30" t="str">
        <f>CONCATENATE(封面!D13,封面!F13,封面!G13,封面!H13,封面!I13,封面!J13,封面!K13)</f>
        <v>填表日期：2024年9月20日</v>
      </c>
    </row>
  </sheetData>
  <mergeCells count="3">
    <mergeCell ref="A2:N2"/>
    <mergeCell ref="A3:N3"/>
    <mergeCell ref="A27:B27"/>
  </mergeCells>
  <hyperlinks>
    <hyperlink ref="A1" location="索引目录!I6" display="返回索引页"/>
    <hyperlink ref="B1" location="流动负债汇总!B6" display="返回"/>
  </hyperlinks>
  <printOptions horizontalCentered="1"/>
  <pageMargins left="0.354330708661417" right="0.354330708661417" top="0.78740157480315" bottom="0.78740157480315" header="1.02362204724409" footer="0.511811023622047"/>
  <pageSetup paperSize="9" scale="80" fitToHeight="0" orientation="landscape"/>
  <headerFooter alignWithMargins="0">
    <oddHeader>&amp;R&amp;"宋体,常规"&amp;9表&amp;"Times New Roman,常规"5-1
&amp;"宋体,常规"共&amp;"Times New Roman,常规"&amp;N&amp;"宋体,常规"页第&amp;"Times New Roman,常规"&amp;P&amp;"宋体,常规"页</oddHeader>
  </headerFooter>
  <legacyDrawing r:id="rId2"/>
</worksheet>
</file>

<file path=xl/worksheets/sheet10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2" sqref="A2:L2"/>
    </sheetView>
  </sheetViews>
  <sheetFormatPr defaultColWidth="11" defaultRowHeight="15.75" customHeight="1"/>
  <cols>
    <col min="1" max="1" width="5.5" style="4" customWidth="1"/>
    <col min="2" max="2" width="18.1" style="4" customWidth="1"/>
    <col min="3" max="4" width="9" style="4" customWidth="1"/>
    <col min="5" max="5" width="8.1" style="5" customWidth="1"/>
    <col min="6" max="6" width="12" style="5" customWidth="1"/>
    <col min="7" max="7" width="15.1" style="5" customWidth="1" outlineLevel="1"/>
    <col min="8" max="9" width="15.1" style="5" customWidth="1"/>
    <col min="10" max="10" width="10" style="5" customWidth="1"/>
    <col min="11" max="11" width="7.6" style="5" customWidth="1"/>
    <col min="12" max="31" width="9" style="5" customWidth="1"/>
    <col min="32" max="16384" width="11" style="5"/>
  </cols>
  <sheetData>
    <row r="1" s="1" customFormat="1" ht="12" customHeight="1" spans="1:11">
      <c r="A1" s="6" t="s">
        <v>135</v>
      </c>
      <c r="B1" s="7" t="s">
        <v>429</v>
      </c>
      <c r="C1" s="8"/>
      <c r="D1" s="8"/>
      <c r="E1" s="9"/>
      <c r="F1" s="9"/>
      <c r="G1" s="9"/>
      <c r="H1" s="9"/>
      <c r="I1" s="9"/>
      <c r="J1" s="9"/>
      <c r="K1" s="9"/>
    </row>
    <row r="2" s="2" customFormat="1" ht="29.4" customHeight="1" spans="1:12">
      <c r="A2" s="10" t="s">
        <v>1204</v>
      </c>
      <c r="B2" s="10"/>
      <c r="C2" s="10"/>
      <c r="D2" s="10"/>
      <c r="E2" s="10"/>
      <c r="F2" s="10"/>
      <c r="G2" s="10"/>
      <c r="H2" s="10"/>
      <c r="I2" s="10"/>
      <c r="J2" s="10"/>
      <c r="K2" s="10"/>
      <c r="L2" s="10"/>
    </row>
    <row r="3" ht="14.25" customHeight="1" spans="1:12">
      <c r="A3" s="12" t="str">
        <f>CONCATENATE(封面!D7,封面!F7,封面!G7,封面!H7,封面!I7,封面!J7,封面!K7)</f>
        <v>评估基准日：2024年8月31日</v>
      </c>
      <c r="B3" s="12"/>
      <c r="C3" s="12"/>
      <c r="D3" s="12"/>
      <c r="E3" s="12"/>
      <c r="F3" s="12"/>
      <c r="G3" s="12"/>
      <c r="H3" s="12"/>
      <c r="I3" s="12"/>
      <c r="J3" s="12"/>
      <c r="K3" s="12"/>
      <c r="L3" s="12"/>
    </row>
    <row r="4" customHeight="1" spans="1:12">
      <c r="A4" s="14" t="str">
        <f>封面!D5&amp;封面!F5</f>
        <v>产权持有人：中石油昆仑燃气有限公司开封分公司</v>
      </c>
      <c r="L4" s="15" t="e">
        <f>#REF!</f>
        <v>#REF!</v>
      </c>
    </row>
    <row r="5" s="3" customFormat="1" customHeight="1" spans="1:12">
      <c r="A5" s="16" t="s">
        <v>462</v>
      </c>
      <c r="B5" s="16" t="s">
        <v>1205</v>
      </c>
      <c r="C5" s="16" t="s">
        <v>1206</v>
      </c>
      <c r="D5" s="16" t="s">
        <v>492</v>
      </c>
      <c r="E5" s="19" t="s">
        <v>510</v>
      </c>
      <c r="F5" s="19" t="s">
        <v>1207</v>
      </c>
      <c r="G5" s="17" t="s">
        <v>433</v>
      </c>
      <c r="H5" s="55" t="s">
        <v>434</v>
      </c>
      <c r="I5" s="19" t="s">
        <v>435</v>
      </c>
      <c r="J5" s="19" t="s">
        <v>436</v>
      </c>
      <c r="K5" s="19" t="s">
        <v>467</v>
      </c>
      <c r="L5" s="19" t="s">
        <v>476</v>
      </c>
    </row>
    <row r="6" customHeight="1" spans="1:12">
      <c r="A6" s="20"/>
      <c r="B6" s="21"/>
      <c r="C6" s="20"/>
      <c r="D6" s="29"/>
      <c r="E6" s="59"/>
      <c r="F6" s="48"/>
      <c r="G6" s="23"/>
      <c r="H6" s="26"/>
      <c r="I6" s="24"/>
      <c r="J6" s="24" t="str">
        <f t="shared" ref="J6:J27" si="0">IF(I6-G6=0,"",(I6-G6))</f>
        <v/>
      </c>
      <c r="K6" s="24" t="str">
        <f t="shared" ref="K6:K27" si="1">IF(H6=0,"",(I6-H6)/H6*100)</f>
        <v/>
      </c>
      <c r="L6" s="25"/>
    </row>
    <row r="7" customHeight="1" spans="1:12">
      <c r="A7" s="20"/>
      <c r="B7" s="21"/>
      <c r="C7" s="20"/>
      <c r="D7" s="29"/>
      <c r="E7" s="59"/>
      <c r="F7" s="48"/>
      <c r="G7" s="23"/>
      <c r="H7" s="26"/>
      <c r="I7" s="24"/>
      <c r="J7" s="24" t="str">
        <f t="shared" si="0"/>
        <v/>
      </c>
      <c r="K7" s="24" t="str">
        <f t="shared" si="1"/>
        <v/>
      </c>
      <c r="L7" s="25"/>
    </row>
    <row r="8" customHeight="1" spans="1:12">
      <c r="A8" s="20"/>
      <c r="B8" s="21"/>
      <c r="C8" s="20"/>
      <c r="D8" s="29"/>
      <c r="E8" s="59"/>
      <c r="F8" s="48"/>
      <c r="G8" s="23"/>
      <c r="H8" s="26"/>
      <c r="I8" s="24"/>
      <c r="J8" s="24" t="str">
        <f t="shared" si="0"/>
        <v/>
      </c>
      <c r="K8" s="24" t="str">
        <f t="shared" si="1"/>
        <v/>
      </c>
      <c r="L8" s="25"/>
    </row>
    <row r="9" customHeight="1" spans="1:12">
      <c r="A9" s="20"/>
      <c r="B9" s="21"/>
      <c r="C9" s="20"/>
      <c r="D9" s="29"/>
      <c r="E9" s="59"/>
      <c r="F9" s="48"/>
      <c r="G9" s="23"/>
      <c r="H9" s="26"/>
      <c r="I9" s="24"/>
      <c r="J9" s="24" t="str">
        <f t="shared" si="0"/>
        <v/>
      </c>
      <c r="K9" s="24" t="str">
        <f t="shared" si="1"/>
        <v/>
      </c>
      <c r="L9" s="25"/>
    </row>
    <row r="10" customHeight="1" spans="1:12">
      <c r="A10" s="20"/>
      <c r="B10" s="21"/>
      <c r="C10" s="20"/>
      <c r="D10" s="29"/>
      <c r="E10" s="59"/>
      <c r="F10" s="48"/>
      <c r="G10" s="23"/>
      <c r="H10" s="26"/>
      <c r="I10" s="24"/>
      <c r="J10" s="24" t="str">
        <f t="shared" si="0"/>
        <v/>
      </c>
      <c r="K10" s="24" t="str">
        <f t="shared" si="1"/>
        <v/>
      </c>
      <c r="L10" s="25"/>
    </row>
    <row r="11" customHeight="1" spans="1:12">
      <c r="A11" s="20"/>
      <c r="B11" s="21"/>
      <c r="C11" s="20"/>
      <c r="D11" s="29"/>
      <c r="E11" s="59"/>
      <c r="F11" s="48"/>
      <c r="G11" s="23"/>
      <c r="H11" s="26"/>
      <c r="I11" s="24"/>
      <c r="J11" s="24" t="str">
        <f t="shared" si="0"/>
        <v/>
      </c>
      <c r="K11" s="24" t="str">
        <f t="shared" si="1"/>
        <v/>
      </c>
      <c r="L11" s="25"/>
    </row>
    <row r="12" customHeight="1" spans="1:12">
      <c r="A12" s="20"/>
      <c r="B12" s="21"/>
      <c r="C12" s="20"/>
      <c r="D12" s="29"/>
      <c r="E12" s="59"/>
      <c r="F12" s="48"/>
      <c r="G12" s="23"/>
      <c r="H12" s="26"/>
      <c r="I12" s="24"/>
      <c r="J12" s="24" t="str">
        <f t="shared" si="0"/>
        <v/>
      </c>
      <c r="K12" s="24" t="str">
        <f t="shared" si="1"/>
        <v/>
      </c>
      <c r="L12" s="25"/>
    </row>
    <row r="13" customHeight="1" spans="1:12">
      <c r="A13" s="20"/>
      <c r="B13" s="21"/>
      <c r="C13" s="20"/>
      <c r="D13" s="29"/>
      <c r="E13" s="59"/>
      <c r="F13" s="48"/>
      <c r="G13" s="23"/>
      <c r="H13" s="26"/>
      <c r="I13" s="24"/>
      <c r="J13" s="24" t="str">
        <f t="shared" si="0"/>
        <v/>
      </c>
      <c r="K13" s="24" t="str">
        <f t="shared" si="1"/>
        <v/>
      </c>
      <c r="L13" s="25"/>
    </row>
    <row r="14" customHeight="1" spans="1:12">
      <c r="A14" s="20"/>
      <c r="B14" s="21"/>
      <c r="C14" s="20"/>
      <c r="D14" s="29"/>
      <c r="E14" s="59"/>
      <c r="F14" s="48"/>
      <c r="G14" s="23"/>
      <c r="H14" s="26"/>
      <c r="I14" s="24"/>
      <c r="J14" s="24" t="str">
        <f t="shared" si="0"/>
        <v/>
      </c>
      <c r="K14" s="24" t="str">
        <f t="shared" si="1"/>
        <v/>
      </c>
      <c r="L14" s="25"/>
    </row>
    <row r="15" customHeight="1" spans="1:12">
      <c r="A15" s="20"/>
      <c r="B15" s="21"/>
      <c r="C15" s="20"/>
      <c r="D15" s="29"/>
      <c r="E15" s="59"/>
      <c r="F15" s="48"/>
      <c r="G15" s="23"/>
      <c r="H15" s="26"/>
      <c r="I15" s="24"/>
      <c r="J15" s="24" t="str">
        <f t="shared" si="0"/>
        <v/>
      </c>
      <c r="K15" s="24" t="str">
        <f t="shared" si="1"/>
        <v/>
      </c>
      <c r="L15" s="25"/>
    </row>
    <row r="16" customHeight="1" spans="1:12">
      <c r="A16" s="20"/>
      <c r="B16" s="21"/>
      <c r="C16" s="20"/>
      <c r="D16" s="29"/>
      <c r="E16" s="59"/>
      <c r="F16" s="48"/>
      <c r="G16" s="23"/>
      <c r="H16" s="26"/>
      <c r="I16" s="24"/>
      <c r="J16" s="24" t="str">
        <f t="shared" si="0"/>
        <v/>
      </c>
      <c r="K16" s="24" t="str">
        <f t="shared" si="1"/>
        <v/>
      </c>
      <c r="L16" s="25"/>
    </row>
    <row r="17" customHeight="1" spans="1:12">
      <c r="A17" s="20"/>
      <c r="B17" s="21"/>
      <c r="C17" s="20"/>
      <c r="D17" s="29"/>
      <c r="E17" s="59"/>
      <c r="F17" s="48"/>
      <c r="G17" s="23"/>
      <c r="H17" s="26"/>
      <c r="I17" s="24"/>
      <c r="J17" s="24" t="str">
        <f t="shared" si="0"/>
        <v/>
      </c>
      <c r="K17" s="24" t="str">
        <f t="shared" si="1"/>
        <v/>
      </c>
      <c r="L17" s="25"/>
    </row>
    <row r="18" customHeight="1" spans="1:12">
      <c r="A18" s="20"/>
      <c r="B18" s="21"/>
      <c r="C18" s="20"/>
      <c r="D18" s="29"/>
      <c r="E18" s="59"/>
      <c r="F18" s="48"/>
      <c r="G18" s="23"/>
      <c r="H18" s="26"/>
      <c r="I18" s="24"/>
      <c r="J18" s="24" t="str">
        <f t="shared" si="0"/>
        <v/>
      </c>
      <c r="K18" s="24" t="str">
        <f t="shared" si="1"/>
        <v/>
      </c>
      <c r="L18" s="25"/>
    </row>
    <row r="19" customHeight="1" spans="1:12">
      <c r="A19" s="20"/>
      <c r="B19" s="21"/>
      <c r="C19" s="20"/>
      <c r="D19" s="29"/>
      <c r="E19" s="59"/>
      <c r="F19" s="48"/>
      <c r="G19" s="23"/>
      <c r="H19" s="26"/>
      <c r="I19" s="24"/>
      <c r="J19" s="24" t="str">
        <f t="shared" si="0"/>
        <v/>
      </c>
      <c r="K19" s="24" t="str">
        <f t="shared" si="1"/>
        <v/>
      </c>
      <c r="L19" s="25"/>
    </row>
    <row r="20" customHeight="1" spans="1:12">
      <c r="A20" s="20"/>
      <c r="B20" s="21"/>
      <c r="C20" s="20"/>
      <c r="D20" s="29"/>
      <c r="E20" s="59"/>
      <c r="F20" s="48"/>
      <c r="G20" s="23"/>
      <c r="H20" s="26"/>
      <c r="I20" s="24"/>
      <c r="J20" s="24" t="str">
        <f t="shared" si="0"/>
        <v/>
      </c>
      <c r="K20" s="24" t="str">
        <f t="shared" si="1"/>
        <v/>
      </c>
      <c r="L20" s="25"/>
    </row>
    <row r="21" customHeight="1" spans="1:12">
      <c r="A21" s="20"/>
      <c r="B21" s="21"/>
      <c r="C21" s="20"/>
      <c r="D21" s="29"/>
      <c r="E21" s="59"/>
      <c r="F21" s="48"/>
      <c r="G21" s="23"/>
      <c r="H21" s="26"/>
      <c r="I21" s="24"/>
      <c r="J21" s="24" t="str">
        <f t="shared" si="0"/>
        <v/>
      </c>
      <c r="K21" s="24" t="str">
        <f t="shared" si="1"/>
        <v/>
      </c>
      <c r="L21" s="25"/>
    </row>
    <row r="22" customHeight="1" spans="1:12">
      <c r="A22" s="20"/>
      <c r="B22" s="21"/>
      <c r="C22" s="20"/>
      <c r="D22" s="29"/>
      <c r="E22" s="59"/>
      <c r="F22" s="48"/>
      <c r="G22" s="23"/>
      <c r="H22" s="26"/>
      <c r="I22" s="24"/>
      <c r="J22" s="24" t="str">
        <f t="shared" si="0"/>
        <v/>
      </c>
      <c r="K22" s="24" t="str">
        <f t="shared" si="1"/>
        <v/>
      </c>
      <c r="L22" s="25"/>
    </row>
    <row r="23" customHeight="1" spans="1:12">
      <c r="A23" s="20"/>
      <c r="B23" s="21"/>
      <c r="C23" s="20"/>
      <c r="D23" s="29"/>
      <c r="E23" s="59"/>
      <c r="F23" s="48"/>
      <c r="G23" s="23"/>
      <c r="H23" s="26"/>
      <c r="I23" s="24"/>
      <c r="J23" s="24" t="str">
        <f t="shared" si="0"/>
        <v/>
      </c>
      <c r="K23" s="24" t="str">
        <f t="shared" si="1"/>
        <v/>
      </c>
      <c r="L23" s="25"/>
    </row>
    <row r="24" customHeight="1" spans="1:12">
      <c r="A24" s="20"/>
      <c r="B24" s="21"/>
      <c r="C24" s="20"/>
      <c r="D24" s="29"/>
      <c r="E24" s="59"/>
      <c r="F24" s="48"/>
      <c r="G24" s="23"/>
      <c r="H24" s="26"/>
      <c r="I24" s="24"/>
      <c r="J24" s="24" t="str">
        <f t="shared" si="0"/>
        <v/>
      </c>
      <c r="K24" s="24" t="str">
        <f t="shared" si="1"/>
        <v/>
      </c>
      <c r="L24" s="25"/>
    </row>
    <row r="25" customHeight="1" spans="1:12">
      <c r="A25" s="20"/>
      <c r="B25" s="21"/>
      <c r="C25" s="20"/>
      <c r="D25" s="29"/>
      <c r="E25" s="59"/>
      <c r="F25" s="48"/>
      <c r="G25" s="23"/>
      <c r="H25" s="26"/>
      <c r="I25" s="24"/>
      <c r="J25" s="24" t="str">
        <f t="shared" si="0"/>
        <v/>
      </c>
      <c r="K25" s="24" t="str">
        <f t="shared" si="1"/>
        <v/>
      </c>
      <c r="L25" s="25"/>
    </row>
    <row r="26" customHeight="1" spans="1:12">
      <c r="A26" s="20"/>
      <c r="B26" s="21"/>
      <c r="C26" s="20"/>
      <c r="D26" s="29"/>
      <c r="E26" s="59"/>
      <c r="F26" s="48"/>
      <c r="G26" s="23"/>
      <c r="H26" s="26"/>
      <c r="I26" s="24"/>
      <c r="J26" s="24" t="str">
        <f t="shared" si="0"/>
        <v/>
      </c>
      <c r="K26" s="24" t="str">
        <f t="shared" si="1"/>
        <v/>
      </c>
      <c r="L26" s="25"/>
    </row>
    <row r="27" customHeight="1" spans="1:12">
      <c r="A27" s="27" t="s">
        <v>498</v>
      </c>
      <c r="B27" s="57"/>
      <c r="C27" s="72"/>
      <c r="D27" s="29"/>
      <c r="E27" s="59"/>
      <c r="F27" s="48"/>
      <c r="G27" s="23">
        <f>SUM(G6:G26)</f>
        <v>0</v>
      </c>
      <c r="H27" s="26">
        <f>SUM(H6:H26)</f>
        <v>0</v>
      </c>
      <c r="I27" s="24">
        <f>SUM(I6:I26)</f>
        <v>0</v>
      </c>
      <c r="J27" s="24" t="str">
        <f t="shared" si="0"/>
        <v/>
      </c>
      <c r="K27" s="24" t="str">
        <f t="shared" si="1"/>
        <v/>
      </c>
      <c r="L27" s="25"/>
    </row>
    <row r="28" customHeight="1" spans="1:9">
      <c r="A28" s="30" t="str">
        <f>封面!D9&amp;封面!F9</f>
        <v>产权持有人填表人：刘砚岷</v>
      </c>
      <c r="I28" s="5" t="str">
        <f>"评估人员："&amp;封面!F41</f>
        <v>评估人员：</v>
      </c>
    </row>
    <row r="29" customHeight="1" spans="1:1">
      <c r="A29" s="30" t="str">
        <f>CONCATENATE(封面!D13,封面!F13,封面!G13,封面!H13,封面!I13,封面!J13,封面!K13)</f>
        <v>填表日期：2024年9月20日</v>
      </c>
    </row>
  </sheetData>
  <mergeCells count="3">
    <mergeCell ref="A2:L2"/>
    <mergeCell ref="A3:L3"/>
    <mergeCell ref="A27:B27"/>
  </mergeCells>
  <hyperlinks>
    <hyperlink ref="A1" location="索引目录!I7" display="返回索引页"/>
    <hyperlink ref="B1" location="流动负债汇总!B7" display="返回"/>
  </hyperlinks>
  <printOptions horizontalCentered="1"/>
  <pageMargins left="0.354330708661417" right="0.354330708661417" top="0.78740157480315" bottom="0.78740157480315" header="1.02362204724409" footer="0.511811023622047"/>
  <pageSetup paperSize="9" scale="94" fitToHeight="0" orientation="landscape"/>
  <headerFooter alignWithMargins="0">
    <oddHeader>&amp;R&amp;"宋体,常规"&amp;9表&amp;"Times New Roman,常规"5-2
&amp;"宋体,常规"共&amp;"Times New Roman,常规"&amp;N&amp;"宋体,常规"页第&amp;"Times New Roman,常规"&amp;P&amp;"宋体,常规"页</oddHeader>
  </headerFooter>
  <legacyDrawing r:id="rId2"/>
</worksheet>
</file>

<file path=xl/worksheets/sheet10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F29"/>
  <sheetViews>
    <sheetView workbookViewId="0">
      <selection activeCell="A2" sqref="A2:R2"/>
    </sheetView>
  </sheetViews>
  <sheetFormatPr defaultColWidth="11" defaultRowHeight="15" customHeight="1"/>
  <cols>
    <col min="1" max="1" width="5.9" style="4" customWidth="1"/>
    <col min="2" max="2" width="19.9" style="4" customWidth="1"/>
    <col min="3" max="3" width="13.6" style="4" customWidth="1"/>
    <col min="4" max="4" width="9.6" style="4" customWidth="1"/>
    <col min="5" max="5" width="16.1" style="4" customWidth="1"/>
    <col min="6" max="11" width="9.5" style="5" customWidth="1"/>
    <col min="12" max="13" width="9.5" style="5" customWidth="1" outlineLevel="1"/>
    <col min="14" max="14" width="9.5" style="4" customWidth="1" outlineLevel="1"/>
    <col min="15" max="15" width="14.4" style="5" customWidth="1" outlineLevel="1"/>
    <col min="16" max="17" width="14.4" style="5" customWidth="1"/>
    <col min="18" max="19" width="9" style="5" customWidth="1"/>
    <col min="20" max="21" width="11.6" style="4" customWidth="1" outlineLevel="1"/>
    <col min="22" max="29" width="11.6" style="5" customWidth="1" outlineLevel="1"/>
    <col min="30" max="30" width="11.6" style="4" customWidth="1" outlineLevel="1"/>
    <col min="31" max="32" width="11.6" style="5" customWidth="1" outlineLevel="1"/>
    <col min="33" max="37" width="9" style="5" customWidth="1"/>
    <col min="38" max="16384" width="11" style="5"/>
  </cols>
  <sheetData>
    <row r="1" s="1" customFormat="1" ht="12" customHeight="1" spans="1:32">
      <c r="A1" s="76" t="s">
        <v>135</v>
      </c>
      <c r="B1" s="7" t="s">
        <v>429</v>
      </c>
      <c r="C1" s="8"/>
      <c r="D1" s="8"/>
      <c r="E1" s="8"/>
      <c r="F1" s="9"/>
      <c r="G1" s="9"/>
      <c r="H1" s="9"/>
      <c r="I1" s="9"/>
      <c r="J1" s="9"/>
      <c r="K1" s="9"/>
      <c r="L1" s="9"/>
      <c r="M1" s="9"/>
      <c r="N1" s="8"/>
      <c r="O1" s="9"/>
      <c r="P1" s="9"/>
      <c r="T1" s="8"/>
      <c r="U1" s="8"/>
      <c r="V1" s="9"/>
      <c r="W1" s="9"/>
      <c r="X1" s="9"/>
      <c r="Y1" s="9"/>
      <c r="Z1" s="9"/>
      <c r="AA1" s="9"/>
      <c r="AB1" s="9"/>
      <c r="AC1" s="9"/>
      <c r="AD1" s="8"/>
      <c r="AE1" s="9"/>
      <c r="AF1" s="9"/>
    </row>
    <row r="2" s="2" customFormat="1" ht="29.4" customHeight="1" spans="1:18">
      <c r="A2" s="10" t="s">
        <v>1208</v>
      </c>
      <c r="B2" s="10"/>
      <c r="C2" s="10"/>
      <c r="D2" s="10"/>
      <c r="E2" s="10"/>
      <c r="F2" s="10"/>
      <c r="G2" s="10"/>
      <c r="H2" s="10"/>
      <c r="I2" s="10"/>
      <c r="J2" s="10"/>
      <c r="K2" s="10"/>
      <c r="L2" s="10"/>
      <c r="M2" s="10"/>
      <c r="N2" s="10"/>
      <c r="O2" s="10"/>
      <c r="P2" s="10"/>
      <c r="Q2" s="10"/>
      <c r="R2" s="10"/>
    </row>
    <row r="3" customHeight="1" spans="1:30">
      <c r="A3" s="12" t="str">
        <f>CONCATENATE(封面!D7,封面!F7,封面!G7,封面!H7,封面!I7,封面!J7,封面!K7)</f>
        <v>评估基准日：2024年8月31日</v>
      </c>
      <c r="B3" s="12"/>
      <c r="C3" s="12"/>
      <c r="D3" s="12"/>
      <c r="E3" s="12"/>
      <c r="F3" s="12"/>
      <c r="G3" s="12"/>
      <c r="H3" s="12"/>
      <c r="I3" s="12"/>
      <c r="J3" s="12"/>
      <c r="K3" s="12"/>
      <c r="L3" s="12"/>
      <c r="M3" s="12"/>
      <c r="N3" s="12"/>
      <c r="O3" s="12"/>
      <c r="P3" s="12"/>
      <c r="Q3" s="12"/>
      <c r="R3" s="12"/>
      <c r="T3" s="5"/>
      <c r="U3" s="5"/>
      <c r="AD3" s="5"/>
    </row>
    <row r="4" customHeight="1" spans="1:18">
      <c r="A4" s="14" t="str">
        <f>封面!D5&amp;封面!F5</f>
        <v>产权持有人：中石油昆仑燃气有限公司开封分公司</v>
      </c>
      <c r="R4" s="15" t="e">
        <f>#REF!</f>
        <v>#REF!</v>
      </c>
    </row>
    <row r="5" s="3" customFormat="1" customHeight="1" spans="1:32">
      <c r="A5" s="77" t="s">
        <v>462</v>
      </c>
      <c r="B5" s="77" t="s">
        <v>519</v>
      </c>
      <c r="C5" s="78" t="s">
        <v>520</v>
      </c>
      <c r="D5" s="79" t="s">
        <v>492</v>
      </c>
      <c r="E5" s="77" t="s">
        <v>1209</v>
      </c>
      <c r="F5" s="80" t="s">
        <v>726</v>
      </c>
      <c r="G5" s="81" t="s">
        <v>1210</v>
      </c>
      <c r="H5" s="79" t="s">
        <v>1211</v>
      </c>
      <c r="I5" s="80" t="s">
        <v>1212</v>
      </c>
      <c r="J5" s="85" t="s">
        <v>523</v>
      </c>
      <c r="K5" s="79" t="s">
        <v>1213</v>
      </c>
      <c r="L5" s="86" t="s">
        <v>1214</v>
      </c>
      <c r="M5" s="87" t="s">
        <v>1207</v>
      </c>
      <c r="N5" s="88" t="s">
        <v>1215</v>
      </c>
      <c r="O5" s="89" t="s">
        <v>433</v>
      </c>
      <c r="P5" s="90" t="s">
        <v>434</v>
      </c>
      <c r="Q5" s="42" t="s">
        <v>435</v>
      </c>
      <c r="R5" s="42" t="s">
        <v>476</v>
      </c>
      <c r="T5" s="99" t="s">
        <v>1216</v>
      </c>
      <c r="U5" s="99"/>
      <c r="V5" s="99"/>
      <c r="W5" s="99"/>
      <c r="X5" s="99"/>
      <c r="Y5" s="99"/>
      <c r="Z5" s="100" t="s">
        <v>1217</v>
      </c>
      <c r="AA5" s="100"/>
      <c r="AB5" s="100"/>
      <c r="AC5" s="100"/>
      <c r="AD5" s="99" t="s">
        <v>1218</v>
      </c>
      <c r="AE5" s="99"/>
      <c r="AF5" s="99"/>
    </row>
    <row r="6" ht="17.4" customHeight="1" spans="1:32">
      <c r="A6" s="77"/>
      <c r="B6" s="77"/>
      <c r="C6" s="78"/>
      <c r="D6" s="82"/>
      <c r="E6" s="77"/>
      <c r="F6" s="82"/>
      <c r="G6" s="83"/>
      <c r="H6" s="82"/>
      <c r="I6" s="91"/>
      <c r="J6" s="82"/>
      <c r="K6" s="82"/>
      <c r="L6" s="92"/>
      <c r="M6" s="93"/>
      <c r="N6" s="94"/>
      <c r="O6" s="95"/>
      <c r="P6" s="96"/>
      <c r="Q6" s="45"/>
      <c r="R6" s="45"/>
      <c r="T6" s="99" t="s">
        <v>1219</v>
      </c>
      <c r="U6" s="99" t="s">
        <v>1220</v>
      </c>
      <c r="V6" s="100" t="s">
        <v>1221</v>
      </c>
      <c r="W6" s="100" t="s">
        <v>1222</v>
      </c>
      <c r="X6" s="100" t="s">
        <v>1223</v>
      </c>
      <c r="Y6" s="100" t="s">
        <v>1224</v>
      </c>
      <c r="Z6" s="105" t="s">
        <v>1225</v>
      </c>
      <c r="AA6" s="100" t="s">
        <v>1226</v>
      </c>
      <c r="AB6" s="100" t="s">
        <v>1227</v>
      </c>
      <c r="AC6" s="100" t="s">
        <v>1228</v>
      </c>
      <c r="AD6" s="99" t="s">
        <v>1229</v>
      </c>
      <c r="AE6" s="100" t="s">
        <v>1230</v>
      </c>
      <c r="AF6" s="100" t="s">
        <v>1231</v>
      </c>
    </row>
    <row r="7" customHeight="1" spans="1:32">
      <c r="A7" s="20"/>
      <c r="B7" s="21"/>
      <c r="C7" s="20"/>
      <c r="D7" s="29"/>
      <c r="E7" s="84"/>
      <c r="F7" s="84"/>
      <c r="G7" s="84"/>
      <c r="H7" s="84"/>
      <c r="I7" s="84"/>
      <c r="J7" s="84"/>
      <c r="K7" s="84"/>
      <c r="L7" s="97"/>
      <c r="M7" s="97"/>
      <c r="N7" s="97"/>
      <c r="O7" s="23"/>
      <c r="P7" s="26"/>
      <c r="Q7" s="24"/>
      <c r="R7" s="25"/>
      <c r="T7" s="101"/>
      <c r="U7" s="101"/>
      <c r="V7" s="102"/>
      <c r="W7" s="102"/>
      <c r="X7" s="102"/>
      <c r="Y7" s="102"/>
      <c r="Z7" s="102"/>
      <c r="AA7" s="102"/>
      <c r="AB7" s="102"/>
      <c r="AC7" s="102"/>
      <c r="AD7" s="101"/>
      <c r="AE7" s="102"/>
      <c r="AF7" s="102"/>
    </row>
    <row r="8" customHeight="1" spans="1:32">
      <c r="A8" s="20"/>
      <c r="B8" s="21"/>
      <c r="C8" s="20"/>
      <c r="D8" s="29"/>
      <c r="E8" s="84"/>
      <c r="F8" s="84"/>
      <c r="G8" s="84"/>
      <c r="H8" s="84"/>
      <c r="I8" s="84"/>
      <c r="J8" s="84"/>
      <c r="K8" s="84"/>
      <c r="L8" s="97"/>
      <c r="M8" s="97"/>
      <c r="N8" s="97"/>
      <c r="O8" s="23"/>
      <c r="P8" s="26"/>
      <c r="Q8" s="24"/>
      <c r="R8" s="25"/>
      <c r="T8" s="101"/>
      <c r="U8" s="101"/>
      <c r="V8" s="102"/>
      <c r="W8" s="102"/>
      <c r="X8" s="102"/>
      <c r="Y8" s="102"/>
      <c r="Z8" s="102"/>
      <c r="AA8" s="102"/>
      <c r="AB8" s="102"/>
      <c r="AC8" s="102"/>
      <c r="AD8" s="101"/>
      <c r="AE8" s="102"/>
      <c r="AF8" s="102"/>
    </row>
    <row r="9" customHeight="1" spans="1:32">
      <c r="A9" s="20"/>
      <c r="B9" s="21"/>
      <c r="C9" s="20"/>
      <c r="D9" s="29"/>
      <c r="E9" s="84"/>
      <c r="F9" s="84"/>
      <c r="G9" s="84"/>
      <c r="H9" s="84"/>
      <c r="I9" s="84"/>
      <c r="J9" s="84"/>
      <c r="K9" s="84"/>
      <c r="L9" s="97"/>
      <c r="M9" s="97"/>
      <c r="N9" s="97"/>
      <c r="O9" s="23"/>
      <c r="P9" s="26"/>
      <c r="Q9" s="24"/>
      <c r="R9" s="25"/>
      <c r="T9" s="101"/>
      <c r="U9" s="101"/>
      <c r="V9" s="102"/>
      <c r="W9" s="102"/>
      <c r="X9" s="102"/>
      <c r="Y9" s="102"/>
      <c r="Z9" s="102"/>
      <c r="AA9" s="102"/>
      <c r="AB9" s="102"/>
      <c r="AC9" s="102"/>
      <c r="AD9" s="101"/>
      <c r="AE9" s="102"/>
      <c r="AF9" s="102"/>
    </row>
    <row r="10" customHeight="1" spans="1:32">
      <c r="A10" s="20"/>
      <c r="B10" s="21"/>
      <c r="C10" s="20"/>
      <c r="D10" s="29"/>
      <c r="E10" s="84"/>
      <c r="F10" s="84"/>
      <c r="G10" s="84"/>
      <c r="H10" s="84"/>
      <c r="I10" s="84"/>
      <c r="J10" s="84"/>
      <c r="K10" s="84"/>
      <c r="L10" s="97"/>
      <c r="M10" s="97"/>
      <c r="N10" s="97"/>
      <c r="O10" s="23" t="s">
        <v>497</v>
      </c>
      <c r="P10" s="26"/>
      <c r="Q10" s="24"/>
      <c r="R10" s="25"/>
      <c r="T10" s="101"/>
      <c r="U10" s="101"/>
      <c r="V10" s="102"/>
      <c r="W10" s="102"/>
      <c r="X10" s="102"/>
      <c r="Y10" s="102"/>
      <c r="Z10" s="102"/>
      <c r="AA10" s="102"/>
      <c r="AB10" s="102"/>
      <c r="AC10" s="102"/>
      <c r="AD10" s="101"/>
      <c r="AE10" s="102"/>
      <c r="AF10" s="102"/>
    </row>
    <row r="11" customHeight="1" spans="1:32">
      <c r="A11" s="20"/>
      <c r="B11" s="21"/>
      <c r="C11" s="20"/>
      <c r="D11" s="29"/>
      <c r="E11" s="84"/>
      <c r="F11" s="84"/>
      <c r="G11" s="84"/>
      <c r="H11" s="84"/>
      <c r="I11" s="84"/>
      <c r="J11" s="84"/>
      <c r="K11" s="84"/>
      <c r="L11" s="97"/>
      <c r="M11" s="97"/>
      <c r="N11" s="97"/>
      <c r="O11" s="23"/>
      <c r="P11" s="26"/>
      <c r="Q11" s="24"/>
      <c r="R11" s="25"/>
      <c r="T11" s="101"/>
      <c r="U11" s="101"/>
      <c r="V11" s="102"/>
      <c r="W11" s="102"/>
      <c r="X11" s="102"/>
      <c r="Y11" s="102"/>
      <c r="Z11" s="102"/>
      <c r="AA11" s="102"/>
      <c r="AB11" s="102"/>
      <c r="AC11" s="102"/>
      <c r="AD11" s="101"/>
      <c r="AE11" s="102"/>
      <c r="AF11" s="102"/>
    </row>
    <row r="12" customHeight="1" spans="1:32">
      <c r="A12" s="20"/>
      <c r="B12" s="21"/>
      <c r="C12" s="20"/>
      <c r="D12" s="29"/>
      <c r="E12" s="84"/>
      <c r="F12" s="84"/>
      <c r="G12" s="84"/>
      <c r="H12" s="84"/>
      <c r="I12" s="84"/>
      <c r="J12" s="84"/>
      <c r="K12" s="84"/>
      <c r="L12" s="97"/>
      <c r="M12" s="97"/>
      <c r="N12" s="97"/>
      <c r="O12" s="23"/>
      <c r="P12" s="26"/>
      <c r="Q12" s="24"/>
      <c r="R12" s="25"/>
      <c r="T12" s="101"/>
      <c r="U12" s="101"/>
      <c r="V12" s="102"/>
      <c r="W12" s="102"/>
      <c r="X12" s="102"/>
      <c r="Y12" s="102"/>
      <c r="Z12" s="102"/>
      <c r="AA12" s="102"/>
      <c r="AB12" s="102"/>
      <c r="AC12" s="102"/>
      <c r="AD12" s="101"/>
      <c r="AE12" s="102"/>
      <c r="AF12" s="102"/>
    </row>
    <row r="13" customHeight="1" spans="1:32">
      <c r="A13" s="20"/>
      <c r="B13" s="21"/>
      <c r="C13" s="20"/>
      <c r="D13" s="29"/>
      <c r="E13" s="84"/>
      <c r="F13" s="84"/>
      <c r="G13" s="84"/>
      <c r="H13" s="84"/>
      <c r="I13" s="84"/>
      <c r="J13" s="84"/>
      <c r="K13" s="84"/>
      <c r="L13" s="97"/>
      <c r="M13" s="97"/>
      <c r="N13" s="97"/>
      <c r="O13" s="23"/>
      <c r="P13" s="26"/>
      <c r="Q13" s="24"/>
      <c r="R13" s="25"/>
      <c r="T13" s="101"/>
      <c r="U13" s="101"/>
      <c r="V13" s="102"/>
      <c r="W13" s="102"/>
      <c r="X13" s="102"/>
      <c r="Y13" s="102"/>
      <c r="Z13" s="102"/>
      <c r="AA13" s="102"/>
      <c r="AB13" s="102"/>
      <c r="AC13" s="102"/>
      <c r="AD13" s="101"/>
      <c r="AE13" s="102"/>
      <c r="AF13" s="102"/>
    </row>
    <row r="14" customHeight="1" spans="1:32">
      <c r="A14" s="20"/>
      <c r="B14" s="21"/>
      <c r="C14" s="20"/>
      <c r="D14" s="29"/>
      <c r="E14" s="84"/>
      <c r="F14" s="84"/>
      <c r="G14" s="84"/>
      <c r="H14" s="84"/>
      <c r="I14" s="84"/>
      <c r="J14" s="84"/>
      <c r="K14" s="84"/>
      <c r="L14" s="97"/>
      <c r="M14" s="97"/>
      <c r="N14" s="97"/>
      <c r="O14" s="23"/>
      <c r="P14" s="26"/>
      <c r="Q14" s="24"/>
      <c r="R14" s="25"/>
      <c r="T14" s="101"/>
      <c r="U14" s="101"/>
      <c r="V14" s="102"/>
      <c r="W14" s="102"/>
      <c r="X14" s="102"/>
      <c r="Y14" s="102"/>
      <c r="Z14" s="102"/>
      <c r="AA14" s="102"/>
      <c r="AB14" s="102"/>
      <c r="AC14" s="102"/>
      <c r="AD14" s="101"/>
      <c r="AE14" s="102"/>
      <c r="AF14" s="102"/>
    </row>
    <row r="15" customHeight="1" spans="1:32">
      <c r="A15" s="20"/>
      <c r="B15" s="21"/>
      <c r="C15" s="20"/>
      <c r="D15" s="29"/>
      <c r="E15" s="84"/>
      <c r="F15" s="84"/>
      <c r="G15" s="84"/>
      <c r="H15" s="84"/>
      <c r="I15" s="84"/>
      <c r="J15" s="84"/>
      <c r="K15" s="84"/>
      <c r="L15" s="97"/>
      <c r="M15" s="97"/>
      <c r="N15" s="97"/>
      <c r="O15" s="23"/>
      <c r="P15" s="26"/>
      <c r="Q15" s="24"/>
      <c r="R15" s="25"/>
      <c r="T15" s="101"/>
      <c r="U15" s="101"/>
      <c r="V15" s="102"/>
      <c r="W15" s="102"/>
      <c r="X15" s="102"/>
      <c r="Y15" s="102"/>
      <c r="Z15" s="102"/>
      <c r="AA15" s="102"/>
      <c r="AB15" s="102"/>
      <c r="AC15" s="102"/>
      <c r="AD15" s="101"/>
      <c r="AE15" s="102"/>
      <c r="AF15" s="102"/>
    </row>
    <row r="16" customHeight="1" spans="1:32">
      <c r="A16" s="20"/>
      <c r="B16" s="21"/>
      <c r="C16" s="20"/>
      <c r="D16" s="29"/>
      <c r="E16" s="84"/>
      <c r="F16" s="84"/>
      <c r="G16" s="84"/>
      <c r="H16" s="84"/>
      <c r="I16" s="84"/>
      <c r="J16" s="84"/>
      <c r="K16" s="84"/>
      <c r="L16" s="97"/>
      <c r="M16" s="97"/>
      <c r="N16" s="97"/>
      <c r="O16" s="23"/>
      <c r="P16" s="26"/>
      <c r="Q16" s="24"/>
      <c r="R16" s="25"/>
      <c r="T16" s="101"/>
      <c r="U16" s="101"/>
      <c r="V16" s="102"/>
      <c r="W16" s="102"/>
      <c r="X16" s="102"/>
      <c r="Y16" s="102"/>
      <c r="Z16" s="102"/>
      <c r="AA16" s="102"/>
      <c r="AB16" s="102"/>
      <c r="AC16" s="102"/>
      <c r="AD16" s="101"/>
      <c r="AE16" s="102"/>
      <c r="AF16" s="102"/>
    </row>
    <row r="17" customHeight="1" spans="1:32">
      <c r="A17" s="20"/>
      <c r="B17" s="21"/>
      <c r="C17" s="20"/>
      <c r="D17" s="29"/>
      <c r="E17" s="84"/>
      <c r="F17" s="84"/>
      <c r="G17" s="84"/>
      <c r="H17" s="84"/>
      <c r="I17" s="84"/>
      <c r="J17" s="84"/>
      <c r="K17" s="84"/>
      <c r="L17" s="97"/>
      <c r="M17" s="97"/>
      <c r="N17" s="97"/>
      <c r="O17" s="23"/>
      <c r="P17" s="26"/>
      <c r="Q17" s="24"/>
      <c r="R17" s="25"/>
      <c r="T17" s="101"/>
      <c r="U17" s="101"/>
      <c r="V17" s="102"/>
      <c r="W17" s="102"/>
      <c r="X17" s="102"/>
      <c r="Y17" s="102"/>
      <c r="Z17" s="102"/>
      <c r="AA17" s="102"/>
      <c r="AB17" s="102"/>
      <c r="AC17" s="102"/>
      <c r="AD17" s="101"/>
      <c r="AE17" s="102"/>
      <c r="AF17" s="102"/>
    </row>
    <row r="18" customHeight="1" spans="1:32">
      <c r="A18" s="20"/>
      <c r="B18" s="21"/>
      <c r="C18" s="20"/>
      <c r="D18" s="29"/>
      <c r="E18" s="84"/>
      <c r="F18" s="84"/>
      <c r="G18" s="84"/>
      <c r="H18" s="84"/>
      <c r="I18" s="84"/>
      <c r="J18" s="84"/>
      <c r="K18" s="84"/>
      <c r="L18" s="97"/>
      <c r="M18" s="97"/>
      <c r="N18" s="97"/>
      <c r="O18" s="23"/>
      <c r="P18" s="26"/>
      <c r="Q18" s="24"/>
      <c r="R18" s="25"/>
      <c r="T18" s="101"/>
      <c r="U18" s="101"/>
      <c r="V18" s="102"/>
      <c r="W18" s="102"/>
      <c r="X18" s="102"/>
      <c r="Y18" s="102"/>
      <c r="Z18" s="102"/>
      <c r="AA18" s="102"/>
      <c r="AB18" s="102"/>
      <c r="AC18" s="102"/>
      <c r="AD18" s="101"/>
      <c r="AE18" s="102"/>
      <c r="AF18" s="102"/>
    </row>
    <row r="19" customHeight="1" spans="1:32">
      <c r="A19" s="20"/>
      <c r="B19" s="21"/>
      <c r="C19" s="20"/>
      <c r="D19" s="29"/>
      <c r="E19" s="84"/>
      <c r="F19" s="84"/>
      <c r="G19" s="84"/>
      <c r="H19" s="84"/>
      <c r="I19" s="84"/>
      <c r="J19" s="84"/>
      <c r="K19" s="84"/>
      <c r="L19" s="97"/>
      <c r="M19" s="97"/>
      <c r="N19" s="97"/>
      <c r="O19" s="23"/>
      <c r="P19" s="26"/>
      <c r="Q19" s="24"/>
      <c r="R19" s="25"/>
      <c r="T19" s="101"/>
      <c r="U19" s="101"/>
      <c r="V19" s="102"/>
      <c r="W19" s="102"/>
      <c r="X19" s="102"/>
      <c r="Y19" s="102"/>
      <c r="Z19" s="102"/>
      <c r="AA19" s="102"/>
      <c r="AB19" s="102"/>
      <c r="AC19" s="102"/>
      <c r="AD19" s="101"/>
      <c r="AE19" s="102"/>
      <c r="AF19" s="102"/>
    </row>
    <row r="20" customHeight="1" spans="1:32">
      <c r="A20" s="20"/>
      <c r="B20" s="21"/>
      <c r="C20" s="20"/>
      <c r="D20" s="29"/>
      <c r="E20" s="84"/>
      <c r="F20" s="84"/>
      <c r="G20" s="84"/>
      <c r="H20" s="84"/>
      <c r="I20" s="84"/>
      <c r="J20" s="84"/>
      <c r="K20" s="84"/>
      <c r="L20" s="97"/>
      <c r="M20" s="97"/>
      <c r="N20" s="97"/>
      <c r="O20" s="23"/>
      <c r="P20" s="26"/>
      <c r="Q20" s="24"/>
      <c r="R20" s="25"/>
      <c r="T20" s="101"/>
      <c r="U20" s="101"/>
      <c r="V20" s="102"/>
      <c r="W20" s="102"/>
      <c r="X20" s="102"/>
      <c r="Y20" s="102"/>
      <c r="Z20" s="102"/>
      <c r="AA20" s="102"/>
      <c r="AB20" s="102"/>
      <c r="AC20" s="102"/>
      <c r="AD20" s="101"/>
      <c r="AE20" s="102"/>
      <c r="AF20" s="102"/>
    </row>
    <row r="21" customHeight="1" spans="1:32">
      <c r="A21" s="20"/>
      <c r="B21" s="21"/>
      <c r="C21" s="20"/>
      <c r="D21" s="29"/>
      <c r="E21" s="84"/>
      <c r="F21" s="84"/>
      <c r="G21" s="84"/>
      <c r="H21" s="84"/>
      <c r="I21" s="84"/>
      <c r="J21" s="84"/>
      <c r="K21" s="84"/>
      <c r="L21" s="97"/>
      <c r="M21" s="97"/>
      <c r="N21" s="97"/>
      <c r="O21" s="23"/>
      <c r="P21" s="26"/>
      <c r="Q21" s="24"/>
      <c r="R21" s="25"/>
      <c r="T21" s="101"/>
      <c r="U21" s="101"/>
      <c r="V21" s="102"/>
      <c r="W21" s="102"/>
      <c r="X21" s="102"/>
      <c r="Y21" s="102"/>
      <c r="Z21" s="102"/>
      <c r="AA21" s="102"/>
      <c r="AB21" s="102"/>
      <c r="AC21" s="102"/>
      <c r="AD21" s="101"/>
      <c r="AE21" s="102"/>
      <c r="AF21" s="102"/>
    </row>
    <row r="22" customHeight="1" spans="1:32">
      <c r="A22" s="20"/>
      <c r="B22" s="21"/>
      <c r="C22" s="20"/>
      <c r="D22" s="29"/>
      <c r="E22" s="84"/>
      <c r="F22" s="84"/>
      <c r="G22" s="84"/>
      <c r="H22" s="84"/>
      <c r="I22" s="84"/>
      <c r="J22" s="84"/>
      <c r="K22" s="84"/>
      <c r="L22" s="97"/>
      <c r="M22" s="97"/>
      <c r="N22" s="97"/>
      <c r="O22" s="23"/>
      <c r="P22" s="26"/>
      <c r="Q22" s="24"/>
      <c r="R22" s="25"/>
      <c r="T22" s="101"/>
      <c r="U22" s="101"/>
      <c r="V22" s="102"/>
      <c r="W22" s="102"/>
      <c r="X22" s="102"/>
      <c r="Y22" s="102"/>
      <c r="Z22" s="102"/>
      <c r="AA22" s="102"/>
      <c r="AB22" s="102"/>
      <c r="AC22" s="102"/>
      <c r="AD22" s="101"/>
      <c r="AE22" s="102"/>
      <c r="AF22" s="102"/>
    </row>
    <row r="23" customHeight="1" spans="1:32">
      <c r="A23" s="20"/>
      <c r="B23" s="21"/>
      <c r="C23" s="20"/>
      <c r="D23" s="29"/>
      <c r="E23" s="84"/>
      <c r="F23" s="84"/>
      <c r="G23" s="84"/>
      <c r="H23" s="84"/>
      <c r="I23" s="84"/>
      <c r="J23" s="84"/>
      <c r="K23" s="84"/>
      <c r="L23" s="97"/>
      <c r="M23" s="97"/>
      <c r="N23" s="97"/>
      <c r="O23" s="23"/>
      <c r="P23" s="26"/>
      <c r="Q23" s="24"/>
      <c r="R23" s="25"/>
      <c r="T23" s="101"/>
      <c r="U23" s="101"/>
      <c r="V23" s="102"/>
      <c r="W23" s="102"/>
      <c r="X23" s="102"/>
      <c r="Y23" s="102"/>
      <c r="Z23" s="102"/>
      <c r="AA23" s="102"/>
      <c r="AB23" s="102"/>
      <c r="AC23" s="102"/>
      <c r="AD23" s="101"/>
      <c r="AE23" s="102"/>
      <c r="AF23" s="102"/>
    </row>
    <row r="24" customHeight="1" spans="1:32">
      <c r="A24" s="20"/>
      <c r="B24" s="21"/>
      <c r="C24" s="20"/>
      <c r="D24" s="29"/>
      <c r="E24" s="84"/>
      <c r="F24" s="84"/>
      <c r="G24" s="84"/>
      <c r="H24" s="84"/>
      <c r="I24" s="84"/>
      <c r="J24" s="84"/>
      <c r="K24" s="84"/>
      <c r="L24" s="97"/>
      <c r="M24" s="97"/>
      <c r="N24" s="97"/>
      <c r="O24" s="23"/>
      <c r="P24" s="26"/>
      <c r="Q24" s="24"/>
      <c r="R24" s="25"/>
      <c r="T24" s="101"/>
      <c r="U24" s="101"/>
      <c r="V24" s="102"/>
      <c r="W24" s="102"/>
      <c r="X24" s="102"/>
      <c r="Y24" s="102"/>
      <c r="Z24" s="102"/>
      <c r="AA24" s="102"/>
      <c r="AB24" s="102"/>
      <c r="AC24" s="102"/>
      <c r="AD24" s="101"/>
      <c r="AE24" s="102"/>
      <c r="AF24" s="102"/>
    </row>
    <row r="25" customHeight="1" spans="1:32">
      <c r="A25" s="20"/>
      <c r="B25" s="21"/>
      <c r="C25" s="20"/>
      <c r="D25" s="29"/>
      <c r="E25" s="84"/>
      <c r="F25" s="84"/>
      <c r="G25" s="84"/>
      <c r="H25" s="84"/>
      <c r="I25" s="84"/>
      <c r="J25" s="84"/>
      <c r="K25" s="84"/>
      <c r="L25" s="97"/>
      <c r="M25" s="97"/>
      <c r="N25" s="97"/>
      <c r="O25" s="23"/>
      <c r="P25" s="26"/>
      <c r="Q25" s="24"/>
      <c r="R25" s="25"/>
      <c r="T25" s="101"/>
      <c r="U25" s="101"/>
      <c r="V25" s="102"/>
      <c r="W25" s="102"/>
      <c r="X25" s="102"/>
      <c r="Y25" s="102"/>
      <c r="Z25" s="102"/>
      <c r="AA25" s="102"/>
      <c r="AB25" s="102"/>
      <c r="AC25" s="102"/>
      <c r="AD25" s="101"/>
      <c r="AE25" s="102"/>
      <c r="AF25" s="102"/>
    </row>
    <row r="26" customHeight="1" spans="1:32">
      <c r="A26" s="20"/>
      <c r="B26" s="21"/>
      <c r="C26" s="20"/>
      <c r="D26" s="29"/>
      <c r="E26" s="84"/>
      <c r="F26" s="84"/>
      <c r="G26" s="84"/>
      <c r="H26" s="84"/>
      <c r="I26" s="84"/>
      <c r="J26" s="84"/>
      <c r="K26" s="84"/>
      <c r="L26" s="97"/>
      <c r="M26" s="97"/>
      <c r="N26" s="97"/>
      <c r="O26" s="23"/>
      <c r="P26" s="26"/>
      <c r="Q26" s="24"/>
      <c r="R26" s="25"/>
      <c r="T26" s="101"/>
      <c r="U26" s="101"/>
      <c r="V26" s="102"/>
      <c r="W26" s="102"/>
      <c r="X26" s="102"/>
      <c r="Y26" s="102"/>
      <c r="Z26" s="102"/>
      <c r="AA26" s="102"/>
      <c r="AB26" s="102"/>
      <c r="AC26" s="102"/>
      <c r="AD26" s="101"/>
      <c r="AE26" s="102"/>
      <c r="AF26" s="102"/>
    </row>
    <row r="27" customHeight="1" spans="1:32">
      <c r="A27" s="27" t="s">
        <v>498</v>
      </c>
      <c r="B27" s="57"/>
      <c r="C27" s="72"/>
      <c r="D27" s="29"/>
      <c r="E27" s="25"/>
      <c r="F27" s="25"/>
      <c r="G27" s="25"/>
      <c r="H27" s="25"/>
      <c r="I27" s="25"/>
      <c r="J27" s="25"/>
      <c r="K27" s="25"/>
      <c r="L27" s="98"/>
      <c r="M27" s="98"/>
      <c r="N27" s="98"/>
      <c r="O27" s="23">
        <f>SUM(O6:O26)</f>
        <v>0</v>
      </c>
      <c r="P27" s="26">
        <f>SUM(P6:P26)</f>
        <v>0</v>
      </c>
      <c r="Q27" s="24">
        <f>SUM(Q6:Q26)</f>
        <v>0</v>
      </c>
      <c r="R27" s="25"/>
      <c r="T27" s="103"/>
      <c r="U27" s="103"/>
      <c r="V27" s="104"/>
      <c r="W27" s="104"/>
      <c r="X27" s="104"/>
      <c r="Y27" s="104"/>
      <c r="Z27" s="104"/>
      <c r="AA27" s="104"/>
      <c r="AB27" s="104"/>
      <c r="AC27" s="104"/>
      <c r="AD27" s="103"/>
      <c r="AE27" s="104"/>
      <c r="AF27" s="104"/>
    </row>
    <row r="28" customHeight="1" spans="1:17">
      <c r="A28" s="30" t="str">
        <f>封面!D9&amp;封面!F9</f>
        <v>产权持有人填表人：刘砚岷</v>
      </c>
      <c r="Q28" s="5" t="str">
        <f>"评估人员："&amp;封面!F41</f>
        <v>评估人员：</v>
      </c>
    </row>
    <row r="29" customHeight="1" spans="1:1">
      <c r="A29" s="30" t="str">
        <f>CONCATENATE(封面!D13,封面!F13,封面!G13,封面!H13,封面!I13,封面!J13,封面!K13)</f>
        <v>填表日期：2024年9月20日</v>
      </c>
    </row>
  </sheetData>
  <mergeCells count="24">
    <mergeCell ref="A2:R2"/>
    <mergeCell ref="A3:R3"/>
    <mergeCell ref="T5:Y5"/>
    <mergeCell ref="Z5:AC5"/>
    <mergeCell ref="AD5:AF5"/>
    <mergeCell ref="A27:B27"/>
    <mergeCell ref="A5:A6"/>
    <mergeCell ref="B5:B6"/>
    <mergeCell ref="C5:C6"/>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hyperlinks>
    <hyperlink ref="A1" location="索引目录!I8" display="返回索引页"/>
    <hyperlink ref="B1" location="流动负债汇总!B8" display="返回"/>
  </hyperlinks>
  <pageMargins left="0.748031496062992" right="0.78740157480315" top="0.984251968503937" bottom="0.984251968503937" header="1.06299212598425" footer="0.511811023622047"/>
  <pageSetup paperSize="9" scale="81" fitToHeight="0" orientation="landscape"/>
  <headerFooter>
    <oddHeader>&amp;R&amp;"宋体,常规"&amp;9表&amp;"Times New Roman,常规"5-3
&amp;"宋体,常规"共&amp;"Times New Roman,常规"&amp;N&amp;"宋体,常规"页第&amp;"Times New Roman,常规"&amp;P&amp;"宋体,常规"页</oddHeader>
  </headerFooter>
</worksheet>
</file>

<file path=xl/worksheets/sheet10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2" sqref="A2:J2"/>
    </sheetView>
  </sheetViews>
  <sheetFormatPr defaultColWidth="11" defaultRowHeight="15.75" customHeight="1"/>
  <cols>
    <col min="1" max="1" width="5.6" style="4" customWidth="1"/>
    <col min="2" max="2" width="19.4" style="4" customWidth="1"/>
    <col min="3" max="3" width="10.1" style="4" customWidth="1"/>
    <col min="4" max="5" width="10.6" style="4" customWidth="1"/>
    <col min="6" max="6" width="10.1" style="5" customWidth="1"/>
    <col min="7" max="7" width="16" style="5" customWidth="1" outlineLevel="1"/>
    <col min="8" max="9" width="18.6" style="5" customWidth="1"/>
    <col min="10" max="10" width="16.4" style="5" customWidth="1"/>
    <col min="11" max="33" width="9" style="5" customWidth="1"/>
    <col min="34" max="16384" width="11" style="5"/>
  </cols>
  <sheetData>
    <row r="1" s="1" customFormat="1" ht="12" customHeight="1" spans="1:10">
      <c r="A1" s="76" t="s">
        <v>135</v>
      </c>
      <c r="B1" s="7" t="s">
        <v>429</v>
      </c>
      <c r="C1" s="8"/>
      <c r="D1" s="8"/>
      <c r="E1" s="8"/>
      <c r="F1" s="9"/>
      <c r="G1" s="9"/>
      <c r="H1" s="9"/>
      <c r="I1" s="9"/>
      <c r="J1" s="9"/>
    </row>
    <row r="2" s="2" customFormat="1" ht="29.4" customHeight="1" spans="1:10">
      <c r="A2" s="10" t="s">
        <v>1232</v>
      </c>
      <c r="B2" s="11"/>
      <c r="C2" s="11"/>
      <c r="D2" s="11"/>
      <c r="E2" s="11"/>
      <c r="F2" s="11"/>
      <c r="G2" s="11"/>
      <c r="H2" s="11"/>
      <c r="I2" s="11"/>
      <c r="J2" s="11"/>
    </row>
    <row r="3" ht="14.25" customHeight="1" spans="1:10">
      <c r="A3" s="12" t="str">
        <f>CONCATENATE(封面!D7,封面!F7,封面!G7,封面!H7,封面!I7,封面!J7,封面!K7)</f>
        <v>评估基准日：2024年8月31日</v>
      </c>
      <c r="B3" s="12"/>
      <c r="C3" s="12"/>
      <c r="D3" s="12"/>
      <c r="E3" s="12"/>
      <c r="F3" s="12"/>
      <c r="G3" s="12"/>
      <c r="H3" s="12"/>
      <c r="I3" s="13"/>
      <c r="J3" s="13"/>
    </row>
    <row r="4" customHeight="1" spans="1:10">
      <c r="A4" s="14" t="str">
        <f>封面!D5&amp;封面!F5</f>
        <v>产权持有人：中石油昆仑燃气有限公司开封分公司</v>
      </c>
      <c r="J4" s="15" t="e">
        <f>#REF!</f>
        <v>#REF!</v>
      </c>
    </row>
    <row r="5" s="3" customFormat="1" customHeight="1" spans="1:10">
      <c r="A5" s="16" t="s">
        <v>462</v>
      </c>
      <c r="B5" s="16" t="s">
        <v>526</v>
      </c>
      <c r="C5" s="16" t="s">
        <v>538</v>
      </c>
      <c r="D5" s="16" t="s">
        <v>1198</v>
      </c>
      <c r="E5" s="16" t="s">
        <v>529</v>
      </c>
      <c r="F5" s="19" t="s">
        <v>503</v>
      </c>
      <c r="G5" s="17" t="s">
        <v>433</v>
      </c>
      <c r="H5" s="18" t="s">
        <v>434</v>
      </c>
      <c r="I5" s="19" t="s">
        <v>435</v>
      </c>
      <c r="J5" s="19" t="s">
        <v>476</v>
      </c>
    </row>
    <row r="6" customHeight="1" spans="1:10">
      <c r="A6" s="20"/>
      <c r="B6" s="21"/>
      <c r="C6" s="29"/>
      <c r="D6" s="20"/>
      <c r="E6" s="20"/>
      <c r="F6" s="59"/>
      <c r="G6" s="23"/>
      <c r="H6" s="26"/>
      <c r="I6" s="24"/>
      <c r="J6" s="25"/>
    </row>
    <row r="7" customHeight="1" spans="1:10">
      <c r="A7" s="20"/>
      <c r="B7" s="21"/>
      <c r="C7" s="29"/>
      <c r="D7" s="29"/>
      <c r="E7" s="29"/>
      <c r="F7" s="59"/>
      <c r="G7" s="23"/>
      <c r="H7" s="26"/>
      <c r="I7" s="24"/>
      <c r="J7" s="25"/>
    </row>
    <row r="8" customHeight="1" spans="1:10">
      <c r="A8" s="20"/>
      <c r="B8" s="21"/>
      <c r="C8" s="29"/>
      <c r="D8" s="29"/>
      <c r="E8" s="29"/>
      <c r="F8" s="59"/>
      <c r="G8" s="23"/>
      <c r="H8" s="26"/>
      <c r="I8" s="24"/>
      <c r="J8" s="25"/>
    </row>
    <row r="9" customHeight="1" spans="1:10">
      <c r="A9" s="20"/>
      <c r="B9" s="21"/>
      <c r="C9" s="29"/>
      <c r="D9" s="29"/>
      <c r="E9" s="29"/>
      <c r="F9" s="59"/>
      <c r="G9" s="23"/>
      <c r="H9" s="26"/>
      <c r="I9" s="24"/>
      <c r="J9" s="25"/>
    </row>
    <row r="10" customHeight="1" spans="1:10">
      <c r="A10" s="20"/>
      <c r="B10" s="21"/>
      <c r="C10" s="29"/>
      <c r="D10" s="29"/>
      <c r="E10" s="29"/>
      <c r="F10" s="59"/>
      <c r="G10" s="23"/>
      <c r="H10" s="26"/>
      <c r="I10" s="24"/>
      <c r="J10" s="25"/>
    </row>
    <row r="11" customHeight="1" spans="1:10">
      <c r="A11" s="20"/>
      <c r="B11" s="21"/>
      <c r="C11" s="29"/>
      <c r="D11" s="29"/>
      <c r="E11" s="29"/>
      <c r="F11" s="59"/>
      <c r="G11" s="23"/>
      <c r="H11" s="26"/>
      <c r="I11" s="24"/>
      <c r="J11" s="25"/>
    </row>
    <row r="12" customHeight="1" spans="1:10">
      <c r="A12" s="20"/>
      <c r="B12" s="21"/>
      <c r="C12" s="29"/>
      <c r="D12" s="29"/>
      <c r="E12" s="29"/>
      <c r="F12" s="59"/>
      <c r="G12" s="23"/>
      <c r="H12" s="26"/>
      <c r="I12" s="24"/>
      <c r="J12" s="25"/>
    </row>
    <row r="13" customHeight="1" spans="1:10">
      <c r="A13" s="20"/>
      <c r="B13" s="21"/>
      <c r="C13" s="29"/>
      <c r="D13" s="29"/>
      <c r="E13" s="29"/>
      <c r="F13" s="59"/>
      <c r="G13" s="23"/>
      <c r="H13" s="26"/>
      <c r="I13" s="24"/>
      <c r="J13" s="25"/>
    </row>
    <row r="14" customHeight="1" spans="1:10">
      <c r="A14" s="20"/>
      <c r="B14" s="21"/>
      <c r="C14" s="29"/>
      <c r="D14" s="29"/>
      <c r="E14" s="29"/>
      <c r="F14" s="59"/>
      <c r="G14" s="23"/>
      <c r="H14" s="26"/>
      <c r="I14" s="24"/>
      <c r="J14" s="25"/>
    </row>
    <row r="15" customHeight="1" spans="1:10">
      <c r="A15" s="20"/>
      <c r="B15" s="21"/>
      <c r="C15" s="29"/>
      <c r="D15" s="29"/>
      <c r="E15" s="29"/>
      <c r="F15" s="59"/>
      <c r="G15" s="23"/>
      <c r="H15" s="26"/>
      <c r="I15" s="24"/>
      <c r="J15" s="25"/>
    </row>
    <row r="16" customHeight="1" spans="1:10">
      <c r="A16" s="20"/>
      <c r="B16" s="21"/>
      <c r="C16" s="29"/>
      <c r="D16" s="29"/>
      <c r="E16" s="29"/>
      <c r="F16" s="59"/>
      <c r="G16" s="23"/>
      <c r="H16" s="26"/>
      <c r="I16" s="24"/>
      <c r="J16" s="25"/>
    </row>
    <row r="17" customHeight="1" spans="1:10">
      <c r="A17" s="20"/>
      <c r="B17" s="21"/>
      <c r="C17" s="29"/>
      <c r="D17" s="29"/>
      <c r="E17" s="29"/>
      <c r="F17" s="59"/>
      <c r="G17" s="23"/>
      <c r="H17" s="26"/>
      <c r="I17" s="24"/>
      <c r="J17" s="25"/>
    </row>
    <row r="18" customHeight="1" spans="1:10">
      <c r="A18" s="20"/>
      <c r="B18" s="21"/>
      <c r="C18" s="29"/>
      <c r="D18" s="29"/>
      <c r="E18" s="29"/>
      <c r="F18" s="59"/>
      <c r="G18" s="23"/>
      <c r="H18" s="26"/>
      <c r="I18" s="24"/>
      <c r="J18" s="25"/>
    </row>
    <row r="19" customHeight="1" spans="1:10">
      <c r="A19" s="20"/>
      <c r="B19" s="21"/>
      <c r="C19" s="29"/>
      <c r="D19" s="29"/>
      <c r="E19" s="29"/>
      <c r="F19" s="59"/>
      <c r="G19" s="23"/>
      <c r="H19" s="26"/>
      <c r="I19" s="24"/>
      <c r="J19" s="25"/>
    </row>
    <row r="20" customHeight="1" spans="1:10">
      <c r="A20" s="20"/>
      <c r="B20" s="21"/>
      <c r="C20" s="29"/>
      <c r="D20" s="29"/>
      <c r="E20" s="29"/>
      <c r="F20" s="59"/>
      <c r="G20" s="23"/>
      <c r="H20" s="26"/>
      <c r="I20" s="24"/>
      <c r="J20" s="25"/>
    </row>
    <row r="21" customHeight="1" spans="1:10">
      <c r="A21" s="20"/>
      <c r="B21" s="21"/>
      <c r="C21" s="29"/>
      <c r="D21" s="29"/>
      <c r="E21" s="29"/>
      <c r="F21" s="59"/>
      <c r="G21" s="23"/>
      <c r="H21" s="26"/>
      <c r="I21" s="24"/>
      <c r="J21" s="25"/>
    </row>
    <row r="22" customHeight="1" spans="1:10">
      <c r="A22" s="20"/>
      <c r="B22" s="21"/>
      <c r="C22" s="29"/>
      <c r="D22" s="29"/>
      <c r="E22" s="29"/>
      <c r="F22" s="59"/>
      <c r="G22" s="23"/>
      <c r="H22" s="26"/>
      <c r="I22" s="24"/>
      <c r="J22" s="25"/>
    </row>
    <row r="23" customHeight="1" spans="1:10">
      <c r="A23" s="20"/>
      <c r="B23" s="21"/>
      <c r="C23" s="29"/>
      <c r="D23" s="29"/>
      <c r="E23" s="29"/>
      <c r="F23" s="59"/>
      <c r="G23" s="23"/>
      <c r="H23" s="26"/>
      <c r="I23" s="24"/>
      <c r="J23" s="25"/>
    </row>
    <row r="24" customHeight="1" spans="1:10">
      <c r="A24" s="20"/>
      <c r="B24" s="21"/>
      <c r="C24" s="29"/>
      <c r="D24" s="29"/>
      <c r="E24" s="29"/>
      <c r="F24" s="59"/>
      <c r="G24" s="23"/>
      <c r="H24" s="26"/>
      <c r="I24" s="24"/>
      <c r="J24" s="25"/>
    </row>
    <row r="25" customHeight="1" spans="1:10">
      <c r="A25" s="20"/>
      <c r="B25" s="21"/>
      <c r="C25" s="29"/>
      <c r="D25" s="29"/>
      <c r="E25" s="29"/>
      <c r="F25" s="59"/>
      <c r="G25" s="23"/>
      <c r="H25" s="26"/>
      <c r="I25" s="24"/>
      <c r="J25" s="25"/>
    </row>
    <row r="26" customHeight="1" spans="1:10">
      <c r="A26" s="20"/>
      <c r="B26" s="21"/>
      <c r="C26" s="29"/>
      <c r="D26" s="29"/>
      <c r="E26" s="29"/>
      <c r="F26" s="59"/>
      <c r="G26" s="23"/>
      <c r="H26" s="26"/>
      <c r="I26" s="24"/>
      <c r="J26" s="25"/>
    </row>
    <row r="27" customHeight="1" spans="1:10">
      <c r="A27" s="27" t="s">
        <v>1233</v>
      </c>
      <c r="B27" s="57"/>
      <c r="C27" s="29"/>
      <c r="D27" s="29"/>
      <c r="E27" s="29"/>
      <c r="F27" s="59"/>
      <c r="G27" s="23">
        <f>SUM(G6:G26)</f>
        <v>0</v>
      </c>
      <c r="H27" s="26">
        <f>SUM(H6:H26)</f>
        <v>0</v>
      </c>
      <c r="I27" s="24">
        <f>SUM(I6:I26)</f>
        <v>0</v>
      </c>
      <c r="J27" s="25"/>
    </row>
    <row r="28" customHeight="1" spans="1:9">
      <c r="A28" s="30" t="str">
        <f>封面!D9&amp;封面!F9</f>
        <v>产权持有人填表人：刘砚岷</v>
      </c>
      <c r="I28" s="5" t="str">
        <f>"评估人员："&amp;封面!F41</f>
        <v>评估人员：</v>
      </c>
    </row>
    <row r="29" customHeight="1" spans="1:1">
      <c r="A29" s="30" t="str">
        <f>CONCATENATE(封面!D13,封面!F13,封面!G13,封面!H13,封面!I13,封面!J13,封面!K13)</f>
        <v>填表日期：2024年9月20日</v>
      </c>
    </row>
  </sheetData>
  <mergeCells count="3">
    <mergeCell ref="A2:J2"/>
    <mergeCell ref="A3:J3"/>
    <mergeCell ref="A27:B27"/>
  </mergeCells>
  <hyperlinks>
    <hyperlink ref="A1" location="索引目录!I9" display="返回索引页"/>
    <hyperlink ref="B1" location="流动负债汇总!B9" display="返回"/>
  </hyperlinks>
  <printOptions horizontalCentered="1"/>
  <pageMargins left="0.354330708661417" right="0.354330708661417" top="0.78740157480315" bottom="0.78740157480315" header="1.02362204724409" footer="0.511811023622047"/>
  <pageSetup paperSize="9" scale="96" fitToHeight="0" orientation="landscape"/>
  <headerFooter alignWithMargins="0">
    <oddHeader>&amp;R&amp;"宋体,常规"&amp;9表&amp;"Times New Roman,常规"5-4
&amp;"宋体,常规"共&amp;"Times New Roman,常规"&amp;N&amp;"宋体,常规"页第&amp;"Times New Roman,常规"&amp;P&amp;"宋体,常规"页</oddHeader>
  </headerFooter>
  <legacyDrawing r:id="rId2"/>
</worksheet>
</file>

<file path=xl/worksheets/sheet10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6" style="4" customWidth="1"/>
    <col min="2" max="2" width="28.6" style="4" customWidth="1"/>
    <col min="3" max="4" width="17.1" style="4" customWidth="1"/>
    <col min="5" max="5" width="16.9" style="5" customWidth="1" outlineLevel="1"/>
    <col min="6" max="7" width="18.6" style="5" customWidth="1"/>
    <col min="8" max="8" width="15.6" style="5" customWidth="1"/>
    <col min="9" max="32" width="9" style="5" customWidth="1"/>
    <col min="33" max="16384" width="11" style="5"/>
  </cols>
  <sheetData>
    <row r="1" s="1" customFormat="1" ht="12" customHeight="1" spans="1:8">
      <c r="A1" s="76" t="s">
        <v>135</v>
      </c>
      <c r="B1" s="7" t="s">
        <v>429</v>
      </c>
      <c r="C1" s="8"/>
      <c r="D1" s="8"/>
      <c r="E1" s="9"/>
      <c r="F1" s="9"/>
      <c r="G1" s="9"/>
      <c r="H1" s="9"/>
    </row>
    <row r="2" s="2" customFormat="1" ht="29.4" customHeight="1" spans="1:8">
      <c r="A2" s="10" t="s">
        <v>1234</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526</v>
      </c>
      <c r="C5" s="16" t="s">
        <v>538</v>
      </c>
      <c r="D5" s="16" t="s">
        <v>529</v>
      </c>
      <c r="E5" s="17" t="s">
        <v>433</v>
      </c>
      <c r="F5" s="18" t="s">
        <v>434</v>
      </c>
      <c r="G5" s="19" t="s">
        <v>435</v>
      </c>
      <c r="H5" s="19" t="s">
        <v>476</v>
      </c>
    </row>
    <row r="6" customHeight="1" spans="1:8">
      <c r="A6" s="20"/>
      <c r="B6" s="21"/>
      <c r="C6" s="22"/>
      <c r="D6" s="20"/>
      <c r="E6" s="23"/>
      <c r="F6" s="24"/>
      <c r="G6" s="24"/>
      <c r="H6" s="25"/>
    </row>
    <row r="7" customHeight="1" spans="1:8">
      <c r="A7" s="20"/>
      <c r="B7" s="21"/>
      <c r="C7" s="22"/>
      <c r="D7" s="20"/>
      <c r="E7" s="23"/>
      <c r="F7" s="24"/>
      <c r="G7" s="24"/>
      <c r="H7" s="25"/>
    </row>
    <row r="8" customHeight="1" spans="1:8">
      <c r="A8" s="20"/>
      <c r="B8" s="21"/>
      <c r="C8" s="22"/>
      <c r="D8" s="20"/>
      <c r="E8" s="23"/>
      <c r="F8" s="24"/>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1235</v>
      </c>
      <c r="B27" s="57"/>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10" display="返回索引页"/>
    <hyperlink ref="B1" location="流动负债汇总!B10" display="返回"/>
  </hyperlinks>
  <printOptions horizontalCentered="1"/>
  <pageMargins left="0.354330708661417" right="0.354330708661417" top="0.78740157480315" bottom="0.78740157480315" header="1.02362204724409" footer="0.511811023622047"/>
  <pageSetup paperSize="9" scale="98" fitToHeight="0" orientation="landscape"/>
  <headerFooter alignWithMargins="0">
    <oddHeader>&amp;R&amp;"宋体,常规"&amp;9表&amp;"Times New Roman,常规"5-5
&amp;"宋体,常规"共&amp;"Times New Roman,常规"&amp;N&amp;"宋体,常规"页第&amp;"Times New Roman,常规"&amp;P&amp;"宋体,常规"页</oddHeader>
  </headerFooter>
  <legacyDrawing r:id="rId2"/>
</worksheet>
</file>

<file path=xl/worksheets/sheet10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6.1" style="4" customWidth="1"/>
    <col min="2" max="2" width="32.5" style="4" customWidth="1"/>
    <col min="3" max="3" width="11" style="4" customWidth="1"/>
    <col min="4" max="4" width="20.1" style="4" customWidth="1"/>
    <col min="5" max="5" width="16.5" style="5" customWidth="1" outlineLevel="1"/>
    <col min="6" max="7" width="18.6" style="5" customWidth="1"/>
    <col min="8" max="8" width="16.1" style="5" customWidth="1"/>
    <col min="9" max="32" width="9" style="5" customWidth="1"/>
    <col min="33" max="16384" width="11" style="5"/>
  </cols>
  <sheetData>
    <row r="1" s="1" customFormat="1" ht="12" customHeight="1" spans="1:8">
      <c r="A1" s="6" t="s">
        <v>135</v>
      </c>
      <c r="B1" s="7" t="s">
        <v>429</v>
      </c>
      <c r="C1" s="8"/>
      <c r="D1" s="8"/>
      <c r="E1" s="9"/>
      <c r="F1" s="9"/>
      <c r="G1" s="9"/>
      <c r="H1" s="9"/>
    </row>
    <row r="2" s="2" customFormat="1" ht="29.4" customHeight="1" spans="1:8">
      <c r="A2" s="10" t="s">
        <v>1236</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526</v>
      </c>
      <c r="C5" s="16" t="s">
        <v>538</v>
      </c>
      <c r="D5" s="16" t="s">
        <v>529</v>
      </c>
      <c r="E5" s="17" t="s">
        <v>433</v>
      </c>
      <c r="F5" s="18" t="s">
        <v>434</v>
      </c>
      <c r="G5" s="19" t="s">
        <v>435</v>
      </c>
      <c r="H5" s="19" t="s">
        <v>476</v>
      </c>
    </row>
    <row r="6" customHeight="1" spans="1:8">
      <c r="A6" s="20"/>
      <c r="B6" s="21"/>
      <c r="C6" s="22"/>
      <c r="D6" s="20"/>
      <c r="E6" s="23"/>
      <c r="F6" s="24"/>
      <c r="G6" s="24"/>
      <c r="H6" s="25"/>
    </row>
    <row r="7" customHeight="1" spans="1:8">
      <c r="A7" s="20"/>
      <c r="B7" s="21"/>
      <c r="C7" s="22"/>
      <c r="D7" s="20"/>
      <c r="E7" s="23"/>
      <c r="F7" s="24"/>
      <c r="G7" s="24"/>
      <c r="H7" s="25"/>
    </row>
    <row r="8" customHeight="1" spans="1:8">
      <c r="A8" s="20"/>
      <c r="B8" s="21"/>
      <c r="C8" s="22"/>
      <c r="D8" s="20"/>
      <c r="E8" s="23"/>
      <c r="F8" s="24"/>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1235</v>
      </c>
      <c r="B27" s="57"/>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11" display="返回索引页"/>
    <hyperlink ref="B1" location="流动负债汇总!B11" display="返回"/>
  </hyperlinks>
  <printOptions horizontalCentered="1"/>
  <pageMargins left="0.354330708661417" right="0.354330708661417" top="0.78740157480315" bottom="0.78740157480315" header="1.06299212598425" footer="0.511811023622047"/>
  <pageSetup paperSize="9" scale="94" fitToHeight="0" orientation="landscape"/>
  <headerFooter alignWithMargins="0">
    <oddHeader>&amp;R&amp;"宋体,常规"&amp;9表&amp;"Times New Roman,常规"5-6
&amp;"宋体,常规"共&amp;"Times New Roman,常规"&amp;N&amp;"宋体,常规"页第&amp;"Times New Roman,常规"&amp;P&amp;"宋体,常规"页</oddHeader>
  </headerFooter>
  <legacyDrawing r:id="rId2"/>
</worksheet>
</file>

<file path=xl/worksheets/sheet10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6" style="4" customWidth="1"/>
    <col min="2" max="2" width="28.6" style="4" customWidth="1"/>
    <col min="3" max="3" width="12.1" style="4" customWidth="1"/>
    <col min="4" max="4" width="19.1" style="4" customWidth="1"/>
    <col min="5" max="5" width="15.1" style="5" customWidth="1" outlineLevel="1"/>
    <col min="6" max="7" width="18.6" style="5" customWidth="1"/>
    <col min="8" max="8" width="15.6" style="5" customWidth="1"/>
    <col min="9" max="32" width="9" style="5" customWidth="1"/>
    <col min="33" max="16384" width="11" style="5"/>
  </cols>
  <sheetData>
    <row r="1" s="1" customFormat="1" ht="12" customHeight="1" spans="1:8">
      <c r="A1" s="75" t="s">
        <v>135</v>
      </c>
      <c r="B1" s="38" t="s">
        <v>429</v>
      </c>
      <c r="C1" s="8"/>
      <c r="D1" s="8"/>
      <c r="E1" s="9"/>
      <c r="F1" s="9"/>
      <c r="G1" s="9"/>
      <c r="H1" s="9"/>
    </row>
    <row r="2" s="2" customFormat="1" ht="29.4" customHeight="1" spans="1:8">
      <c r="A2" s="10" t="s">
        <v>1237</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526</v>
      </c>
      <c r="C5" s="16" t="s">
        <v>538</v>
      </c>
      <c r="D5" s="16" t="s">
        <v>529</v>
      </c>
      <c r="E5" s="17" t="s">
        <v>433</v>
      </c>
      <c r="F5" s="18" t="s">
        <v>434</v>
      </c>
      <c r="G5" s="19" t="s">
        <v>435</v>
      </c>
      <c r="H5" s="19" t="s">
        <v>476</v>
      </c>
    </row>
    <row r="6" customHeight="1" spans="1:8">
      <c r="A6" s="20"/>
      <c r="B6" s="21"/>
      <c r="C6" s="22"/>
      <c r="D6" s="20"/>
      <c r="E6" s="23"/>
      <c r="F6" s="24"/>
      <c r="G6" s="24"/>
      <c r="H6" s="25"/>
    </row>
    <row r="7" customHeight="1" spans="1:8">
      <c r="A7" s="20"/>
      <c r="B7" s="21"/>
      <c r="C7" s="22"/>
      <c r="D7" s="20"/>
      <c r="E7" s="23"/>
      <c r="F7" s="24"/>
      <c r="G7" s="24"/>
      <c r="H7" s="25"/>
    </row>
    <row r="8" customHeight="1" spans="1:8">
      <c r="A8" s="20"/>
      <c r="B8" s="21"/>
      <c r="C8" s="22"/>
      <c r="D8" s="20"/>
      <c r="E8" s="23"/>
      <c r="F8" s="24"/>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1235</v>
      </c>
      <c r="B27" s="57"/>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12" display="返回索引页"/>
    <hyperlink ref="B1" location="流动负债汇总!B12" display="返回"/>
  </hyperlinks>
  <printOptions horizontalCentered="1"/>
  <pageMargins left="0.354330708661417" right="0.354330708661417" top="0.78740157480315" bottom="0.78740157480315" header="1.02362204724409" footer="0.511811023622047"/>
  <pageSetup paperSize="9" scale="98" fitToHeight="0" orientation="landscape"/>
  <headerFooter alignWithMargins="0">
    <oddHeader>&amp;R&amp;"宋体,常规"&amp;9表&amp;"Times New Roman,常规"5-7
&amp;"宋体,常规"共&amp;"Times New Roman,常规"&amp;N&amp;"宋体,常规"页第&amp;"Times New Roman,常规"&amp;P&amp;"宋体,常规"页</oddHeader>
  </headerFooter>
  <legacyDrawing r:id="rId2"/>
</worksheet>
</file>

<file path=xl/worksheets/sheet10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workbookViewId="0">
      <selection activeCell="A2" sqref="A2:G2"/>
    </sheetView>
  </sheetViews>
  <sheetFormatPr defaultColWidth="11" defaultRowHeight="15.75" customHeight="1" outlineLevelCol="6"/>
  <cols>
    <col min="1" max="1" width="8" style="4" customWidth="1"/>
    <col min="2" max="2" width="39.5" style="4" customWidth="1"/>
    <col min="3" max="3" width="16" style="4" customWidth="1"/>
    <col min="4" max="4" width="18.6" style="5" customWidth="1" outlineLevel="1"/>
    <col min="5" max="6" width="20.6" style="5" customWidth="1"/>
    <col min="7" max="7" width="18.1" style="5" customWidth="1"/>
    <col min="8" max="32" width="9" style="5" customWidth="1"/>
    <col min="33" max="16384" width="11" style="5"/>
  </cols>
  <sheetData>
    <row r="1" s="1" customFormat="1" ht="12" customHeight="1" spans="1:7">
      <c r="A1" s="6" t="s">
        <v>135</v>
      </c>
      <c r="B1" s="38" t="s">
        <v>429</v>
      </c>
      <c r="C1" s="8"/>
      <c r="D1" s="9"/>
      <c r="E1" s="9"/>
      <c r="F1" s="9"/>
      <c r="G1" s="9"/>
    </row>
    <row r="2" s="2" customFormat="1" ht="29.4" customHeight="1" spans="1:7">
      <c r="A2" s="10" t="s">
        <v>1238</v>
      </c>
      <c r="B2" s="11"/>
      <c r="C2" s="11"/>
      <c r="D2" s="11"/>
      <c r="E2" s="11"/>
      <c r="F2" s="11"/>
      <c r="G2" s="11"/>
    </row>
    <row r="3" ht="14.25" customHeight="1" spans="1:7">
      <c r="A3" s="12" t="str">
        <f>CONCATENATE(封面!D7,封面!F7,封面!G7,封面!H7,封面!I7,封面!J7,封面!K7)</f>
        <v>评估基准日：2024年8月31日</v>
      </c>
      <c r="B3" s="12"/>
      <c r="C3" s="12"/>
      <c r="D3" s="12"/>
      <c r="E3" s="12"/>
      <c r="F3" s="12"/>
      <c r="G3" s="12"/>
    </row>
    <row r="4" customHeight="1" spans="1:7">
      <c r="A4" s="14" t="str">
        <f>封面!D5&amp;封面!F5</f>
        <v>产权持有人：中石油昆仑燃气有限公司开封分公司</v>
      </c>
      <c r="G4" s="15" t="e">
        <f>#REF!</f>
        <v>#REF!</v>
      </c>
    </row>
    <row r="5" s="3" customFormat="1" customHeight="1" spans="1:7">
      <c r="A5" s="16" t="s">
        <v>462</v>
      </c>
      <c r="B5" s="16" t="s">
        <v>686</v>
      </c>
      <c r="C5" s="16" t="s">
        <v>538</v>
      </c>
      <c r="D5" s="17" t="s">
        <v>433</v>
      </c>
      <c r="E5" s="18" t="s">
        <v>434</v>
      </c>
      <c r="F5" s="19" t="s">
        <v>435</v>
      </c>
      <c r="G5" s="19" t="s">
        <v>476</v>
      </c>
    </row>
    <row r="6" customHeight="1" spans="1:7">
      <c r="A6" s="20">
        <v>1</v>
      </c>
      <c r="B6" s="74" t="s">
        <v>1239</v>
      </c>
      <c r="C6" s="22"/>
      <c r="D6" s="23"/>
      <c r="E6" s="26"/>
      <c r="F6" s="24"/>
      <c r="G6" s="25"/>
    </row>
    <row r="7" customHeight="1" spans="1:7">
      <c r="A7" s="20">
        <v>2</v>
      </c>
      <c r="B7" s="74" t="s">
        <v>1240</v>
      </c>
      <c r="C7" s="22"/>
      <c r="D7" s="23"/>
      <c r="E7" s="26"/>
      <c r="F7" s="24"/>
      <c r="G7" s="25"/>
    </row>
    <row r="8" customHeight="1" spans="1:7">
      <c r="A8" s="20">
        <v>3</v>
      </c>
      <c r="B8" s="74" t="s">
        <v>1241</v>
      </c>
      <c r="C8" s="22"/>
      <c r="D8" s="23"/>
      <c r="E8" s="26"/>
      <c r="F8" s="24"/>
      <c r="G8" s="25"/>
    </row>
    <row r="9" customHeight="1" spans="1:7">
      <c r="A9" s="20">
        <v>4</v>
      </c>
      <c r="B9" s="74" t="s">
        <v>1242</v>
      </c>
      <c r="C9" s="22"/>
      <c r="D9" s="23"/>
      <c r="E9" s="26"/>
      <c r="F9" s="24"/>
      <c r="G9" s="25"/>
    </row>
    <row r="10" customHeight="1" spans="1:7">
      <c r="A10" s="20">
        <v>5</v>
      </c>
      <c r="B10" s="74" t="s">
        <v>1243</v>
      </c>
      <c r="C10" s="22"/>
      <c r="D10" s="23"/>
      <c r="E10" s="26"/>
      <c r="F10" s="24"/>
      <c r="G10" s="25"/>
    </row>
    <row r="11" customHeight="1" spans="1:7">
      <c r="A11" s="20">
        <v>6</v>
      </c>
      <c r="B11" s="74" t="s">
        <v>1244</v>
      </c>
      <c r="C11" s="22"/>
      <c r="D11" s="23"/>
      <c r="E11" s="26"/>
      <c r="F11" s="24"/>
      <c r="G11" s="25"/>
    </row>
    <row r="12" customHeight="1" spans="1:7">
      <c r="A12" s="20">
        <v>7</v>
      </c>
      <c r="B12" s="74" t="s">
        <v>1245</v>
      </c>
      <c r="C12" s="22"/>
      <c r="D12" s="23"/>
      <c r="E12" s="26"/>
      <c r="F12" s="24"/>
      <c r="G12" s="25"/>
    </row>
    <row r="13" customHeight="1" spans="1:7">
      <c r="A13" s="20">
        <v>8</v>
      </c>
      <c r="B13" s="74" t="s">
        <v>1246</v>
      </c>
      <c r="C13" s="22"/>
      <c r="D13" s="23"/>
      <c r="E13" s="26"/>
      <c r="F13" s="24"/>
      <c r="G13" s="25"/>
    </row>
    <row r="14" customHeight="1" spans="1:7">
      <c r="A14" s="20">
        <v>9</v>
      </c>
      <c r="B14" s="74" t="s">
        <v>1247</v>
      </c>
      <c r="C14" s="22"/>
      <c r="D14" s="23"/>
      <c r="E14" s="26"/>
      <c r="F14" s="24"/>
      <c r="G14" s="25"/>
    </row>
    <row r="15" customHeight="1" spans="1:7">
      <c r="A15" s="20">
        <v>10</v>
      </c>
      <c r="B15" s="74" t="s">
        <v>1248</v>
      </c>
      <c r="C15" s="22"/>
      <c r="D15" s="23"/>
      <c r="E15" s="26"/>
      <c r="F15" s="24"/>
      <c r="G15" s="25"/>
    </row>
    <row r="16" customHeight="1" spans="1:7">
      <c r="A16" s="20">
        <v>11</v>
      </c>
      <c r="B16" s="74" t="s">
        <v>1249</v>
      </c>
      <c r="C16" s="22"/>
      <c r="D16" s="23"/>
      <c r="E16" s="26"/>
      <c r="F16" s="24"/>
      <c r="G16" s="25"/>
    </row>
    <row r="17" customHeight="1" spans="1:7">
      <c r="A17" s="20">
        <v>12</v>
      </c>
      <c r="B17" s="74" t="s">
        <v>1250</v>
      </c>
      <c r="C17" s="22"/>
      <c r="D17" s="23"/>
      <c r="E17" s="26"/>
      <c r="F17" s="24"/>
      <c r="G17" s="25"/>
    </row>
    <row r="18" customHeight="1" spans="1:7">
      <c r="A18" s="20">
        <v>13</v>
      </c>
      <c r="B18" s="74" t="s">
        <v>1251</v>
      </c>
      <c r="C18" s="22"/>
      <c r="D18" s="23"/>
      <c r="E18" s="26"/>
      <c r="F18" s="24"/>
      <c r="G18" s="25"/>
    </row>
    <row r="19" customHeight="1" spans="1:7">
      <c r="A19" s="20">
        <v>14</v>
      </c>
      <c r="B19" s="74" t="s">
        <v>1252</v>
      </c>
      <c r="C19" s="22"/>
      <c r="D19" s="23"/>
      <c r="E19" s="26"/>
      <c r="F19" s="24"/>
      <c r="G19" s="25"/>
    </row>
    <row r="20" customHeight="1" spans="1:7">
      <c r="A20" s="20">
        <v>15</v>
      </c>
      <c r="B20" s="74" t="s">
        <v>650</v>
      </c>
      <c r="C20" s="22"/>
      <c r="D20" s="23"/>
      <c r="E20" s="26"/>
      <c r="F20" s="24"/>
      <c r="G20" s="25"/>
    </row>
    <row r="21" customHeight="1" spans="1:7">
      <c r="A21" s="20"/>
      <c r="B21" s="21"/>
      <c r="C21" s="22"/>
      <c r="D21" s="23"/>
      <c r="E21" s="26"/>
      <c r="F21" s="24"/>
      <c r="G21" s="25"/>
    </row>
    <row r="22" customHeight="1" spans="1:7">
      <c r="A22" s="20"/>
      <c r="B22" s="21"/>
      <c r="C22" s="22"/>
      <c r="D22" s="23"/>
      <c r="E22" s="26"/>
      <c r="F22" s="24"/>
      <c r="G22" s="25"/>
    </row>
    <row r="23" customHeight="1" spans="1:7">
      <c r="A23" s="20"/>
      <c r="B23" s="21"/>
      <c r="C23" s="22"/>
      <c r="D23" s="23"/>
      <c r="E23" s="26"/>
      <c r="F23" s="24"/>
      <c r="G23" s="25"/>
    </row>
    <row r="24" customHeight="1" spans="1:7">
      <c r="A24" s="20"/>
      <c r="B24" s="21"/>
      <c r="C24" s="22"/>
      <c r="D24" s="23"/>
      <c r="E24" s="26"/>
      <c r="F24" s="24"/>
      <c r="G24" s="25"/>
    </row>
    <row r="25" customHeight="1" spans="1:7">
      <c r="A25" s="20"/>
      <c r="B25" s="21"/>
      <c r="C25" s="22"/>
      <c r="D25" s="23"/>
      <c r="E25" s="26"/>
      <c r="F25" s="24"/>
      <c r="G25" s="25"/>
    </row>
    <row r="26" customHeight="1" spans="1:7">
      <c r="A26" s="20"/>
      <c r="B26" s="21"/>
      <c r="C26" s="22"/>
      <c r="D26" s="23"/>
      <c r="E26" s="26"/>
      <c r="F26" s="24"/>
      <c r="G26" s="25"/>
    </row>
    <row r="27" customHeight="1" spans="1:7">
      <c r="A27" s="27" t="s">
        <v>1253</v>
      </c>
      <c r="B27" s="57"/>
      <c r="C27" s="29"/>
      <c r="D27" s="23">
        <f>SUM(D6:D26)</f>
        <v>0</v>
      </c>
      <c r="E27" s="26">
        <f>SUM(E6:E26)</f>
        <v>0</v>
      </c>
      <c r="F27" s="24">
        <f>SUM(F6:F26)</f>
        <v>0</v>
      </c>
      <c r="G27" s="25"/>
    </row>
    <row r="28" customHeight="1" spans="1:6">
      <c r="A28" s="30" t="str">
        <f>封面!D9&amp;封面!F9</f>
        <v>产权持有人填表人：刘砚岷</v>
      </c>
      <c r="F28" s="5" t="str">
        <f>"评估人员："&amp;封面!F41</f>
        <v>评估人员：</v>
      </c>
    </row>
    <row r="29" customHeight="1" spans="1:1">
      <c r="A29" s="30" t="str">
        <f>CONCATENATE(封面!D13,封面!F13,封面!G13,封面!H13,封面!I13,封面!J13,封面!K13)</f>
        <v>填表日期：2024年9月20日</v>
      </c>
    </row>
  </sheetData>
  <mergeCells count="3">
    <mergeCell ref="A2:G2"/>
    <mergeCell ref="A3:G3"/>
    <mergeCell ref="A27:B27"/>
  </mergeCells>
  <hyperlinks>
    <hyperlink ref="A1" location="索引目录!I13" display="返回索引页"/>
    <hyperlink ref="B1" location="流动负债汇总!B13" display="返回"/>
  </hyperlinks>
  <printOptions horizontalCentered="1"/>
  <pageMargins left="0.354330708661417" right="0.354330708661417" top="0.78740157480315" bottom="0.78740157480315" header="1.02362204724409" footer="0.511811023622047"/>
  <pageSetup paperSize="9" scale="92" fitToHeight="0" orientation="landscape"/>
  <headerFooter alignWithMargins="0">
    <oddHeader>&amp;R&amp;"宋体,常规"&amp;9表&amp;"Times New Roman,常规"5-8
&amp;"宋体,常规"共&amp;"Times New Roman,常规"&amp;N&amp;"宋体,常规"页第&amp;"Times New Roman,常规"&amp;P&amp;"宋体,常规"页</oddHeader>
  </headerFooter>
  <legacyDrawing r:id="rId2"/>
</worksheet>
</file>

<file path=xl/worksheets/sheet10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7" style="4" customWidth="1"/>
    <col min="2" max="2" width="27.1" style="4" customWidth="1"/>
    <col min="3" max="3" width="14.6" style="4" customWidth="1"/>
    <col min="4" max="4" width="19.5" style="4" customWidth="1"/>
    <col min="5" max="5" width="15.9" style="5" customWidth="1" outlineLevel="1"/>
    <col min="6" max="7" width="18.6" style="5" customWidth="1"/>
    <col min="8" max="8" width="17" style="5" customWidth="1"/>
    <col min="9" max="32" width="9" style="5" customWidth="1"/>
    <col min="33" max="16384" width="11" style="5"/>
  </cols>
  <sheetData>
    <row r="1" s="1" customFormat="1" ht="12" customHeight="1" spans="1:8">
      <c r="A1" s="6" t="s">
        <v>135</v>
      </c>
      <c r="B1" s="38" t="s">
        <v>429</v>
      </c>
      <c r="C1" s="8"/>
      <c r="D1" s="8"/>
      <c r="E1" s="9"/>
      <c r="F1" s="9"/>
      <c r="G1" s="9"/>
      <c r="H1" s="9"/>
    </row>
    <row r="2" s="2" customFormat="1" ht="29.4" customHeight="1" spans="1:8">
      <c r="A2" s="10" t="s">
        <v>1254</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1255</v>
      </c>
      <c r="C5" s="16" t="s">
        <v>538</v>
      </c>
      <c r="D5" s="16" t="s">
        <v>1256</v>
      </c>
      <c r="E5" s="17" t="s">
        <v>433</v>
      </c>
      <c r="F5" s="18" t="s">
        <v>434</v>
      </c>
      <c r="G5" s="19" t="s">
        <v>435</v>
      </c>
      <c r="H5" s="19" t="s">
        <v>476</v>
      </c>
    </row>
    <row r="6" customHeight="1" spans="1:8">
      <c r="A6" s="20"/>
      <c r="B6" s="21"/>
      <c r="C6" s="22"/>
      <c r="D6" s="20"/>
      <c r="E6" s="23"/>
      <c r="F6" s="26"/>
      <c r="G6" s="24"/>
      <c r="H6" s="25"/>
    </row>
    <row r="7" customHeight="1" spans="1:8">
      <c r="A7" s="20"/>
      <c r="B7" s="21"/>
      <c r="C7" s="22"/>
      <c r="D7" s="20"/>
      <c r="E7" s="23"/>
      <c r="F7" s="26"/>
      <c r="G7" s="24"/>
      <c r="H7" s="25"/>
    </row>
    <row r="8" customHeight="1" spans="1:8">
      <c r="A8" s="20"/>
      <c r="B8" s="21"/>
      <c r="C8" s="22"/>
      <c r="D8" s="20"/>
      <c r="E8" s="23"/>
      <c r="F8" s="26"/>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1257</v>
      </c>
      <c r="B27" s="57"/>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14" display="返回索引页"/>
    <hyperlink ref="B1" location="流动负债汇总!B14" display="返回"/>
  </hyperlinks>
  <printOptions horizontalCentered="1"/>
  <pageMargins left="0.354330708661417" right="0.354330708661417" top="0.78740157480315" bottom="0.78740157480315" header="1.02362204724409" footer="0.511811023622047"/>
  <pageSetup paperSize="9" scale="95" fitToHeight="0" orientation="landscape"/>
  <headerFooter alignWithMargins="0">
    <oddHeader>&amp;R&amp;"宋体,常规"&amp;9表&amp;"Times New Roman,常规"5-9
&amp;"宋体,常规"共&amp;"Times New Roman,常规"&amp;N&amp;"宋体,常规"页第&amp;"Times New Roman,常规"&amp;P&amp;"宋体,常规"页</oddHeader>
  </headerFooter>
  <legacyDrawing r:id="rId2"/>
</worksheet>
</file>

<file path=xl/worksheets/sheet10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2" sqref="A2:J2"/>
    </sheetView>
  </sheetViews>
  <sheetFormatPr defaultColWidth="11" defaultRowHeight="15.75" customHeight="1"/>
  <cols>
    <col min="1" max="1" width="6.1" style="4" customWidth="1"/>
    <col min="2" max="2" width="27.6" style="4" customWidth="1"/>
    <col min="3" max="3" width="9.6" style="4" customWidth="1"/>
    <col min="4" max="4" width="12.4" style="4" customWidth="1"/>
    <col min="5" max="5" width="12.6" style="5" customWidth="1"/>
    <col min="6" max="6" width="8.5" style="5" customWidth="1"/>
    <col min="7" max="7" width="13.6" style="5" customWidth="1" outlineLevel="1"/>
    <col min="8" max="9" width="16.6" style="5" customWidth="1"/>
    <col min="10" max="10" width="12.9" style="5" customWidth="1"/>
    <col min="11" max="16384" width="11" style="5"/>
  </cols>
  <sheetData>
    <row r="1" s="1" customFormat="1" ht="12" customHeight="1" spans="1:10">
      <c r="A1" s="70" t="s">
        <v>135</v>
      </c>
      <c r="B1" s="71" t="s">
        <v>429</v>
      </c>
      <c r="C1" s="8"/>
      <c r="D1" s="8"/>
      <c r="E1" s="9"/>
      <c r="F1" s="9"/>
      <c r="G1" s="9"/>
      <c r="H1" s="9"/>
      <c r="I1" s="9"/>
      <c r="J1" s="9"/>
    </row>
    <row r="2" s="2" customFormat="1" ht="29.4" customHeight="1" spans="1:10">
      <c r="A2" s="10" t="s">
        <v>1258</v>
      </c>
      <c r="B2" s="11"/>
      <c r="C2" s="11"/>
      <c r="D2" s="11"/>
      <c r="E2" s="11"/>
      <c r="F2" s="11"/>
      <c r="G2" s="11"/>
      <c r="H2" s="11"/>
      <c r="I2" s="11"/>
      <c r="J2" s="11"/>
    </row>
    <row r="3" ht="14.25" customHeight="1" spans="1:10">
      <c r="A3" s="13" t="str">
        <f>CONCATENATE(封面!D7,封面!F7,封面!G7,封面!H7,封面!I7,封面!J7,封面!K7)</f>
        <v>评估基准日：2024年8月31日</v>
      </c>
      <c r="B3" s="13"/>
      <c r="C3" s="13"/>
      <c r="D3" s="13"/>
      <c r="E3" s="13"/>
      <c r="F3" s="13"/>
      <c r="G3" s="13"/>
      <c r="H3" s="13"/>
      <c r="I3" s="13"/>
      <c r="J3" s="13"/>
    </row>
    <row r="4" customHeight="1" spans="1:10">
      <c r="A4" s="4" t="str">
        <f>封面!D5&amp;封面!F5</f>
        <v>产权持有人：中石油昆仑燃气有限公司开封分公司</v>
      </c>
      <c r="J4" s="15" t="e">
        <f>#REF!</f>
        <v>#REF!</v>
      </c>
    </row>
    <row r="5" s="3" customFormat="1" customHeight="1" spans="1:10">
      <c r="A5" s="16" t="s">
        <v>462</v>
      </c>
      <c r="B5" s="16" t="s">
        <v>526</v>
      </c>
      <c r="C5" s="16" t="s">
        <v>538</v>
      </c>
      <c r="D5" s="16" t="s">
        <v>565</v>
      </c>
      <c r="E5" s="19" t="s">
        <v>566</v>
      </c>
      <c r="F5" s="19" t="s">
        <v>1199</v>
      </c>
      <c r="G5" s="17" t="s">
        <v>433</v>
      </c>
      <c r="H5" s="55" t="s">
        <v>434</v>
      </c>
      <c r="I5" s="19" t="s">
        <v>435</v>
      </c>
      <c r="J5" s="19" t="s">
        <v>476</v>
      </c>
    </row>
    <row r="6" customHeight="1" spans="1:10">
      <c r="A6" s="20"/>
      <c r="B6" s="21"/>
      <c r="C6" s="20"/>
      <c r="D6" s="20"/>
      <c r="E6" s="24"/>
      <c r="F6" s="48"/>
      <c r="G6" s="23"/>
      <c r="H6" s="26"/>
      <c r="I6" s="24"/>
      <c r="J6" s="73"/>
    </row>
    <row r="7" customHeight="1" spans="1:10">
      <c r="A7" s="20"/>
      <c r="B7" s="21"/>
      <c r="C7" s="20"/>
      <c r="D7" s="20"/>
      <c r="E7" s="24"/>
      <c r="F7" s="48"/>
      <c r="G7" s="23"/>
      <c r="H7" s="26"/>
      <c r="I7" s="24"/>
      <c r="J7" s="73"/>
    </row>
    <row r="8" customHeight="1" spans="1:10">
      <c r="A8" s="20"/>
      <c r="B8" s="21"/>
      <c r="C8" s="20"/>
      <c r="D8" s="20"/>
      <c r="E8" s="24"/>
      <c r="F8" s="48"/>
      <c r="G8" s="23"/>
      <c r="H8" s="26"/>
      <c r="I8" s="24"/>
      <c r="J8" s="73"/>
    </row>
    <row r="9" customHeight="1" spans="1:10">
      <c r="A9" s="20"/>
      <c r="B9" s="21"/>
      <c r="C9" s="20"/>
      <c r="D9" s="20"/>
      <c r="E9" s="24"/>
      <c r="F9" s="48"/>
      <c r="G9" s="23"/>
      <c r="H9" s="26"/>
      <c r="I9" s="24"/>
      <c r="J9" s="73"/>
    </row>
    <row r="10" customHeight="1" spans="1:10">
      <c r="A10" s="20"/>
      <c r="B10" s="21"/>
      <c r="C10" s="20"/>
      <c r="D10" s="20"/>
      <c r="E10" s="24"/>
      <c r="F10" s="48"/>
      <c r="G10" s="23"/>
      <c r="H10" s="26"/>
      <c r="I10" s="24"/>
      <c r="J10" s="73"/>
    </row>
    <row r="11" customHeight="1" spans="1:10">
      <c r="A11" s="20"/>
      <c r="B11" s="21"/>
      <c r="C11" s="20"/>
      <c r="D11" s="20"/>
      <c r="E11" s="24"/>
      <c r="F11" s="48"/>
      <c r="G11" s="23"/>
      <c r="H11" s="26"/>
      <c r="I11" s="24"/>
      <c r="J11" s="73"/>
    </row>
    <row r="12" customHeight="1" spans="1:10">
      <c r="A12" s="20"/>
      <c r="B12" s="21"/>
      <c r="C12" s="20"/>
      <c r="D12" s="20"/>
      <c r="E12" s="24"/>
      <c r="F12" s="48"/>
      <c r="G12" s="23"/>
      <c r="H12" s="26"/>
      <c r="I12" s="24"/>
      <c r="J12" s="73"/>
    </row>
    <row r="13" customHeight="1" spans="1:10">
      <c r="A13" s="20"/>
      <c r="B13" s="21"/>
      <c r="C13" s="20"/>
      <c r="D13" s="20"/>
      <c r="E13" s="24"/>
      <c r="F13" s="48"/>
      <c r="G13" s="23"/>
      <c r="H13" s="26"/>
      <c r="I13" s="24"/>
      <c r="J13" s="73"/>
    </row>
    <row r="14" customHeight="1" spans="1:10">
      <c r="A14" s="20"/>
      <c r="B14" s="21"/>
      <c r="C14" s="20"/>
      <c r="D14" s="20"/>
      <c r="E14" s="24"/>
      <c r="F14" s="48"/>
      <c r="G14" s="23"/>
      <c r="H14" s="26"/>
      <c r="I14" s="24"/>
      <c r="J14" s="73"/>
    </row>
    <row r="15" customHeight="1" spans="1:10">
      <c r="A15" s="20"/>
      <c r="B15" s="21"/>
      <c r="C15" s="20"/>
      <c r="D15" s="20"/>
      <c r="E15" s="24"/>
      <c r="F15" s="48"/>
      <c r="G15" s="23"/>
      <c r="H15" s="26"/>
      <c r="I15" s="24"/>
      <c r="J15" s="73"/>
    </row>
    <row r="16" customHeight="1" spans="1:10">
      <c r="A16" s="20"/>
      <c r="B16" s="21"/>
      <c r="C16" s="20"/>
      <c r="D16" s="20"/>
      <c r="E16" s="24"/>
      <c r="F16" s="48"/>
      <c r="G16" s="23"/>
      <c r="H16" s="26"/>
      <c r="I16" s="24"/>
      <c r="J16" s="73"/>
    </row>
    <row r="17" customHeight="1" spans="1:10">
      <c r="A17" s="20"/>
      <c r="B17" s="21"/>
      <c r="C17" s="20"/>
      <c r="D17" s="20"/>
      <c r="E17" s="24"/>
      <c r="F17" s="48"/>
      <c r="G17" s="23"/>
      <c r="H17" s="26"/>
      <c r="I17" s="24"/>
      <c r="J17" s="73"/>
    </row>
    <row r="18" customHeight="1" spans="1:10">
      <c r="A18" s="20"/>
      <c r="B18" s="21"/>
      <c r="C18" s="20"/>
      <c r="D18" s="20"/>
      <c r="E18" s="24"/>
      <c r="F18" s="48"/>
      <c r="G18" s="23"/>
      <c r="H18" s="26"/>
      <c r="I18" s="24"/>
      <c r="J18" s="73"/>
    </row>
    <row r="19" customHeight="1" spans="1:10">
      <c r="A19" s="20"/>
      <c r="B19" s="21"/>
      <c r="C19" s="20"/>
      <c r="D19" s="20"/>
      <c r="E19" s="24"/>
      <c r="F19" s="48"/>
      <c r="G19" s="23"/>
      <c r="H19" s="26"/>
      <c r="I19" s="24"/>
      <c r="J19" s="73"/>
    </row>
    <row r="20" customHeight="1" spans="1:10">
      <c r="A20" s="20"/>
      <c r="B20" s="21"/>
      <c r="C20" s="20"/>
      <c r="D20" s="20"/>
      <c r="E20" s="24"/>
      <c r="F20" s="48"/>
      <c r="G20" s="23"/>
      <c r="H20" s="26"/>
      <c r="I20" s="24"/>
      <c r="J20" s="73"/>
    </row>
    <row r="21" customHeight="1" spans="1:10">
      <c r="A21" s="20"/>
      <c r="B21" s="21"/>
      <c r="C21" s="20"/>
      <c r="D21" s="20"/>
      <c r="E21" s="24"/>
      <c r="F21" s="48"/>
      <c r="G21" s="23"/>
      <c r="H21" s="26"/>
      <c r="I21" s="24"/>
      <c r="J21" s="73"/>
    </row>
    <row r="22" customHeight="1" spans="1:10">
      <c r="A22" s="20"/>
      <c r="B22" s="21"/>
      <c r="C22" s="20"/>
      <c r="D22" s="20"/>
      <c r="E22" s="24"/>
      <c r="F22" s="48"/>
      <c r="G22" s="23"/>
      <c r="H22" s="26"/>
      <c r="I22" s="24"/>
      <c r="J22" s="73"/>
    </row>
    <row r="23" customHeight="1" spans="1:10">
      <c r="A23" s="20"/>
      <c r="B23" s="21"/>
      <c r="C23" s="20"/>
      <c r="D23" s="20"/>
      <c r="E23" s="24"/>
      <c r="F23" s="48"/>
      <c r="G23" s="23"/>
      <c r="H23" s="26"/>
      <c r="I23" s="24"/>
      <c r="J23" s="73"/>
    </row>
    <row r="24" customHeight="1" spans="1:10">
      <c r="A24" s="20"/>
      <c r="B24" s="21"/>
      <c r="C24" s="20"/>
      <c r="D24" s="20"/>
      <c r="E24" s="24"/>
      <c r="F24" s="48"/>
      <c r="G24" s="23"/>
      <c r="H24" s="26"/>
      <c r="I24" s="24"/>
      <c r="J24" s="73"/>
    </row>
    <row r="25" customHeight="1" spans="1:10">
      <c r="A25" s="20"/>
      <c r="B25" s="21"/>
      <c r="C25" s="20"/>
      <c r="D25" s="20"/>
      <c r="E25" s="24"/>
      <c r="F25" s="48"/>
      <c r="G25" s="23"/>
      <c r="H25" s="26"/>
      <c r="I25" s="24"/>
      <c r="J25" s="73"/>
    </row>
    <row r="26" customHeight="1" spans="1:10">
      <c r="A26" s="20"/>
      <c r="B26" s="21"/>
      <c r="C26" s="20"/>
      <c r="D26" s="20"/>
      <c r="E26" s="24"/>
      <c r="F26" s="48"/>
      <c r="G26" s="23"/>
      <c r="H26" s="26"/>
      <c r="I26" s="24"/>
      <c r="J26" s="73"/>
    </row>
    <row r="27" customHeight="1" spans="1:10">
      <c r="A27" s="27" t="s">
        <v>530</v>
      </c>
      <c r="B27" s="57"/>
      <c r="C27" s="72"/>
      <c r="D27" s="72"/>
      <c r="E27" s="24">
        <f t="shared" ref="E27:I27" si="0">SUM(E6:E26)</f>
        <v>0</v>
      </c>
      <c r="F27" s="37"/>
      <c r="G27" s="23">
        <f t="shared" si="0"/>
        <v>0</v>
      </c>
      <c r="H27" s="26">
        <f t="shared" si="0"/>
        <v>0</v>
      </c>
      <c r="I27" s="24">
        <f t="shared" si="0"/>
        <v>0</v>
      </c>
      <c r="J27" s="73"/>
    </row>
    <row r="28" customHeight="1" spans="1:9">
      <c r="A28" s="30" t="str">
        <f>封面!D9&amp;封面!F9</f>
        <v>产权持有人填表人：刘砚岷</v>
      </c>
      <c r="I28" s="5" t="str">
        <f>"评估人员："&amp;封面!F21</f>
        <v>评估人员：</v>
      </c>
    </row>
    <row r="29" customHeight="1" spans="1:1">
      <c r="A29" s="4" t="str">
        <f>CONCATENATE(封面!D13,封面!F13,封面!G13,封面!H13,封面!I13,封面!J13,封面!K13)</f>
        <v>填表日期：2024年9月20日</v>
      </c>
    </row>
  </sheetData>
  <mergeCells count="3">
    <mergeCell ref="A2:J2"/>
    <mergeCell ref="A3:J3"/>
    <mergeCell ref="A27:B27"/>
  </mergeCells>
  <hyperlinks>
    <hyperlink ref="A1" location="索引目录!I15" display="返回索引页"/>
    <hyperlink ref="B1" location="流动负债汇总!B15" display="返回"/>
  </hyperlinks>
  <printOptions horizontalCentered="1"/>
  <pageMargins left="0.354330708661417" right="0.354330708661417" top="0.78740157480315" bottom="0.78740157480315" header="1.02362204724409" footer="0.511811023622047"/>
  <pageSetup paperSize="9" scale="96" fitToHeight="0" orientation="landscape"/>
  <headerFooter alignWithMargins="0">
    <oddHeader>&amp;R&amp;"宋体,常规"&amp;9表&amp;"Times New Roman,常规"5-10
&amp;"宋体,常规"共&amp;"Times New Roman,常规"&amp;N&amp;"宋体,常规"页第&amp;"Times New Roman,常规"&amp;P&amp;"宋体,常规"页</oddHead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2" sqref="A2:M2"/>
    </sheetView>
  </sheetViews>
  <sheetFormatPr defaultColWidth="11" defaultRowHeight="15" customHeight="1"/>
  <cols>
    <col min="1" max="1" width="5.4" style="4" customWidth="1"/>
    <col min="2" max="2" width="16.5" style="4" customWidth="1"/>
    <col min="3" max="4" width="14.9" style="4" customWidth="1"/>
    <col min="5" max="5" width="6.5" style="4" customWidth="1"/>
    <col min="6" max="6" width="11.1" style="5" customWidth="1"/>
    <col min="7" max="7" width="12.1" style="5" customWidth="1"/>
    <col min="8" max="8" width="13.1" style="5" customWidth="1" outlineLevel="1"/>
    <col min="9" max="9" width="13.1" style="5" customWidth="1"/>
    <col min="10" max="11" width="12.4" style="5" customWidth="1"/>
    <col min="12" max="12" width="9.6" style="5" customWidth="1"/>
    <col min="13" max="33" width="9" style="5" customWidth="1"/>
    <col min="34" max="16384" width="11" style="5"/>
  </cols>
  <sheetData>
    <row r="1" s="1" customFormat="1" ht="12" customHeight="1" spans="1:13">
      <c r="A1" s="6" t="s">
        <v>135</v>
      </c>
      <c r="B1" s="38" t="s">
        <v>429</v>
      </c>
      <c r="C1" s="8"/>
      <c r="D1" s="8"/>
      <c r="E1" s="8"/>
      <c r="F1" s="9"/>
      <c r="G1" s="9"/>
      <c r="H1" s="9"/>
      <c r="I1" s="9"/>
      <c r="J1" s="9"/>
      <c r="K1" s="9"/>
      <c r="L1" s="9"/>
      <c r="M1" s="9"/>
    </row>
    <row r="2" s="2" customFormat="1" ht="29.4" customHeight="1" spans="1:13">
      <c r="A2" s="10" t="s">
        <v>473</v>
      </c>
      <c r="B2" s="11"/>
      <c r="C2" s="11"/>
      <c r="D2" s="11"/>
      <c r="E2" s="11"/>
      <c r="F2" s="11"/>
      <c r="G2" s="11"/>
      <c r="H2" s="11"/>
      <c r="I2" s="11"/>
      <c r="J2" s="11"/>
      <c r="K2" s="11"/>
      <c r="L2" s="11"/>
      <c r="M2" s="11"/>
    </row>
    <row r="3" customHeight="1" spans="1:13">
      <c r="A3" s="12" t="str">
        <f>CONCATENATE(封面!D7,封面!F7,封面!G7,封面!H7,封面!I7,封面!J7,封面!K7)</f>
        <v>评估基准日：2024年8月31日</v>
      </c>
      <c r="B3" s="12"/>
      <c r="C3" s="12"/>
      <c r="D3" s="12"/>
      <c r="E3" s="12"/>
      <c r="F3" s="12"/>
      <c r="G3" s="12"/>
      <c r="H3" s="12"/>
      <c r="I3" s="12"/>
      <c r="J3" s="13"/>
      <c r="K3" s="13"/>
      <c r="L3" s="13"/>
      <c r="M3" s="13"/>
    </row>
    <row r="4" customHeight="1" spans="1:13">
      <c r="A4" s="14" t="str">
        <f>封面!D5&amp;封面!F5</f>
        <v>产权持有人：中石油昆仑燃气有限公司开封分公司</v>
      </c>
      <c r="M4" s="564" t="e">
        <f>#REF!</f>
        <v>#REF!</v>
      </c>
    </row>
    <row r="5" s="3" customFormat="1" customHeight="1" spans="1:13">
      <c r="A5" s="16" t="s">
        <v>462</v>
      </c>
      <c r="B5" s="16" t="s">
        <v>474</v>
      </c>
      <c r="C5" s="16" t="s">
        <v>475</v>
      </c>
      <c r="D5" s="16" t="s">
        <v>471</v>
      </c>
      <c r="E5" s="16" t="s">
        <v>464</v>
      </c>
      <c r="F5" s="19" t="s">
        <v>465</v>
      </c>
      <c r="G5" s="19" t="s">
        <v>466</v>
      </c>
      <c r="H5" s="52" t="s">
        <v>433</v>
      </c>
      <c r="I5" s="19" t="s">
        <v>434</v>
      </c>
      <c r="J5" s="19" t="s">
        <v>435</v>
      </c>
      <c r="K5" s="19" t="s">
        <v>436</v>
      </c>
      <c r="L5" s="19" t="s">
        <v>467</v>
      </c>
      <c r="M5" s="19" t="s">
        <v>476</v>
      </c>
    </row>
    <row r="6" customHeight="1" spans="1:13">
      <c r="A6" s="20"/>
      <c r="B6" s="21"/>
      <c r="C6" s="21"/>
      <c r="D6" s="540"/>
      <c r="E6" s="20"/>
      <c r="F6" s="24"/>
      <c r="G6" s="59"/>
      <c r="H6" s="23"/>
      <c r="I6" s="26"/>
      <c r="J6" s="24"/>
      <c r="K6" s="24" t="str">
        <f t="shared" ref="K6:K27" si="0">IF(J6-I6=0,"",(J6-I6))</f>
        <v/>
      </c>
      <c r="L6" s="24" t="str">
        <f t="shared" ref="L6:L27" si="1">IF(I6=0,"",(J6-I6)/I6*100)</f>
        <v/>
      </c>
      <c r="M6" s="25"/>
    </row>
    <row r="7" customHeight="1" spans="1:13">
      <c r="A7" s="20"/>
      <c r="B7" s="21"/>
      <c r="C7" s="21"/>
      <c r="D7" s="540"/>
      <c r="E7" s="20"/>
      <c r="F7" s="24"/>
      <c r="G7" s="59"/>
      <c r="H7" s="23"/>
      <c r="I7" s="26"/>
      <c r="J7" s="24"/>
      <c r="K7" s="24" t="str">
        <f t="shared" si="0"/>
        <v/>
      </c>
      <c r="L7" s="24" t="str">
        <f t="shared" si="1"/>
        <v/>
      </c>
      <c r="M7" s="25"/>
    </row>
    <row r="8" customHeight="1" spans="1:13">
      <c r="A8" s="20"/>
      <c r="B8" s="21"/>
      <c r="C8" s="21"/>
      <c r="D8" s="540"/>
      <c r="E8" s="20"/>
      <c r="F8" s="24"/>
      <c r="G8" s="59"/>
      <c r="H8" s="23"/>
      <c r="I8" s="26"/>
      <c r="J8" s="24"/>
      <c r="K8" s="24" t="str">
        <f t="shared" si="0"/>
        <v/>
      </c>
      <c r="L8" s="24" t="str">
        <f t="shared" si="1"/>
        <v/>
      </c>
      <c r="M8" s="25"/>
    </row>
    <row r="9" customHeight="1" spans="1:13">
      <c r="A9" s="20"/>
      <c r="B9" s="21"/>
      <c r="C9" s="21"/>
      <c r="D9" s="540"/>
      <c r="E9" s="20"/>
      <c r="F9" s="24"/>
      <c r="G9" s="59"/>
      <c r="H9" s="23"/>
      <c r="I9" s="26"/>
      <c r="J9" s="24"/>
      <c r="K9" s="24" t="str">
        <f t="shared" si="0"/>
        <v/>
      </c>
      <c r="L9" s="24" t="str">
        <f t="shared" si="1"/>
        <v/>
      </c>
      <c r="M9" s="25"/>
    </row>
    <row r="10" customHeight="1" spans="1:13">
      <c r="A10" s="20"/>
      <c r="B10" s="21"/>
      <c r="C10" s="21"/>
      <c r="D10" s="540"/>
      <c r="E10" s="20"/>
      <c r="F10" s="24"/>
      <c r="G10" s="59"/>
      <c r="H10" s="23"/>
      <c r="I10" s="26"/>
      <c r="J10" s="24"/>
      <c r="K10" s="24" t="str">
        <f t="shared" si="0"/>
        <v/>
      </c>
      <c r="L10" s="24" t="str">
        <f t="shared" si="1"/>
        <v/>
      </c>
      <c r="M10" s="25"/>
    </row>
    <row r="11" customHeight="1" spans="1:13">
      <c r="A11" s="20"/>
      <c r="B11" s="21"/>
      <c r="C11" s="21"/>
      <c r="D11" s="540"/>
      <c r="E11" s="20"/>
      <c r="F11" s="24"/>
      <c r="G11" s="59"/>
      <c r="H11" s="23"/>
      <c r="I11" s="26"/>
      <c r="J11" s="24"/>
      <c r="K11" s="24" t="str">
        <f t="shared" si="0"/>
        <v/>
      </c>
      <c r="L11" s="24" t="str">
        <f t="shared" si="1"/>
        <v/>
      </c>
      <c r="M11" s="25"/>
    </row>
    <row r="12" customHeight="1" spans="1:13">
      <c r="A12" s="20"/>
      <c r="B12" s="21"/>
      <c r="C12" s="21"/>
      <c r="D12" s="540"/>
      <c r="E12" s="20"/>
      <c r="F12" s="24"/>
      <c r="G12" s="59"/>
      <c r="H12" s="23"/>
      <c r="I12" s="26"/>
      <c r="J12" s="24"/>
      <c r="K12" s="24" t="str">
        <f t="shared" si="0"/>
        <v/>
      </c>
      <c r="L12" s="24" t="str">
        <f t="shared" si="1"/>
        <v/>
      </c>
      <c r="M12" s="25"/>
    </row>
    <row r="13" customHeight="1" spans="1:13">
      <c r="A13" s="20"/>
      <c r="B13" s="21"/>
      <c r="C13" s="21"/>
      <c r="D13" s="540"/>
      <c r="E13" s="20"/>
      <c r="F13" s="24"/>
      <c r="G13" s="59"/>
      <c r="H13" s="23"/>
      <c r="I13" s="26"/>
      <c r="J13" s="24"/>
      <c r="K13" s="24" t="str">
        <f t="shared" si="0"/>
        <v/>
      </c>
      <c r="L13" s="24" t="str">
        <f t="shared" si="1"/>
        <v/>
      </c>
      <c r="M13" s="25"/>
    </row>
    <row r="14" customHeight="1" spans="1:13">
      <c r="A14" s="20"/>
      <c r="B14" s="21"/>
      <c r="C14" s="21"/>
      <c r="D14" s="540"/>
      <c r="E14" s="20"/>
      <c r="F14" s="24"/>
      <c r="G14" s="59"/>
      <c r="H14" s="23"/>
      <c r="I14" s="26"/>
      <c r="J14" s="24"/>
      <c r="K14" s="24" t="str">
        <f t="shared" si="0"/>
        <v/>
      </c>
      <c r="L14" s="24" t="str">
        <f t="shared" si="1"/>
        <v/>
      </c>
      <c r="M14" s="25"/>
    </row>
    <row r="15" customHeight="1" spans="1:13">
      <c r="A15" s="20"/>
      <c r="B15" s="21"/>
      <c r="C15" s="21"/>
      <c r="D15" s="540"/>
      <c r="E15" s="20"/>
      <c r="F15" s="24"/>
      <c r="G15" s="59"/>
      <c r="H15" s="23"/>
      <c r="I15" s="26"/>
      <c r="J15" s="24"/>
      <c r="K15" s="24" t="str">
        <f t="shared" si="0"/>
        <v/>
      </c>
      <c r="L15" s="24" t="str">
        <f t="shared" si="1"/>
        <v/>
      </c>
      <c r="M15" s="25"/>
    </row>
    <row r="16" customHeight="1" spans="1:13">
      <c r="A16" s="20"/>
      <c r="B16" s="21"/>
      <c r="C16" s="21"/>
      <c r="D16" s="540"/>
      <c r="E16" s="20"/>
      <c r="F16" s="24"/>
      <c r="G16" s="59"/>
      <c r="H16" s="23"/>
      <c r="I16" s="26"/>
      <c r="J16" s="24"/>
      <c r="K16" s="24" t="str">
        <f t="shared" si="0"/>
        <v/>
      </c>
      <c r="L16" s="24" t="str">
        <f t="shared" si="1"/>
        <v/>
      </c>
      <c r="M16" s="25"/>
    </row>
    <row r="17" customHeight="1" spans="1:13">
      <c r="A17" s="20"/>
      <c r="B17" s="21"/>
      <c r="C17" s="21"/>
      <c r="D17" s="540"/>
      <c r="E17" s="20"/>
      <c r="F17" s="24"/>
      <c r="G17" s="59"/>
      <c r="H17" s="23"/>
      <c r="I17" s="26"/>
      <c r="J17" s="24"/>
      <c r="K17" s="24" t="str">
        <f t="shared" si="0"/>
        <v/>
      </c>
      <c r="L17" s="24" t="str">
        <f t="shared" si="1"/>
        <v/>
      </c>
      <c r="M17" s="25"/>
    </row>
    <row r="18" customHeight="1" spans="1:13">
      <c r="A18" s="20"/>
      <c r="B18" s="21"/>
      <c r="C18" s="21"/>
      <c r="D18" s="540"/>
      <c r="E18" s="20"/>
      <c r="F18" s="24"/>
      <c r="G18" s="59"/>
      <c r="H18" s="23"/>
      <c r="I18" s="26"/>
      <c r="J18" s="24"/>
      <c r="K18" s="24" t="str">
        <f t="shared" si="0"/>
        <v/>
      </c>
      <c r="L18" s="24" t="str">
        <f t="shared" si="1"/>
        <v/>
      </c>
      <c r="M18" s="25"/>
    </row>
    <row r="19" customHeight="1" spans="1:13">
      <c r="A19" s="20"/>
      <c r="B19" s="21"/>
      <c r="C19" s="21"/>
      <c r="D19" s="540"/>
      <c r="E19" s="20"/>
      <c r="F19" s="24"/>
      <c r="G19" s="59"/>
      <c r="H19" s="23"/>
      <c r="I19" s="26"/>
      <c r="J19" s="24"/>
      <c r="K19" s="24" t="str">
        <f t="shared" si="0"/>
        <v/>
      </c>
      <c r="L19" s="24" t="str">
        <f t="shared" si="1"/>
        <v/>
      </c>
      <c r="M19" s="25"/>
    </row>
    <row r="20" customHeight="1" spans="1:13">
      <c r="A20" s="20"/>
      <c r="B20" s="21"/>
      <c r="C20" s="21"/>
      <c r="D20" s="540"/>
      <c r="E20" s="20"/>
      <c r="F20" s="24"/>
      <c r="G20" s="59"/>
      <c r="H20" s="23"/>
      <c r="I20" s="26"/>
      <c r="J20" s="24"/>
      <c r="K20" s="24" t="str">
        <f t="shared" si="0"/>
        <v/>
      </c>
      <c r="L20" s="24" t="str">
        <f t="shared" si="1"/>
        <v/>
      </c>
      <c r="M20" s="25"/>
    </row>
    <row r="21" customHeight="1" spans="1:13">
      <c r="A21" s="20"/>
      <c r="B21" s="21"/>
      <c r="C21" s="21"/>
      <c r="D21" s="540"/>
      <c r="E21" s="20"/>
      <c r="F21" s="24"/>
      <c r="G21" s="59"/>
      <c r="H21" s="23"/>
      <c r="I21" s="26"/>
      <c r="J21" s="24"/>
      <c r="K21" s="24" t="str">
        <f t="shared" si="0"/>
        <v/>
      </c>
      <c r="L21" s="24" t="str">
        <f t="shared" si="1"/>
        <v/>
      </c>
      <c r="M21" s="25"/>
    </row>
    <row r="22" customHeight="1" spans="1:13">
      <c r="A22" s="20"/>
      <c r="B22" s="21"/>
      <c r="C22" s="21"/>
      <c r="D22" s="540"/>
      <c r="E22" s="20"/>
      <c r="F22" s="24"/>
      <c r="G22" s="59"/>
      <c r="H22" s="23"/>
      <c r="I22" s="26"/>
      <c r="J22" s="24"/>
      <c r="K22" s="24" t="str">
        <f t="shared" si="0"/>
        <v/>
      </c>
      <c r="L22" s="24" t="str">
        <f t="shared" si="1"/>
        <v/>
      </c>
      <c r="M22" s="25"/>
    </row>
    <row r="23" customHeight="1" spans="1:13">
      <c r="A23" s="20"/>
      <c r="B23" s="21"/>
      <c r="C23" s="21"/>
      <c r="D23" s="540"/>
      <c r="E23" s="20"/>
      <c r="F23" s="24"/>
      <c r="G23" s="59"/>
      <c r="H23" s="23"/>
      <c r="I23" s="26"/>
      <c r="J23" s="24"/>
      <c r="K23" s="24" t="str">
        <f t="shared" si="0"/>
        <v/>
      </c>
      <c r="L23" s="24" t="str">
        <f t="shared" si="1"/>
        <v/>
      </c>
      <c r="M23" s="25"/>
    </row>
    <row r="24" customHeight="1" spans="1:13">
      <c r="A24" s="20"/>
      <c r="B24" s="21"/>
      <c r="C24" s="21"/>
      <c r="D24" s="540"/>
      <c r="E24" s="20"/>
      <c r="F24" s="24"/>
      <c r="G24" s="59"/>
      <c r="H24" s="23"/>
      <c r="I24" s="26"/>
      <c r="J24" s="24"/>
      <c r="K24" s="24" t="str">
        <f t="shared" si="0"/>
        <v/>
      </c>
      <c r="L24" s="24" t="str">
        <f t="shared" si="1"/>
        <v/>
      </c>
      <c r="M24" s="25"/>
    </row>
    <row r="25" customHeight="1" spans="1:13">
      <c r="A25" s="20"/>
      <c r="B25" s="21"/>
      <c r="C25" s="21"/>
      <c r="D25" s="540"/>
      <c r="E25" s="20"/>
      <c r="F25" s="24"/>
      <c r="G25" s="59"/>
      <c r="H25" s="23"/>
      <c r="I25" s="26"/>
      <c r="J25" s="24"/>
      <c r="K25" s="24" t="str">
        <f t="shared" si="0"/>
        <v/>
      </c>
      <c r="L25" s="24" t="str">
        <f t="shared" si="1"/>
        <v/>
      </c>
      <c r="M25" s="25"/>
    </row>
    <row r="26" customHeight="1" spans="1:13">
      <c r="A26" s="20"/>
      <c r="B26" s="21"/>
      <c r="C26" s="21"/>
      <c r="D26" s="540"/>
      <c r="E26" s="20"/>
      <c r="F26" s="24"/>
      <c r="G26" s="59"/>
      <c r="H26" s="23"/>
      <c r="I26" s="26"/>
      <c r="J26" s="24"/>
      <c r="K26" s="24" t="str">
        <f t="shared" si="0"/>
        <v/>
      </c>
      <c r="L26" s="24" t="str">
        <f t="shared" si="1"/>
        <v/>
      </c>
      <c r="M26" s="25"/>
    </row>
    <row r="27" customHeight="1" spans="1:13">
      <c r="A27" s="27" t="s">
        <v>468</v>
      </c>
      <c r="B27" s="57"/>
      <c r="C27" s="72"/>
      <c r="D27" s="566"/>
      <c r="E27" s="72"/>
      <c r="F27" s="24"/>
      <c r="G27" s="25"/>
      <c r="H27" s="23">
        <f>SUM(H6:H26)</f>
        <v>0</v>
      </c>
      <c r="I27" s="26">
        <f>SUM(I6:I26)</f>
        <v>0</v>
      </c>
      <c r="J27" s="24">
        <f>SUM(J6:J26)</f>
        <v>0</v>
      </c>
      <c r="K27" s="24" t="str">
        <f t="shared" si="0"/>
        <v/>
      </c>
      <c r="L27" s="24" t="str">
        <f t="shared" si="1"/>
        <v/>
      </c>
      <c r="M27" s="25"/>
    </row>
    <row r="28" customHeight="1" spans="1:10">
      <c r="A28" s="30" t="str">
        <f>封面!D9&amp;封面!F9</f>
        <v>产权持有人填表人：刘砚岷</v>
      </c>
      <c r="J28" s="5" t="str">
        <f>"评估人员："&amp;封面!F21</f>
        <v>评估人员：</v>
      </c>
    </row>
    <row r="29" customHeight="1" spans="1:1">
      <c r="A29" s="30" t="str">
        <f>CONCATENATE(封面!D13,封面!F13,封面!G13,封面!H13,封面!I13,封面!J13,封面!K13)</f>
        <v>填表日期：2024年9月20日</v>
      </c>
    </row>
  </sheetData>
  <mergeCells count="3">
    <mergeCell ref="A2:M2"/>
    <mergeCell ref="A3:M3"/>
    <mergeCell ref="A27:B27"/>
  </mergeCells>
  <hyperlinks>
    <hyperlink ref="B1" location="货币汇总!B8" display="返回"/>
    <hyperlink ref="A1" location="索引目录!E8" display="返回索引页"/>
  </hyperlinks>
  <printOptions horizontalCentered="1"/>
  <pageMargins left="0.354330708661417" right="0.354330708661417" top="0.78740157480315" bottom="0.78740157480315" header="0.92" footer="0.511811023622047"/>
  <pageSetup paperSize="9" scale="87" fitToHeight="0" orientation="landscape"/>
  <headerFooter alignWithMargins="0">
    <oddHeader>&amp;R&amp;"宋体,常规"&amp;9表&amp;"Times New Roman,常规"3-1-3
&amp;"宋体,常规"共&amp;"Times New Roman,常规"&amp;N&amp;"宋体,常规"页第&amp;"Times New Roman,常规"&amp;P&amp;"宋体,常规"页</oddHeader>
  </headerFooter>
</worksheet>
</file>

<file path=xl/worksheets/sheet1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7.1" style="4" customWidth="1"/>
    <col min="2" max="2" width="31.6" style="4" customWidth="1"/>
    <col min="3" max="4" width="13.1" style="4" customWidth="1"/>
    <col min="5" max="5" width="14.5" style="5" customWidth="1" outlineLevel="1"/>
    <col min="6" max="7" width="20.6" style="5" customWidth="1"/>
    <col min="8" max="8" width="16.6" style="5" customWidth="1"/>
    <col min="9" max="32" width="9" style="5" customWidth="1"/>
    <col min="33" max="16384" width="11" style="5"/>
  </cols>
  <sheetData>
    <row r="1" s="1" customFormat="1" ht="12" customHeight="1" spans="1:8">
      <c r="A1" s="6" t="s">
        <v>135</v>
      </c>
      <c r="B1" s="38" t="s">
        <v>429</v>
      </c>
      <c r="C1" s="8"/>
      <c r="D1" s="8"/>
      <c r="E1" s="9"/>
      <c r="F1" s="9"/>
      <c r="G1" s="9"/>
      <c r="H1" s="9"/>
    </row>
    <row r="2" s="2" customFormat="1" ht="29.4" customHeight="1" spans="1:8">
      <c r="A2" s="10" t="s">
        <v>1259</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1260</v>
      </c>
      <c r="C5" s="16" t="s">
        <v>538</v>
      </c>
      <c r="D5" s="16" t="s">
        <v>1261</v>
      </c>
      <c r="E5" s="17" t="s">
        <v>433</v>
      </c>
      <c r="F5" s="18" t="s">
        <v>434</v>
      </c>
      <c r="G5" s="19" t="s">
        <v>435</v>
      </c>
      <c r="H5" s="19" t="s">
        <v>476</v>
      </c>
    </row>
    <row r="6" customHeight="1" spans="1:8">
      <c r="A6" s="20"/>
      <c r="B6" s="21"/>
      <c r="C6" s="29"/>
      <c r="D6" s="20"/>
      <c r="E6" s="23"/>
      <c r="F6" s="26"/>
      <c r="G6" s="24"/>
      <c r="H6" s="25"/>
    </row>
    <row r="7" customHeight="1" spans="1:8">
      <c r="A7" s="20"/>
      <c r="B7" s="21"/>
      <c r="C7" s="29"/>
      <c r="D7" s="20"/>
      <c r="E7" s="23"/>
      <c r="F7" s="26"/>
      <c r="G7" s="24"/>
      <c r="H7" s="25"/>
    </row>
    <row r="8" customHeight="1" spans="1:8">
      <c r="A8" s="20"/>
      <c r="B8" s="21"/>
      <c r="C8" s="29"/>
      <c r="D8" s="20"/>
      <c r="E8" s="23"/>
      <c r="F8" s="26"/>
      <c r="G8" s="24"/>
      <c r="H8" s="25"/>
    </row>
    <row r="9" customHeight="1" spans="1:8">
      <c r="A9" s="20"/>
      <c r="B9" s="21"/>
      <c r="C9" s="29"/>
      <c r="D9" s="20"/>
      <c r="E9" s="23"/>
      <c r="F9" s="26"/>
      <c r="G9" s="24"/>
      <c r="H9" s="25"/>
    </row>
    <row r="10" customHeight="1" spans="1:8">
      <c r="A10" s="20"/>
      <c r="B10" s="21"/>
      <c r="C10" s="29"/>
      <c r="D10" s="20"/>
      <c r="E10" s="23"/>
      <c r="F10" s="26"/>
      <c r="G10" s="24"/>
      <c r="H10" s="25"/>
    </row>
    <row r="11" customHeight="1" spans="1:8">
      <c r="A11" s="20"/>
      <c r="B11" s="21"/>
      <c r="C11" s="29"/>
      <c r="D11" s="20"/>
      <c r="E11" s="23"/>
      <c r="F11" s="26"/>
      <c r="G11" s="24"/>
      <c r="H11" s="25"/>
    </row>
    <row r="12" customHeight="1" spans="1:8">
      <c r="A12" s="20"/>
      <c r="B12" s="21"/>
      <c r="C12" s="29"/>
      <c r="D12" s="20"/>
      <c r="E12" s="23"/>
      <c r="F12" s="26"/>
      <c r="G12" s="24"/>
      <c r="H12" s="25"/>
    </row>
    <row r="13" customHeight="1" spans="1:8">
      <c r="A13" s="20"/>
      <c r="B13" s="21"/>
      <c r="C13" s="29"/>
      <c r="D13" s="20"/>
      <c r="E13" s="23"/>
      <c r="F13" s="26"/>
      <c r="G13" s="24"/>
      <c r="H13" s="25"/>
    </row>
    <row r="14" customHeight="1" spans="1:8">
      <c r="A14" s="20"/>
      <c r="B14" s="21"/>
      <c r="C14" s="29"/>
      <c r="D14" s="20"/>
      <c r="E14" s="23"/>
      <c r="F14" s="26"/>
      <c r="G14" s="24"/>
      <c r="H14" s="25"/>
    </row>
    <row r="15" customHeight="1" spans="1:8">
      <c r="A15" s="20"/>
      <c r="B15" s="21"/>
      <c r="C15" s="29"/>
      <c r="D15" s="20"/>
      <c r="E15" s="23"/>
      <c r="F15" s="26"/>
      <c r="G15" s="24"/>
      <c r="H15" s="25"/>
    </row>
    <row r="16" customHeight="1" spans="1:8">
      <c r="A16" s="20"/>
      <c r="B16" s="21"/>
      <c r="C16" s="29"/>
      <c r="D16" s="20"/>
      <c r="E16" s="23"/>
      <c r="F16" s="26"/>
      <c r="G16" s="24"/>
      <c r="H16" s="25"/>
    </row>
    <row r="17" customHeight="1" spans="1:8">
      <c r="A17" s="20"/>
      <c r="B17" s="21"/>
      <c r="C17" s="29"/>
      <c r="D17" s="20"/>
      <c r="E17" s="23"/>
      <c r="F17" s="26"/>
      <c r="G17" s="24"/>
      <c r="H17" s="25"/>
    </row>
    <row r="18" customHeight="1" spans="1:8">
      <c r="A18" s="20"/>
      <c r="B18" s="21"/>
      <c r="C18" s="29"/>
      <c r="D18" s="20"/>
      <c r="E18" s="23"/>
      <c r="F18" s="26"/>
      <c r="G18" s="24"/>
      <c r="H18" s="25"/>
    </row>
    <row r="19" customHeight="1" spans="1:8">
      <c r="A19" s="20"/>
      <c r="B19" s="21"/>
      <c r="C19" s="29"/>
      <c r="D19" s="20"/>
      <c r="E19" s="23"/>
      <c r="F19" s="26"/>
      <c r="G19" s="24"/>
      <c r="H19" s="25"/>
    </row>
    <row r="20" customHeight="1" spans="1:8">
      <c r="A20" s="20"/>
      <c r="B20" s="21"/>
      <c r="C20" s="29"/>
      <c r="D20" s="20"/>
      <c r="E20" s="23"/>
      <c r="F20" s="26"/>
      <c r="G20" s="24"/>
      <c r="H20" s="25"/>
    </row>
    <row r="21" customHeight="1" spans="1:8">
      <c r="A21" s="20"/>
      <c r="B21" s="21"/>
      <c r="C21" s="29"/>
      <c r="D21" s="20"/>
      <c r="E21" s="23"/>
      <c r="F21" s="26"/>
      <c r="G21" s="24"/>
      <c r="H21" s="25"/>
    </row>
    <row r="22" customHeight="1" spans="1:8">
      <c r="A22" s="20"/>
      <c r="B22" s="21"/>
      <c r="C22" s="29"/>
      <c r="D22" s="20"/>
      <c r="E22" s="23"/>
      <c r="F22" s="26"/>
      <c r="G22" s="24"/>
      <c r="H22" s="25"/>
    </row>
    <row r="23" customHeight="1" spans="1:8">
      <c r="A23" s="20"/>
      <c r="B23" s="21"/>
      <c r="C23" s="29"/>
      <c r="D23" s="20"/>
      <c r="E23" s="23"/>
      <c r="F23" s="26"/>
      <c r="G23" s="24"/>
      <c r="H23" s="25"/>
    </row>
    <row r="24" customHeight="1" spans="1:8">
      <c r="A24" s="20"/>
      <c r="B24" s="21"/>
      <c r="C24" s="29"/>
      <c r="D24" s="20"/>
      <c r="E24" s="23"/>
      <c r="F24" s="26"/>
      <c r="G24" s="24"/>
      <c r="H24" s="25"/>
    </row>
    <row r="25" customHeight="1" spans="1:8">
      <c r="A25" s="20"/>
      <c r="B25" s="21"/>
      <c r="C25" s="29"/>
      <c r="D25" s="20"/>
      <c r="E25" s="23"/>
      <c r="F25" s="26"/>
      <c r="G25" s="24"/>
      <c r="H25" s="25"/>
    </row>
    <row r="26" customHeight="1" spans="1:8">
      <c r="A26" s="20"/>
      <c r="B26" s="21"/>
      <c r="C26" s="29"/>
      <c r="D26" s="20"/>
      <c r="E26" s="23"/>
      <c r="F26" s="26"/>
      <c r="G26" s="24"/>
      <c r="H26" s="25"/>
    </row>
    <row r="27" customHeight="1" spans="1:8">
      <c r="A27" s="27" t="s">
        <v>1257</v>
      </c>
      <c r="B27" s="57"/>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16" display="返回索引页"/>
    <hyperlink ref="B1" location="流动负债汇总!B16" display="返回"/>
  </hyperlinks>
  <printOptions horizontalCentered="1"/>
  <pageMargins left="0.354330708661417" right="0.354330708661417" top="0.78740157480315" bottom="0.78740157480315" header="1.02362204724409" footer="0.511811023622047"/>
  <pageSetup paperSize="9" scale="95" fitToHeight="0" orientation="landscape"/>
  <headerFooter alignWithMargins="0">
    <oddHeader>&amp;R&amp;"宋体,常规"&amp;9表&amp;"Times New Roman,常规"5-11
&amp;"宋体,常规"共&amp;"Times New Roman,常规"&amp;N&amp;"宋体,常规"页第&amp;"Times New Roman,常规"&amp;P&amp;"宋体,常规"页</oddHeader>
  </headerFooter>
  <legacyDrawing r:id="rId2"/>
</worksheet>
</file>

<file path=xl/worksheets/sheet1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7.5" style="4" customWidth="1"/>
    <col min="2" max="2" width="30.1" style="4" customWidth="1"/>
    <col min="3" max="3" width="11.6" style="4" customWidth="1"/>
    <col min="4" max="4" width="17.1" style="4" customWidth="1"/>
    <col min="5" max="5" width="16.5" style="5" customWidth="1" outlineLevel="1"/>
    <col min="6" max="7" width="20.6" style="5" customWidth="1"/>
    <col min="8" max="8" width="15.5" style="5" customWidth="1"/>
    <col min="9" max="32" width="9" style="5" customWidth="1"/>
    <col min="33" max="16384" width="11" style="5"/>
  </cols>
  <sheetData>
    <row r="1" s="1" customFormat="1" ht="12" customHeight="1" spans="1:8">
      <c r="A1" s="6" t="s">
        <v>135</v>
      </c>
      <c r="B1" s="38" t="s">
        <v>429</v>
      </c>
      <c r="C1" s="8"/>
      <c r="D1" s="8"/>
      <c r="E1" s="9"/>
      <c r="F1" s="9"/>
      <c r="G1" s="9"/>
      <c r="H1" s="9"/>
    </row>
    <row r="2" s="2" customFormat="1" ht="29.4" customHeight="1" spans="1:8">
      <c r="A2" s="10" t="s">
        <v>1262</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526</v>
      </c>
      <c r="C5" s="16" t="s">
        <v>538</v>
      </c>
      <c r="D5" s="16" t="s">
        <v>529</v>
      </c>
      <c r="E5" s="17" t="s">
        <v>433</v>
      </c>
      <c r="F5" s="18" t="s">
        <v>434</v>
      </c>
      <c r="G5" s="19" t="s">
        <v>435</v>
      </c>
      <c r="H5" s="19" t="s">
        <v>476</v>
      </c>
    </row>
    <row r="6" customHeight="1" spans="1:8">
      <c r="A6" s="20"/>
      <c r="B6" s="21"/>
      <c r="C6" s="22"/>
      <c r="D6" s="20"/>
      <c r="E6" s="23"/>
      <c r="F6" s="24"/>
      <c r="G6" s="24"/>
      <c r="H6" s="25"/>
    </row>
    <row r="7" customHeight="1" spans="1:8">
      <c r="A7" s="20"/>
      <c r="B7" s="21"/>
      <c r="C7" s="22"/>
      <c r="D7" s="20"/>
      <c r="E7" s="23"/>
      <c r="F7" s="24"/>
      <c r="G7" s="24"/>
      <c r="H7" s="25"/>
    </row>
    <row r="8" customHeight="1" spans="1:8">
      <c r="A8" s="20"/>
      <c r="B8" s="21"/>
      <c r="C8" s="22"/>
      <c r="D8" s="20"/>
      <c r="E8" s="23"/>
      <c r="F8" s="24"/>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1235</v>
      </c>
      <c r="B27" s="57"/>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17" display="返回索引页"/>
    <hyperlink ref="B1" location="流动负债汇总!B17" display="返回"/>
  </hyperlinks>
  <printOptions horizontalCentered="1"/>
  <pageMargins left="0.354330708661417" right="0.354330708661417" top="0.78740157480315" bottom="0.78740157480315" header="1.02362204724409" footer="0.511811023622047"/>
  <pageSetup paperSize="9" scale="94" fitToHeight="0" orientation="landscape"/>
  <headerFooter alignWithMargins="0">
    <oddHeader>&amp;R&amp;"宋体,常规"&amp;9表&amp;"Times New Roman,常规"5-12
&amp;"宋体,常规"共&amp;"Times New Roman,常规"&amp;N&amp;"宋体,常规"页第&amp;"Times New Roman,常规"&amp;P&amp;"宋体,常规"页</oddHeader>
  </headerFooter>
  <legacyDrawing r:id="rId2"/>
</worksheet>
</file>

<file path=xl/worksheets/sheet1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7.5" style="4" customWidth="1"/>
    <col min="2" max="2" width="24.1" style="4" customWidth="1"/>
    <col min="3" max="3" width="11.6" style="4" customWidth="1"/>
    <col min="4" max="4" width="17.1" style="4" customWidth="1"/>
    <col min="5" max="5" width="16.5" style="5" customWidth="1" outlineLevel="1"/>
    <col min="6" max="7" width="20.6" style="5" customWidth="1"/>
    <col min="8" max="8" width="15.5" style="5" customWidth="1"/>
    <col min="9" max="32" width="9" style="5" customWidth="1"/>
    <col min="33" max="16384" width="11" style="5"/>
  </cols>
  <sheetData>
    <row r="1" s="1" customFormat="1" ht="12" customHeight="1" spans="1:8">
      <c r="A1" s="6" t="s">
        <v>135</v>
      </c>
      <c r="B1" s="38" t="s">
        <v>429</v>
      </c>
      <c r="C1" s="8"/>
      <c r="D1" s="8"/>
      <c r="E1" s="9"/>
      <c r="F1" s="9"/>
      <c r="G1" s="9"/>
      <c r="H1" s="9"/>
    </row>
    <row r="2" s="2" customFormat="1" ht="29.4" customHeight="1" spans="1:8">
      <c r="A2" s="10" t="s">
        <v>1263</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526</v>
      </c>
      <c r="C5" s="16" t="s">
        <v>538</v>
      </c>
      <c r="D5" s="16" t="s">
        <v>529</v>
      </c>
      <c r="E5" s="17" t="s">
        <v>433</v>
      </c>
      <c r="F5" s="18" t="s">
        <v>434</v>
      </c>
      <c r="G5" s="19" t="s">
        <v>435</v>
      </c>
      <c r="H5" s="19" t="s">
        <v>476</v>
      </c>
    </row>
    <row r="6" customHeight="1" spans="1:8">
      <c r="A6" s="20"/>
      <c r="B6" s="21"/>
      <c r="C6" s="22"/>
      <c r="D6" s="20"/>
      <c r="E6" s="23"/>
      <c r="F6" s="24"/>
      <c r="G6" s="24"/>
      <c r="H6" s="25"/>
    </row>
    <row r="7" customHeight="1" spans="1:8">
      <c r="A7" s="20"/>
      <c r="B7" s="21"/>
      <c r="C7" s="22"/>
      <c r="D7" s="20"/>
      <c r="E7" s="23"/>
      <c r="F7" s="24"/>
      <c r="G7" s="24"/>
      <c r="H7" s="25"/>
    </row>
    <row r="8" customHeight="1" spans="1:8">
      <c r="A8" s="20"/>
      <c r="B8" s="21"/>
      <c r="C8" s="22"/>
      <c r="D8" s="20"/>
      <c r="E8" s="23"/>
      <c r="F8" s="24"/>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1235</v>
      </c>
      <c r="B27" s="57"/>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18" display="返回索引页"/>
    <hyperlink ref="B1" location="流动负债汇总!B18" display="返回"/>
  </hyperlinks>
  <pageMargins left="0.748031496062992" right="0.748031496062992" top="0.984251968503937" bottom="0.984251968503937" header="1.06299212598425" footer="0.511811023622047"/>
  <pageSetup paperSize="9" scale="91" fitToHeight="0" orientation="landscape"/>
  <headerFooter>
    <oddHeader>&amp;R&amp;"宋体,常规"&amp;9表&amp;"Times New Roman,常规"5-13
&amp;"宋体,常规"共&amp;"Times New Roman,常规"&amp;N&amp;"宋体,常规"页第&amp;"Times New Roman,常规"&amp;P&amp;"宋体,常规"页</oddHeader>
  </headerFooter>
  <legacyDrawing r:id="rId2"/>
</worksheet>
</file>

<file path=xl/worksheets/sheet1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2" sqref="A2:I2"/>
    </sheetView>
  </sheetViews>
  <sheetFormatPr defaultColWidth="11" defaultRowHeight="15.75" customHeight="1"/>
  <cols>
    <col min="1" max="1" width="7" style="4" customWidth="1"/>
    <col min="2" max="2" width="26.5" style="4" customWidth="1"/>
    <col min="3" max="3" width="11.1" style="4" customWidth="1"/>
    <col min="4" max="4" width="11" style="4" customWidth="1"/>
    <col min="5" max="5" width="11.1" style="5" customWidth="1"/>
    <col min="6" max="6" width="15.1" style="5" customWidth="1" outlineLevel="1"/>
    <col min="7" max="8" width="20.6" style="5" customWidth="1"/>
    <col min="9" max="9" width="14.6" style="5" customWidth="1"/>
    <col min="10" max="32" width="9" style="5" customWidth="1"/>
    <col min="33" max="16384" width="11" style="5"/>
  </cols>
  <sheetData>
    <row r="1" s="1" customFormat="1" ht="12" customHeight="1" spans="1:9">
      <c r="A1" s="6" t="s">
        <v>135</v>
      </c>
      <c r="B1" s="38" t="s">
        <v>429</v>
      </c>
      <c r="C1" s="8"/>
      <c r="D1" s="8"/>
      <c r="E1" s="9"/>
      <c r="F1" s="9"/>
      <c r="G1" s="9"/>
      <c r="H1" s="9"/>
      <c r="I1" s="9"/>
    </row>
    <row r="2" s="2" customFormat="1" ht="29.4" customHeight="1" spans="1:9">
      <c r="A2" s="10" t="s">
        <v>1264</v>
      </c>
      <c r="B2" s="11"/>
      <c r="C2" s="11"/>
      <c r="D2" s="11"/>
      <c r="E2" s="11"/>
      <c r="F2" s="11"/>
      <c r="G2" s="11"/>
      <c r="H2" s="11"/>
      <c r="I2" s="11"/>
    </row>
    <row r="3" ht="14.25" customHeight="1" spans="1:9">
      <c r="A3" s="12" t="str">
        <f>CONCATENATE(封面!D7,封面!F7,封面!G7,封面!H7,封面!I7,封面!J7,封面!K7)</f>
        <v>评估基准日：2024年8月31日</v>
      </c>
      <c r="B3" s="12"/>
      <c r="C3" s="12"/>
      <c r="D3" s="12"/>
      <c r="E3" s="12"/>
      <c r="F3" s="12"/>
      <c r="G3" s="12"/>
      <c r="H3" s="13"/>
      <c r="I3" s="13"/>
    </row>
    <row r="4" customHeight="1" spans="1:9">
      <c r="A4" s="14" t="str">
        <f>封面!D5&amp;封面!F5</f>
        <v>产权持有人：中石油昆仑燃气有限公司开封分公司</v>
      </c>
      <c r="I4" s="15" t="e">
        <f>#REF!</f>
        <v>#REF!</v>
      </c>
    </row>
    <row r="5" s="3" customFormat="1" customHeight="1" spans="1:9">
      <c r="A5" s="16" t="s">
        <v>462</v>
      </c>
      <c r="B5" s="16" t="s">
        <v>1265</v>
      </c>
      <c r="C5" s="16" t="s">
        <v>538</v>
      </c>
      <c r="D5" s="16" t="s">
        <v>1198</v>
      </c>
      <c r="E5" s="19" t="s">
        <v>1266</v>
      </c>
      <c r="F5" s="17" t="s">
        <v>433</v>
      </c>
      <c r="G5" s="18" t="s">
        <v>434</v>
      </c>
      <c r="H5" s="19" t="s">
        <v>435</v>
      </c>
      <c r="I5" s="19" t="s">
        <v>476</v>
      </c>
    </row>
    <row r="6" customHeight="1" spans="1:9">
      <c r="A6" s="20"/>
      <c r="B6" s="21"/>
      <c r="C6" s="29"/>
      <c r="D6" s="29"/>
      <c r="E6" s="59"/>
      <c r="F6" s="23"/>
      <c r="G6" s="26"/>
      <c r="H6" s="24"/>
      <c r="I6" s="25"/>
    </row>
    <row r="7" customHeight="1" spans="1:9">
      <c r="A7" s="20"/>
      <c r="B7" s="21"/>
      <c r="C7" s="29"/>
      <c r="D7" s="29"/>
      <c r="E7" s="59"/>
      <c r="F7" s="23"/>
      <c r="G7" s="26"/>
      <c r="H7" s="24"/>
      <c r="I7" s="25"/>
    </row>
    <row r="8" customHeight="1" spans="1:9">
      <c r="A8" s="20"/>
      <c r="B8" s="21"/>
      <c r="C8" s="29"/>
      <c r="D8" s="29"/>
      <c r="E8" s="59"/>
      <c r="F8" s="23"/>
      <c r="G8" s="26"/>
      <c r="H8" s="24"/>
      <c r="I8" s="25"/>
    </row>
    <row r="9" customHeight="1" spans="1:9">
      <c r="A9" s="20"/>
      <c r="B9" s="21"/>
      <c r="C9" s="29"/>
      <c r="D9" s="29"/>
      <c r="E9" s="59"/>
      <c r="F9" s="23"/>
      <c r="G9" s="26"/>
      <c r="H9" s="24"/>
      <c r="I9" s="25"/>
    </row>
    <row r="10" customHeight="1" spans="1:9">
      <c r="A10" s="20"/>
      <c r="B10" s="21"/>
      <c r="C10" s="29"/>
      <c r="D10" s="29"/>
      <c r="E10" s="59"/>
      <c r="F10" s="23"/>
      <c r="G10" s="26"/>
      <c r="H10" s="24"/>
      <c r="I10" s="25"/>
    </row>
    <row r="11" customHeight="1" spans="1:9">
      <c r="A11" s="20"/>
      <c r="B11" s="21"/>
      <c r="C11" s="29"/>
      <c r="D11" s="29"/>
      <c r="E11" s="59"/>
      <c r="F11" s="23"/>
      <c r="G11" s="26"/>
      <c r="H11" s="24"/>
      <c r="I11" s="25"/>
    </row>
    <row r="12" customHeight="1" spans="1:9">
      <c r="A12" s="20"/>
      <c r="B12" s="21"/>
      <c r="C12" s="29"/>
      <c r="D12" s="29"/>
      <c r="E12" s="59"/>
      <c r="F12" s="23"/>
      <c r="G12" s="26"/>
      <c r="H12" s="24"/>
      <c r="I12" s="25"/>
    </row>
    <row r="13" customHeight="1" spans="1:9">
      <c r="A13" s="20"/>
      <c r="B13" s="21"/>
      <c r="C13" s="29"/>
      <c r="D13" s="29"/>
      <c r="E13" s="59"/>
      <c r="F13" s="23"/>
      <c r="G13" s="26"/>
      <c r="H13" s="24"/>
      <c r="I13" s="25"/>
    </row>
    <row r="14" customHeight="1" spans="1:9">
      <c r="A14" s="20"/>
      <c r="B14" s="21"/>
      <c r="C14" s="29"/>
      <c r="D14" s="29"/>
      <c r="E14" s="59"/>
      <c r="F14" s="23"/>
      <c r="G14" s="26"/>
      <c r="H14" s="24"/>
      <c r="I14" s="25"/>
    </row>
    <row r="15" customHeight="1" spans="1:9">
      <c r="A15" s="20"/>
      <c r="B15" s="21"/>
      <c r="C15" s="29"/>
      <c r="D15" s="29"/>
      <c r="E15" s="59"/>
      <c r="F15" s="23"/>
      <c r="G15" s="26"/>
      <c r="H15" s="24"/>
      <c r="I15" s="25"/>
    </row>
    <row r="16" customHeight="1" spans="1:9">
      <c r="A16" s="20"/>
      <c r="B16" s="21"/>
      <c r="C16" s="29"/>
      <c r="D16" s="29"/>
      <c r="E16" s="59"/>
      <c r="F16" s="23"/>
      <c r="G16" s="26"/>
      <c r="H16" s="24"/>
      <c r="I16" s="25"/>
    </row>
    <row r="17" customHeight="1" spans="1:9">
      <c r="A17" s="20"/>
      <c r="B17" s="21"/>
      <c r="C17" s="29"/>
      <c r="D17" s="29"/>
      <c r="E17" s="59"/>
      <c r="F17" s="23"/>
      <c r="G17" s="26"/>
      <c r="H17" s="24"/>
      <c r="I17" s="25"/>
    </row>
    <row r="18" customHeight="1" spans="1:9">
      <c r="A18" s="20"/>
      <c r="B18" s="21"/>
      <c r="C18" s="29"/>
      <c r="D18" s="29"/>
      <c r="E18" s="59"/>
      <c r="F18" s="23"/>
      <c r="G18" s="26"/>
      <c r="H18" s="24"/>
      <c r="I18" s="25"/>
    </row>
    <row r="19" customHeight="1" spans="1:9">
      <c r="A19" s="20"/>
      <c r="B19" s="21"/>
      <c r="C19" s="29"/>
      <c r="D19" s="29"/>
      <c r="E19" s="59"/>
      <c r="F19" s="23"/>
      <c r="G19" s="26"/>
      <c r="H19" s="24"/>
      <c r="I19" s="25"/>
    </row>
    <row r="20" customHeight="1" spans="1:9">
      <c r="A20" s="20"/>
      <c r="B20" s="21"/>
      <c r="C20" s="29"/>
      <c r="D20" s="29"/>
      <c r="E20" s="59"/>
      <c r="F20" s="23"/>
      <c r="G20" s="26"/>
      <c r="H20" s="24"/>
      <c r="I20" s="25"/>
    </row>
    <row r="21" customHeight="1" spans="1:9">
      <c r="A21" s="20"/>
      <c r="B21" s="21"/>
      <c r="C21" s="29"/>
      <c r="D21" s="29"/>
      <c r="E21" s="59"/>
      <c r="F21" s="23"/>
      <c r="G21" s="26"/>
      <c r="H21" s="24"/>
      <c r="I21" s="25"/>
    </row>
    <row r="22" customHeight="1" spans="1:9">
      <c r="A22" s="20"/>
      <c r="B22" s="21"/>
      <c r="C22" s="29"/>
      <c r="D22" s="29"/>
      <c r="E22" s="59"/>
      <c r="F22" s="23"/>
      <c r="G22" s="26"/>
      <c r="H22" s="24"/>
      <c r="I22" s="25"/>
    </row>
    <row r="23" customHeight="1" spans="1:9">
      <c r="A23" s="20"/>
      <c r="B23" s="21"/>
      <c r="C23" s="29"/>
      <c r="D23" s="29"/>
      <c r="E23" s="59"/>
      <c r="F23" s="23"/>
      <c r="G23" s="26"/>
      <c r="H23" s="24"/>
      <c r="I23" s="25"/>
    </row>
    <row r="24" customHeight="1" spans="1:9">
      <c r="A24" s="20"/>
      <c r="B24" s="21"/>
      <c r="C24" s="29"/>
      <c r="D24" s="29"/>
      <c r="E24" s="59"/>
      <c r="F24" s="23"/>
      <c r="G24" s="26"/>
      <c r="H24" s="24"/>
      <c r="I24" s="25"/>
    </row>
    <row r="25" customHeight="1" spans="1:9">
      <c r="A25" s="20"/>
      <c r="B25" s="21"/>
      <c r="C25" s="29"/>
      <c r="D25" s="29"/>
      <c r="E25" s="59"/>
      <c r="F25" s="23"/>
      <c r="G25" s="26"/>
      <c r="H25" s="24"/>
      <c r="I25" s="25"/>
    </row>
    <row r="26" customHeight="1" spans="1:9">
      <c r="A26" s="20"/>
      <c r="B26" s="21"/>
      <c r="C26" s="29"/>
      <c r="D26" s="29"/>
      <c r="E26" s="59"/>
      <c r="F26" s="23"/>
      <c r="G26" s="26"/>
      <c r="H26" s="24"/>
      <c r="I26" s="25"/>
    </row>
    <row r="27" customHeight="1" spans="1:9">
      <c r="A27" s="27" t="s">
        <v>1097</v>
      </c>
      <c r="B27" s="57"/>
      <c r="C27" s="29"/>
      <c r="D27" s="29"/>
      <c r="E27" s="25"/>
      <c r="F27" s="23">
        <f>SUM(F6:F26)</f>
        <v>0</v>
      </c>
      <c r="G27" s="26">
        <f>SUM(G6:G26)</f>
        <v>0</v>
      </c>
      <c r="H27" s="24">
        <f>SUM(H6:H26)</f>
        <v>0</v>
      </c>
      <c r="I27" s="25"/>
    </row>
    <row r="28" customHeight="1" spans="1:8">
      <c r="A28" s="30" t="str">
        <f>封面!D9&amp;封面!F9</f>
        <v>产权持有人填表人：刘砚岷</v>
      </c>
      <c r="H28" s="5" t="str">
        <f>"评估人员："&amp;封面!F41</f>
        <v>评估人员：</v>
      </c>
    </row>
    <row r="29" customHeight="1" spans="1:1">
      <c r="A29" s="30" t="str">
        <f>CONCATENATE(封面!D13,封面!F13,封面!G13,封面!H13,封面!I13,封面!J13,封面!K13)</f>
        <v>填表日期：2024年9月20日</v>
      </c>
    </row>
  </sheetData>
  <mergeCells count="3">
    <mergeCell ref="A2:I2"/>
    <mergeCell ref="A3:I3"/>
    <mergeCell ref="A27:B27"/>
  </mergeCells>
  <hyperlinks>
    <hyperlink ref="A1" location="索引目录!I19" display="返回索引页"/>
    <hyperlink ref="B1" location="流动负债汇总!B19" display="返回"/>
  </hyperlinks>
  <printOptions horizontalCentered="1"/>
  <pageMargins left="0.354330708661417" right="0.354330708661417" top="0.78740157480315" bottom="0.78740157480315" header="1.02362204724409" footer="0.511811023622047"/>
  <pageSetup paperSize="9" scale="95" fitToHeight="0" orientation="landscape"/>
  <headerFooter alignWithMargins="0">
    <oddHeader>&amp;R&amp;"宋体,常规"&amp;9表&amp;"Times New Roman,常规"5-14
&amp;"宋体,常规"共&amp;"Times New Roman,常规"&amp;N&amp;"宋体,常规"页第&amp;"Times New Roman,常规"&amp;P&amp;"宋体,常规"页</oddHeader>
  </headerFooter>
  <legacyDrawing r:id="rId2"/>
</worksheet>
</file>

<file path=xl/worksheets/sheet1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6.5" style="4" customWidth="1"/>
    <col min="2" max="2" width="31.9" style="4" customWidth="1"/>
    <col min="3" max="3" width="13.1" style="4" customWidth="1"/>
    <col min="4" max="4" width="18.1" style="4" customWidth="1"/>
    <col min="5" max="5" width="16.5" style="5" customWidth="1" outlineLevel="1"/>
    <col min="6" max="7" width="18.6" style="5" customWidth="1"/>
    <col min="8" max="8" width="16" style="5" customWidth="1"/>
    <col min="9" max="32" width="9" style="5" customWidth="1"/>
    <col min="33" max="16384" width="11" style="5"/>
  </cols>
  <sheetData>
    <row r="1" s="1" customFormat="1" ht="12" customHeight="1" spans="1:8">
      <c r="A1" s="6" t="s">
        <v>135</v>
      </c>
      <c r="B1" s="38" t="s">
        <v>429</v>
      </c>
      <c r="C1" s="8"/>
      <c r="D1" s="8"/>
      <c r="E1" s="9"/>
      <c r="F1" s="9"/>
      <c r="G1" s="9"/>
      <c r="H1" s="9"/>
    </row>
    <row r="2" s="2" customFormat="1" ht="29.4" customHeight="1" spans="1:8">
      <c r="A2" s="10" t="s">
        <v>1267</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526</v>
      </c>
      <c r="C5" s="16" t="s">
        <v>538</v>
      </c>
      <c r="D5" s="16" t="s">
        <v>686</v>
      </c>
      <c r="E5" s="17" t="s">
        <v>433</v>
      </c>
      <c r="F5" s="18" t="s">
        <v>434</v>
      </c>
      <c r="G5" s="19" t="s">
        <v>435</v>
      </c>
      <c r="H5" s="19" t="s">
        <v>476</v>
      </c>
    </row>
    <row r="6" customHeight="1" spans="1:8">
      <c r="A6" s="20"/>
      <c r="B6" s="21"/>
      <c r="C6" s="22"/>
      <c r="D6" s="20"/>
      <c r="E6" s="23"/>
      <c r="F6" s="24"/>
      <c r="G6" s="24"/>
      <c r="H6" s="25"/>
    </row>
    <row r="7" customHeight="1" spans="1:8">
      <c r="A7" s="20"/>
      <c r="B7" s="21"/>
      <c r="C7" s="22"/>
      <c r="D7" s="20"/>
      <c r="E7" s="23"/>
      <c r="F7" s="24"/>
      <c r="G7" s="24"/>
      <c r="H7" s="25"/>
    </row>
    <row r="8" customHeight="1" spans="1:8">
      <c r="A8" s="20"/>
      <c r="B8" s="21"/>
      <c r="C8" s="22"/>
      <c r="D8" s="20"/>
      <c r="E8" s="23"/>
      <c r="F8" s="24"/>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1097</v>
      </c>
      <c r="B27" s="57"/>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20" display="返回索引页"/>
    <hyperlink ref="B1" location="流动负债汇总!B20" display="返回"/>
  </hyperlinks>
  <printOptions horizontalCentered="1"/>
  <pageMargins left="0.354330708661417" right="0.354330708661417" top="0.78740157480315" bottom="0.78740157480315" header="1.02362204724409" footer="0.511811023622047"/>
  <pageSetup paperSize="9" scale="94" fitToHeight="0" orientation="landscape"/>
  <headerFooter alignWithMargins="0">
    <oddHeader>&amp;R&amp;"宋体,常规"&amp;9表&amp;"Times New Roman,常规"5-15
&amp;"宋体,常规"共&amp;"Times New Roman,常规"&amp;N&amp;"宋体,常规"页第&amp;"Times New Roman,常规"&amp;P&amp;"宋体,常规"页</oddHeader>
  </headerFooter>
</worksheet>
</file>

<file path=xl/worksheets/sheet1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3"/>
    <pageSetUpPr fitToPage="1"/>
  </sheetPr>
  <dimension ref="A1:G30"/>
  <sheetViews>
    <sheetView workbookViewId="0">
      <selection activeCell="A2" sqref="A2:H2"/>
    </sheetView>
  </sheetViews>
  <sheetFormatPr defaultColWidth="11" defaultRowHeight="15.75" customHeight="1" outlineLevelCol="6"/>
  <cols>
    <col min="1" max="1" width="9.1" style="4" customWidth="1"/>
    <col min="2" max="2" width="26.4" style="4" customWidth="1"/>
    <col min="3" max="3" width="18" style="5" customWidth="1" outlineLevel="1"/>
    <col min="4" max="6" width="19.1" style="5" customWidth="1"/>
    <col min="7" max="7" width="16.6" style="5" customWidth="1"/>
    <col min="8" max="32" width="9" style="5" customWidth="1"/>
    <col min="33" max="16384" width="11" style="5"/>
  </cols>
  <sheetData>
    <row r="1" s="1" customFormat="1" ht="12" customHeight="1" spans="1:7">
      <c r="A1" s="6" t="s">
        <v>135</v>
      </c>
      <c r="B1" s="38" t="s">
        <v>429</v>
      </c>
      <c r="C1" s="9"/>
      <c r="D1" s="9"/>
      <c r="E1" s="9"/>
      <c r="F1" s="9"/>
      <c r="G1" s="9"/>
    </row>
    <row r="2" s="2" customFormat="1" ht="29.4" customHeight="1" spans="1:7">
      <c r="A2" s="10" t="s">
        <v>1268</v>
      </c>
      <c r="B2" s="11"/>
      <c r="C2" s="11"/>
      <c r="D2" s="11"/>
      <c r="E2" s="11"/>
      <c r="F2" s="11"/>
      <c r="G2" s="11"/>
    </row>
    <row r="3" ht="14.25" customHeight="1" spans="1:7">
      <c r="A3" s="12" t="str">
        <f>CONCATENATE(封面!D7,封面!F7,封面!G7,封面!H7,封面!I7,封面!J7,封面!K7)</f>
        <v>评估基准日：2024年8月31日</v>
      </c>
      <c r="B3" s="12"/>
      <c r="C3" s="12"/>
      <c r="D3" s="12"/>
      <c r="E3" s="12"/>
      <c r="F3" s="12"/>
      <c r="G3" s="12"/>
    </row>
    <row r="4" customHeight="1" spans="1:7">
      <c r="A4" s="14" t="str">
        <f>封面!D5&amp;封面!F5</f>
        <v>产权持有人：中石油昆仑燃气有限公司开封分公司</v>
      </c>
      <c r="G4" s="15" t="e">
        <f>#REF!</f>
        <v>#REF!</v>
      </c>
    </row>
    <row r="5" s="64" customFormat="1" customHeight="1" spans="1:7">
      <c r="A5" s="65" t="s">
        <v>431</v>
      </c>
      <c r="B5" s="65" t="s">
        <v>432</v>
      </c>
      <c r="C5" s="52" t="s">
        <v>433</v>
      </c>
      <c r="D5" s="46" t="s">
        <v>434</v>
      </c>
      <c r="E5" s="46" t="s">
        <v>435</v>
      </c>
      <c r="F5" s="66" t="s">
        <v>987</v>
      </c>
      <c r="G5" s="46" t="s">
        <v>478</v>
      </c>
    </row>
    <row r="6" customHeight="1" spans="1:7">
      <c r="A6" s="65" t="s">
        <v>928</v>
      </c>
      <c r="B6" s="67" t="s">
        <v>77</v>
      </c>
      <c r="C6" s="23">
        <f>长期借款!I27</f>
        <v>0</v>
      </c>
      <c r="D6" s="26">
        <f>长期借款!J27</f>
        <v>0</v>
      </c>
      <c r="E6" s="24">
        <f>长期借款!L27</f>
        <v>0</v>
      </c>
      <c r="F6" s="24">
        <f>E6-D6</f>
        <v>0</v>
      </c>
      <c r="G6" s="68" t="str">
        <f>IF(D6=0,"",F6/D6*100)</f>
        <v/>
      </c>
    </row>
    <row r="7" customHeight="1" spans="1:7">
      <c r="A7" s="65" t="s">
        <v>930</v>
      </c>
      <c r="B7" s="67" t="s">
        <v>79</v>
      </c>
      <c r="C7" s="23">
        <f>应付债券!K27</f>
        <v>0</v>
      </c>
      <c r="D7" s="26">
        <f>应付债券!L27</f>
        <v>0</v>
      </c>
      <c r="E7" s="24">
        <f>应付债券!M27</f>
        <v>0</v>
      </c>
      <c r="F7" s="24">
        <f t="shared" ref="F7:F14" si="0">E7-D7</f>
        <v>0</v>
      </c>
      <c r="G7" s="68" t="str">
        <f t="shared" ref="G7:G14" si="1">IF(D7=0,"",F7/D7*100)</f>
        <v/>
      </c>
    </row>
    <row r="8" customHeight="1" spans="1:7">
      <c r="A8" s="65" t="s">
        <v>1269</v>
      </c>
      <c r="B8" s="67" t="s">
        <v>81</v>
      </c>
      <c r="C8" s="23">
        <f>租赁负债!F27</f>
        <v>0</v>
      </c>
      <c r="D8" s="26">
        <f>租赁负债!G27</f>
        <v>0</v>
      </c>
      <c r="E8" s="24">
        <f>租赁负债!H27</f>
        <v>0</v>
      </c>
      <c r="F8" s="24">
        <f t="shared" ref="F8" si="2">E8-D8</f>
        <v>0</v>
      </c>
      <c r="G8" s="68" t="str">
        <f t="shared" ref="G8" si="3">IF(D8=0,"",F8/D8*100)</f>
        <v/>
      </c>
    </row>
    <row r="9" customHeight="1" spans="1:7">
      <c r="A9" s="65" t="s">
        <v>1270</v>
      </c>
      <c r="B9" s="67" t="s">
        <v>83</v>
      </c>
      <c r="C9" s="23">
        <f>长期应付款!J27</f>
        <v>0</v>
      </c>
      <c r="D9" s="26">
        <f>长期应付款!M27</f>
        <v>0</v>
      </c>
      <c r="E9" s="24">
        <f>长期应付款!N27</f>
        <v>0</v>
      </c>
      <c r="F9" s="24">
        <f t="shared" ref="F9" si="4">E9-D9</f>
        <v>0</v>
      </c>
      <c r="G9" s="68" t="str">
        <f t="shared" ref="G9" si="5">IF(D9=0,"",F9/D9*100)</f>
        <v/>
      </c>
    </row>
    <row r="10" customHeight="1" spans="1:7">
      <c r="A10" s="65" t="s">
        <v>1271</v>
      </c>
      <c r="B10" s="67" t="s">
        <v>85</v>
      </c>
      <c r="C10" s="23">
        <f>专项应付款!F27</f>
        <v>0</v>
      </c>
      <c r="D10" s="26">
        <f>专项应付款!G27</f>
        <v>0</v>
      </c>
      <c r="E10" s="24">
        <f>专项应付款!H27</f>
        <v>0</v>
      </c>
      <c r="F10" s="24">
        <f t="shared" si="0"/>
        <v>0</v>
      </c>
      <c r="G10" s="68" t="str">
        <f t="shared" si="1"/>
        <v/>
      </c>
    </row>
    <row r="11" customHeight="1" spans="1:7">
      <c r="A11" s="65" t="s">
        <v>1272</v>
      </c>
      <c r="B11" s="67" t="s">
        <v>87</v>
      </c>
      <c r="C11" s="23">
        <f>预计负债!E27</f>
        <v>0</v>
      </c>
      <c r="D11" s="26">
        <f>预计负债!F27</f>
        <v>0</v>
      </c>
      <c r="E11" s="24">
        <f>预计负债!G27</f>
        <v>0</v>
      </c>
      <c r="F11" s="24">
        <f t="shared" si="0"/>
        <v>0</v>
      </c>
      <c r="G11" s="68" t="str">
        <f t="shared" si="1"/>
        <v/>
      </c>
    </row>
    <row r="12" customHeight="1" spans="1:7">
      <c r="A12" s="65" t="s">
        <v>1273</v>
      </c>
      <c r="B12" s="67" t="s">
        <v>90</v>
      </c>
      <c r="C12" s="23">
        <f>递延收益!G27</f>
        <v>0</v>
      </c>
      <c r="D12" s="26">
        <f>递延收益!H27</f>
        <v>0</v>
      </c>
      <c r="E12" s="24">
        <f>递延收益!I27</f>
        <v>0</v>
      </c>
      <c r="F12" s="24">
        <f t="shared" si="0"/>
        <v>0</v>
      </c>
      <c r="G12" s="68" t="str">
        <f t="shared" si="1"/>
        <v/>
      </c>
    </row>
    <row r="13" customHeight="1" spans="1:7">
      <c r="A13" s="65" t="s">
        <v>1274</v>
      </c>
      <c r="B13" s="67" t="s">
        <v>93</v>
      </c>
      <c r="C13" s="23">
        <f>递延所得税负债!D26</f>
        <v>0</v>
      </c>
      <c r="D13" s="26">
        <f>递延所得税负债!E26</f>
        <v>0</v>
      </c>
      <c r="E13" s="24">
        <f>递延所得税负债!F26</f>
        <v>0</v>
      </c>
      <c r="F13" s="24">
        <f t="shared" si="0"/>
        <v>0</v>
      </c>
      <c r="G13" s="68" t="str">
        <f t="shared" si="1"/>
        <v/>
      </c>
    </row>
    <row r="14" customHeight="1" spans="1:7">
      <c r="A14" s="65" t="s">
        <v>1275</v>
      </c>
      <c r="B14" s="67" t="s">
        <v>96</v>
      </c>
      <c r="C14" s="23">
        <f>其他非流动负债!E27</f>
        <v>0</v>
      </c>
      <c r="D14" s="26">
        <f>其他非流动负债!F27</f>
        <v>0</v>
      </c>
      <c r="E14" s="24">
        <f>其他非流动负债!G27</f>
        <v>0</v>
      </c>
      <c r="F14" s="24">
        <f t="shared" si="0"/>
        <v>0</v>
      </c>
      <c r="G14" s="68" t="str">
        <f t="shared" si="1"/>
        <v/>
      </c>
    </row>
    <row r="15" customHeight="1" spans="1:7">
      <c r="A15" s="65"/>
      <c r="B15" s="67"/>
      <c r="C15" s="23"/>
      <c r="D15" s="26"/>
      <c r="E15" s="24"/>
      <c r="F15" s="24"/>
      <c r="G15" s="68"/>
    </row>
    <row r="16" customHeight="1" spans="1:7">
      <c r="A16" s="43"/>
      <c r="B16" s="67"/>
      <c r="C16" s="23"/>
      <c r="D16" s="26"/>
      <c r="E16" s="24"/>
      <c r="F16" s="24"/>
      <c r="G16" s="68"/>
    </row>
    <row r="17" customHeight="1" spans="1:7">
      <c r="A17" s="43"/>
      <c r="B17" s="67"/>
      <c r="C17" s="23"/>
      <c r="D17" s="26"/>
      <c r="E17" s="24"/>
      <c r="F17" s="24"/>
      <c r="G17" s="68"/>
    </row>
    <row r="18" customHeight="1" spans="1:7">
      <c r="A18" s="43"/>
      <c r="B18" s="67"/>
      <c r="C18" s="23"/>
      <c r="D18" s="26"/>
      <c r="E18" s="24"/>
      <c r="F18" s="24"/>
      <c r="G18" s="68"/>
    </row>
    <row r="19" customHeight="1" spans="1:7">
      <c r="A19" s="43"/>
      <c r="B19" s="67"/>
      <c r="C19" s="23"/>
      <c r="D19" s="26"/>
      <c r="E19" s="24"/>
      <c r="F19" s="24"/>
      <c r="G19" s="68"/>
    </row>
    <row r="20" customHeight="1" spans="1:7">
      <c r="A20" s="43"/>
      <c r="B20" s="67"/>
      <c r="C20" s="23"/>
      <c r="D20" s="26"/>
      <c r="E20" s="24"/>
      <c r="F20" s="24"/>
      <c r="G20" s="68"/>
    </row>
    <row r="21" customHeight="1" spans="1:7">
      <c r="A21" s="43"/>
      <c r="B21" s="67"/>
      <c r="C21" s="23"/>
      <c r="D21" s="26"/>
      <c r="E21" s="24"/>
      <c r="F21" s="24"/>
      <c r="G21" s="68"/>
    </row>
    <row r="22" customHeight="1" spans="1:7">
      <c r="A22" s="43"/>
      <c r="B22" s="67"/>
      <c r="C22" s="23"/>
      <c r="D22" s="26"/>
      <c r="E22" s="24"/>
      <c r="F22" s="24"/>
      <c r="G22" s="68"/>
    </row>
    <row r="23" customHeight="1" spans="1:7">
      <c r="A23" s="43"/>
      <c r="B23" s="67"/>
      <c r="C23" s="23"/>
      <c r="D23" s="26"/>
      <c r="E23" s="24"/>
      <c r="F23" s="24"/>
      <c r="G23" s="68"/>
    </row>
    <row r="24" customHeight="1" spans="1:7">
      <c r="A24" s="43"/>
      <c r="B24" s="67"/>
      <c r="C24" s="23"/>
      <c r="D24" s="26"/>
      <c r="E24" s="24"/>
      <c r="F24" s="24"/>
      <c r="G24" s="68"/>
    </row>
    <row r="25" customHeight="1" spans="1:7">
      <c r="A25" s="43"/>
      <c r="B25" s="67"/>
      <c r="C25" s="23"/>
      <c r="D25" s="26"/>
      <c r="E25" s="24"/>
      <c r="F25" s="24"/>
      <c r="G25" s="68"/>
    </row>
    <row r="26" customHeight="1" spans="1:7">
      <c r="A26" s="65"/>
      <c r="B26" s="69"/>
      <c r="C26" s="23"/>
      <c r="D26" s="26"/>
      <c r="E26" s="24"/>
      <c r="F26" s="24"/>
      <c r="G26" s="68"/>
    </row>
    <row r="27" customHeight="1" spans="1:7">
      <c r="A27" s="65"/>
      <c r="B27" s="69"/>
      <c r="C27" s="23"/>
      <c r="D27" s="26"/>
      <c r="E27" s="24"/>
      <c r="F27" s="24"/>
      <c r="G27" s="68"/>
    </row>
    <row r="28" customHeight="1" spans="1:7">
      <c r="A28" s="65" t="s">
        <v>1276</v>
      </c>
      <c r="B28" s="43" t="s">
        <v>1277</v>
      </c>
      <c r="C28" s="23">
        <f>SUM(C6:C27)</f>
        <v>0</v>
      </c>
      <c r="D28" s="26">
        <f t="shared" ref="D28:E28" si="6">SUM(D6:D27)</f>
        <v>0</v>
      </c>
      <c r="E28" s="24">
        <f t="shared" si="6"/>
        <v>0</v>
      </c>
      <c r="F28" s="24">
        <f>E28-D28</f>
        <v>0</v>
      </c>
      <c r="G28" s="68" t="str">
        <f>IF(D28=0,"",F28/D28*100)</f>
        <v/>
      </c>
    </row>
    <row r="29" customHeight="1" spans="1:5">
      <c r="A29" s="30"/>
      <c r="E29" s="5" t="str">
        <f>"评估人员："&amp;封面!F41</f>
        <v>评估人员：</v>
      </c>
    </row>
    <row r="30" customHeight="1" spans="1:1">
      <c r="A30" s="30"/>
    </row>
  </sheetData>
  <sheetProtection sheet="1" objects="1" scenarios="1"/>
  <mergeCells count="2">
    <mergeCell ref="A2:G2"/>
    <mergeCell ref="A3:G3"/>
  </mergeCells>
  <hyperlinks>
    <hyperlink ref="A1" location="索引目录!G22" display="返回索引页"/>
    <hyperlink ref="B1" location="分类汇总!B67" display="返回"/>
    <hyperlink ref="B6" location="长期借款!B1" display="长期借款"/>
    <hyperlink ref="B7" location="应付债券!B1" display="应付债券"/>
    <hyperlink ref="B9" location="长期应付款!B1" display="长期应付款"/>
    <hyperlink ref="B10" location="专项应付款!B1" display="专项应付款"/>
    <hyperlink ref="B11" location="预计负债!B1" display="预计负债"/>
    <hyperlink ref="B12" location="递延收益!B1" display="递延收益"/>
    <hyperlink ref="B13" location="递延所得税负债!B1" display="递延所得税负债"/>
    <hyperlink ref="B14" location="其他非流动负债!B1" display="其他非流动负债"/>
    <hyperlink ref="B8" location="租赁负债!B1" display="租赁负债"/>
  </hyperlinks>
  <printOptions horizontalCentered="1"/>
  <pageMargins left="0.354330708661417" right="0.354330708661417" top="0.78740157480315" bottom="0.78740157480315" header="1.02362204724409" footer="0.511811023622047"/>
  <pageSetup paperSize="9" orientation="landscape"/>
  <headerFooter alignWithMargins="0">
    <oddHeader>&amp;R&amp;"宋体,常规"&amp;9表&amp;"Times New Roman,常规"6
&amp;"宋体,常规"共&amp;"Times New Roman,常规"&amp;N&amp;"宋体,常规"页第&amp;"Times New Roman,常规"&amp;P&amp;"宋体,常规"页</oddHeader>
  </headerFooter>
</worksheet>
</file>

<file path=xl/worksheets/sheet1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2" sqref="A2:M2"/>
    </sheetView>
  </sheetViews>
  <sheetFormatPr defaultColWidth="11" defaultRowHeight="15.75" customHeight="1"/>
  <cols>
    <col min="1" max="1" width="6.1" style="4" customWidth="1"/>
    <col min="2" max="2" width="22.6" style="4" customWidth="1"/>
    <col min="3" max="3" width="8.4" style="4" customWidth="1"/>
    <col min="4" max="4" width="8.1" style="4" customWidth="1"/>
    <col min="5" max="5" width="7.9" style="5" customWidth="1"/>
    <col min="6" max="7" width="8.4" style="4" customWidth="1"/>
    <col min="8" max="8" width="10" style="5" customWidth="1"/>
    <col min="9" max="9" width="12.4" style="5" customWidth="1" outlineLevel="1"/>
    <col min="10" max="10" width="14.6" style="5" customWidth="1"/>
    <col min="11" max="11" width="13.6" style="5" customWidth="1"/>
    <col min="12" max="12" width="14.6" style="5" customWidth="1"/>
    <col min="13" max="13" width="10.6" style="5" customWidth="1"/>
    <col min="14" max="33" width="9" style="5" customWidth="1"/>
    <col min="34" max="16384" width="11" style="5"/>
  </cols>
  <sheetData>
    <row r="1" s="1" customFormat="1" ht="12" customHeight="1" spans="1:13">
      <c r="A1" s="6" t="s">
        <v>135</v>
      </c>
      <c r="B1" s="38" t="s">
        <v>429</v>
      </c>
      <c r="C1" s="8"/>
      <c r="D1" s="8"/>
      <c r="E1" s="9"/>
      <c r="F1" s="8"/>
      <c r="G1" s="8"/>
      <c r="H1" s="9"/>
      <c r="I1" s="9"/>
      <c r="J1" s="9"/>
      <c r="K1" s="9"/>
      <c r="L1" s="9"/>
      <c r="M1" s="9"/>
    </row>
    <row r="2" s="2" customFormat="1" ht="29.4" customHeight="1" spans="1:13">
      <c r="A2" s="10" t="s">
        <v>1278</v>
      </c>
      <c r="B2" s="11"/>
      <c r="C2" s="11"/>
      <c r="D2" s="11"/>
      <c r="E2" s="11"/>
      <c r="F2" s="11"/>
      <c r="G2" s="11"/>
      <c r="H2" s="11"/>
      <c r="I2" s="11"/>
      <c r="J2" s="11"/>
      <c r="K2" s="11"/>
      <c r="L2" s="11"/>
      <c r="M2" s="11"/>
    </row>
    <row r="3" ht="14.25" customHeight="1" spans="1:13">
      <c r="A3" s="12" t="str">
        <f>CONCATENATE(封面!D7,封面!F7,封面!G7,封面!H7,封面!I7,封面!J7,封面!K7)</f>
        <v>评估基准日：2024年8月31日</v>
      </c>
      <c r="B3" s="12"/>
      <c r="C3" s="12"/>
      <c r="D3" s="12"/>
      <c r="E3" s="12"/>
      <c r="F3" s="12"/>
      <c r="G3" s="12"/>
      <c r="H3" s="12"/>
      <c r="I3" s="12"/>
      <c r="J3" s="13"/>
      <c r="K3" s="13"/>
      <c r="L3" s="13"/>
      <c r="M3" s="13"/>
    </row>
    <row r="4" customHeight="1" spans="1:13">
      <c r="A4" s="14" t="str">
        <f>封面!D5&amp;封面!F5</f>
        <v>产权持有人：中石油昆仑燃气有限公司开封分公司</v>
      </c>
      <c r="M4" s="15" t="e">
        <f>#REF!</f>
        <v>#REF!</v>
      </c>
    </row>
    <row r="5" s="3" customFormat="1" customHeight="1" spans="1:13">
      <c r="A5" s="16" t="s">
        <v>462</v>
      </c>
      <c r="B5" s="16" t="s">
        <v>1196</v>
      </c>
      <c r="C5" s="16" t="s">
        <v>538</v>
      </c>
      <c r="D5" s="16" t="s">
        <v>1198</v>
      </c>
      <c r="E5" s="19" t="s">
        <v>1199</v>
      </c>
      <c r="F5" s="16" t="s">
        <v>1200</v>
      </c>
      <c r="G5" s="16" t="s">
        <v>464</v>
      </c>
      <c r="H5" s="19" t="s">
        <v>1201</v>
      </c>
      <c r="I5" s="17" t="s">
        <v>433</v>
      </c>
      <c r="J5" s="18" t="s">
        <v>434</v>
      </c>
      <c r="K5" s="19" t="s">
        <v>1202</v>
      </c>
      <c r="L5" s="19" t="s">
        <v>435</v>
      </c>
      <c r="M5" s="19" t="s">
        <v>476</v>
      </c>
    </row>
    <row r="6" customHeight="1" spans="1:13">
      <c r="A6" s="20"/>
      <c r="B6" s="21"/>
      <c r="C6" s="29"/>
      <c r="D6" s="29"/>
      <c r="E6" s="59"/>
      <c r="F6" s="20"/>
      <c r="G6" s="20"/>
      <c r="H6" s="24"/>
      <c r="I6" s="23"/>
      <c r="J6" s="26"/>
      <c r="K6" s="24"/>
      <c r="L6" s="24"/>
      <c r="M6" s="25"/>
    </row>
    <row r="7" customHeight="1" spans="1:13">
      <c r="A7" s="20"/>
      <c r="B7" s="21"/>
      <c r="C7" s="29"/>
      <c r="D7" s="29"/>
      <c r="E7" s="59"/>
      <c r="F7" s="20"/>
      <c r="G7" s="20"/>
      <c r="H7" s="24"/>
      <c r="I7" s="23"/>
      <c r="J7" s="26"/>
      <c r="K7" s="24"/>
      <c r="L7" s="24"/>
      <c r="M7" s="25"/>
    </row>
    <row r="8" customHeight="1" spans="1:13">
      <c r="A8" s="20"/>
      <c r="B8" s="21"/>
      <c r="C8" s="29"/>
      <c r="D8" s="29"/>
      <c r="E8" s="59"/>
      <c r="F8" s="20"/>
      <c r="G8" s="20"/>
      <c r="H8" s="24"/>
      <c r="I8" s="23"/>
      <c r="J8" s="26"/>
      <c r="K8" s="24"/>
      <c r="L8" s="24"/>
      <c r="M8" s="25"/>
    </row>
    <row r="9" customHeight="1" spans="1:13">
      <c r="A9" s="20"/>
      <c r="B9" s="21"/>
      <c r="C9" s="29"/>
      <c r="D9" s="29"/>
      <c r="E9" s="59"/>
      <c r="F9" s="20"/>
      <c r="G9" s="20"/>
      <c r="H9" s="24"/>
      <c r="I9" s="23"/>
      <c r="J9" s="26"/>
      <c r="K9" s="24"/>
      <c r="L9" s="24"/>
      <c r="M9" s="25"/>
    </row>
    <row r="10" customHeight="1" spans="1:13">
      <c r="A10" s="20"/>
      <c r="B10" s="21"/>
      <c r="C10" s="29"/>
      <c r="D10" s="29"/>
      <c r="E10" s="59"/>
      <c r="F10" s="20"/>
      <c r="G10" s="20"/>
      <c r="H10" s="24"/>
      <c r="I10" s="23"/>
      <c r="J10" s="26"/>
      <c r="K10" s="24"/>
      <c r="L10" s="24"/>
      <c r="M10" s="25"/>
    </row>
    <row r="11" customHeight="1" spans="1:13">
      <c r="A11" s="20"/>
      <c r="B11" s="21"/>
      <c r="C11" s="29"/>
      <c r="D11" s="29"/>
      <c r="E11" s="59"/>
      <c r="F11" s="20"/>
      <c r="G11" s="20"/>
      <c r="H11" s="24"/>
      <c r="I11" s="23"/>
      <c r="J11" s="26"/>
      <c r="K11" s="24"/>
      <c r="L11" s="24"/>
      <c r="M11" s="25"/>
    </row>
    <row r="12" customHeight="1" spans="1:13">
      <c r="A12" s="20"/>
      <c r="B12" s="21"/>
      <c r="C12" s="29"/>
      <c r="D12" s="29"/>
      <c r="E12" s="59"/>
      <c r="F12" s="20"/>
      <c r="G12" s="20"/>
      <c r="H12" s="24"/>
      <c r="I12" s="23"/>
      <c r="J12" s="26"/>
      <c r="K12" s="24"/>
      <c r="L12" s="24"/>
      <c r="M12" s="25"/>
    </row>
    <row r="13" customHeight="1" spans="1:13">
      <c r="A13" s="20"/>
      <c r="B13" s="21"/>
      <c r="C13" s="29"/>
      <c r="D13" s="29"/>
      <c r="E13" s="59"/>
      <c r="F13" s="20"/>
      <c r="G13" s="20"/>
      <c r="H13" s="24"/>
      <c r="I13" s="23"/>
      <c r="J13" s="26"/>
      <c r="K13" s="24"/>
      <c r="L13" s="24"/>
      <c r="M13" s="25"/>
    </row>
    <row r="14" customHeight="1" spans="1:13">
      <c r="A14" s="20"/>
      <c r="B14" s="21"/>
      <c r="C14" s="29"/>
      <c r="D14" s="29"/>
      <c r="E14" s="59"/>
      <c r="F14" s="20"/>
      <c r="G14" s="20"/>
      <c r="H14" s="24"/>
      <c r="I14" s="23"/>
      <c r="J14" s="26"/>
      <c r="K14" s="24"/>
      <c r="L14" s="24"/>
      <c r="M14" s="25"/>
    </row>
    <row r="15" customHeight="1" spans="1:13">
      <c r="A15" s="20"/>
      <c r="B15" s="21"/>
      <c r="C15" s="29"/>
      <c r="D15" s="29"/>
      <c r="E15" s="59"/>
      <c r="F15" s="20"/>
      <c r="G15" s="20"/>
      <c r="H15" s="24"/>
      <c r="I15" s="23"/>
      <c r="J15" s="26"/>
      <c r="K15" s="24"/>
      <c r="L15" s="24"/>
      <c r="M15" s="25"/>
    </row>
    <row r="16" customHeight="1" spans="1:13">
      <c r="A16" s="20"/>
      <c r="B16" s="21"/>
      <c r="C16" s="29"/>
      <c r="D16" s="29"/>
      <c r="E16" s="59"/>
      <c r="F16" s="20"/>
      <c r="G16" s="20"/>
      <c r="H16" s="24"/>
      <c r="I16" s="23"/>
      <c r="J16" s="26"/>
      <c r="K16" s="24"/>
      <c r="L16" s="24"/>
      <c r="M16" s="25"/>
    </row>
    <row r="17" customHeight="1" spans="1:13">
      <c r="A17" s="20"/>
      <c r="B17" s="21"/>
      <c r="C17" s="29"/>
      <c r="D17" s="29"/>
      <c r="E17" s="59"/>
      <c r="F17" s="20"/>
      <c r="G17" s="20"/>
      <c r="H17" s="24"/>
      <c r="I17" s="23"/>
      <c r="J17" s="26"/>
      <c r="K17" s="24"/>
      <c r="L17" s="24"/>
      <c r="M17" s="25"/>
    </row>
    <row r="18" customHeight="1" spans="1:13">
      <c r="A18" s="20"/>
      <c r="B18" s="21"/>
      <c r="C18" s="29"/>
      <c r="D18" s="29"/>
      <c r="E18" s="59"/>
      <c r="F18" s="20"/>
      <c r="G18" s="20"/>
      <c r="H18" s="24"/>
      <c r="I18" s="23"/>
      <c r="J18" s="26"/>
      <c r="K18" s="24"/>
      <c r="L18" s="24"/>
      <c r="M18" s="25"/>
    </row>
    <row r="19" customHeight="1" spans="1:13">
      <c r="A19" s="20"/>
      <c r="B19" s="21"/>
      <c r="C19" s="29"/>
      <c r="D19" s="29"/>
      <c r="E19" s="59"/>
      <c r="F19" s="20"/>
      <c r="G19" s="20"/>
      <c r="H19" s="24"/>
      <c r="I19" s="23"/>
      <c r="J19" s="26"/>
      <c r="K19" s="24"/>
      <c r="L19" s="24"/>
      <c r="M19" s="25"/>
    </row>
    <row r="20" customHeight="1" spans="1:13">
      <c r="A20" s="20"/>
      <c r="B20" s="21"/>
      <c r="C20" s="29"/>
      <c r="D20" s="29"/>
      <c r="E20" s="59"/>
      <c r="F20" s="20"/>
      <c r="G20" s="20"/>
      <c r="H20" s="24"/>
      <c r="I20" s="23"/>
      <c r="J20" s="26"/>
      <c r="K20" s="24"/>
      <c r="L20" s="24"/>
      <c r="M20" s="25"/>
    </row>
    <row r="21" customHeight="1" spans="1:13">
      <c r="A21" s="20"/>
      <c r="B21" s="21"/>
      <c r="C21" s="29"/>
      <c r="D21" s="29"/>
      <c r="E21" s="59"/>
      <c r="F21" s="20"/>
      <c r="G21" s="20"/>
      <c r="H21" s="24"/>
      <c r="I21" s="23"/>
      <c r="J21" s="26"/>
      <c r="K21" s="24"/>
      <c r="L21" s="24"/>
      <c r="M21" s="25"/>
    </row>
    <row r="22" customHeight="1" spans="1:13">
      <c r="A22" s="20"/>
      <c r="B22" s="21"/>
      <c r="C22" s="29"/>
      <c r="D22" s="29"/>
      <c r="E22" s="59"/>
      <c r="F22" s="20"/>
      <c r="G22" s="20"/>
      <c r="H22" s="24"/>
      <c r="I22" s="23"/>
      <c r="J22" s="26"/>
      <c r="K22" s="24"/>
      <c r="L22" s="24"/>
      <c r="M22" s="25"/>
    </row>
    <row r="23" customHeight="1" spans="1:13">
      <c r="A23" s="20"/>
      <c r="B23" s="21"/>
      <c r="C23" s="29"/>
      <c r="D23" s="29"/>
      <c r="E23" s="59"/>
      <c r="F23" s="20"/>
      <c r="G23" s="20"/>
      <c r="H23" s="24"/>
      <c r="I23" s="23"/>
      <c r="J23" s="26"/>
      <c r="K23" s="24"/>
      <c r="L23" s="24"/>
      <c r="M23" s="25"/>
    </row>
    <row r="24" customHeight="1" spans="1:13">
      <c r="A24" s="20"/>
      <c r="B24" s="21"/>
      <c r="C24" s="29"/>
      <c r="D24" s="29"/>
      <c r="E24" s="59"/>
      <c r="F24" s="20"/>
      <c r="G24" s="20"/>
      <c r="H24" s="24"/>
      <c r="I24" s="23"/>
      <c r="J24" s="26"/>
      <c r="K24" s="24"/>
      <c r="L24" s="24"/>
      <c r="M24" s="25"/>
    </row>
    <row r="25" customHeight="1" spans="1:13">
      <c r="A25" s="20"/>
      <c r="B25" s="21"/>
      <c r="C25" s="29"/>
      <c r="D25" s="29"/>
      <c r="E25" s="59"/>
      <c r="F25" s="20"/>
      <c r="G25" s="20"/>
      <c r="H25" s="24"/>
      <c r="I25" s="23"/>
      <c r="J25" s="26"/>
      <c r="K25" s="24"/>
      <c r="L25" s="24"/>
      <c r="M25" s="25"/>
    </row>
    <row r="26" customHeight="1" spans="1:13">
      <c r="A26" s="20"/>
      <c r="B26" s="21"/>
      <c r="C26" s="29"/>
      <c r="D26" s="29"/>
      <c r="E26" s="59"/>
      <c r="F26" s="20"/>
      <c r="G26" s="20"/>
      <c r="H26" s="24"/>
      <c r="I26" s="23"/>
      <c r="J26" s="26"/>
      <c r="K26" s="24"/>
      <c r="L26" s="24"/>
      <c r="M26" s="25"/>
    </row>
    <row r="27" customHeight="1" spans="1:13">
      <c r="A27" s="27" t="s">
        <v>1097</v>
      </c>
      <c r="B27" s="57"/>
      <c r="C27" s="29"/>
      <c r="D27" s="29"/>
      <c r="E27" s="59"/>
      <c r="F27" s="20"/>
      <c r="G27" s="20"/>
      <c r="H27" s="24"/>
      <c r="I27" s="23">
        <f>SUM(I6:I26)</f>
        <v>0</v>
      </c>
      <c r="J27" s="26">
        <f>SUM(J6:J26)</f>
        <v>0</v>
      </c>
      <c r="K27" s="24"/>
      <c r="L27" s="24">
        <f>SUM(L6:L26)</f>
        <v>0</v>
      </c>
      <c r="M27" s="25"/>
    </row>
    <row r="28" customHeight="1" spans="1:11">
      <c r="A28" s="30" t="str">
        <f>封面!D9&amp;封面!F9</f>
        <v>产权持有人填表人：刘砚岷</v>
      </c>
      <c r="K28" s="5" t="str">
        <f>"评估人员："&amp;封面!F41</f>
        <v>评估人员：</v>
      </c>
    </row>
    <row r="29" customHeight="1" spans="1:1">
      <c r="A29" s="30" t="str">
        <f>CONCATENATE(封面!D13,封面!F13,封面!G13,封面!H13,封面!I13,封面!J13,封面!K13)</f>
        <v>填表日期：2024年9月20日</v>
      </c>
    </row>
  </sheetData>
  <mergeCells count="3">
    <mergeCell ref="A2:M2"/>
    <mergeCell ref="A3:M3"/>
    <mergeCell ref="A27:B27"/>
  </mergeCells>
  <hyperlinks>
    <hyperlink ref="A1" location="索引目录!I22" display="返回索引页"/>
    <hyperlink ref="B1" location="'非流动负债汇总 '!B6" display="返回"/>
  </hyperlinks>
  <printOptions horizontalCentered="1"/>
  <pageMargins left="0.354330708661417" right="0.354330708661417" top="0.78740157480315" bottom="0.78740157480315" header="1.06299212598425" footer="0.511811023622047"/>
  <pageSetup paperSize="9" scale="90" fitToHeight="0" orientation="landscape"/>
  <headerFooter alignWithMargins="0">
    <oddHeader>&amp;R&amp;"宋体,常规"&amp;9表&amp;"Times New Roman,常规"6-1
&amp;"宋体,常规"共&amp;"Times New Roman,常规"&amp;N&amp;"宋体,常规"页第&amp;"Times New Roman,常规"&amp;P&amp;"宋体,常规"页</oddHeader>
  </headerFooter>
  <legacyDrawing r:id="rId2"/>
</worksheet>
</file>

<file path=xl/worksheets/sheet1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showGridLines="0" workbookViewId="0">
      <selection activeCell="A2" sqref="A2:N2"/>
    </sheetView>
  </sheetViews>
  <sheetFormatPr defaultColWidth="8.6" defaultRowHeight="12"/>
  <cols>
    <col min="1" max="1" width="6.4" style="4" customWidth="1"/>
    <col min="2" max="2" width="18.1" style="4" customWidth="1"/>
    <col min="3" max="3" width="8.6" style="4" customWidth="1"/>
    <col min="4" max="4" width="11.9" style="4" customWidth="1"/>
    <col min="5" max="5" width="11.5" style="4" customWidth="1"/>
    <col min="6" max="7" width="11.6" style="4" customWidth="1"/>
    <col min="8" max="8" width="9.4" style="5" customWidth="1"/>
    <col min="9" max="10" width="12" style="5" customWidth="1" outlineLevel="1"/>
    <col min="11" max="11" width="13" style="5" customWidth="1" outlineLevel="1"/>
    <col min="12" max="13" width="15.6" style="5" customWidth="1"/>
    <col min="14" max="14" width="12.9" style="5" customWidth="1"/>
    <col min="15" max="16384" width="8.6" style="5"/>
  </cols>
  <sheetData>
    <row r="1" s="1" customFormat="1" customHeight="1" spans="1:14">
      <c r="A1" s="6" t="s">
        <v>135</v>
      </c>
      <c r="B1" s="38" t="s">
        <v>429</v>
      </c>
      <c r="C1" s="38"/>
      <c r="D1" s="8"/>
      <c r="E1" s="8"/>
      <c r="F1" s="8"/>
      <c r="G1" s="8"/>
      <c r="H1" s="9"/>
      <c r="I1" s="9"/>
      <c r="J1" s="9"/>
      <c r="K1" s="9"/>
      <c r="L1" s="9"/>
      <c r="M1" s="9"/>
      <c r="N1" s="9"/>
    </row>
    <row r="2" s="2" customFormat="1" ht="29.4" customHeight="1" spans="1:14">
      <c r="A2" s="58" t="s">
        <v>1279</v>
      </c>
      <c r="B2" s="34"/>
      <c r="C2" s="34"/>
      <c r="D2" s="34"/>
      <c r="E2" s="34"/>
      <c r="F2" s="34"/>
      <c r="G2" s="34"/>
      <c r="H2" s="34"/>
      <c r="I2" s="34"/>
      <c r="J2" s="34"/>
      <c r="K2" s="34"/>
      <c r="L2" s="34"/>
      <c r="M2" s="34"/>
      <c r="N2" s="34"/>
    </row>
    <row r="3" ht="14.25" customHeight="1" spans="1:14">
      <c r="A3" s="12" t="str">
        <f>CONCATENATE(封面!D7,封面!F7,封面!G7,封面!H7,封面!I7,封面!J7,封面!K7)</f>
        <v>评估基准日：2024年8月31日</v>
      </c>
      <c r="B3" s="12"/>
      <c r="C3" s="12"/>
      <c r="D3" s="12"/>
      <c r="E3" s="12"/>
      <c r="F3" s="12"/>
      <c r="G3" s="12"/>
      <c r="H3" s="12"/>
      <c r="I3" s="12"/>
      <c r="J3" s="12"/>
      <c r="K3" s="12"/>
      <c r="L3" s="12"/>
      <c r="M3" s="13"/>
      <c r="N3" s="13"/>
    </row>
    <row r="4" ht="15.75" customHeight="1" spans="1:14">
      <c r="A4" s="14" t="str">
        <f>封面!D5&amp;封面!F5</f>
        <v>产权持有人：中石油昆仑燃气有限公司开封分公司</v>
      </c>
      <c r="N4" s="15" t="e">
        <f>#REF!</f>
        <v>#REF!</v>
      </c>
    </row>
    <row r="5" ht="15.75" customHeight="1" spans="1:14">
      <c r="A5" s="16" t="s">
        <v>462</v>
      </c>
      <c r="B5" s="16" t="s">
        <v>1280</v>
      </c>
      <c r="C5" s="16" t="s">
        <v>500</v>
      </c>
      <c r="D5" s="16" t="s">
        <v>1281</v>
      </c>
      <c r="E5" s="16" t="s">
        <v>538</v>
      </c>
      <c r="F5" s="16" t="s">
        <v>1198</v>
      </c>
      <c r="G5" s="16" t="s">
        <v>1282</v>
      </c>
      <c r="H5" s="19" t="s">
        <v>725</v>
      </c>
      <c r="I5" s="55" t="s">
        <v>1283</v>
      </c>
      <c r="J5" s="55" t="s">
        <v>1284</v>
      </c>
      <c r="K5" s="17" t="s">
        <v>433</v>
      </c>
      <c r="L5" s="18" t="s">
        <v>434</v>
      </c>
      <c r="M5" s="19" t="s">
        <v>435</v>
      </c>
      <c r="N5" s="46" t="s">
        <v>1285</v>
      </c>
    </row>
    <row r="6" ht="15.75" customHeight="1" spans="1:14">
      <c r="A6" s="20"/>
      <c r="B6" s="21"/>
      <c r="C6" s="21"/>
      <c r="D6" s="20"/>
      <c r="E6" s="20"/>
      <c r="F6" s="20"/>
      <c r="G6" s="20"/>
      <c r="H6" s="59"/>
      <c r="I6" s="61"/>
      <c r="J6" s="61"/>
      <c r="K6" s="23"/>
      <c r="L6" s="26"/>
      <c r="M6" s="24"/>
      <c r="N6" s="25"/>
    </row>
    <row r="7" ht="15.75" customHeight="1" spans="1:14">
      <c r="A7" s="20"/>
      <c r="B7" s="21"/>
      <c r="C7" s="21"/>
      <c r="D7" s="20"/>
      <c r="E7" s="20"/>
      <c r="F7" s="20"/>
      <c r="G7" s="20"/>
      <c r="H7" s="59"/>
      <c r="I7" s="61"/>
      <c r="J7" s="61"/>
      <c r="K7" s="23"/>
      <c r="L7" s="26"/>
      <c r="M7" s="24"/>
      <c r="N7" s="25"/>
    </row>
    <row r="8" ht="15.75" customHeight="1" spans="1:14">
      <c r="A8" s="20"/>
      <c r="B8" s="21"/>
      <c r="C8" s="21"/>
      <c r="D8" s="20"/>
      <c r="E8" s="20"/>
      <c r="F8" s="20"/>
      <c r="G8" s="20"/>
      <c r="H8" s="59"/>
      <c r="I8" s="61"/>
      <c r="J8" s="61"/>
      <c r="K8" s="23"/>
      <c r="L8" s="26"/>
      <c r="M8" s="24"/>
      <c r="N8" s="25"/>
    </row>
    <row r="9" ht="15.75" customHeight="1" spans="1:14">
      <c r="A9" s="20"/>
      <c r="B9" s="21"/>
      <c r="C9" s="21"/>
      <c r="D9" s="20"/>
      <c r="E9" s="20"/>
      <c r="F9" s="20"/>
      <c r="G9" s="20"/>
      <c r="H9" s="59"/>
      <c r="I9" s="61"/>
      <c r="J9" s="61"/>
      <c r="K9" s="23"/>
      <c r="L9" s="26"/>
      <c r="M9" s="24"/>
      <c r="N9" s="25"/>
    </row>
    <row r="10" ht="15.75" customHeight="1" spans="1:14">
      <c r="A10" s="20"/>
      <c r="B10" s="21"/>
      <c r="C10" s="21"/>
      <c r="D10" s="20"/>
      <c r="E10" s="20"/>
      <c r="F10" s="20"/>
      <c r="G10" s="20"/>
      <c r="H10" s="59"/>
      <c r="I10" s="61"/>
      <c r="J10" s="61"/>
      <c r="K10" s="23"/>
      <c r="L10" s="26"/>
      <c r="M10" s="24"/>
      <c r="N10" s="25"/>
    </row>
    <row r="11" ht="15.75" customHeight="1" spans="1:14">
      <c r="A11" s="20"/>
      <c r="B11" s="21"/>
      <c r="C11" s="21"/>
      <c r="D11" s="20"/>
      <c r="E11" s="20"/>
      <c r="F11" s="20"/>
      <c r="G11" s="20"/>
      <c r="H11" s="59"/>
      <c r="I11" s="61"/>
      <c r="J11" s="61"/>
      <c r="K11" s="23"/>
      <c r="L11" s="26"/>
      <c r="M11" s="24"/>
      <c r="N11" s="25"/>
    </row>
    <row r="12" ht="15.75" customHeight="1" spans="1:14">
      <c r="A12" s="20"/>
      <c r="B12" s="21"/>
      <c r="C12" s="21"/>
      <c r="D12" s="20"/>
      <c r="E12" s="20"/>
      <c r="F12" s="20"/>
      <c r="G12" s="20"/>
      <c r="H12" s="59"/>
      <c r="I12" s="61"/>
      <c r="J12" s="61"/>
      <c r="K12" s="23"/>
      <c r="L12" s="26"/>
      <c r="M12" s="24"/>
      <c r="N12" s="25"/>
    </row>
    <row r="13" ht="15.75" customHeight="1" spans="1:14">
      <c r="A13" s="20"/>
      <c r="B13" s="21"/>
      <c r="C13" s="21"/>
      <c r="D13" s="20"/>
      <c r="E13" s="20"/>
      <c r="F13" s="20"/>
      <c r="G13" s="20"/>
      <c r="H13" s="59"/>
      <c r="I13" s="61"/>
      <c r="J13" s="61"/>
      <c r="K13" s="23"/>
      <c r="L13" s="26"/>
      <c r="M13" s="24"/>
      <c r="N13" s="25"/>
    </row>
    <row r="14" ht="15.75" customHeight="1" spans="1:14">
      <c r="A14" s="20"/>
      <c r="B14" s="21"/>
      <c r="C14" s="21"/>
      <c r="D14" s="20"/>
      <c r="E14" s="20"/>
      <c r="F14" s="20"/>
      <c r="G14" s="20"/>
      <c r="H14" s="59"/>
      <c r="I14" s="61"/>
      <c r="J14" s="61"/>
      <c r="K14" s="23"/>
      <c r="L14" s="26"/>
      <c r="M14" s="24"/>
      <c r="N14" s="25"/>
    </row>
    <row r="15" ht="15.75" customHeight="1" spans="1:14">
      <c r="A15" s="20"/>
      <c r="B15" s="21"/>
      <c r="C15" s="21"/>
      <c r="D15" s="20"/>
      <c r="E15" s="20"/>
      <c r="F15" s="20"/>
      <c r="G15" s="20"/>
      <c r="H15" s="59"/>
      <c r="I15" s="61"/>
      <c r="J15" s="61"/>
      <c r="K15" s="23"/>
      <c r="L15" s="26"/>
      <c r="M15" s="24"/>
      <c r="N15" s="25"/>
    </row>
    <row r="16" ht="15.75" customHeight="1" spans="1:14">
      <c r="A16" s="20"/>
      <c r="B16" s="21"/>
      <c r="C16" s="21"/>
      <c r="D16" s="20"/>
      <c r="E16" s="20"/>
      <c r="F16" s="20"/>
      <c r="G16" s="20"/>
      <c r="H16" s="59"/>
      <c r="I16" s="61"/>
      <c r="J16" s="61"/>
      <c r="K16" s="23"/>
      <c r="L16" s="26"/>
      <c r="M16" s="24"/>
      <c r="N16" s="25"/>
    </row>
    <row r="17" ht="15.75" customHeight="1" spans="1:14">
      <c r="A17" s="20"/>
      <c r="B17" s="21"/>
      <c r="C17" s="21"/>
      <c r="D17" s="20"/>
      <c r="E17" s="20"/>
      <c r="F17" s="20"/>
      <c r="G17" s="20"/>
      <c r="H17" s="59"/>
      <c r="I17" s="61"/>
      <c r="J17" s="61"/>
      <c r="K17" s="23"/>
      <c r="L17" s="26"/>
      <c r="M17" s="24"/>
      <c r="N17" s="25"/>
    </row>
    <row r="18" ht="15.75" customHeight="1" spans="1:14">
      <c r="A18" s="20"/>
      <c r="B18" s="21"/>
      <c r="C18" s="21"/>
      <c r="D18" s="20"/>
      <c r="E18" s="20"/>
      <c r="F18" s="20"/>
      <c r="G18" s="20"/>
      <c r="H18" s="59"/>
      <c r="I18" s="61"/>
      <c r="J18" s="61"/>
      <c r="K18" s="23"/>
      <c r="L18" s="26"/>
      <c r="M18" s="24"/>
      <c r="N18" s="25"/>
    </row>
    <row r="19" ht="15.75" customHeight="1" spans="1:14">
      <c r="A19" s="20"/>
      <c r="B19" s="21"/>
      <c r="C19" s="21"/>
      <c r="D19" s="20"/>
      <c r="E19" s="20"/>
      <c r="F19" s="20"/>
      <c r="G19" s="20"/>
      <c r="H19" s="59"/>
      <c r="I19" s="61"/>
      <c r="J19" s="61"/>
      <c r="K19" s="23"/>
      <c r="L19" s="26"/>
      <c r="M19" s="24"/>
      <c r="N19" s="25"/>
    </row>
    <row r="20" ht="15.75" customHeight="1" spans="1:14">
      <c r="A20" s="20"/>
      <c r="B20" s="21"/>
      <c r="C20" s="21"/>
      <c r="D20" s="20"/>
      <c r="E20" s="20"/>
      <c r="F20" s="20"/>
      <c r="G20" s="20"/>
      <c r="H20" s="59"/>
      <c r="I20" s="61"/>
      <c r="J20" s="61"/>
      <c r="K20" s="23"/>
      <c r="L20" s="26"/>
      <c r="M20" s="24"/>
      <c r="N20" s="25"/>
    </row>
    <row r="21" ht="15.75" customHeight="1" spans="1:14">
      <c r="A21" s="20"/>
      <c r="B21" s="21"/>
      <c r="C21" s="21"/>
      <c r="D21" s="20"/>
      <c r="E21" s="20"/>
      <c r="F21" s="20"/>
      <c r="G21" s="20"/>
      <c r="H21" s="59"/>
      <c r="I21" s="61"/>
      <c r="J21" s="61"/>
      <c r="K21" s="23"/>
      <c r="L21" s="26"/>
      <c r="M21" s="24"/>
      <c r="N21" s="25"/>
    </row>
    <row r="22" ht="15.75" customHeight="1" spans="1:14">
      <c r="A22" s="20"/>
      <c r="B22" s="21"/>
      <c r="C22" s="21"/>
      <c r="D22" s="20"/>
      <c r="E22" s="20"/>
      <c r="F22" s="20"/>
      <c r="G22" s="20"/>
      <c r="H22" s="59"/>
      <c r="I22" s="61"/>
      <c r="J22" s="61"/>
      <c r="K22" s="23"/>
      <c r="L22" s="26"/>
      <c r="M22" s="24"/>
      <c r="N22" s="25"/>
    </row>
    <row r="23" ht="15.75" customHeight="1" spans="1:14">
      <c r="A23" s="20"/>
      <c r="B23" s="21"/>
      <c r="C23" s="21"/>
      <c r="D23" s="20"/>
      <c r="E23" s="20"/>
      <c r="F23" s="20"/>
      <c r="G23" s="20"/>
      <c r="H23" s="59"/>
      <c r="I23" s="61"/>
      <c r="J23" s="61"/>
      <c r="K23" s="23"/>
      <c r="L23" s="26"/>
      <c r="M23" s="24"/>
      <c r="N23" s="25"/>
    </row>
    <row r="24" ht="15.75" customHeight="1" spans="1:14">
      <c r="A24" s="20"/>
      <c r="B24" s="21"/>
      <c r="C24" s="21"/>
      <c r="D24" s="20"/>
      <c r="E24" s="20"/>
      <c r="F24" s="20"/>
      <c r="G24" s="20"/>
      <c r="H24" s="59"/>
      <c r="I24" s="61"/>
      <c r="J24" s="61"/>
      <c r="K24" s="23"/>
      <c r="L24" s="26"/>
      <c r="M24" s="24"/>
      <c r="N24" s="25"/>
    </row>
    <row r="25" ht="15.75" customHeight="1" spans="1:14">
      <c r="A25" s="20"/>
      <c r="B25" s="21"/>
      <c r="C25" s="21"/>
      <c r="D25" s="20"/>
      <c r="E25" s="20"/>
      <c r="F25" s="20"/>
      <c r="G25" s="20"/>
      <c r="H25" s="59"/>
      <c r="I25" s="61"/>
      <c r="J25" s="61"/>
      <c r="K25" s="23"/>
      <c r="L25" s="26"/>
      <c r="M25" s="24"/>
      <c r="N25" s="25"/>
    </row>
    <row r="26" ht="15.75" customHeight="1" spans="1:14">
      <c r="A26" s="20"/>
      <c r="B26" s="21"/>
      <c r="C26" s="21"/>
      <c r="D26" s="20"/>
      <c r="E26" s="20"/>
      <c r="F26" s="20"/>
      <c r="G26" s="20"/>
      <c r="H26" s="59"/>
      <c r="I26" s="61"/>
      <c r="J26" s="61"/>
      <c r="K26" s="23"/>
      <c r="L26" s="26"/>
      <c r="M26" s="24"/>
      <c r="N26" s="25"/>
    </row>
    <row r="27" ht="15.75" customHeight="1" spans="1:24">
      <c r="A27" s="27" t="s">
        <v>1097</v>
      </c>
      <c r="B27" s="57"/>
      <c r="C27" s="60"/>
      <c r="D27" s="20"/>
      <c r="E27" s="20"/>
      <c r="F27" s="20"/>
      <c r="G27" s="20"/>
      <c r="H27" s="59"/>
      <c r="I27" s="61"/>
      <c r="J27" s="61"/>
      <c r="K27" s="23">
        <f>SUM(K6:K26)</f>
        <v>0</v>
      </c>
      <c r="L27" s="26">
        <f>SUM(L6:L26)</f>
        <v>0</v>
      </c>
      <c r="M27" s="24">
        <f>SUM(M6:M26)</f>
        <v>0</v>
      </c>
      <c r="N27" s="62"/>
      <c r="O27" s="63"/>
      <c r="P27" s="63"/>
      <c r="Q27" s="63"/>
      <c r="R27" s="63"/>
      <c r="S27" s="63"/>
      <c r="T27" s="63"/>
      <c r="U27" s="63"/>
      <c r="V27" s="63"/>
      <c r="W27" s="63"/>
      <c r="X27" s="63"/>
    </row>
    <row r="28" ht="15.75" customHeight="1" spans="1:13">
      <c r="A28" s="30" t="str">
        <f>封面!D9&amp;封面!F9</f>
        <v>产权持有人填表人：刘砚岷</v>
      </c>
      <c r="M28" s="5" t="str">
        <f>"评估人员："&amp;封面!F41</f>
        <v>评估人员：</v>
      </c>
    </row>
    <row r="29" ht="15.75" customHeight="1" spans="1:1">
      <c r="A29" s="30" t="str">
        <f>CONCATENATE(封面!D13,封面!F13,封面!G13,封面!H13,封面!I13,封面!J13,封面!K13)</f>
        <v>填表日期：2024年9月20日</v>
      </c>
    </row>
  </sheetData>
  <mergeCells count="3">
    <mergeCell ref="A2:N2"/>
    <mergeCell ref="A3:N3"/>
    <mergeCell ref="A27:B27"/>
  </mergeCells>
  <hyperlinks>
    <hyperlink ref="A1" location="索引目录!I23" display="返回索引页"/>
    <hyperlink ref="B1" location="'非流动负债汇总 '!B7" display="返回"/>
  </hyperlinks>
  <printOptions horizontalCentered="1"/>
  <pageMargins left="0.354330708661417" right="0.354330708661417" top="0.78740157480315" bottom="0.78740157480315" header="0.905511811023622" footer="0.511811023622047"/>
  <pageSetup paperSize="9" scale="77" fitToHeight="0" orientation="landscape" horizontalDpi="300" verticalDpi="300"/>
  <headerFooter alignWithMargins="0">
    <oddHeader>&amp;R&amp;"宋体,常规"&amp;9表&amp;"Times New Roman,常规"6-2
&amp;"宋体,常规"共&amp;"Times New Roman,常规"&amp;N&amp;"宋体,常规"页第&amp;"Times New Roman,常规"&amp;P&amp;"宋体,常规"页</oddHeader>
  </headerFooter>
</worksheet>
</file>

<file path=xl/worksheets/sheet1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2" sqref="A2:I2"/>
    </sheetView>
  </sheetViews>
  <sheetFormatPr defaultColWidth="11" defaultRowHeight="15.75" customHeight="1"/>
  <cols>
    <col min="1" max="1" width="6" style="4" customWidth="1"/>
    <col min="2" max="2" width="21.9" style="4" customWidth="1"/>
    <col min="3" max="3" width="19.4" style="4" customWidth="1"/>
    <col min="4" max="4" width="12.1" style="4" customWidth="1"/>
    <col min="5" max="5" width="19.1" style="4" customWidth="1"/>
    <col min="6" max="6" width="15.1" style="5" customWidth="1" outlineLevel="1"/>
    <col min="7" max="8" width="18.6" style="5" customWidth="1"/>
    <col min="9" max="9" width="15.6" style="5" customWidth="1"/>
    <col min="10" max="33" width="9" style="5" customWidth="1"/>
    <col min="34" max="16384" width="11" style="5"/>
  </cols>
  <sheetData>
    <row r="1" s="1" customFormat="1" ht="12" customHeight="1" spans="1:9">
      <c r="A1" s="6" t="s">
        <v>135</v>
      </c>
      <c r="B1" s="7" t="s">
        <v>429</v>
      </c>
      <c r="C1" s="7"/>
      <c r="D1" s="8"/>
      <c r="E1" s="8"/>
      <c r="F1" s="9"/>
      <c r="G1" s="9"/>
      <c r="H1" s="9"/>
      <c r="I1" s="9"/>
    </row>
    <row r="2" s="2" customFormat="1" ht="29.4" customHeight="1" spans="1:9">
      <c r="A2" s="10" t="s">
        <v>1286</v>
      </c>
      <c r="B2" s="11"/>
      <c r="C2" s="11"/>
      <c r="D2" s="11"/>
      <c r="E2" s="11"/>
      <c r="F2" s="11"/>
      <c r="G2" s="11"/>
      <c r="H2" s="11"/>
      <c r="I2" s="11"/>
    </row>
    <row r="3" ht="14.25" customHeight="1" spans="1:9">
      <c r="A3" s="12" t="str">
        <f>CONCATENATE(封面!D7,封面!F7,封面!G7,封面!H7,封面!I7,封面!J7,封面!K7)</f>
        <v>评估基准日：2024年8月31日</v>
      </c>
      <c r="B3" s="12"/>
      <c r="C3" s="12"/>
      <c r="D3" s="12"/>
      <c r="E3" s="12"/>
      <c r="F3" s="12"/>
      <c r="G3" s="12"/>
      <c r="H3" s="12"/>
      <c r="I3" s="13"/>
    </row>
    <row r="4" customHeight="1" spans="1:9">
      <c r="A4" s="14" t="str">
        <f>封面!D5&amp;封面!F5</f>
        <v>产权持有人：中石油昆仑燃气有限公司开封分公司</v>
      </c>
      <c r="I4" s="15" t="e">
        <f>#REF!</f>
        <v>#REF!</v>
      </c>
    </row>
    <row r="5" s="3" customFormat="1" customHeight="1" spans="1:9">
      <c r="A5" s="16" t="s">
        <v>462</v>
      </c>
      <c r="B5" s="16" t="s">
        <v>1287</v>
      </c>
      <c r="C5" s="16" t="s">
        <v>537</v>
      </c>
      <c r="D5" s="16" t="s">
        <v>538</v>
      </c>
      <c r="E5" s="16" t="s">
        <v>529</v>
      </c>
      <c r="F5" s="17" t="s">
        <v>433</v>
      </c>
      <c r="G5" s="18" t="s">
        <v>434</v>
      </c>
      <c r="H5" s="19" t="s">
        <v>435</v>
      </c>
      <c r="I5" s="19" t="s">
        <v>476</v>
      </c>
    </row>
    <row r="6" customHeight="1" spans="1:9">
      <c r="A6" s="20"/>
      <c r="B6" s="21"/>
      <c r="C6" s="21"/>
      <c r="D6" s="22"/>
      <c r="E6" s="20"/>
      <c r="F6" s="23"/>
      <c r="G6" s="24"/>
      <c r="H6" s="24"/>
      <c r="I6" s="25"/>
    </row>
    <row r="7" customHeight="1" spans="1:9">
      <c r="A7" s="20"/>
      <c r="B7" s="21"/>
      <c r="C7" s="21"/>
      <c r="D7" s="22"/>
      <c r="E7" s="20"/>
      <c r="F7" s="23"/>
      <c r="G7" s="24"/>
      <c r="H7" s="24"/>
      <c r="I7" s="25"/>
    </row>
    <row r="8" customHeight="1" spans="1:9">
      <c r="A8" s="20"/>
      <c r="B8" s="21"/>
      <c r="C8" s="56"/>
      <c r="D8" s="22"/>
      <c r="E8" s="20"/>
      <c r="F8" s="23"/>
      <c r="G8" s="24"/>
      <c r="H8" s="24"/>
      <c r="I8" s="25"/>
    </row>
    <row r="9" customHeight="1" spans="1:9">
      <c r="A9" s="20"/>
      <c r="B9" s="21"/>
      <c r="C9" s="21"/>
      <c r="D9" s="22"/>
      <c r="E9" s="20"/>
      <c r="F9" s="23"/>
      <c r="G9" s="26"/>
      <c r="H9" s="24"/>
      <c r="I9" s="25"/>
    </row>
    <row r="10" customHeight="1" spans="1:9">
      <c r="A10" s="20"/>
      <c r="B10" s="21"/>
      <c r="C10" s="21"/>
      <c r="D10" s="22"/>
      <c r="E10" s="20"/>
      <c r="F10" s="23"/>
      <c r="G10" s="26"/>
      <c r="H10" s="24"/>
      <c r="I10" s="25"/>
    </row>
    <row r="11" customHeight="1" spans="1:9">
      <c r="A11" s="20"/>
      <c r="B11" s="21"/>
      <c r="C11" s="21"/>
      <c r="D11" s="22"/>
      <c r="E11" s="20"/>
      <c r="F11" s="23"/>
      <c r="G11" s="26"/>
      <c r="H11" s="24"/>
      <c r="I11" s="25"/>
    </row>
    <row r="12" customHeight="1" spans="1:9">
      <c r="A12" s="20"/>
      <c r="B12" s="21"/>
      <c r="C12" s="21"/>
      <c r="D12" s="22"/>
      <c r="E12" s="20"/>
      <c r="F12" s="23"/>
      <c r="G12" s="26"/>
      <c r="H12" s="24"/>
      <c r="I12" s="25"/>
    </row>
    <row r="13" customHeight="1" spans="1:9">
      <c r="A13" s="20"/>
      <c r="B13" s="21"/>
      <c r="C13" s="21"/>
      <c r="D13" s="22"/>
      <c r="E13" s="20"/>
      <c r="F13" s="23"/>
      <c r="G13" s="26"/>
      <c r="H13" s="24"/>
      <c r="I13" s="25"/>
    </row>
    <row r="14" customHeight="1" spans="1:9">
      <c r="A14" s="20"/>
      <c r="B14" s="21"/>
      <c r="C14" s="21"/>
      <c r="D14" s="22"/>
      <c r="E14" s="20"/>
      <c r="F14" s="23"/>
      <c r="G14" s="26"/>
      <c r="H14" s="24"/>
      <c r="I14" s="25"/>
    </row>
    <row r="15" customHeight="1" spans="1:9">
      <c r="A15" s="20"/>
      <c r="B15" s="21"/>
      <c r="C15" s="21"/>
      <c r="D15" s="22"/>
      <c r="E15" s="20"/>
      <c r="F15" s="23"/>
      <c r="G15" s="26"/>
      <c r="H15" s="24"/>
      <c r="I15" s="25"/>
    </row>
    <row r="16" customHeight="1" spans="1:9">
      <c r="A16" s="20"/>
      <c r="B16" s="21"/>
      <c r="C16" s="21"/>
      <c r="D16" s="22"/>
      <c r="E16" s="20"/>
      <c r="F16" s="23"/>
      <c r="G16" s="26"/>
      <c r="H16" s="24"/>
      <c r="I16" s="25"/>
    </row>
    <row r="17" customHeight="1" spans="1:9">
      <c r="A17" s="20"/>
      <c r="B17" s="21"/>
      <c r="C17" s="21"/>
      <c r="D17" s="22"/>
      <c r="E17" s="20"/>
      <c r="F17" s="23"/>
      <c r="G17" s="26"/>
      <c r="H17" s="24"/>
      <c r="I17" s="25"/>
    </row>
    <row r="18" customHeight="1" spans="1:9">
      <c r="A18" s="20"/>
      <c r="B18" s="21"/>
      <c r="C18" s="21"/>
      <c r="D18" s="22"/>
      <c r="E18" s="20"/>
      <c r="F18" s="23"/>
      <c r="G18" s="26"/>
      <c r="H18" s="24"/>
      <c r="I18" s="25"/>
    </row>
    <row r="19" customHeight="1" spans="1:9">
      <c r="A19" s="20"/>
      <c r="B19" s="21"/>
      <c r="C19" s="21"/>
      <c r="D19" s="22"/>
      <c r="E19" s="20"/>
      <c r="F19" s="23"/>
      <c r="G19" s="26"/>
      <c r="H19" s="24"/>
      <c r="I19" s="25"/>
    </row>
    <row r="20" customHeight="1" spans="1:9">
      <c r="A20" s="20"/>
      <c r="B20" s="21"/>
      <c r="C20" s="21"/>
      <c r="D20" s="22"/>
      <c r="E20" s="20"/>
      <c r="F20" s="23"/>
      <c r="G20" s="26"/>
      <c r="H20" s="24"/>
      <c r="I20" s="25"/>
    </row>
    <row r="21" customHeight="1" spans="1:9">
      <c r="A21" s="20"/>
      <c r="B21" s="21"/>
      <c r="C21" s="21"/>
      <c r="D21" s="22"/>
      <c r="E21" s="20"/>
      <c r="F21" s="23"/>
      <c r="G21" s="26"/>
      <c r="H21" s="24"/>
      <c r="I21" s="25"/>
    </row>
    <row r="22" customHeight="1" spans="1:9">
      <c r="A22" s="20"/>
      <c r="B22" s="21"/>
      <c r="C22" s="21"/>
      <c r="D22" s="22"/>
      <c r="E22" s="20"/>
      <c r="F22" s="23"/>
      <c r="G22" s="26"/>
      <c r="H22" s="24"/>
      <c r="I22" s="25"/>
    </row>
    <row r="23" customHeight="1" spans="1:9">
      <c r="A23" s="20"/>
      <c r="B23" s="21"/>
      <c r="C23" s="21"/>
      <c r="D23" s="22"/>
      <c r="E23" s="20"/>
      <c r="F23" s="23"/>
      <c r="G23" s="26"/>
      <c r="H23" s="24"/>
      <c r="I23" s="25"/>
    </row>
    <row r="24" customHeight="1" spans="1:9">
      <c r="A24" s="20"/>
      <c r="B24" s="21"/>
      <c r="C24" s="21"/>
      <c r="D24" s="22"/>
      <c r="E24" s="20"/>
      <c r="F24" s="23"/>
      <c r="G24" s="26"/>
      <c r="H24" s="24"/>
      <c r="I24" s="25"/>
    </row>
    <row r="25" customHeight="1" spans="1:9">
      <c r="A25" s="20"/>
      <c r="B25" s="21"/>
      <c r="C25" s="21"/>
      <c r="D25" s="22"/>
      <c r="E25" s="20"/>
      <c r="F25" s="23"/>
      <c r="G25" s="26"/>
      <c r="H25" s="24"/>
      <c r="I25" s="25"/>
    </row>
    <row r="26" customHeight="1" spans="1:9">
      <c r="A26" s="20"/>
      <c r="B26" s="21"/>
      <c r="C26" s="21"/>
      <c r="D26" s="22"/>
      <c r="E26" s="20"/>
      <c r="F26" s="23"/>
      <c r="G26" s="26"/>
      <c r="H26" s="24"/>
      <c r="I26" s="25"/>
    </row>
    <row r="27" customHeight="1" spans="1:9">
      <c r="A27" s="27" t="s">
        <v>1235</v>
      </c>
      <c r="B27" s="57"/>
      <c r="C27" s="57"/>
      <c r="D27" s="29"/>
      <c r="E27" s="20"/>
      <c r="F27" s="23">
        <f>SUM(F6:F26)</f>
        <v>0</v>
      </c>
      <c r="G27" s="26">
        <f>SUM(G6:G26)</f>
        <v>0</v>
      </c>
      <c r="H27" s="24">
        <f>SUM(H6:H26)</f>
        <v>0</v>
      </c>
      <c r="I27" s="25"/>
    </row>
    <row r="28" customHeight="1" spans="1:8">
      <c r="A28" s="30" t="str">
        <f>封面!D9&amp;封面!F9</f>
        <v>产权持有人填表人：刘砚岷</v>
      </c>
      <c r="H28" s="5" t="str">
        <f>"评估人员："&amp;封面!F41</f>
        <v>评估人员：</v>
      </c>
    </row>
    <row r="29" customHeight="1" spans="1:1">
      <c r="A29" s="30" t="str">
        <f>CONCATENATE(封面!D13,封面!F13,封面!G13,封面!H13,封面!I13,封面!J13,封面!K13)</f>
        <v>填表日期：2024年9月20日</v>
      </c>
    </row>
  </sheetData>
  <mergeCells count="3">
    <mergeCell ref="A2:I2"/>
    <mergeCell ref="A3:I3"/>
    <mergeCell ref="A27:B27"/>
  </mergeCells>
  <hyperlinks>
    <hyperlink ref="A1" location="索引目录!I24" display="返回索引页"/>
    <hyperlink ref="B1" location="'非流动负债汇总 '!B8" display="返回"/>
  </hyperlinks>
  <printOptions horizontalCentered="1"/>
  <pageMargins left="0.354330708661417" right="0.354330708661417" top="0.78740157480315" bottom="0.78740157480315" header="1.02362204724409" footer="0.511811023622047"/>
  <pageSetup paperSize="9" scale="98" fitToHeight="0" orientation="landscape"/>
  <headerFooter alignWithMargins="0">
    <oddHeader>&amp;R&amp;"宋体,常规"&amp;9表&amp;"Times New Roman,常规"6-3
&amp;"宋体,常规"共&amp;"Times New Roman,常规"&amp;N&amp;"宋体,常规"页第&amp;"Times New Roman,常规"&amp;P&amp;"宋体,常规"页</oddHeader>
  </headerFooter>
  <legacyDrawing r:id="rId2"/>
</worksheet>
</file>

<file path=xl/worksheets/sheet1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2" sqref="A2:O2"/>
    </sheetView>
  </sheetViews>
  <sheetFormatPr defaultColWidth="11" defaultRowHeight="15.75" customHeight="1"/>
  <cols>
    <col min="1" max="1" width="6" style="4" customWidth="1"/>
    <col min="2" max="2" width="22.1" style="4" customWidth="1"/>
    <col min="3" max="5" width="10.6" style="4" customWidth="1"/>
    <col min="6" max="7" width="12.4" style="5" customWidth="1"/>
    <col min="8" max="8" width="13.4" style="5" customWidth="1" outlineLevel="1"/>
    <col min="9" max="9" width="15" style="5" customWidth="1" outlineLevel="1"/>
    <col min="10" max="10" width="13.4" style="5" customWidth="1" outlineLevel="1"/>
    <col min="11" max="11" width="13.4" style="5" customWidth="1"/>
    <col min="12" max="12" width="14.4" style="5" customWidth="1"/>
    <col min="13" max="14" width="14.6" style="5" customWidth="1"/>
    <col min="15" max="15" width="11.9" style="5" customWidth="1"/>
    <col min="16" max="35" width="9" style="5" customWidth="1"/>
    <col min="36" max="16384" width="11" style="5"/>
  </cols>
  <sheetData>
    <row r="1" s="1" customFormat="1" ht="12" customHeight="1" spans="1:15">
      <c r="A1" s="6" t="s">
        <v>135</v>
      </c>
      <c r="B1" s="7" t="s">
        <v>429</v>
      </c>
      <c r="C1" s="8"/>
      <c r="D1" s="8"/>
      <c r="E1" s="8"/>
      <c r="F1" s="9"/>
      <c r="G1" s="9"/>
      <c r="H1" s="9"/>
      <c r="I1" s="9"/>
      <c r="J1" s="9"/>
      <c r="K1" s="9"/>
      <c r="L1" s="9"/>
      <c r="M1" s="9"/>
      <c r="N1" s="9"/>
      <c r="O1" s="9"/>
    </row>
    <row r="2" s="2" customFormat="1" ht="29.4" customHeight="1" spans="1:15">
      <c r="A2" s="10" t="s">
        <v>1288</v>
      </c>
      <c r="B2" s="11"/>
      <c r="C2" s="11"/>
      <c r="D2" s="11"/>
      <c r="E2" s="11"/>
      <c r="F2" s="11"/>
      <c r="G2" s="11"/>
      <c r="H2" s="11"/>
      <c r="I2" s="11"/>
      <c r="J2" s="11"/>
      <c r="K2" s="11"/>
      <c r="L2" s="11"/>
      <c r="M2" s="11"/>
      <c r="N2" s="11"/>
      <c r="O2" s="11"/>
    </row>
    <row r="3" ht="14.25" customHeight="1" spans="1:15">
      <c r="A3" s="12" t="str">
        <f>CONCATENATE(封面!D7,封面!F7,封面!G7,封面!H7,封面!I7,封面!J7,封面!K7)</f>
        <v>评估基准日：2024年8月31日</v>
      </c>
      <c r="B3" s="12"/>
      <c r="C3" s="12"/>
      <c r="D3" s="12"/>
      <c r="E3" s="12"/>
      <c r="F3" s="12"/>
      <c r="G3" s="12"/>
      <c r="H3" s="12"/>
      <c r="I3" s="12"/>
      <c r="J3" s="12"/>
      <c r="K3" s="12"/>
      <c r="L3" s="12"/>
      <c r="M3" s="12"/>
      <c r="N3" s="13"/>
      <c r="O3" s="13"/>
    </row>
    <row r="4" customHeight="1" spans="1:15">
      <c r="A4" s="14" t="str">
        <f>封面!D5&amp;封面!F5</f>
        <v>产权持有人：中石油昆仑燃气有限公司开封分公司</v>
      </c>
      <c r="O4" s="15" t="e">
        <f>#REF!</f>
        <v>#REF!</v>
      </c>
    </row>
    <row r="5" s="3" customFormat="1" customHeight="1" spans="1:15">
      <c r="A5" s="16" t="s">
        <v>462</v>
      </c>
      <c r="B5" s="16" t="s">
        <v>526</v>
      </c>
      <c r="C5" s="16" t="s">
        <v>538</v>
      </c>
      <c r="D5" s="41" t="s">
        <v>1198</v>
      </c>
      <c r="E5" s="41" t="s">
        <v>529</v>
      </c>
      <c r="F5" s="42" t="s">
        <v>566</v>
      </c>
      <c r="G5" s="19" t="s">
        <v>1289</v>
      </c>
      <c r="H5" s="19" t="s">
        <v>433</v>
      </c>
      <c r="I5" s="46"/>
      <c r="J5" s="52"/>
      <c r="K5" s="53" t="s">
        <v>434</v>
      </c>
      <c r="L5" s="53"/>
      <c r="M5" s="54"/>
      <c r="N5" s="19" t="s">
        <v>435</v>
      </c>
      <c r="O5" s="19" t="s">
        <v>476</v>
      </c>
    </row>
    <row r="6" s="3" customFormat="1" customHeight="1" spans="1:15">
      <c r="A6" s="43"/>
      <c r="B6" s="43"/>
      <c r="C6" s="43"/>
      <c r="D6" s="44"/>
      <c r="E6" s="44"/>
      <c r="F6" s="45"/>
      <c r="G6" s="46"/>
      <c r="H6" s="19" t="s">
        <v>1290</v>
      </c>
      <c r="I6" s="19" t="s">
        <v>1291</v>
      </c>
      <c r="J6" s="17" t="s">
        <v>598</v>
      </c>
      <c r="K6" s="55" t="s">
        <v>1290</v>
      </c>
      <c r="L6" s="19" t="s">
        <v>1291</v>
      </c>
      <c r="M6" s="19" t="s">
        <v>598</v>
      </c>
      <c r="N6" s="46"/>
      <c r="O6" s="46"/>
    </row>
    <row r="7" customHeight="1" spans="1:15">
      <c r="A7" s="20"/>
      <c r="B7" s="21"/>
      <c r="C7" s="22"/>
      <c r="D7" s="22"/>
      <c r="E7" s="47"/>
      <c r="F7" s="48"/>
      <c r="G7" s="48"/>
      <c r="H7" s="24"/>
      <c r="I7" s="24"/>
      <c r="J7" s="23"/>
      <c r="K7" s="26"/>
      <c r="L7" s="24"/>
      <c r="M7" s="24"/>
      <c r="N7" s="24"/>
      <c r="O7" s="25"/>
    </row>
    <row r="8" customHeight="1" spans="1:15">
      <c r="A8" s="20"/>
      <c r="B8" s="21"/>
      <c r="C8" s="22"/>
      <c r="D8" s="22"/>
      <c r="E8" s="47"/>
      <c r="F8" s="48"/>
      <c r="G8" s="48"/>
      <c r="H8" s="24"/>
      <c r="I8" s="24"/>
      <c r="J8" s="23"/>
      <c r="K8" s="26"/>
      <c r="L8" s="24"/>
      <c r="M8" s="24"/>
      <c r="N8" s="24"/>
      <c r="O8" s="25"/>
    </row>
    <row r="9" customHeight="1" spans="1:15">
      <c r="A9" s="20"/>
      <c r="B9" s="21"/>
      <c r="C9" s="22"/>
      <c r="D9" s="22"/>
      <c r="E9" s="47"/>
      <c r="F9" s="48"/>
      <c r="G9" s="48"/>
      <c r="H9" s="24"/>
      <c r="I9" s="24"/>
      <c r="J9" s="23"/>
      <c r="K9" s="26"/>
      <c r="L9" s="24"/>
      <c r="M9" s="24"/>
      <c r="N9" s="24"/>
      <c r="O9" s="25"/>
    </row>
    <row r="10" customHeight="1" spans="1:15">
      <c r="A10" s="20"/>
      <c r="B10" s="21"/>
      <c r="C10" s="22"/>
      <c r="D10" s="22"/>
      <c r="E10" s="47"/>
      <c r="F10" s="48"/>
      <c r="G10" s="48"/>
      <c r="H10" s="24"/>
      <c r="I10" s="24"/>
      <c r="J10" s="23"/>
      <c r="K10" s="26"/>
      <c r="L10" s="24"/>
      <c r="M10" s="24"/>
      <c r="N10" s="24"/>
      <c r="O10" s="25"/>
    </row>
    <row r="11" customHeight="1" spans="1:15">
      <c r="A11" s="20"/>
      <c r="B11" s="21"/>
      <c r="C11" s="22"/>
      <c r="D11" s="22"/>
      <c r="E11" s="47"/>
      <c r="F11" s="48"/>
      <c r="G11" s="48"/>
      <c r="H11" s="24"/>
      <c r="I11" s="24"/>
      <c r="J11" s="23"/>
      <c r="K11" s="26"/>
      <c r="L11" s="24"/>
      <c r="M11" s="24"/>
      <c r="N11" s="24"/>
      <c r="O11" s="25"/>
    </row>
    <row r="12" customHeight="1" spans="1:15">
      <c r="A12" s="20"/>
      <c r="B12" s="21"/>
      <c r="C12" s="22"/>
      <c r="D12" s="22"/>
      <c r="E12" s="47"/>
      <c r="F12" s="48"/>
      <c r="G12" s="48"/>
      <c r="H12" s="24"/>
      <c r="I12" s="24"/>
      <c r="J12" s="23"/>
      <c r="K12" s="26"/>
      <c r="L12" s="24"/>
      <c r="M12" s="24"/>
      <c r="N12" s="24"/>
      <c r="O12" s="25"/>
    </row>
    <row r="13" customHeight="1" spans="1:15">
      <c r="A13" s="20"/>
      <c r="B13" s="21"/>
      <c r="C13" s="22"/>
      <c r="D13" s="22"/>
      <c r="E13" s="47"/>
      <c r="F13" s="48"/>
      <c r="G13" s="48"/>
      <c r="H13" s="24"/>
      <c r="I13" s="24"/>
      <c r="J13" s="23"/>
      <c r="K13" s="26"/>
      <c r="L13" s="24"/>
      <c r="M13" s="24"/>
      <c r="N13" s="24"/>
      <c r="O13" s="25"/>
    </row>
    <row r="14" customHeight="1" spans="1:15">
      <c r="A14" s="20"/>
      <c r="B14" s="21"/>
      <c r="C14" s="22"/>
      <c r="D14" s="22"/>
      <c r="E14" s="47"/>
      <c r="F14" s="48"/>
      <c r="G14" s="48"/>
      <c r="H14" s="24"/>
      <c r="I14" s="24"/>
      <c r="J14" s="23"/>
      <c r="K14" s="26"/>
      <c r="L14" s="24"/>
      <c r="M14" s="24"/>
      <c r="N14" s="24"/>
      <c r="O14" s="25"/>
    </row>
    <row r="15" customHeight="1" spans="1:15">
      <c r="A15" s="20"/>
      <c r="B15" s="21"/>
      <c r="C15" s="22"/>
      <c r="D15" s="22"/>
      <c r="E15" s="47"/>
      <c r="F15" s="48"/>
      <c r="G15" s="48"/>
      <c r="H15" s="24"/>
      <c r="I15" s="24"/>
      <c r="J15" s="23"/>
      <c r="K15" s="26"/>
      <c r="L15" s="24"/>
      <c r="M15" s="24"/>
      <c r="N15" s="24"/>
      <c r="O15" s="25"/>
    </row>
    <row r="16" customHeight="1" spans="1:15">
      <c r="A16" s="20"/>
      <c r="B16" s="21"/>
      <c r="C16" s="22"/>
      <c r="D16" s="22"/>
      <c r="E16" s="47"/>
      <c r="F16" s="48"/>
      <c r="G16" s="48"/>
      <c r="H16" s="24"/>
      <c r="I16" s="24"/>
      <c r="J16" s="23"/>
      <c r="K16" s="26"/>
      <c r="L16" s="24"/>
      <c r="M16" s="24"/>
      <c r="N16" s="24"/>
      <c r="O16" s="25"/>
    </row>
    <row r="17" customHeight="1" spans="1:15">
      <c r="A17" s="20"/>
      <c r="B17" s="21"/>
      <c r="C17" s="22"/>
      <c r="D17" s="22"/>
      <c r="E17" s="47"/>
      <c r="F17" s="48"/>
      <c r="G17" s="48"/>
      <c r="H17" s="24"/>
      <c r="I17" s="24"/>
      <c r="J17" s="23"/>
      <c r="K17" s="26"/>
      <c r="L17" s="24"/>
      <c r="M17" s="24"/>
      <c r="N17" s="24"/>
      <c r="O17" s="25"/>
    </row>
    <row r="18" customHeight="1" spans="1:15">
      <c r="A18" s="20"/>
      <c r="B18" s="21"/>
      <c r="C18" s="22"/>
      <c r="D18" s="22"/>
      <c r="E18" s="47"/>
      <c r="F18" s="48"/>
      <c r="G18" s="48"/>
      <c r="H18" s="24"/>
      <c r="I18" s="24"/>
      <c r="J18" s="23"/>
      <c r="K18" s="26"/>
      <c r="L18" s="24"/>
      <c r="M18" s="24"/>
      <c r="N18" s="24"/>
      <c r="O18" s="25"/>
    </row>
    <row r="19" customHeight="1" spans="1:15">
      <c r="A19" s="20"/>
      <c r="B19" s="21"/>
      <c r="C19" s="22"/>
      <c r="D19" s="22"/>
      <c r="E19" s="47"/>
      <c r="F19" s="48"/>
      <c r="G19" s="48"/>
      <c r="H19" s="24"/>
      <c r="I19" s="24"/>
      <c r="J19" s="23"/>
      <c r="K19" s="26"/>
      <c r="L19" s="24"/>
      <c r="M19" s="24"/>
      <c r="N19" s="24"/>
      <c r="O19" s="25"/>
    </row>
    <row r="20" customHeight="1" spans="1:15">
      <c r="A20" s="20"/>
      <c r="B20" s="21"/>
      <c r="C20" s="22"/>
      <c r="D20" s="22"/>
      <c r="E20" s="47"/>
      <c r="F20" s="48"/>
      <c r="G20" s="48"/>
      <c r="H20" s="24"/>
      <c r="I20" s="24"/>
      <c r="J20" s="23"/>
      <c r="K20" s="26"/>
      <c r="L20" s="24"/>
      <c r="M20" s="24"/>
      <c r="N20" s="24"/>
      <c r="O20" s="25"/>
    </row>
    <row r="21" customHeight="1" spans="1:15">
      <c r="A21" s="20"/>
      <c r="B21" s="21"/>
      <c r="C21" s="22"/>
      <c r="D21" s="22"/>
      <c r="E21" s="47"/>
      <c r="F21" s="48"/>
      <c r="G21" s="48"/>
      <c r="H21" s="24"/>
      <c r="I21" s="24"/>
      <c r="J21" s="23"/>
      <c r="K21" s="26"/>
      <c r="L21" s="24"/>
      <c r="M21" s="24"/>
      <c r="N21" s="24"/>
      <c r="O21" s="25"/>
    </row>
    <row r="22" customHeight="1" spans="1:15">
      <c r="A22" s="20"/>
      <c r="B22" s="21"/>
      <c r="C22" s="22"/>
      <c r="D22" s="22"/>
      <c r="E22" s="47"/>
      <c r="F22" s="48"/>
      <c r="G22" s="48"/>
      <c r="H22" s="24"/>
      <c r="I22" s="24"/>
      <c r="J22" s="23"/>
      <c r="K22" s="26"/>
      <c r="L22" s="24"/>
      <c r="M22" s="24"/>
      <c r="N22" s="24"/>
      <c r="O22" s="25"/>
    </row>
    <row r="23" customHeight="1" spans="1:15">
      <c r="A23" s="20"/>
      <c r="B23" s="21"/>
      <c r="C23" s="22"/>
      <c r="D23" s="22"/>
      <c r="E23" s="47"/>
      <c r="F23" s="48"/>
      <c r="G23" s="48"/>
      <c r="H23" s="24"/>
      <c r="I23" s="24"/>
      <c r="J23" s="23"/>
      <c r="K23" s="26"/>
      <c r="L23" s="24"/>
      <c r="M23" s="24"/>
      <c r="N23" s="24"/>
      <c r="O23" s="25"/>
    </row>
    <row r="24" customHeight="1" spans="1:15">
      <c r="A24" s="20"/>
      <c r="B24" s="21"/>
      <c r="C24" s="22"/>
      <c r="D24" s="22"/>
      <c r="E24" s="47"/>
      <c r="F24" s="48"/>
      <c r="G24" s="48"/>
      <c r="H24" s="24"/>
      <c r="I24" s="24"/>
      <c r="J24" s="23"/>
      <c r="K24" s="26"/>
      <c r="L24" s="24"/>
      <c r="M24" s="24"/>
      <c r="N24" s="24"/>
      <c r="O24" s="25"/>
    </row>
    <row r="25" customHeight="1" spans="1:15">
      <c r="A25" s="20"/>
      <c r="B25" s="21"/>
      <c r="C25" s="22"/>
      <c r="D25" s="22"/>
      <c r="E25" s="47"/>
      <c r="F25" s="48"/>
      <c r="G25" s="48"/>
      <c r="H25" s="24"/>
      <c r="I25" s="24"/>
      <c r="J25" s="23"/>
      <c r="K25" s="26"/>
      <c r="L25" s="24"/>
      <c r="M25" s="24"/>
      <c r="N25" s="24"/>
      <c r="O25" s="25"/>
    </row>
    <row r="26" customHeight="1" spans="1:15">
      <c r="A26" s="20"/>
      <c r="B26" s="21"/>
      <c r="C26" s="22"/>
      <c r="D26" s="22"/>
      <c r="E26" s="47"/>
      <c r="F26" s="48"/>
      <c r="G26" s="48"/>
      <c r="H26" s="24"/>
      <c r="I26" s="24"/>
      <c r="J26" s="23"/>
      <c r="K26" s="26"/>
      <c r="L26" s="24"/>
      <c r="M26" s="24"/>
      <c r="N26" s="24"/>
      <c r="O26" s="25"/>
    </row>
    <row r="27" customHeight="1" spans="1:15">
      <c r="A27" s="27" t="s">
        <v>1253</v>
      </c>
      <c r="B27" s="28"/>
      <c r="C27" s="22"/>
      <c r="D27" s="49"/>
      <c r="E27" s="50"/>
      <c r="F27" s="51"/>
      <c r="G27" s="51"/>
      <c r="H27" s="24"/>
      <c r="I27" s="24"/>
      <c r="J27" s="23">
        <f>SUM(J7:J26)</f>
        <v>0</v>
      </c>
      <c r="K27" s="26"/>
      <c r="L27" s="24"/>
      <c r="M27" s="24">
        <f>SUM(M7:M26)</f>
        <v>0</v>
      </c>
      <c r="N27" s="24">
        <f>SUM(N7:N26)</f>
        <v>0</v>
      </c>
      <c r="O27" s="25"/>
    </row>
    <row r="28" customHeight="1" spans="1:14">
      <c r="A28" s="30" t="str">
        <f>封面!D9&amp;封面!F9</f>
        <v>产权持有人填表人：刘砚岷</v>
      </c>
      <c r="N28" s="5" t="str">
        <f>"评估人员："&amp;封面!F41</f>
        <v>评估人员：</v>
      </c>
    </row>
    <row r="29" customHeight="1" spans="1:1">
      <c r="A29" s="30" t="str">
        <f>CONCATENATE(封面!D13,封面!F13,封面!G13,封面!H13,封面!I13,封面!J13,封面!K13)</f>
        <v>填表日期：2024年9月20日</v>
      </c>
    </row>
  </sheetData>
  <mergeCells count="14">
    <mergeCell ref="A2:O2"/>
    <mergeCell ref="A3:O3"/>
    <mergeCell ref="H5:J5"/>
    <mergeCell ref="K5:M5"/>
    <mergeCell ref="A27:B27"/>
    <mergeCell ref="A5:A6"/>
    <mergeCell ref="B5:B6"/>
    <mergeCell ref="C5:C6"/>
    <mergeCell ref="D5:D6"/>
    <mergeCell ref="E5:E6"/>
    <mergeCell ref="F5:F6"/>
    <mergeCell ref="G5:G6"/>
    <mergeCell ref="N5:N6"/>
    <mergeCell ref="O5:O6"/>
  </mergeCells>
  <hyperlinks>
    <hyperlink ref="A1" location="索引目录!I25" display="返回索引页"/>
    <hyperlink ref="B1" location="'非流动负债汇总 '!B9" display="返回"/>
  </hyperlinks>
  <printOptions horizontalCentered="1"/>
  <pageMargins left="0.354330708661417" right="0.354330708661417" top="0.78740157480315" bottom="0.78740157480315" header="1.06299212598425" footer="0.511811023622047"/>
  <pageSetup paperSize="9" scale="67" fitToHeight="0" orientation="landscape"/>
  <headerFooter alignWithMargins="0">
    <oddHeader>&amp;R&amp;"宋体,常规"&amp;9表&amp;"Times New Roman,常规"6-4
&amp;"宋体,常规"共&amp;"Times New Roman,常规"&amp;N&amp;"宋体,常规"页第&amp;"Times New Roman,常规"&amp;P&amp;"宋体,常规"页</oddHead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pageSetUpPr fitToPage="1"/>
  </sheetPr>
  <dimension ref="A1:G29"/>
  <sheetViews>
    <sheetView workbookViewId="0">
      <selection activeCell="A2" sqref="A2:G2"/>
    </sheetView>
  </sheetViews>
  <sheetFormatPr defaultColWidth="11" defaultRowHeight="15" customHeight="1" outlineLevelCol="6"/>
  <cols>
    <col min="1" max="1" width="13.6" style="4" customWidth="1"/>
    <col min="2" max="2" width="28.9" style="4" customWidth="1"/>
    <col min="3" max="3" width="18.1" style="5" customWidth="1" outlineLevel="1"/>
    <col min="4" max="5" width="20.6" style="5" customWidth="1"/>
    <col min="6" max="6" width="17.6" style="5" customWidth="1"/>
    <col min="7" max="7" width="15.6" style="5" customWidth="1"/>
    <col min="8" max="32" width="9" style="5" customWidth="1"/>
    <col min="33" max="16384" width="11" style="5"/>
  </cols>
  <sheetData>
    <row r="1" s="1" customFormat="1" ht="12" customHeight="1" spans="1:7">
      <c r="A1" s="76" t="s">
        <v>135</v>
      </c>
      <c r="B1" s="38" t="s">
        <v>429</v>
      </c>
      <c r="C1" s="9"/>
      <c r="D1" s="9"/>
      <c r="E1" s="9"/>
      <c r="F1" s="9"/>
      <c r="G1" s="9"/>
    </row>
    <row r="2" s="2" customFormat="1" ht="29.4" customHeight="1" spans="1:7">
      <c r="A2" s="10" t="s">
        <v>477</v>
      </c>
      <c r="B2" s="11"/>
      <c r="C2" s="11"/>
      <c r="D2" s="11"/>
      <c r="E2" s="11"/>
      <c r="F2" s="11"/>
      <c r="G2" s="11"/>
    </row>
    <row r="3" customHeight="1" spans="1:7">
      <c r="A3" s="12" t="str">
        <f>CONCATENATE(封面!D7,封面!F7,封面!G7,封面!H7,封面!I7,封面!J7,封面!K7)</f>
        <v>评估基准日：2024年8月31日</v>
      </c>
      <c r="B3" s="12"/>
      <c r="C3" s="12"/>
      <c r="D3" s="12"/>
      <c r="E3" s="12"/>
      <c r="F3" s="12"/>
      <c r="G3" s="12"/>
    </row>
    <row r="4" customHeight="1" spans="1:7">
      <c r="A4" s="14" t="str">
        <f>封面!D5&amp;封面!F5</f>
        <v>产权持有人：中石油昆仑燃气有限公司开封分公司</v>
      </c>
      <c r="G4" s="564" t="e">
        <f>#REF!</f>
        <v>#REF!</v>
      </c>
    </row>
    <row r="5" s="64" customFormat="1" customHeight="1" spans="1:7">
      <c r="A5" s="65" t="s">
        <v>431</v>
      </c>
      <c r="B5" s="65" t="s">
        <v>432</v>
      </c>
      <c r="C5" s="52" t="s">
        <v>433</v>
      </c>
      <c r="D5" s="46" t="s">
        <v>434</v>
      </c>
      <c r="E5" s="46" t="s">
        <v>435</v>
      </c>
      <c r="F5" s="39" t="s">
        <v>436</v>
      </c>
      <c r="G5" s="46" t="s">
        <v>478</v>
      </c>
    </row>
    <row r="6" customHeight="1" spans="1:7">
      <c r="A6" s="65" t="s">
        <v>479</v>
      </c>
      <c r="B6" s="69" t="s">
        <v>480</v>
      </c>
      <c r="C6" s="23">
        <f>'交易性（股票）'!I27</f>
        <v>0</v>
      </c>
      <c r="D6" s="26">
        <f>'交易性（股票）'!J27</f>
        <v>0</v>
      </c>
      <c r="E6" s="24">
        <f>'交易性（股票）'!L27</f>
        <v>0</v>
      </c>
      <c r="F6" s="24">
        <f>E6-D6</f>
        <v>0</v>
      </c>
      <c r="G6" s="68" t="str">
        <f>IF(D6=0,"",F6/D6*100)</f>
        <v/>
      </c>
    </row>
    <row r="7" customHeight="1" spans="1:7">
      <c r="A7" s="65" t="s">
        <v>481</v>
      </c>
      <c r="B7" s="69" t="s">
        <v>482</v>
      </c>
      <c r="C7" s="23">
        <f>'交易性（债券）'!I27</f>
        <v>0</v>
      </c>
      <c r="D7" s="26">
        <f>'交易性（债券）'!J27</f>
        <v>0</v>
      </c>
      <c r="E7" s="24">
        <f>'交易性（债券）'!K27</f>
        <v>0</v>
      </c>
      <c r="F7" s="24">
        <f>E7-D7</f>
        <v>0</v>
      </c>
      <c r="G7" s="68" t="str">
        <f>IF(D7=0,"",F7/D7*100)</f>
        <v/>
      </c>
    </row>
    <row r="8" customHeight="1" spans="1:7">
      <c r="A8" s="65" t="s">
        <v>483</v>
      </c>
      <c r="B8" s="69" t="s">
        <v>484</v>
      </c>
      <c r="C8" s="23">
        <f>'交易性（基金）'!I27</f>
        <v>0</v>
      </c>
      <c r="D8" s="26">
        <f>'交易性（基金）'!J27</f>
        <v>0</v>
      </c>
      <c r="E8" s="24">
        <f>'交易性（基金）'!L27</f>
        <v>0</v>
      </c>
      <c r="F8" s="24">
        <f>E8-D8</f>
        <v>0</v>
      </c>
      <c r="G8" s="68" t="str">
        <f>IF(D8=0,"",F8/D8*100)</f>
        <v/>
      </c>
    </row>
    <row r="9" customHeight="1" spans="1:7">
      <c r="A9" s="65" t="s">
        <v>485</v>
      </c>
      <c r="B9" s="69" t="s">
        <v>486</v>
      </c>
      <c r="C9" s="23">
        <f>'交易性（其他）'!I27</f>
        <v>0</v>
      </c>
      <c r="D9" s="26">
        <f>'交易性（其他）'!J27</f>
        <v>0</v>
      </c>
      <c r="E9" s="24">
        <f>'交易性（其他）'!L27</f>
        <v>0</v>
      </c>
      <c r="F9" s="24">
        <f>E9-D9</f>
        <v>0</v>
      </c>
      <c r="G9" s="68" t="str">
        <f>IF(D9=0,"",F9/D9*100)</f>
        <v/>
      </c>
    </row>
    <row r="10" customHeight="1" spans="1:7">
      <c r="A10" s="43"/>
      <c r="B10" s="69"/>
      <c r="C10" s="23"/>
      <c r="D10" s="26"/>
      <c r="E10" s="24"/>
      <c r="F10" s="24"/>
      <c r="G10" s="24"/>
    </row>
    <row r="11" customHeight="1" spans="1:7">
      <c r="A11" s="43"/>
      <c r="B11" s="69"/>
      <c r="C11" s="23"/>
      <c r="D11" s="26"/>
      <c r="E11" s="24"/>
      <c r="F11" s="24"/>
      <c r="G11" s="24"/>
    </row>
    <row r="12" customHeight="1" spans="1:7">
      <c r="A12" s="43"/>
      <c r="B12" s="67"/>
      <c r="C12" s="23"/>
      <c r="D12" s="26"/>
      <c r="E12" s="24"/>
      <c r="F12" s="24"/>
      <c r="G12" s="24"/>
    </row>
    <row r="13" customHeight="1" spans="1:7">
      <c r="A13" s="43"/>
      <c r="B13" s="67"/>
      <c r="C13" s="23"/>
      <c r="D13" s="26"/>
      <c r="E13" s="24"/>
      <c r="F13" s="24"/>
      <c r="G13" s="24"/>
    </row>
    <row r="14" customHeight="1" spans="1:7">
      <c r="A14" s="43"/>
      <c r="B14" s="67"/>
      <c r="C14" s="23"/>
      <c r="D14" s="26"/>
      <c r="E14" s="24"/>
      <c r="F14" s="24"/>
      <c r="G14" s="24"/>
    </row>
    <row r="15" customHeight="1" spans="1:7">
      <c r="A15" s="43"/>
      <c r="B15" s="67"/>
      <c r="C15" s="23"/>
      <c r="D15" s="26"/>
      <c r="E15" s="24"/>
      <c r="F15" s="24"/>
      <c r="G15" s="24"/>
    </row>
    <row r="16" customHeight="1" spans="1:7">
      <c r="A16" s="43"/>
      <c r="B16" s="67"/>
      <c r="C16" s="23"/>
      <c r="D16" s="26"/>
      <c r="E16" s="24"/>
      <c r="F16" s="24"/>
      <c r="G16" s="24"/>
    </row>
    <row r="17" customHeight="1" spans="1:7">
      <c r="A17" s="43"/>
      <c r="B17" s="67"/>
      <c r="C17" s="23"/>
      <c r="D17" s="26"/>
      <c r="E17" s="24"/>
      <c r="F17" s="24"/>
      <c r="G17" s="24"/>
    </row>
    <row r="18" customHeight="1" spans="1:7">
      <c r="A18" s="43"/>
      <c r="B18" s="67"/>
      <c r="C18" s="23"/>
      <c r="D18" s="26"/>
      <c r="E18" s="24"/>
      <c r="F18" s="24"/>
      <c r="G18" s="24"/>
    </row>
    <row r="19" customHeight="1" spans="1:7">
      <c r="A19" s="43"/>
      <c r="B19" s="67"/>
      <c r="C19" s="23"/>
      <c r="D19" s="26"/>
      <c r="E19" s="24"/>
      <c r="F19" s="24"/>
      <c r="G19" s="24"/>
    </row>
    <row r="20" customHeight="1" spans="1:7">
      <c r="A20" s="43"/>
      <c r="B20" s="67"/>
      <c r="C20" s="23"/>
      <c r="D20" s="26"/>
      <c r="E20" s="24"/>
      <c r="F20" s="24"/>
      <c r="G20" s="24"/>
    </row>
    <row r="21" customHeight="1" spans="1:7">
      <c r="A21" s="43"/>
      <c r="B21" s="67"/>
      <c r="C21" s="23"/>
      <c r="D21" s="26"/>
      <c r="E21" s="24"/>
      <c r="F21" s="24"/>
      <c r="G21" s="24"/>
    </row>
    <row r="22" customHeight="1" spans="1:7">
      <c r="A22" s="43"/>
      <c r="B22" s="67"/>
      <c r="C22" s="23"/>
      <c r="D22" s="26"/>
      <c r="E22" s="24"/>
      <c r="F22" s="24"/>
      <c r="G22" s="24"/>
    </row>
    <row r="23" customHeight="1" spans="1:7">
      <c r="A23" s="43"/>
      <c r="B23" s="67"/>
      <c r="C23" s="23"/>
      <c r="D23" s="26"/>
      <c r="E23" s="24"/>
      <c r="F23" s="24"/>
      <c r="G23" s="24"/>
    </row>
    <row r="24" customHeight="1" spans="1:7">
      <c r="A24" s="43"/>
      <c r="B24" s="67"/>
      <c r="C24" s="23"/>
      <c r="D24" s="26"/>
      <c r="E24" s="24"/>
      <c r="F24" s="24"/>
      <c r="G24" s="24"/>
    </row>
    <row r="25" customHeight="1" spans="1:7">
      <c r="A25" s="43"/>
      <c r="B25" s="67"/>
      <c r="C25" s="23"/>
      <c r="D25" s="26"/>
      <c r="E25" s="24"/>
      <c r="F25" s="24"/>
      <c r="G25" s="24"/>
    </row>
    <row r="26" customHeight="1" spans="1:7">
      <c r="A26" s="43"/>
      <c r="B26" s="67"/>
      <c r="C26" s="23"/>
      <c r="D26" s="26"/>
      <c r="E26" s="24"/>
      <c r="F26" s="24"/>
      <c r="G26" s="24"/>
    </row>
    <row r="27" customHeight="1" spans="1:7">
      <c r="A27" s="65" t="s">
        <v>439</v>
      </c>
      <c r="B27" s="65" t="s">
        <v>487</v>
      </c>
      <c r="C27" s="23">
        <f>SUM(C6:C26)</f>
        <v>0</v>
      </c>
      <c r="D27" s="26">
        <f>SUM(D6:D26)</f>
        <v>0</v>
      </c>
      <c r="E27" s="24">
        <f>SUM(E6:E26)</f>
        <v>0</v>
      </c>
      <c r="F27" s="24">
        <f>SUM(F6:F26)</f>
        <v>0</v>
      </c>
      <c r="G27" s="24" t="str">
        <f>IF(D27=0,"",F27/D27*100)</f>
        <v/>
      </c>
    </row>
    <row r="28" customHeight="1" spans="1:5">
      <c r="A28" s="30"/>
      <c r="E28" s="5" t="str">
        <f>"评估人员："&amp;封面!F21</f>
        <v>评估人员：</v>
      </c>
    </row>
    <row r="29" customHeight="1" spans="1:1">
      <c r="A29" s="30"/>
    </row>
  </sheetData>
  <sheetProtection sheet="1" objects="1" scenarios="1"/>
  <mergeCells count="2">
    <mergeCell ref="A2:G2"/>
    <mergeCell ref="A3:G3"/>
  </mergeCells>
  <hyperlinks>
    <hyperlink ref="A1" location="索引目录!D9" display="返回索引页"/>
    <hyperlink ref="B6" location="'交易性（股票）'!A1" display="交易性金融资产-股票投资"/>
    <hyperlink ref="B1" location="流动资产汇总!B7" display="返回"/>
    <hyperlink ref="B8" location="'交易性（基金）'!A1" display="交易性金融资产-基金投资"/>
    <hyperlink ref="B9" location="'交易性（其他）'!A1" display="交易性金融资产-其他投资"/>
    <hyperlink ref="B7" location="'交易性（债券）'!A1" display="交易性金融资产-债券投资"/>
  </hyperlinks>
  <printOptions horizontalCentered="1"/>
  <pageMargins left="0.354330708661417" right="0.354330708661417" top="0.984251968503937" bottom="0.78740157480315" header="1.02362204724409" footer="0.511811023622047"/>
  <pageSetup paperSize="9" scale="93" orientation="landscape"/>
  <headerFooter alignWithMargins="0">
    <oddHeader>&amp;R&amp;"宋体,常规"&amp;9表&amp;"Times New Roman,常规"3-2
&amp;"宋体,常规"共&amp;"Times New Roman,常规"&amp;N&amp;"宋体,常规"页第&amp;"Times New Roman,常规"&amp;P&amp;"宋体,常规"页</oddHeader>
  </headerFooter>
</worksheet>
</file>

<file path=xl/worksheets/sheet1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showGridLines="0" workbookViewId="0">
      <selection activeCell="A2" sqref="A2:I2"/>
    </sheetView>
  </sheetViews>
  <sheetFormatPr defaultColWidth="11" defaultRowHeight="15.75" customHeight="1"/>
  <cols>
    <col min="1" max="1" width="6" style="4" customWidth="1"/>
    <col min="2" max="2" width="27.1" style="4" customWidth="1"/>
    <col min="3" max="3" width="16.1" style="4" customWidth="1"/>
    <col min="4" max="4" width="12.6" style="4" customWidth="1"/>
    <col min="5" max="5" width="16.6" style="5" customWidth="1"/>
    <col min="6" max="6" width="17.6" style="5" customWidth="1" outlineLevel="1"/>
    <col min="7" max="8" width="17.6" style="5" customWidth="1"/>
    <col min="9" max="9" width="15.1" style="5" customWidth="1"/>
    <col min="10" max="33" width="9" style="5" customWidth="1"/>
    <col min="34" max="16384" width="11" style="5"/>
  </cols>
  <sheetData>
    <row r="1" s="1" customFormat="1" ht="12" customHeight="1" spans="1:9">
      <c r="A1" s="6" t="s">
        <v>135</v>
      </c>
      <c r="B1" s="7" t="s">
        <v>429</v>
      </c>
      <c r="C1" s="38"/>
      <c r="D1" s="8"/>
      <c r="E1" s="9"/>
      <c r="F1" s="9"/>
      <c r="G1" s="9"/>
      <c r="H1" s="9"/>
      <c r="I1" s="9"/>
    </row>
    <row r="2" s="2" customFormat="1" ht="29.4" customHeight="1" spans="1:9">
      <c r="A2" s="10" t="s">
        <v>1292</v>
      </c>
      <c r="B2" s="11"/>
      <c r="C2" s="11"/>
      <c r="D2" s="11"/>
      <c r="E2" s="11"/>
      <c r="F2" s="11"/>
      <c r="G2" s="11"/>
      <c r="H2" s="11"/>
      <c r="I2" s="11"/>
    </row>
    <row r="3" ht="14.25" customHeight="1" spans="1:9">
      <c r="A3" s="12" t="str">
        <f>CONCATENATE(封面!D7,封面!F7,封面!G7,封面!H7,封面!I7,封面!J7,封面!K7)</f>
        <v>评估基准日：2024年8月31日</v>
      </c>
      <c r="B3" s="12"/>
      <c r="C3" s="12"/>
      <c r="D3" s="12"/>
      <c r="E3" s="12"/>
      <c r="F3" s="12"/>
      <c r="G3" s="12"/>
      <c r="H3" s="12"/>
      <c r="I3" s="13"/>
    </row>
    <row r="4" customHeight="1" spans="1:9">
      <c r="A4" s="14" t="str">
        <f>封面!D5&amp;封面!F5</f>
        <v>产权持有人：中石油昆仑燃气有限公司开封分公司</v>
      </c>
      <c r="I4" s="15" t="e">
        <f>#REF!</f>
        <v>#REF!</v>
      </c>
    </row>
    <row r="5" s="3" customFormat="1" customHeight="1" spans="1:9">
      <c r="A5" s="16" t="s">
        <v>462</v>
      </c>
      <c r="B5" s="16" t="s">
        <v>1293</v>
      </c>
      <c r="C5" s="16" t="s">
        <v>1294</v>
      </c>
      <c r="D5" s="16" t="s">
        <v>538</v>
      </c>
      <c r="E5" s="39" t="s">
        <v>1094</v>
      </c>
      <c r="F5" s="17" t="s">
        <v>433</v>
      </c>
      <c r="G5" s="18" t="s">
        <v>434</v>
      </c>
      <c r="H5" s="19" t="s">
        <v>435</v>
      </c>
      <c r="I5" s="19" t="s">
        <v>1295</v>
      </c>
    </row>
    <row r="6" customHeight="1" spans="1:9">
      <c r="A6" s="20"/>
      <c r="B6" s="21"/>
      <c r="C6" s="21"/>
      <c r="D6" s="22"/>
      <c r="E6" s="24"/>
      <c r="F6" s="23"/>
      <c r="G6" s="24"/>
      <c r="H6" s="24"/>
      <c r="I6" s="25"/>
    </row>
    <row r="7" customHeight="1" spans="1:9">
      <c r="A7" s="20"/>
      <c r="B7" s="21"/>
      <c r="C7" s="21"/>
      <c r="D7" s="22"/>
      <c r="E7" s="24"/>
      <c r="F7" s="23"/>
      <c r="G7" s="24"/>
      <c r="H7" s="24"/>
      <c r="I7" s="25"/>
    </row>
    <row r="8" customHeight="1" spans="1:9">
      <c r="A8" s="20"/>
      <c r="B8" s="21"/>
      <c r="C8" s="21"/>
      <c r="D8" s="22"/>
      <c r="E8" s="24"/>
      <c r="F8" s="23"/>
      <c r="G8" s="24"/>
      <c r="H8" s="24"/>
      <c r="I8" s="25"/>
    </row>
    <row r="9" customHeight="1" spans="1:9">
      <c r="A9" s="20"/>
      <c r="B9" s="21"/>
      <c r="C9" s="21"/>
      <c r="D9" s="22"/>
      <c r="E9" s="24"/>
      <c r="F9" s="23"/>
      <c r="G9" s="26"/>
      <c r="H9" s="24"/>
      <c r="I9" s="25"/>
    </row>
    <row r="10" customHeight="1" spans="1:9">
      <c r="A10" s="20"/>
      <c r="B10" s="21"/>
      <c r="C10" s="21"/>
      <c r="D10" s="22"/>
      <c r="E10" s="24"/>
      <c r="F10" s="23"/>
      <c r="G10" s="26"/>
      <c r="H10" s="24"/>
      <c r="I10" s="25"/>
    </row>
    <row r="11" customHeight="1" spans="1:9">
      <c r="A11" s="20"/>
      <c r="B11" s="21"/>
      <c r="C11" s="21"/>
      <c r="D11" s="22"/>
      <c r="E11" s="24"/>
      <c r="F11" s="23"/>
      <c r="G11" s="26"/>
      <c r="H11" s="24"/>
      <c r="I11" s="25"/>
    </row>
    <row r="12" customHeight="1" spans="1:9">
      <c r="A12" s="20"/>
      <c r="B12" s="21"/>
      <c r="C12" s="21"/>
      <c r="D12" s="22"/>
      <c r="E12" s="24"/>
      <c r="F12" s="23"/>
      <c r="G12" s="26"/>
      <c r="H12" s="24"/>
      <c r="I12" s="25"/>
    </row>
    <row r="13" customHeight="1" spans="1:9">
      <c r="A13" s="20"/>
      <c r="B13" s="21"/>
      <c r="C13" s="21"/>
      <c r="D13" s="22"/>
      <c r="E13" s="24"/>
      <c r="F13" s="23"/>
      <c r="G13" s="26"/>
      <c r="H13" s="24"/>
      <c r="I13" s="25"/>
    </row>
    <row r="14" customHeight="1" spans="1:9">
      <c r="A14" s="20"/>
      <c r="B14" s="21"/>
      <c r="C14" s="21"/>
      <c r="D14" s="22"/>
      <c r="E14" s="24"/>
      <c r="F14" s="23"/>
      <c r="G14" s="26"/>
      <c r="H14" s="24"/>
      <c r="I14" s="25"/>
    </row>
    <row r="15" customHeight="1" spans="1:9">
      <c r="A15" s="20"/>
      <c r="B15" s="21"/>
      <c r="C15" s="21"/>
      <c r="D15" s="22"/>
      <c r="E15" s="24"/>
      <c r="F15" s="23"/>
      <c r="G15" s="26"/>
      <c r="H15" s="24"/>
      <c r="I15" s="25"/>
    </row>
    <row r="16" customHeight="1" spans="1:9">
      <c r="A16" s="20"/>
      <c r="B16" s="21"/>
      <c r="C16" s="21"/>
      <c r="D16" s="22"/>
      <c r="E16" s="24"/>
      <c r="F16" s="23"/>
      <c r="G16" s="26"/>
      <c r="H16" s="24"/>
      <c r="I16" s="25"/>
    </row>
    <row r="17" customHeight="1" spans="1:9">
      <c r="A17" s="20"/>
      <c r="B17" s="21"/>
      <c r="C17" s="21"/>
      <c r="D17" s="22"/>
      <c r="E17" s="24"/>
      <c r="F17" s="23"/>
      <c r="G17" s="26"/>
      <c r="H17" s="24"/>
      <c r="I17" s="25"/>
    </row>
    <row r="18" customHeight="1" spans="1:9">
      <c r="A18" s="20"/>
      <c r="B18" s="21"/>
      <c r="C18" s="21"/>
      <c r="D18" s="22"/>
      <c r="E18" s="24"/>
      <c r="F18" s="23"/>
      <c r="G18" s="26"/>
      <c r="H18" s="24"/>
      <c r="I18" s="25"/>
    </row>
    <row r="19" customHeight="1" spans="1:9">
      <c r="A19" s="20"/>
      <c r="B19" s="21"/>
      <c r="C19" s="21"/>
      <c r="D19" s="22"/>
      <c r="E19" s="24"/>
      <c r="F19" s="23"/>
      <c r="G19" s="26"/>
      <c r="H19" s="24"/>
      <c r="I19" s="25"/>
    </row>
    <row r="20" customHeight="1" spans="1:9">
      <c r="A20" s="20"/>
      <c r="B20" s="21"/>
      <c r="C20" s="21"/>
      <c r="D20" s="22"/>
      <c r="E20" s="24"/>
      <c r="F20" s="23"/>
      <c r="G20" s="26"/>
      <c r="H20" s="24"/>
      <c r="I20" s="25"/>
    </row>
    <row r="21" customHeight="1" spans="1:9">
      <c r="A21" s="20"/>
      <c r="B21" s="21"/>
      <c r="C21" s="21"/>
      <c r="D21" s="22"/>
      <c r="E21" s="24"/>
      <c r="F21" s="23"/>
      <c r="G21" s="26"/>
      <c r="H21" s="24"/>
      <c r="I21" s="25"/>
    </row>
    <row r="22" customHeight="1" spans="1:9">
      <c r="A22" s="20"/>
      <c r="B22" s="21"/>
      <c r="C22" s="21"/>
      <c r="D22" s="22"/>
      <c r="E22" s="24"/>
      <c r="F22" s="23"/>
      <c r="G22" s="26"/>
      <c r="H22" s="24"/>
      <c r="I22" s="25"/>
    </row>
    <row r="23" customHeight="1" spans="1:9">
      <c r="A23" s="20"/>
      <c r="B23" s="21"/>
      <c r="C23" s="21"/>
      <c r="D23" s="22"/>
      <c r="E23" s="24"/>
      <c r="F23" s="23"/>
      <c r="G23" s="26"/>
      <c r="H23" s="24"/>
      <c r="I23" s="25"/>
    </row>
    <row r="24" customHeight="1" spans="1:9">
      <c r="A24" s="20"/>
      <c r="B24" s="21"/>
      <c r="C24" s="21"/>
      <c r="D24" s="22"/>
      <c r="E24" s="24"/>
      <c r="F24" s="23"/>
      <c r="G24" s="26"/>
      <c r="H24" s="24"/>
      <c r="I24" s="25"/>
    </row>
    <row r="25" customHeight="1" spans="1:9">
      <c r="A25" s="20"/>
      <c r="B25" s="21"/>
      <c r="C25" s="21"/>
      <c r="D25" s="22"/>
      <c r="E25" s="24"/>
      <c r="F25" s="23"/>
      <c r="G25" s="26"/>
      <c r="H25" s="24"/>
      <c r="I25" s="25"/>
    </row>
    <row r="26" customHeight="1" spans="1:9">
      <c r="A26" s="20"/>
      <c r="B26" s="21"/>
      <c r="C26" s="21"/>
      <c r="D26" s="22"/>
      <c r="E26" s="24"/>
      <c r="F26" s="23"/>
      <c r="G26" s="26"/>
      <c r="H26" s="24"/>
      <c r="I26" s="25"/>
    </row>
    <row r="27" customHeight="1" spans="1:9">
      <c r="A27" s="27" t="s">
        <v>1253</v>
      </c>
      <c r="B27" s="28"/>
      <c r="C27" s="40"/>
      <c r="D27" s="22"/>
      <c r="E27" s="26">
        <f>SUM(E6:E26)</f>
        <v>0</v>
      </c>
      <c r="F27" s="23">
        <f>SUM(F6:F26)</f>
        <v>0</v>
      </c>
      <c r="G27" s="26">
        <f>SUM(G6:G26)</f>
        <v>0</v>
      </c>
      <c r="H27" s="24">
        <f>SUM(H6:H26)</f>
        <v>0</v>
      </c>
      <c r="I27" s="25"/>
    </row>
    <row r="28" customHeight="1" spans="1:8">
      <c r="A28" s="30" t="str">
        <f>封面!D9&amp;封面!F9</f>
        <v>产权持有人填表人：刘砚岷</v>
      </c>
      <c r="H28" s="5" t="str">
        <f>"评估人员："&amp;封面!F41</f>
        <v>评估人员：</v>
      </c>
    </row>
    <row r="29" customHeight="1" spans="1:1">
      <c r="A29" s="30" t="str">
        <f>CONCATENATE(封面!D13,封面!F13,封面!G13,封面!H13,封面!I13,封面!J13,封面!K13)</f>
        <v>填表日期：2024年9月20日</v>
      </c>
    </row>
  </sheetData>
  <mergeCells count="3">
    <mergeCell ref="A2:I2"/>
    <mergeCell ref="A3:I3"/>
    <mergeCell ref="A27:B27"/>
  </mergeCells>
  <hyperlinks>
    <hyperlink ref="A1" location="索引目录!I26" display="返回索引页"/>
    <hyperlink ref="B1" location="'非流动负债汇总 '!B10" display="返回"/>
  </hyperlinks>
  <printOptions horizontalCentered="1"/>
  <pageMargins left="0.354330708661417" right="0.354330708661417" top="0.78740157480315" bottom="0.78740157480315" header="1.06299212598425" footer="0.511811023622047"/>
  <pageSetup paperSize="9" scale="89" fitToHeight="0" orientation="landscape" horizontalDpi="300" verticalDpi="300"/>
  <headerFooter alignWithMargins="0">
    <oddHeader>&amp;R&amp;"宋体,常规"&amp;9表&amp;"Times New Roman,常规"6-5
&amp;"宋体,常规"共&amp;"Times New Roman,常规"&amp;N&amp;"宋体,常规"页第&amp;"Times New Roman,常规"&amp;P&amp;"宋体,常规"页</oddHeader>
  </headerFooter>
</worksheet>
</file>

<file path=xl/worksheets/sheet1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6.1" style="4" customWidth="1"/>
    <col min="2" max="2" width="29" style="4" customWidth="1"/>
    <col min="3" max="3" width="12.5" style="4" customWidth="1"/>
    <col min="4" max="4" width="22.4" style="4" customWidth="1"/>
    <col min="5" max="5" width="16.5" style="5" customWidth="1" outlineLevel="1"/>
    <col min="6" max="7" width="18.6" style="5" customWidth="1"/>
    <col min="8" max="8" width="15.5" style="5" customWidth="1"/>
    <col min="9" max="32" width="9" style="5" customWidth="1"/>
    <col min="33" max="16384" width="11" style="5"/>
  </cols>
  <sheetData>
    <row r="1" s="1" customFormat="1" ht="12" customHeight="1" spans="1:8">
      <c r="A1" s="6" t="s">
        <v>135</v>
      </c>
      <c r="B1" s="7" t="s">
        <v>429</v>
      </c>
      <c r="C1" s="8"/>
      <c r="D1" s="8"/>
      <c r="E1" s="9"/>
      <c r="F1" s="9"/>
      <c r="G1" s="9"/>
      <c r="H1" s="9"/>
    </row>
    <row r="2" s="2" customFormat="1" ht="29.4" customHeight="1" spans="1:8">
      <c r="A2" s="10" t="s">
        <v>1296</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526</v>
      </c>
      <c r="C5" s="16" t="s">
        <v>538</v>
      </c>
      <c r="D5" s="16" t="s">
        <v>1297</v>
      </c>
      <c r="E5" s="17" t="s">
        <v>433</v>
      </c>
      <c r="F5" s="18" t="s">
        <v>434</v>
      </c>
      <c r="G5" s="19" t="s">
        <v>435</v>
      </c>
      <c r="H5" s="19" t="s">
        <v>476</v>
      </c>
    </row>
    <row r="6" customHeight="1" spans="1:8">
      <c r="A6" s="20"/>
      <c r="B6" s="21"/>
      <c r="C6" s="22"/>
      <c r="D6" s="20"/>
      <c r="E6" s="23"/>
      <c r="F6" s="24"/>
      <c r="G6" s="24"/>
      <c r="H6" s="25"/>
    </row>
    <row r="7" customHeight="1" spans="1:8">
      <c r="A7" s="20"/>
      <c r="B7" s="21"/>
      <c r="C7" s="22"/>
      <c r="D7" s="20"/>
      <c r="E7" s="23"/>
      <c r="F7" s="24"/>
      <c r="G7" s="24"/>
      <c r="H7" s="25"/>
    </row>
    <row r="8" customHeight="1" spans="1:8">
      <c r="A8" s="20"/>
      <c r="B8" s="21"/>
      <c r="C8" s="22"/>
      <c r="D8" s="20"/>
      <c r="E8" s="23"/>
      <c r="F8" s="24"/>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1253</v>
      </c>
      <c r="B27" s="28"/>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27" display="返回索引页"/>
    <hyperlink ref="B1" location="'非流动负债汇总 '!B11" display="返回"/>
  </hyperlinks>
  <printOptions horizontalCentered="1"/>
  <pageMargins left="0.354330708661417" right="0.354330708661417" top="0.78740157480315" bottom="0.78740157480315" header="1.02362204724409" footer="0.511811023622047"/>
  <pageSetup paperSize="9" scale="94" fitToHeight="0" orientation="landscape"/>
  <headerFooter alignWithMargins="0">
    <oddHeader>&amp;R&amp;"宋体,常规"&amp;9表&amp;"Times New Roman,常规"6-6
&amp;"宋体,常规"共&amp;"Times New Roman,常规"&amp;N&amp;"宋体,常规"页第&amp;"Times New Roman,常规"&amp;P&amp;"宋体,常规"页</oddHeader>
  </headerFooter>
</worksheet>
</file>

<file path=xl/worksheets/sheet1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2" sqref="A2:J2"/>
    </sheetView>
  </sheetViews>
  <sheetFormatPr defaultColWidth="11" defaultRowHeight="15.75" customHeight="1"/>
  <cols>
    <col min="1" max="1" width="6" style="4" customWidth="1"/>
    <col min="2" max="2" width="25.1" style="4" customWidth="1"/>
    <col min="3" max="3" width="14.9" style="4" customWidth="1"/>
    <col min="4" max="4" width="13.6" style="4" customWidth="1"/>
    <col min="5" max="5" width="12.6" style="4" customWidth="1"/>
    <col min="6" max="6" width="16.6" style="5" customWidth="1"/>
    <col min="7" max="7" width="16.5" style="5" customWidth="1" outlineLevel="1"/>
    <col min="8" max="9" width="16.5" style="5" customWidth="1"/>
    <col min="10" max="10" width="19.5" style="5" customWidth="1"/>
    <col min="11" max="34" width="9" style="5" customWidth="1"/>
    <col min="35" max="16384" width="11" style="5"/>
  </cols>
  <sheetData>
    <row r="1" s="1" customFormat="1" ht="12" customHeight="1" spans="1:10">
      <c r="A1" s="6" t="s">
        <v>135</v>
      </c>
      <c r="B1" s="7" t="s">
        <v>429</v>
      </c>
      <c r="C1" s="38"/>
      <c r="D1" s="38"/>
      <c r="E1" s="8"/>
      <c r="F1" s="9"/>
      <c r="G1" s="9"/>
      <c r="H1" s="9"/>
      <c r="I1" s="9"/>
      <c r="J1" s="9"/>
    </row>
    <row r="2" s="2" customFormat="1" ht="29.4" customHeight="1" spans="1:10">
      <c r="A2" s="10" t="s">
        <v>1298</v>
      </c>
      <c r="B2" s="11"/>
      <c r="C2" s="11"/>
      <c r="D2" s="11"/>
      <c r="E2" s="11"/>
      <c r="F2" s="11"/>
      <c r="G2" s="11"/>
      <c r="H2" s="11"/>
      <c r="I2" s="11"/>
      <c r="J2" s="11"/>
    </row>
    <row r="3" ht="14.25" customHeight="1" spans="1:10">
      <c r="A3" s="12" t="str">
        <f>CONCATENATE(封面!D7,封面!F7,封面!G7,封面!H7,封面!I7,封面!J7,封面!K7)</f>
        <v>评估基准日：2024年8月31日</v>
      </c>
      <c r="B3" s="12"/>
      <c r="C3" s="12"/>
      <c r="D3" s="12"/>
      <c r="E3" s="12"/>
      <c r="F3" s="12"/>
      <c r="G3" s="12"/>
      <c r="H3" s="12"/>
      <c r="I3" s="12"/>
      <c r="J3" s="13"/>
    </row>
    <row r="4" customHeight="1" spans="1:10">
      <c r="A4" s="14" t="str">
        <f>封面!D5&amp;封面!F5</f>
        <v>产权持有人：中石油昆仑燃气有限公司开封分公司</v>
      </c>
      <c r="J4" s="15" t="e">
        <f>#REF!</f>
        <v>#REF!</v>
      </c>
    </row>
    <row r="5" s="3" customFormat="1" customHeight="1" spans="1:10">
      <c r="A5" s="16" t="s">
        <v>462</v>
      </c>
      <c r="B5" s="16" t="s">
        <v>1293</v>
      </c>
      <c r="C5" s="16" t="s">
        <v>1294</v>
      </c>
      <c r="D5" s="16" t="s">
        <v>1299</v>
      </c>
      <c r="E5" s="16" t="s">
        <v>538</v>
      </c>
      <c r="F5" s="39" t="s">
        <v>1094</v>
      </c>
      <c r="G5" s="17" t="s">
        <v>433</v>
      </c>
      <c r="H5" s="18" t="s">
        <v>434</v>
      </c>
      <c r="I5" s="19" t="s">
        <v>435</v>
      </c>
      <c r="J5" s="19" t="s">
        <v>1295</v>
      </c>
    </row>
    <row r="6" customHeight="1" spans="1:10">
      <c r="A6" s="20"/>
      <c r="B6" s="21"/>
      <c r="C6" s="21"/>
      <c r="D6" s="21"/>
      <c r="E6" s="22"/>
      <c r="F6" s="24"/>
      <c r="G6" s="23"/>
      <c r="H6" s="24"/>
      <c r="I6" s="24"/>
      <c r="J6" s="25"/>
    </row>
    <row r="7" customHeight="1" spans="1:10">
      <c r="A7" s="20"/>
      <c r="B7" s="21"/>
      <c r="C7" s="21"/>
      <c r="D7" s="21"/>
      <c r="E7" s="22"/>
      <c r="F7" s="24"/>
      <c r="G7" s="23"/>
      <c r="H7" s="24"/>
      <c r="I7" s="24"/>
      <c r="J7" s="25"/>
    </row>
    <row r="8" customHeight="1" spans="1:10">
      <c r="A8" s="20"/>
      <c r="B8" s="21"/>
      <c r="C8" s="21"/>
      <c r="D8" s="21"/>
      <c r="E8" s="22"/>
      <c r="F8" s="24"/>
      <c r="G8" s="23"/>
      <c r="H8" s="24"/>
      <c r="I8" s="24"/>
      <c r="J8" s="25"/>
    </row>
    <row r="9" customHeight="1" spans="1:10">
      <c r="A9" s="20"/>
      <c r="B9" s="21"/>
      <c r="C9" s="21"/>
      <c r="D9" s="21"/>
      <c r="E9" s="22"/>
      <c r="F9" s="24"/>
      <c r="G9" s="23"/>
      <c r="H9" s="26"/>
      <c r="I9" s="24"/>
      <c r="J9" s="25"/>
    </row>
    <row r="10" customHeight="1" spans="1:10">
      <c r="A10" s="20"/>
      <c r="B10" s="21"/>
      <c r="C10" s="21"/>
      <c r="D10" s="21"/>
      <c r="E10" s="22"/>
      <c r="F10" s="24"/>
      <c r="G10" s="23"/>
      <c r="H10" s="26"/>
      <c r="I10" s="24"/>
      <c r="J10" s="25"/>
    </row>
    <row r="11" customHeight="1" spans="1:10">
      <c r="A11" s="20"/>
      <c r="B11" s="21"/>
      <c r="C11" s="21"/>
      <c r="D11" s="21"/>
      <c r="E11" s="22"/>
      <c r="F11" s="24"/>
      <c r="G11" s="23"/>
      <c r="H11" s="26"/>
      <c r="I11" s="24"/>
      <c r="J11" s="25"/>
    </row>
    <row r="12" customHeight="1" spans="1:10">
      <c r="A12" s="20"/>
      <c r="B12" s="21"/>
      <c r="C12" s="21"/>
      <c r="D12" s="21"/>
      <c r="E12" s="22"/>
      <c r="F12" s="24"/>
      <c r="G12" s="23"/>
      <c r="H12" s="26"/>
      <c r="I12" s="24"/>
      <c r="J12" s="25"/>
    </row>
    <row r="13" customHeight="1" spans="1:10">
      <c r="A13" s="20"/>
      <c r="B13" s="21"/>
      <c r="C13" s="21"/>
      <c r="D13" s="21"/>
      <c r="E13" s="22"/>
      <c r="F13" s="24"/>
      <c r="G13" s="23"/>
      <c r="H13" s="26"/>
      <c r="I13" s="24"/>
      <c r="J13" s="25"/>
    </row>
    <row r="14" customHeight="1" spans="1:10">
      <c r="A14" s="20"/>
      <c r="B14" s="21"/>
      <c r="C14" s="21"/>
      <c r="D14" s="21"/>
      <c r="E14" s="22"/>
      <c r="F14" s="24"/>
      <c r="G14" s="23"/>
      <c r="H14" s="26"/>
      <c r="I14" s="24"/>
      <c r="J14" s="25"/>
    </row>
    <row r="15" customHeight="1" spans="1:10">
      <c r="A15" s="20"/>
      <c r="B15" s="21"/>
      <c r="C15" s="21"/>
      <c r="D15" s="21"/>
      <c r="E15" s="22"/>
      <c r="F15" s="24"/>
      <c r="G15" s="23"/>
      <c r="H15" s="26"/>
      <c r="I15" s="24"/>
      <c r="J15" s="25"/>
    </row>
    <row r="16" customHeight="1" spans="1:10">
      <c r="A16" s="20"/>
      <c r="B16" s="21"/>
      <c r="C16" s="21"/>
      <c r="D16" s="21"/>
      <c r="E16" s="22"/>
      <c r="F16" s="24"/>
      <c r="G16" s="23"/>
      <c r="H16" s="26"/>
      <c r="I16" s="24"/>
      <c r="J16" s="25"/>
    </row>
    <row r="17" customHeight="1" spans="1:10">
      <c r="A17" s="20"/>
      <c r="B17" s="21"/>
      <c r="C17" s="21"/>
      <c r="D17" s="21"/>
      <c r="E17" s="22"/>
      <c r="F17" s="24"/>
      <c r="G17" s="23"/>
      <c r="H17" s="26"/>
      <c r="I17" s="24"/>
      <c r="J17" s="25"/>
    </row>
    <row r="18" customHeight="1" spans="1:10">
      <c r="A18" s="20"/>
      <c r="B18" s="21"/>
      <c r="C18" s="21"/>
      <c r="D18" s="21"/>
      <c r="E18" s="22"/>
      <c r="F18" s="24"/>
      <c r="G18" s="23"/>
      <c r="H18" s="26"/>
      <c r="I18" s="24"/>
      <c r="J18" s="25"/>
    </row>
    <row r="19" customHeight="1" spans="1:10">
      <c r="A19" s="20"/>
      <c r="B19" s="21"/>
      <c r="C19" s="21"/>
      <c r="D19" s="21"/>
      <c r="E19" s="22"/>
      <c r="F19" s="24"/>
      <c r="G19" s="23"/>
      <c r="H19" s="26"/>
      <c r="I19" s="24"/>
      <c r="J19" s="25"/>
    </row>
    <row r="20" customHeight="1" spans="1:10">
      <c r="A20" s="20"/>
      <c r="B20" s="21"/>
      <c r="C20" s="21"/>
      <c r="D20" s="21"/>
      <c r="E20" s="22"/>
      <c r="F20" s="24"/>
      <c r="G20" s="23"/>
      <c r="H20" s="26"/>
      <c r="I20" s="24"/>
      <c r="J20" s="25"/>
    </row>
    <row r="21" customHeight="1" spans="1:10">
      <c r="A21" s="20"/>
      <c r="B21" s="21"/>
      <c r="C21" s="21"/>
      <c r="D21" s="21"/>
      <c r="E21" s="22"/>
      <c r="F21" s="24"/>
      <c r="G21" s="23"/>
      <c r="H21" s="26"/>
      <c r="I21" s="24"/>
      <c r="J21" s="25"/>
    </row>
    <row r="22" customHeight="1" spans="1:10">
      <c r="A22" s="20"/>
      <c r="B22" s="21"/>
      <c r="C22" s="21"/>
      <c r="D22" s="21"/>
      <c r="E22" s="22"/>
      <c r="F22" s="24"/>
      <c r="G22" s="23"/>
      <c r="H22" s="26"/>
      <c r="I22" s="24"/>
      <c r="J22" s="25"/>
    </row>
    <row r="23" customHeight="1" spans="1:10">
      <c r="A23" s="20"/>
      <c r="B23" s="21"/>
      <c r="C23" s="21"/>
      <c r="D23" s="21"/>
      <c r="E23" s="22"/>
      <c r="F23" s="24"/>
      <c r="G23" s="23"/>
      <c r="H23" s="26"/>
      <c r="I23" s="24"/>
      <c r="J23" s="25"/>
    </row>
    <row r="24" customHeight="1" spans="1:10">
      <c r="A24" s="20"/>
      <c r="B24" s="21"/>
      <c r="C24" s="21"/>
      <c r="D24" s="21"/>
      <c r="E24" s="22"/>
      <c r="F24" s="24"/>
      <c r="G24" s="23"/>
      <c r="H24" s="26"/>
      <c r="I24" s="24"/>
      <c r="J24" s="25"/>
    </row>
    <row r="25" customHeight="1" spans="1:10">
      <c r="A25" s="20"/>
      <c r="B25" s="21"/>
      <c r="C25" s="21"/>
      <c r="D25" s="21"/>
      <c r="E25" s="22"/>
      <c r="F25" s="24"/>
      <c r="G25" s="23"/>
      <c r="H25" s="26"/>
      <c r="I25" s="24"/>
      <c r="J25" s="25"/>
    </row>
    <row r="26" customHeight="1" spans="1:10">
      <c r="A26" s="20"/>
      <c r="B26" s="21"/>
      <c r="C26" s="21"/>
      <c r="D26" s="21"/>
      <c r="E26" s="22"/>
      <c r="F26" s="24"/>
      <c r="G26" s="23"/>
      <c r="H26" s="26"/>
      <c r="I26" s="24"/>
      <c r="J26" s="25"/>
    </row>
    <row r="27" customHeight="1" spans="1:10">
      <c r="A27" s="27" t="s">
        <v>1253</v>
      </c>
      <c r="B27" s="28"/>
      <c r="C27" s="40"/>
      <c r="D27" s="40"/>
      <c r="E27" s="22"/>
      <c r="F27" s="26">
        <f>SUM(F6:F26)</f>
        <v>0</v>
      </c>
      <c r="G27" s="23">
        <f>SUM(G6:G26)</f>
        <v>0</v>
      </c>
      <c r="H27" s="26">
        <f>SUM(H6:H26)</f>
        <v>0</v>
      </c>
      <c r="I27" s="24">
        <f>SUM(I6:I26)</f>
        <v>0</v>
      </c>
      <c r="J27" s="25"/>
    </row>
    <row r="28" customHeight="1" spans="1:9">
      <c r="A28" s="30" t="str">
        <f>封面!D9&amp;封面!F9</f>
        <v>产权持有人填表人：刘砚岷</v>
      </c>
      <c r="I28" s="5" t="str">
        <f>"评估人员："&amp;封面!F41</f>
        <v>评估人员：</v>
      </c>
    </row>
    <row r="29" customHeight="1" spans="1:1">
      <c r="A29" s="30" t="str">
        <f>CONCATENATE(封面!D13,封面!F13,封面!G13,封面!H13,封面!I13,封面!J13,封面!K13)</f>
        <v>填表日期：2024年9月20日</v>
      </c>
    </row>
  </sheetData>
  <mergeCells count="3">
    <mergeCell ref="A2:J2"/>
    <mergeCell ref="A3:J3"/>
    <mergeCell ref="A27:B27"/>
  </mergeCells>
  <hyperlinks>
    <hyperlink ref="A1" location="索引目录!I28" display="返回索引页"/>
    <hyperlink ref="B1" location="'非流动负债汇总 '!B12" display="返回"/>
  </hyperlinks>
  <pageMargins left="0.748031496062992" right="0.748031496062992" top="1.06299212598425" bottom="0.984251968503937" header="1.02362204724409" footer="0.511811023622047"/>
  <pageSetup paperSize="9" scale="79" fitToHeight="0" orientation="landscape"/>
  <headerFooter>
    <oddHeader>&amp;R&amp;"宋体,常规"&amp;9表&amp;"Times New Roman,常规"6-7
&amp;"宋体,常规"共&amp;"Times New Roman,常规"&amp;N&amp;"宋体,常规"页第&amp;"Times New Roman,常规"&amp;P&amp;"宋体,常规"页</oddHeader>
  </headerFooter>
</worksheet>
</file>

<file path=xl/worksheets/sheet1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8"/>
  <sheetViews>
    <sheetView workbookViewId="0">
      <selection activeCell="A2" sqref="A2:H2"/>
    </sheetView>
  </sheetViews>
  <sheetFormatPr defaultColWidth="11" defaultRowHeight="15.75" customHeight="1" outlineLevelCol="6"/>
  <cols>
    <col min="1" max="1" width="8.1" style="4" customWidth="1"/>
    <col min="2" max="2" width="49.4" style="4" customWidth="1"/>
    <col min="3" max="3" width="15.6" style="4" customWidth="1"/>
    <col min="4" max="4" width="17.1" style="5" customWidth="1" outlineLevel="1"/>
    <col min="5" max="6" width="20.6" style="5" customWidth="1"/>
    <col min="7" max="7" width="19.5" style="5" customWidth="1"/>
    <col min="8" max="32" width="9" style="5" customWidth="1"/>
    <col min="33" max="16384" width="11" style="5"/>
  </cols>
  <sheetData>
    <row r="1" s="1" customFormat="1" ht="12" customHeight="1" spans="1:7">
      <c r="A1" s="6" t="s">
        <v>135</v>
      </c>
      <c r="B1" s="31" t="s">
        <v>429</v>
      </c>
      <c r="C1" s="32"/>
      <c r="D1" s="33"/>
      <c r="E1" s="33"/>
      <c r="F1" s="33"/>
      <c r="G1" s="33"/>
    </row>
    <row r="2" s="2" customFormat="1" ht="29.4" customHeight="1" spans="1:7">
      <c r="A2" s="10" t="s">
        <v>1300</v>
      </c>
      <c r="B2" s="34"/>
      <c r="C2" s="34"/>
      <c r="D2" s="34"/>
      <c r="E2" s="34"/>
      <c r="F2" s="34"/>
      <c r="G2" s="34"/>
    </row>
    <row r="3" ht="14.25" customHeight="1" spans="1:7">
      <c r="A3" s="12" t="str">
        <f>CONCATENATE(封面!D7,封面!F7,封面!G7,封面!H7,封面!I7,封面!J7,封面!K7)</f>
        <v>评估基准日：2024年8月31日</v>
      </c>
      <c r="B3" s="12"/>
      <c r="C3" s="12"/>
      <c r="D3" s="12"/>
      <c r="E3" s="12"/>
      <c r="F3" s="12"/>
      <c r="G3" s="12"/>
    </row>
    <row r="4" customHeight="1" spans="1:7">
      <c r="A4" s="14" t="str">
        <f>封面!D5&amp;封面!F5</f>
        <v>产权持有人：中石油昆仑燃气有限公司开封分公司</v>
      </c>
      <c r="G4" s="15" t="e">
        <f>#REF!</f>
        <v>#REF!</v>
      </c>
    </row>
    <row r="5" s="3" customFormat="1" customHeight="1" spans="1:7">
      <c r="A5" s="16" t="s">
        <v>462</v>
      </c>
      <c r="B5" s="16" t="s">
        <v>1301</v>
      </c>
      <c r="C5" s="16" t="s">
        <v>538</v>
      </c>
      <c r="D5" s="17" t="s">
        <v>433</v>
      </c>
      <c r="E5" s="18" t="s">
        <v>434</v>
      </c>
      <c r="F5" s="19" t="s">
        <v>435</v>
      </c>
      <c r="G5" s="19" t="s">
        <v>476</v>
      </c>
    </row>
    <row r="6" customHeight="1" spans="1:7">
      <c r="A6" s="20">
        <v>1</v>
      </c>
      <c r="B6" s="21" t="s">
        <v>1302</v>
      </c>
      <c r="C6" s="22"/>
      <c r="D6" s="35"/>
      <c r="E6" s="36"/>
      <c r="F6" s="37"/>
      <c r="G6" s="25"/>
    </row>
    <row r="7" customHeight="1" spans="1:7">
      <c r="A7" s="20">
        <v>2</v>
      </c>
      <c r="B7" s="21" t="s">
        <v>1303</v>
      </c>
      <c r="C7" s="22"/>
      <c r="D7" s="35"/>
      <c r="E7" s="36"/>
      <c r="F7" s="37"/>
      <c r="G7" s="25"/>
    </row>
    <row r="8" customHeight="1" spans="1:7">
      <c r="A8" s="20">
        <v>3</v>
      </c>
      <c r="B8" s="21" t="s">
        <v>1304</v>
      </c>
      <c r="C8" s="22"/>
      <c r="D8" s="35"/>
      <c r="E8" s="36"/>
      <c r="F8" s="37"/>
      <c r="G8" s="25"/>
    </row>
    <row r="9" customHeight="1" spans="1:7">
      <c r="A9" s="20"/>
      <c r="B9" s="21"/>
      <c r="C9" s="22"/>
      <c r="D9" s="35"/>
      <c r="E9" s="36"/>
      <c r="F9" s="37"/>
      <c r="G9" s="25"/>
    </row>
    <row r="10" customHeight="1" spans="1:7">
      <c r="A10" s="20"/>
      <c r="B10" s="21"/>
      <c r="C10" s="22"/>
      <c r="D10" s="35"/>
      <c r="E10" s="36"/>
      <c r="F10" s="37"/>
      <c r="G10" s="25"/>
    </row>
    <row r="11" customHeight="1" spans="1:7">
      <c r="A11" s="20"/>
      <c r="B11" s="21"/>
      <c r="C11" s="22"/>
      <c r="D11" s="35"/>
      <c r="E11" s="36"/>
      <c r="F11" s="37"/>
      <c r="G11" s="25"/>
    </row>
    <row r="12" customHeight="1" spans="1:7">
      <c r="A12" s="20"/>
      <c r="B12" s="21"/>
      <c r="C12" s="22"/>
      <c r="D12" s="35"/>
      <c r="E12" s="36"/>
      <c r="F12" s="37"/>
      <c r="G12" s="25"/>
    </row>
    <row r="13" customHeight="1" spans="1:7">
      <c r="A13" s="20"/>
      <c r="B13" s="21"/>
      <c r="C13" s="22"/>
      <c r="D13" s="35"/>
      <c r="E13" s="36"/>
      <c r="F13" s="37"/>
      <c r="G13" s="25"/>
    </row>
    <row r="14" customHeight="1" spans="1:7">
      <c r="A14" s="20"/>
      <c r="B14" s="21"/>
      <c r="C14" s="22"/>
      <c r="D14" s="35"/>
      <c r="E14" s="36"/>
      <c r="F14" s="37"/>
      <c r="G14" s="25"/>
    </row>
    <row r="15" customHeight="1" spans="1:7">
      <c r="A15" s="20"/>
      <c r="B15" s="21"/>
      <c r="C15" s="22"/>
      <c r="D15" s="35"/>
      <c r="E15" s="36"/>
      <c r="F15" s="37"/>
      <c r="G15" s="25"/>
    </row>
    <row r="16" customHeight="1" spans="1:7">
      <c r="A16" s="20"/>
      <c r="B16" s="21"/>
      <c r="C16" s="22"/>
      <c r="D16" s="35"/>
      <c r="E16" s="36"/>
      <c r="F16" s="37"/>
      <c r="G16" s="25"/>
    </row>
    <row r="17" customHeight="1" spans="1:7">
      <c r="A17" s="20"/>
      <c r="B17" s="21"/>
      <c r="C17" s="22"/>
      <c r="D17" s="35"/>
      <c r="E17" s="36"/>
      <c r="F17" s="37"/>
      <c r="G17" s="25"/>
    </row>
    <row r="18" customHeight="1" spans="1:7">
      <c r="A18" s="20"/>
      <c r="B18" s="21"/>
      <c r="C18" s="22"/>
      <c r="D18" s="35"/>
      <c r="E18" s="36"/>
      <c r="F18" s="37"/>
      <c r="G18" s="25"/>
    </row>
    <row r="19" customHeight="1" spans="1:7">
      <c r="A19" s="20"/>
      <c r="B19" s="21"/>
      <c r="C19" s="22"/>
      <c r="D19" s="35"/>
      <c r="E19" s="36"/>
      <c r="F19" s="37"/>
      <c r="G19" s="25"/>
    </row>
    <row r="20" customHeight="1" spans="1:7">
      <c r="A20" s="20"/>
      <c r="B20" s="21"/>
      <c r="C20" s="22"/>
      <c r="D20" s="35"/>
      <c r="E20" s="36"/>
      <c r="F20" s="37"/>
      <c r="G20" s="25"/>
    </row>
    <row r="21" customHeight="1" spans="1:7">
      <c r="A21" s="20"/>
      <c r="B21" s="21"/>
      <c r="C21" s="22"/>
      <c r="D21" s="35"/>
      <c r="E21" s="36"/>
      <c r="F21" s="37"/>
      <c r="G21" s="25"/>
    </row>
    <row r="22" customHeight="1" spans="1:7">
      <c r="A22" s="20"/>
      <c r="B22" s="21"/>
      <c r="C22" s="22"/>
      <c r="D22" s="35"/>
      <c r="E22" s="36"/>
      <c r="F22" s="37"/>
      <c r="G22" s="25"/>
    </row>
    <row r="23" customHeight="1" spans="1:7">
      <c r="A23" s="20"/>
      <c r="B23" s="21"/>
      <c r="C23" s="22"/>
      <c r="D23" s="35"/>
      <c r="E23" s="36"/>
      <c r="F23" s="37"/>
      <c r="G23" s="25"/>
    </row>
    <row r="24" customHeight="1" spans="1:7">
      <c r="A24" s="20"/>
      <c r="B24" s="21"/>
      <c r="C24" s="22"/>
      <c r="D24" s="35"/>
      <c r="E24" s="36"/>
      <c r="F24" s="37"/>
      <c r="G24" s="25"/>
    </row>
    <row r="25" customHeight="1" spans="1:7">
      <c r="A25" s="20"/>
      <c r="B25" s="21"/>
      <c r="C25" s="22"/>
      <c r="D25" s="35"/>
      <c r="E25" s="36"/>
      <c r="F25" s="37"/>
      <c r="G25" s="25"/>
    </row>
    <row r="26" customHeight="1" spans="1:7">
      <c r="A26" s="27" t="s">
        <v>1253</v>
      </c>
      <c r="B26" s="28"/>
      <c r="C26" s="29"/>
      <c r="D26" s="35">
        <f>SUM(D6:D25)</f>
        <v>0</v>
      </c>
      <c r="E26" s="36">
        <f>SUM(E6:E25)</f>
        <v>0</v>
      </c>
      <c r="F26" s="37">
        <f>SUM(F6:F25)</f>
        <v>0</v>
      </c>
      <c r="G26" s="25"/>
    </row>
    <row r="27" customHeight="1" spans="1:6">
      <c r="A27" s="30" t="str">
        <f>封面!D9&amp;封面!F9</f>
        <v>产权持有人填表人：刘砚岷</v>
      </c>
      <c r="F27" s="5" t="str">
        <f>"评估人员："&amp;封面!F41</f>
        <v>评估人员：</v>
      </c>
    </row>
    <row r="28" customHeight="1" spans="1:1">
      <c r="A28" s="30" t="str">
        <f>CONCATENATE(封面!D13,封面!F13,封面!G13,封面!H13,封面!I13,封面!J13,封面!K13)</f>
        <v>填表日期：2024年9月20日</v>
      </c>
    </row>
  </sheetData>
  <mergeCells count="3">
    <mergeCell ref="A2:G2"/>
    <mergeCell ref="A3:G3"/>
    <mergeCell ref="A26:B26"/>
  </mergeCells>
  <hyperlinks>
    <hyperlink ref="A1" location="索引目录!I29" display="返回索引页"/>
    <hyperlink ref="B1" location="'非流动负债汇总 '!B13" display="返回"/>
  </hyperlinks>
  <printOptions horizontalCentered="1"/>
  <pageMargins left="0.354330708661417" right="0.354330708661417" top="0.78740157480315" bottom="0.78740157480315" header="1.02362204724409" footer="0.511811023622047"/>
  <pageSetup paperSize="9" scale="87" orientation="landscape"/>
  <headerFooter alignWithMargins="0">
    <oddHeader>&amp;R&amp;"宋体,常规"&amp;9表&amp;"Times New Roman,常规"6-8
&amp;"宋体,常规"共&amp;"Times New Roman,常规"&amp;N&amp;"宋体,常规"页第&amp;"Times New Roman,常规"&amp;P&amp;"宋体,常规"页</oddHeader>
  </headerFooter>
</worksheet>
</file>

<file path=xl/worksheets/sheet1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9"/>
  <sheetViews>
    <sheetView workbookViewId="0">
      <selection activeCell="A2" sqref="A2:H2"/>
    </sheetView>
  </sheetViews>
  <sheetFormatPr defaultColWidth="11" defaultRowHeight="15.75" customHeight="1" outlineLevelCol="7"/>
  <cols>
    <col min="1" max="1" width="6.6" style="4" customWidth="1"/>
    <col min="2" max="2" width="31.4" style="4" customWidth="1"/>
    <col min="3" max="3" width="12.1" style="4" customWidth="1"/>
    <col min="4" max="4" width="20" style="4" customWidth="1"/>
    <col min="5" max="5" width="16.5" style="5" customWidth="1" outlineLevel="1"/>
    <col min="6" max="7" width="18.6" style="5" customWidth="1"/>
    <col min="8" max="8" width="15.5" style="5" customWidth="1"/>
    <col min="9" max="32" width="9" style="5" customWidth="1"/>
    <col min="33" max="16384" width="11" style="5"/>
  </cols>
  <sheetData>
    <row r="1" s="1" customFormat="1" ht="12" customHeight="1" spans="1:8">
      <c r="A1" s="6" t="s">
        <v>135</v>
      </c>
      <c r="B1" s="7" t="s">
        <v>429</v>
      </c>
      <c r="C1" s="8"/>
      <c r="D1" s="8"/>
      <c r="E1" s="9"/>
      <c r="F1" s="9"/>
      <c r="G1" s="9"/>
      <c r="H1" s="9"/>
    </row>
    <row r="2" s="2" customFormat="1" ht="29.4" customHeight="1" spans="1:8">
      <c r="A2" s="10" t="s">
        <v>1305</v>
      </c>
      <c r="B2" s="11"/>
      <c r="C2" s="11"/>
      <c r="D2" s="11"/>
      <c r="E2" s="11"/>
      <c r="F2" s="11"/>
      <c r="G2" s="11"/>
      <c r="H2" s="11"/>
    </row>
    <row r="3" ht="14.25" customHeight="1" spans="1:8">
      <c r="A3" s="12" t="str">
        <f>CONCATENATE(封面!D7,封面!F7,封面!G7,封面!H7,封面!I7,封面!J7,封面!K7)</f>
        <v>评估基准日：2024年8月31日</v>
      </c>
      <c r="B3" s="12"/>
      <c r="C3" s="12"/>
      <c r="D3" s="12"/>
      <c r="E3" s="12"/>
      <c r="F3" s="12"/>
      <c r="G3" s="12"/>
      <c r="H3" s="13"/>
    </row>
    <row r="4" customHeight="1" spans="1:8">
      <c r="A4" s="14" t="str">
        <f>封面!D5&amp;封面!F5</f>
        <v>产权持有人：中石油昆仑燃气有限公司开封分公司</v>
      </c>
      <c r="H4" s="15" t="e">
        <f>#REF!</f>
        <v>#REF!</v>
      </c>
    </row>
    <row r="5" s="3" customFormat="1" customHeight="1" spans="1:8">
      <c r="A5" s="16" t="s">
        <v>462</v>
      </c>
      <c r="B5" s="16" t="s">
        <v>526</v>
      </c>
      <c r="C5" s="16" t="s">
        <v>538</v>
      </c>
      <c r="D5" s="16" t="s">
        <v>686</v>
      </c>
      <c r="E5" s="17" t="s">
        <v>433</v>
      </c>
      <c r="F5" s="18" t="s">
        <v>434</v>
      </c>
      <c r="G5" s="19" t="s">
        <v>435</v>
      </c>
      <c r="H5" s="19" t="s">
        <v>476</v>
      </c>
    </row>
    <row r="6" customHeight="1" spans="1:8">
      <c r="A6" s="20"/>
      <c r="B6" s="21"/>
      <c r="C6" s="22"/>
      <c r="D6" s="20"/>
      <c r="E6" s="23"/>
      <c r="F6" s="24"/>
      <c r="G6" s="24"/>
      <c r="H6" s="25"/>
    </row>
    <row r="7" customHeight="1" spans="1:8">
      <c r="A7" s="20"/>
      <c r="B7" s="21"/>
      <c r="C7" s="22"/>
      <c r="D7" s="20"/>
      <c r="E7" s="23"/>
      <c r="F7" s="24"/>
      <c r="G7" s="24"/>
      <c r="H7" s="25"/>
    </row>
    <row r="8" customHeight="1" spans="1:8">
      <c r="A8" s="20"/>
      <c r="B8" s="21"/>
      <c r="C8" s="22"/>
      <c r="D8" s="20"/>
      <c r="E8" s="23"/>
      <c r="F8" s="24"/>
      <c r="G8" s="24"/>
      <c r="H8" s="25"/>
    </row>
    <row r="9" customHeight="1" spans="1:8">
      <c r="A9" s="20"/>
      <c r="B9" s="21"/>
      <c r="C9" s="22"/>
      <c r="D9" s="20"/>
      <c r="E9" s="23"/>
      <c r="F9" s="26"/>
      <c r="G9" s="24"/>
      <c r="H9" s="25"/>
    </row>
    <row r="10" customHeight="1" spans="1:8">
      <c r="A10" s="20"/>
      <c r="B10" s="21"/>
      <c r="C10" s="22"/>
      <c r="D10" s="20"/>
      <c r="E10" s="23"/>
      <c r="F10" s="26"/>
      <c r="G10" s="24"/>
      <c r="H10" s="25"/>
    </row>
    <row r="11" customHeight="1" spans="1:8">
      <c r="A11" s="20"/>
      <c r="B11" s="21"/>
      <c r="C11" s="22"/>
      <c r="D11" s="20"/>
      <c r="E11" s="23"/>
      <c r="F11" s="26"/>
      <c r="G11" s="24"/>
      <c r="H11" s="25"/>
    </row>
    <row r="12" customHeight="1" spans="1:8">
      <c r="A12" s="20"/>
      <c r="B12" s="21"/>
      <c r="C12" s="22"/>
      <c r="D12" s="20"/>
      <c r="E12" s="23"/>
      <c r="F12" s="26"/>
      <c r="G12" s="24"/>
      <c r="H12" s="25"/>
    </row>
    <row r="13" customHeight="1" spans="1:8">
      <c r="A13" s="20"/>
      <c r="B13" s="21"/>
      <c r="C13" s="22"/>
      <c r="D13" s="20"/>
      <c r="E13" s="23"/>
      <c r="F13" s="26"/>
      <c r="G13" s="24"/>
      <c r="H13" s="25"/>
    </row>
    <row r="14" customHeight="1" spans="1:8">
      <c r="A14" s="20"/>
      <c r="B14" s="21"/>
      <c r="C14" s="22"/>
      <c r="D14" s="20"/>
      <c r="E14" s="23"/>
      <c r="F14" s="26"/>
      <c r="G14" s="24"/>
      <c r="H14" s="25"/>
    </row>
    <row r="15" customHeight="1" spans="1:8">
      <c r="A15" s="20"/>
      <c r="B15" s="21"/>
      <c r="C15" s="22"/>
      <c r="D15" s="20"/>
      <c r="E15" s="23"/>
      <c r="F15" s="26"/>
      <c r="G15" s="24"/>
      <c r="H15" s="25"/>
    </row>
    <row r="16" customHeight="1" spans="1:8">
      <c r="A16" s="20"/>
      <c r="B16" s="21"/>
      <c r="C16" s="22"/>
      <c r="D16" s="20"/>
      <c r="E16" s="23"/>
      <c r="F16" s="26"/>
      <c r="G16" s="24"/>
      <c r="H16" s="25"/>
    </row>
    <row r="17" customHeight="1" spans="1:8">
      <c r="A17" s="20"/>
      <c r="B17" s="21"/>
      <c r="C17" s="22"/>
      <c r="D17" s="20"/>
      <c r="E17" s="23"/>
      <c r="F17" s="26"/>
      <c r="G17" s="24"/>
      <c r="H17" s="25"/>
    </row>
    <row r="18" customHeight="1" spans="1:8">
      <c r="A18" s="20"/>
      <c r="B18" s="21"/>
      <c r="C18" s="22"/>
      <c r="D18" s="20"/>
      <c r="E18" s="23"/>
      <c r="F18" s="26"/>
      <c r="G18" s="24"/>
      <c r="H18" s="25"/>
    </row>
    <row r="19" customHeight="1" spans="1:8">
      <c r="A19" s="20"/>
      <c r="B19" s="21"/>
      <c r="C19" s="22"/>
      <c r="D19" s="20"/>
      <c r="E19" s="23"/>
      <c r="F19" s="26"/>
      <c r="G19" s="24"/>
      <c r="H19" s="25"/>
    </row>
    <row r="20" customHeight="1" spans="1:8">
      <c r="A20" s="20"/>
      <c r="B20" s="21"/>
      <c r="C20" s="22"/>
      <c r="D20" s="20"/>
      <c r="E20" s="23"/>
      <c r="F20" s="26"/>
      <c r="G20" s="24"/>
      <c r="H20" s="25"/>
    </row>
    <row r="21" customHeight="1" spans="1:8">
      <c r="A21" s="20"/>
      <c r="B21" s="21"/>
      <c r="C21" s="22"/>
      <c r="D21" s="20"/>
      <c r="E21" s="23"/>
      <c r="F21" s="26"/>
      <c r="G21" s="24"/>
      <c r="H21" s="25"/>
    </row>
    <row r="22" customHeight="1" spans="1:8">
      <c r="A22" s="20"/>
      <c r="B22" s="21"/>
      <c r="C22" s="22"/>
      <c r="D22" s="20"/>
      <c r="E22" s="23"/>
      <c r="F22" s="26"/>
      <c r="G22" s="24"/>
      <c r="H22" s="25"/>
    </row>
    <row r="23" customHeight="1" spans="1:8">
      <c r="A23" s="20"/>
      <c r="B23" s="21"/>
      <c r="C23" s="22"/>
      <c r="D23" s="20"/>
      <c r="E23" s="23"/>
      <c r="F23" s="26"/>
      <c r="G23" s="24"/>
      <c r="H23" s="25"/>
    </row>
    <row r="24" customHeight="1" spans="1:8">
      <c r="A24" s="20"/>
      <c r="B24" s="21"/>
      <c r="C24" s="22"/>
      <c r="D24" s="20"/>
      <c r="E24" s="23"/>
      <c r="F24" s="26"/>
      <c r="G24" s="24"/>
      <c r="H24" s="25"/>
    </row>
    <row r="25" customHeight="1" spans="1:8">
      <c r="A25" s="20"/>
      <c r="B25" s="21"/>
      <c r="C25" s="22"/>
      <c r="D25" s="20"/>
      <c r="E25" s="23"/>
      <c r="F25" s="26"/>
      <c r="G25" s="24"/>
      <c r="H25" s="25"/>
    </row>
    <row r="26" customHeight="1" spans="1:8">
      <c r="A26" s="20"/>
      <c r="B26" s="21"/>
      <c r="C26" s="22"/>
      <c r="D26" s="20"/>
      <c r="E26" s="23"/>
      <c r="F26" s="26"/>
      <c r="G26" s="24"/>
      <c r="H26" s="25"/>
    </row>
    <row r="27" customHeight="1" spans="1:8">
      <c r="A27" s="27" t="s">
        <v>1253</v>
      </c>
      <c r="B27" s="28"/>
      <c r="C27" s="29"/>
      <c r="D27" s="20"/>
      <c r="E27" s="23">
        <f>SUM(E6:E26)</f>
        <v>0</v>
      </c>
      <c r="F27" s="26">
        <f>SUM(F6:F26)</f>
        <v>0</v>
      </c>
      <c r="G27" s="24">
        <f>SUM(G6:G26)</f>
        <v>0</v>
      </c>
      <c r="H27" s="25"/>
    </row>
    <row r="28" customHeight="1" spans="1:7">
      <c r="A28" s="30" t="str">
        <f>封面!D9&amp;封面!F9</f>
        <v>产权持有人填表人：刘砚岷</v>
      </c>
      <c r="G28" s="5" t="str">
        <f>"评估人员："&amp;封面!F41</f>
        <v>评估人员：</v>
      </c>
    </row>
    <row r="29" customHeight="1" spans="1:1">
      <c r="A29" s="30" t="str">
        <f>CONCATENATE(封面!D13,封面!F13,封面!G13,封面!H13,封面!I13,封面!J13,封面!K13)</f>
        <v>填表日期：2024年9月20日</v>
      </c>
    </row>
  </sheetData>
  <mergeCells count="3">
    <mergeCell ref="A2:H2"/>
    <mergeCell ref="A3:H3"/>
    <mergeCell ref="A27:B27"/>
  </mergeCells>
  <hyperlinks>
    <hyperlink ref="A1" location="索引目录!I30" display="返回索引页"/>
    <hyperlink ref="B1" location="'非流动负债汇总 '!B14" display="返回"/>
  </hyperlinks>
  <printOptions horizontalCentered="1"/>
  <pageMargins left="0.354330708661417" right="0.354330708661417" top="0.78740157480315" bottom="0.78740157480315" header="1.06299212598425" footer="0.511811023622047"/>
  <pageSetup paperSize="9" scale="94" fitToHeight="0" orientation="landscape"/>
  <headerFooter alignWithMargins="0">
    <oddHeader>&amp;R&amp;"宋体,常规"&amp;9表&amp;"Times New Roman,常规"6-9
&amp;"宋体,常规"共&amp;"Times New Roman,常规"&amp;N&amp;"宋体,常规"页第&amp;"Times New Roman,常规"&amp;P&amp;"宋体,常规"页</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2" sqref="A2:O2"/>
    </sheetView>
  </sheetViews>
  <sheetFormatPr defaultColWidth="11" defaultRowHeight="15" customHeight="1"/>
  <cols>
    <col min="1" max="1" width="5.1" style="4" customWidth="1"/>
    <col min="2" max="2" width="18.1" style="4" customWidth="1"/>
    <col min="3" max="4" width="9" style="4" customWidth="1"/>
    <col min="5" max="5" width="8.6" style="4" customWidth="1"/>
    <col min="6" max="6" width="10.4" style="4" customWidth="1"/>
    <col min="7" max="7" width="10.4" style="5" customWidth="1"/>
    <col min="8" max="8" width="9.4" style="5" customWidth="1"/>
    <col min="9" max="9" width="13.1" style="5" customWidth="1" outlineLevel="1"/>
    <col min="10" max="10" width="13.6" style="5" customWidth="1"/>
    <col min="11" max="11" width="15.4" style="5" customWidth="1"/>
    <col min="12" max="12" width="13.6" style="5" customWidth="1"/>
    <col min="13" max="13" width="10.5" style="5" customWidth="1"/>
    <col min="14" max="14" width="8.1" style="5" customWidth="1"/>
    <col min="15" max="15" width="9.5" style="5" customWidth="1"/>
    <col min="16" max="34" width="9" style="5" customWidth="1"/>
    <col min="35" max="16384" width="11" style="5"/>
  </cols>
  <sheetData>
    <row r="1" s="1" customFormat="1" ht="12" customHeight="1" spans="1:14">
      <c r="A1" s="6" t="s">
        <v>135</v>
      </c>
      <c r="B1" s="38" t="s">
        <v>429</v>
      </c>
      <c r="C1" s="8"/>
      <c r="D1" s="8"/>
      <c r="E1" s="8"/>
      <c r="F1" s="8"/>
      <c r="G1" s="9"/>
      <c r="H1" s="9"/>
      <c r="I1" s="9"/>
      <c r="J1" s="9"/>
      <c r="K1" s="9"/>
      <c r="L1" s="9"/>
      <c r="M1" s="9"/>
      <c r="N1" s="9"/>
    </row>
    <row r="2" s="2" customFormat="1" ht="29.4" customHeight="1" spans="1:15">
      <c r="A2" s="10" t="s">
        <v>488</v>
      </c>
      <c r="B2" s="10"/>
      <c r="C2" s="10"/>
      <c r="D2" s="10"/>
      <c r="E2" s="10"/>
      <c r="F2" s="10"/>
      <c r="G2" s="10"/>
      <c r="H2" s="10"/>
      <c r="I2" s="10"/>
      <c r="J2" s="10"/>
      <c r="K2" s="10"/>
      <c r="L2" s="10"/>
      <c r="M2" s="10"/>
      <c r="N2" s="10"/>
      <c r="O2" s="10"/>
    </row>
    <row r="3" customHeight="1" spans="1:14">
      <c r="A3" s="12" t="str">
        <f>CONCATENATE(封面!D7,封面!F7,封面!G7,封面!H7,封面!I7,封面!J7,封面!K7)</f>
        <v>评估基准日：2024年8月31日</v>
      </c>
      <c r="B3" s="12"/>
      <c r="C3" s="12"/>
      <c r="D3" s="12"/>
      <c r="E3" s="12"/>
      <c r="F3" s="12"/>
      <c r="G3" s="12"/>
      <c r="H3" s="12"/>
      <c r="I3" s="12"/>
      <c r="J3" s="12"/>
      <c r="K3" s="13"/>
      <c r="L3" s="13"/>
      <c r="M3" s="13"/>
      <c r="N3" s="13"/>
    </row>
    <row r="4" customHeight="1" spans="1:15">
      <c r="A4" s="14" t="str">
        <f>封面!D5&amp;封面!F5</f>
        <v>产权持有人：中石油昆仑燃气有限公司开封分公司</v>
      </c>
      <c r="O4" s="564" t="e">
        <f>#REF!</f>
        <v>#REF!</v>
      </c>
    </row>
    <row r="5" s="3" customFormat="1" customHeight="1" spans="1:15">
      <c r="A5" s="16" t="s">
        <v>462</v>
      </c>
      <c r="B5" s="16" t="s">
        <v>489</v>
      </c>
      <c r="C5" s="16" t="s">
        <v>490</v>
      </c>
      <c r="D5" s="16" t="s">
        <v>491</v>
      </c>
      <c r="E5" s="16" t="s">
        <v>492</v>
      </c>
      <c r="F5" s="16" t="s">
        <v>493</v>
      </c>
      <c r="G5" s="19" t="s">
        <v>494</v>
      </c>
      <c r="H5" s="19" t="s">
        <v>495</v>
      </c>
      <c r="I5" s="17" t="s">
        <v>433</v>
      </c>
      <c r="J5" s="55" t="s">
        <v>434</v>
      </c>
      <c r="K5" s="111" t="s">
        <v>496</v>
      </c>
      <c r="L5" s="19" t="s">
        <v>435</v>
      </c>
      <c r="M5" s="19" t="s">
        <v>436</v>
      </c>
      <c r="N5" s="19" t="s">
        <v>467</v>
      </c>
      <c r="O5" s="19" t="s">
        <v>476</v>
      </c>
    </row>
    <row r="6" customHeight="1" spans="1:15">
      <c r="A6" s="43"/>
      <c r="B6" s="558"/>
      <c r="C6" s="43"/>
      <c r="D6" s="43"/>
      <c r="E6" s="559"/>
      <c r="F6" s="565"/>
      <c r="G6" s="562"/>
      <c r="H6" s="560"/>
      <c r="I6" s="23"/>
      <c r="J6" s="26"/>
      <c r="K6" s="24"/>
      <c r="L6" s="24"/>
      <c r="M6" s="24" t="str">
        <f t="shared" ref="M6:M27" si="0">IF(L6-J6=0,"",(L6-J6))</f>
        <v/>
      </c>
      <c r="N6" s="24" t="str">
        <f t="shared" ref="N6:N27" si="1">IF(J6=0,"",(L6-J6)/J6*100)</f>
        <v/>
      </c>
      <c r="O6" s="266"/>
    </row>
    <row r="7" customHeight="1" spans="1:15">
      <c r="A7" s="43"/>
      <c r="B7" s="558"/>
      <c r="C7" s="43"/>
      <c r="D7" s="43"/>
      <c r="E7" s="559"/>
      <c r="F7" s="565"/>
      <c r="G7" s="562"/>
      <c r="H7" s="560"/>
      <c r="I7" s="23"/>
      <c r="J7" s="26"/>
      <c r="K7" s="24"/>
      <c r="L7" s="24"/>
      <c r="M7" s="24" t="str">
        <f t="shared" si="0"/>
        <v/>
      </c>
      <c r="N7" s="24" t="str">
        <f t="shared" si="1"/>
        <v/>
      </c>
      <c r="O7" s="266"/>
    </row>
    <row r="8" customHeight="1" spans="1:15">
      <c r="A8" s="43"/>
      <c r="B8" s="558"/>
      <c r="C8" s="43"/>
      <c r="D8" s="43"/>
      <c r="E8" s="559"/>
      <c r="F8" s="565"/>
      <c r="G8" s="562"/>
      <c r="H8" s="560"/>
      <c r="I8" s="23"/>
      <c r="J8" s="26"/>
      <c r="K8" s="24"/>
      <c r="L8" s="24"/>
      <c r="M8" s="24" t="str">
        <f t="shared" si="0"/>
        <v/>
      </c>
      <c r="N8" s="24" t="str">
        <f t="shared" si="1"/>
        <v/>
      </c>
      <c r="O8" s="266"/>
    </row>
    <row r="9" customHeight="1" spans="1:15">
      <c r="A9" s="43"/>
      <c r="B9" s="558"/>
      <c r="C9" s="65"/>
      <c r="D9" s="65"/>
      <c r="E9" s="65"/>
      <c r="F9" s="565"/>
      <c r="G9" s="562"/>
      <c r="H9" s="560"/>
      <c r="I9" s="23"/>
      <c r="J9" s="26"/>
      <c r="K9" s="24"/>
      <c r="L9" s="24"/>
      <c r="M9" s="24" t="str">
        <f t="shared" si="0"/>
        <v/>
      </c>
      <c r="N9" s="24" t="str">
        <f t="shared" si="1"/>
        <v/>
      </c>
      <c r="O9" s="69"/>
    </row>
    <row r="10" customHeight="1" spans="1:15">
      <c r="A10" s="43"/>
      <c r="B10" s="558"/>
      <c r="C10" s="43"/>
      <c r="D10" s="43"/>
      <c r="E10" s="559"/>
      <c r="F10" s="565"/>
      <c r="G10" s="562"/>
      <c r="H10" s="560"/>
      <c r="I10" s="23" t="s">
        <v>497</v>
      </c>
      <c r="J10" s="26"/>
      <c r="K10" s="24"/>
      <c r="L10" s="24"/>
      <c r="M10" s="24" t="str">
        <f t="shared" si="0"/>
        <v/>
      </c>
      <c r="N10" s="24" t="str">
        <f t="shared" si="1"/>
        <v/>
      </c>
      <c r="O10" s="266"/>
    </row>
    <row r="11" customHeight="1" spans="1:15">
      <c r="A11" s="43"/>
      <c r="B11" s="558"/>
      <c r="C11" s="43"/>
      <c r="D11" s="43"/>
      <c r="E11" s="559"/>
      <c r="F11" s="565"/>
      <c r="G11" s="562"/>
      <c r="H11" s="560"/>
      <c r="I11" s="23"/>
      <c r="J11" s="26"/>
      <c r="K11" s="24"/>
      <c r="L11" s="24"/>
      <c r="M11" s="24" t="str">
        <f t="shared" si="0"/>
        <v/>
      </c>
      <c r="N11" s="24" t="str">
        <f t="shared" si="1"/>
        <v/>
      </c>
      <c r="O11" s="266"/>
    </row>
    <row r="12" customHeight="1" spans="1:15">
      <c r="A12" s="43"/>
      <c r="B12" s="558"/>
      <c r="C12" s="43"/>
      <c r="D12" s="43"/>
      <c r="E12" s="559"/>
      <c r="F12" s="565"/>
      <c r="G12" s="562"/>
      <c r="H12" s="560"/>
      <c r="I12" s="23"/>
      <c r="J12" s="26"/>
      <c r="K12" s="24"/>
      <c r="L12" s="24"/>
      <c r="M12" s="24" t="str">
        <f t="shared" si="0"/>
        <v/>
      </c>
      <c r="N12" s="24" t="str">
        <f t="shared" si="1"/>
        <v/>
      </c>
      <c r="O12" s="266"/>
    </row>
    <row r="13" customHeight="1" spans="1:15">
      <c r="A13" s="43"/>
      <c r="B13" s="558"/>
      <c r="C13" s="43"/>
      <c r="D13" s="43"/>
      <c r="E13" s="559"/>
      <c r="F13" s="565"/>
      <c r="G13" s="562"/>
      <c r="H13" s="560"/>
      <c r="I13" s="23"/>
      <c r="J13" s="26"/>
      <c r="K13" s="24"/>
      <c r="L13" s="24"/>
      <c r="M13" s="24" t="str">
        <f t="shared" si="0"/>
        <v/>
      </c>
      <c r="N13" s="24" t="str">
        <f t="shared" si="1"/>
        <v/>
      </c>
      <c r="O13" s="266"/>
    </row>
    <row r="14" customHeight="1" spans="1:15">
      <c r="A14" s="43"/>
      <c r="B14" s="558"/>
      <c r="C14" s="43"/>
      <c r="D14" s="43"/>
      <c r="E14" s="559"/>
      <c r="F14" s="565"/>
      <c r="G14" s="562"/>
      <c r="H14" s="560"/>
      <c r="I14" s="23"/>
      <c r="J14" s="26"/>
      <c r="K14" s="24"/>
      <c r="L14" s="24"/>
      <c r="M14" s="24" t="str">
        <f t="shared" si="0"/>
        <v/>
      </c>
      <c r="N14" s="24" t="str">
        <f t="shared" si="1"/>
        <v/>
      </c>
      <c r="O14" s="266"/>
    </row>
    <row r="15" customHeight="1" spans="1:15">
      <c r="A15" s="43"/>
      <c r="B15" s="558"/>
      <c r="C15" s="43"/>
      <c r="D15" s="43"/>
      <c r="E15" s="559"/>
      <c r="F15" s="565"/>
      <c r="G15" s="562"/>
      <c r="H15" s="560"/>
      <c r="I15" s="23"/>
      <c r="J15" s="26"/>
      <c r="K15" s="24"/>
      <c r="L15" s="24"/>
      <c r="M15" s="24" t="str">
        <f t="shared" si="0"/>
        <v/>
      </c>
      <c r="N15" s="24" t="str">
        <f t="shared" si="1"/>
        <v/>
      </c>
      <c r="O15" s="266"/>
    </row>
    <row r="16" customHeight="1" spans="1:15">
      <c r="A16" s="43"/>
      <c r="B16" s="558"/>
      <c r="C16" s="43"/>
      <c r="D16" s="43"/>
      <c r="E16" s="559"/>
      <c r="F16" s="565"/>
      <c r="G16" s="562"/>
      <c r="H16" s="560"/>
      <c r="I16" s="23"/>
      <c r="J16" s="26"/>
      <c r="K16" s="24"/>
      <c r="L16" s="24"/>
      <c r="M16" s="24" t="str">
        <f t="shared" si="0"/>
        <v/>
      </c>
      <c r="N16" s="24" t="str">
        <f t="shared" si="1"/>
        <v/>
      </c>
      <c r="O16" s="266"/>
    </row>
    <row r="17" customHeight="1" spans="1:15">
      <c r="A17" s="43"/>
      <c r="B17" s="558"/>
      <c r="C17" s="43"/>
      <c r="D17" s="43"/>
      <c r="E17" s="559"/>
      <c r="F17" s="565"/>
      <c r="G17" s="562"/>
      <c r="H17" s="560"/>
      <c r="I17" s="23"/>
      <c r="J17" s="26"/>
      <c r="K17" s="24"/>
      <c r="L17" s="24"/>
      <c r="M17" s="24" t="str">
        <f t="shared" si="0"/>
        <v/>
      </c>
      <c r="N17" s="24" t="str">
        <f t="shared" si="1"/>
        <v/>
      </c>
      <c r="O17" s="266"/>
    </row>
    <row r="18" customHeight="1" spans="1:15">
      <c r="A18" s="43"/>
      <c r="B18" s="558"/>
      <c r="C18" s="43"/>
      <c r="D18" s="43"/>
      <c r="E18" s="559"/>
      <c r="F18" s="565"/>
      <c r="G18" s="562"/>
      <c r="H18" s="560"/>
      <c r="I18" s="23"/>
      <c r="J18" s="26"/>
      <c r="K18" s="24"/>
      <c r="L18" s="24"/>
      <c r="M18" s="24" t="str">
        <f t="shared" si="0"/>
        <v/>
      </c>
      <c r="N18" s="24" t="str">
        <f t="shared" si="1"/>
        <v/>
      </c>
      <c r="O18" s="266"/>
    </row>
    <row r="19" customHeight="1" spans="1:15">
      <c r="A19" s="43"/>
      <c r="B19" s="558"/>
      <c r="C19" s="43"/>
      <c r="D19" s="43"/>
      <c r="E19" s="559"/>
      <c r="F19" s="565"/>
      <c r="G19" s="562"/>
      <c r="H19" s="560"/>
      <c r="I19" s="23"/>
      <c r="J19" s="26"/>
      <c r="K19" s="24"/>
      <c r="L19" s="24"/>
      <c r="M19" s="24" t="str">
        <f t="shared" si="0"/>
        <v/>
      </c>
      <c r="N19" s="24" t="str">
        <f t="shared" si="1"/>
        <v/>
      </c>
      <c r="O19" s="266"/>
    </row>
    <row r="20" customHeight="1" spans="1:15">
      <c r="A20" s="43"/>
      <c r="B20" s="558"/>
      <c r="C20" s="43"/>
      <c r="D20" s="43"/>
      <c r="E20" s="559"/>
      <c r="F20" s="565"/>
      <c r="G20" s="562"/>
      <c r="H20" s="560"/>
      <c r="I20" s="23"/>
      <c r="J20" s="26"/>
      <c r="K20" s="24"/>
      <c r="L20" s="24"/>
      <c r="M20" s="24" t="str">
        <f t="shared" si="0"/>
        <v/>
      </c>
      <c r="N20" s="24" t="str">
        <f t="shared" si="1"/>
        <v/>
      </c>
      <c r="O20" s="266"/>
    </row>
    <row r="21" customHeight="1" spans="1:15">
      <c r="A21" s="43"/>
      <c r="B21" s="558"/>
      <c r="C21" s="43"/>
      <c r="D21" s="43"/>
      <c r="E21" s="559"/>
      <c r="F21" s="565"/>
      <c r="G21" s="562"/>
      <c r="H21" s="560"/>
      <c r="I21" s="23"/>
      <c r="J21" s="26"/>
      <c r="K21" s="24"/>
      <c r="L21" s="24"/>
      <c r="M21" s="24" t="str">
        <f t="shared" si="0"/>
        <v/>
      </c>
      <c r="N21" s="24" t="str">
        <f t="shared" si="1"/>
        <v/>
      </c>
      <c r="O21" s="266"/>
    </row>
    <row r="22" customHeight="1" spans="1:15">
      <c r="A22" s="43"/>
      <c r="B22" s="558"/>
      <c r="C22" s="43"/>
      <c r="D22" s="43"/>
      <c r="E22" s="559"/>
      <c r="F22" s="565"/>
      <c r="G22" s="562"/>
      <c r="H22" s="560"/>
      <c r="I22" s="23"/>
      <c r="J22" s="26"/>
      <c r="K22" s="24"/>
      <c r="L22" s="24"/>
      <c r="M22" s="24" t="str">
        <f t="shared" si="0"/>
        <v/>
      </c>
      <c r="N22" s="24" t="str">
        <f t="shared" si="1"/>
        <v/>
      </c>
      <c r="O22" s="266"/>
    </row>
    <row r="23" customHeight="1" spans="1:15">
      <c r="A23" s="43"/>
      <c r="B23" s="558"/>
      <c r="C23" s="43"/>
      <c r="D23" s="43"/>
      <c r="E23" s="559"/>
      <c r="F23" s="565"/>
      <c r="G23" s="562"/>
      <c r="H23" s="560"/>
      <c r="I23" s="23"/>
      <c r="J23" s="26"/>
      <c r="K23" s="24"/>
      <c r="L23" s="24"/>
      <c r="M23" s="24" t="str">
        <f t="shared" si="0"/>
        <v/>
      </c>
      <c r="N23" s="24" t="str">
        <f t="shared" si="1"/>
        <v/>
      </c>
      <c r="O23" s="266"/>
    </row>
    <row r="24" customHeight="1" spans="1:15">
      <c r="A24" s="43"/>
      <c r="B24" s="558"/>
      <c r="C24" s="43"/>
      <c r="D24" s="43"/>
      <c r="E24" s="559"/>
      <c r="F24" s="565"/>
      <c r="G24" s="562"/>
      <c r="H24" s="560"/>
      <c r="I24" s="23"/>
      <c r="J24" s="26"/>
      <c r="K24" s="24"/>
      <c r="L24" s="24"/>
      <c r="M24" s="24" t="str">
        <f t="shared" si="0"/>
        <v/>
      </c>
      <c r="N24" s="24" t="str">
        <f t="shared" si="1"/>
        <v/>
      </c>
      <c r="O24" s="266"/>
    </row>
    <row r="25" customHeight="1" spans="1:15">
      <c r="A25" s="43"/>
      <c r="B25" s="558"/>
      <c r="C25" s="43"/>
      <c r="D25" s="43"/>
      <c r="E25" s="559"/>
      <c r="F25" s="565"/>
      <c r="G25" s="562"/>
      <c r="H25" s="560"/>
      <c r="I25" s="23"/>
      <c r="J25" s="26"/>
      <c r="K25" s="24"/>
      <c r="L25" s="24"/>
      <c r="M25" s="24" t="str">
        <f t="shared" si="0"/>
        <v/>
      </c>
      <c r="N25" s="24" t="str">
        <f t="shared" si="1"/>
        <v/>
      </c>
      <c r="O25" s="266"/>
    </row>
    <row r="26" customHeight="1" spans="1:15">
      <c r="A26" s="43"/>
      <c r="B26" s="558"/>
      <c r="C26" s="43"/>
      <c r="D26" s="43"/>
      <c r="E26" s="559"/>
      <c r="F26" s="565"/>
      <c r="G26" s="562"/>
      <c r="H26" s="560"/>
      <c r="I26" s="23"/>
      <c r="J26" s="26"/>
      <c r="K26" s="24"/>
      <c r="L26" s="24"/>
      <c r="M26" s="24" t="str">
        <f t="shared" si="0"/>
        <v/>
      </c>
      <c r="N26" s="24" t="str">
        <f t="shared" si="1"/>
        <v/>
      </c>
      <c r="O26" s="266"/>
    </row>
    <row r="27" customHeight="1" spans="1:15">
      <c r="A27" s="27" t="s">
        <v>498</v>
      </c>
      <c r="B27" s="57"/>
      <c r="C27" s="67"/>
      <c r="D27" s="67"/>
      <c r="E27" s="559"/>
      <c r="F27" s="69"/>
      <c r="G27" s="266"/>
      <c r="H27" s="563"/>
      <c r="I27" s="23">
        <f>SUM(I6:I26)</f>
        <v>0</v>
      </c>
      <c r="J27" s="26">
        <f>SUM(J6:J26)</f>
        <v>0</v>
      </c>
      <c r="K27" s="24"/>
      <c r="L27" s="24">
        <f>SUM(L6:L26)</f>
        <v>0</v>
      </c>
      <c r="M27" s="24" t="str">
        <f t="shared" si="0"/>
        <v/>
      </c>
      <c r="N27" s="24" t="str">
        <f t="shared" si="1"/>
        <v/>
      </c>
      <c r="O27" s="266"/>
    </row>
    <row r="28" customHeight="1" spans="1:11">
      <c r="A28" s="30" t="str">
        <f>封面!D9&amp;封面!F9</f>
        <v>产权持有人填表人：刘砚岷</v>
      </c>
      <c r="K28" s="5" t="str">
        <f>"评估人员："&amp;封面!F21</f>
        <v>评估人员：</v>
      </c>
    </row>
    <row r="29" customHeight="1" spans="1:1">
      <c r="A29" s="30" t="str">
        <f>CONCATENATE(封面!D13,封面!F13,封面!G13,封面!H13,封面!I13,封面!J13,封面!K13)</f>
        <v>填表日期：2024年9月20日</v>
      </c>
    </row>
  </sheetData>
  <mergeCells count="3">
    <mergeCell ref="A2:O2"/>
    <mergeCell ref="A3:N3"/>
    <mergeCell ref="A27:B27"/>
  </mergeCells>
  <hyperlinks>
    <hyperlink ref="A1" location="索引目录!E9" display="返回索引页"/>
    <hyperlink ref="B1" location="'交易性金融资产汇总 '!B6" display="返回"/>
  </hyperlinks>
  <printOptions horizontalCentered="1"/>
  <pageMargins left="0.354330708661417" right="0.354330708661417" top="0.78740157480315" bottom="0.78740157480315" header="0.866141732283464" footer="0.511811023622047"/>
  <pageSetup paperSize="9" scale="81" fitToHeight="0" orientation="landscape"/>
  <headerFooter alignWithMargins="0">
    <oddHeader>&amp;R&amp;"宋体,常规"&amp;9表&amp;"Times New Roman,常规"3-2-1
&amp;"宋体,常规"共&amp;"Times New Roman,常规"&amp;N&amp;"宋体,常规"页第&amp;"Times New Roman,常规"&amp;P&amp;"宋体,常规"页</oddHead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2" sqref="A2:N2"/>
    </sheetView>
  </sheetViews>
  <sheetFormatPr defaultColWidth="11" defaultRowHeight="15" customHeight="1"/>
  <cols>
    <col min="1" max="1" width="5.5" style="4" customWidth="1"/>
    <col min="2" max="2" width="18.1" style="4" customWidth="1"/>
    <col min="3" max="4" width="9" style="4" customWidth="1"/>
    <col min="5" max="6" width="8.1" style="4" customWidth="1"/>
    <col min="7" max="7" width="9" style="5" customWidth="1"/>
    <col min="8" max="8" width="11" style="5" customWidth="1"/>
    <col min="9" max="9" width="15.1" style="5" customWidth="1" outlineLevel="1"/>
    <col min="10" max="11" width="15.1" style="5" customWidth="1"/>
    <col min="12" max="12" width="10" style="5" customWidth="1"/>
    <col min="13" max="13" width="7.6" style="5" customWidth="1"/>
    <col min="14" max="33" width="9" style="5" customWidth="1"/>
    <col min="34" max="16384" width="11" style="5"/>
  </cols>
  <sheetData>
    <row r="1" s="1" customFormat="1" ht="12" customHeight="1" spans="1:13">
      <c r="A1" s="6" t="s">
        <v>135</v>
      </c>
      <c r="B1" s="38" t="s">
        <v>429</v>
      </c>
      <c r="C1" s="8"/>
      <c r="D1" s="8"/>
      <c r="E1" s="8"/>
      <c r="F1" s="8"/>
      <c r="G1" s="9"/>
      <c r="H1" s="9"/>
      <c r="I1" s="9"/>
      <c r="J1" s="9"/>
      <c r="K1" s="9"/>
      <c r="L1" s="9"/>
      <c r="M1" s="9"/>
    </row>
    <row r="2" s="2" customFormat="1" ht="29.4" customHeight="1" spans="1:14">
      <c r="A2" s="10" t="s">
        <v>499</v>
      </c>
      <c r="B2" s="10"/>
      <c r="C2" s="10"/>
      <c r="D2" s="10"/>
      <c r="E2" s="10"/>
      <c r="F2" s="10"/>
      <c r="G2" s="10"/>
      <c r="H2" s="10"/>
      <c r="I2" s="10"/>
      <c r="J2" s="10"/>
      <c r="K2" s="10"/>
      <c r="L2" s="10"/>
      <c r="M2" s="10"/>
      <c r="N2" s="10"/>
    </row>
    <row r="3" customHeight="1" spans="1:13">
      <c r="A3" s="12" t="str">
        <f>CONCATENATE(封面!D7,封面!F7,封面!G7,封面!H7,封面!I7,封面!J7,封面!K7)</f>
        <v>评估基准日：2024年8月31日</v>
      </c>
      <c r="B3" s="12"/>
      <c r="C3" s="12"/>
      <c r="D3" s="12"/>
      <c r="E3" s="12"/>
      <c r="F3" s="12"/>
      <c r="G3" s="12"/>
      <c r="H3" s="12"/>
      <c r="I3" s="12"/>
      <c r="J3" s="12"/>
      <c r="K3" s="13"/>
      <c r="L3" s="13"/>
      <c r="M3" s="13"/>
    </row>
    <row r="4" customHeight="1" spans="1:14">
      <c r="A4" s="14" t="str">
        <f>封面!D5&amp;封面!F5</f>
        <v>产权持有人：中石油昆仑燃气有限公司开封分公司</v>
      </c>
      <c r="N4" s="564" t="e">
        <f>#REF!</f>
        <v>#REF!</v>
      </c>
    </row>
    <row r="5" s="3" customFormat="1" customHeight="1" spans="1:14">
      <c r="A5" s="16" t="s">
        <v>462</v>
      </c>
      <c r="B5" s="16" t="s">
        <v>489</v>
      </c>
      <c r="C5" s="16" t="s">
        <v>500</v>
      </c>
      <c r="D5" s="16" t="s">
        <v>501</v>
      </c>
      <c r="E5" s="16" t="s">
        <v>502</v>
      </c>
      <c r="F5" s="16" t="s">
        <v>492</v>
      </c>
      <c r="G5" s="19" t="s">
        <v>503</v>
      </c>
      <c r="H5" s="19" t="s">
        <v>504</v>
      </c>
      <c r="I5" s="17" t="s">
        <v>433</v>
      </c>
      <c r="J5" s="55" t="s">
        <v>434</v>
      </c>
      <c r="K5" s="19" t="s">
        <v>435</v>
      </c>
      <c r="L5" s="19" t="s">
        <v>436</v>
      </c>
      <c r="M5" s="19" t="s">
        <v>467</v>
      </c>
      <c r="N5" s="19" t="s">
        <v>476</v>
      </c>
    </row>
    <row r="6" customHeight="1" spans="1:14">
      <c r="A6" s="43"/>
      <c r="B6" s="558"/>
      <c r="C6" s="43"/>
      <c r="D6" s="43"/>
      <c r="E6" s="559"/>
      <c r="F6" s="559"/>
      <c r="G6" s="46"/>
      <c r="H6" s="560"/>
      <c r="I6" s="23"/>
      <c r="J6" s="26"/>
      <c r="K6" s="24"/>
      <c r="L6" s="24" t="str">
        <f t="shared" ref="L6:L27" si="0">IF(K6-I6=0,"",(K6-I6))</f>
        <v/>
      </c>
      <c r="M6" s="24" t="str">
        <f t="shared" ref="M6:M27" si="1">IF(J6=0,"",(K6-J6)/J6*100)</f>
        <v/>
      </c>
      <c r="N6" s="266"/>
    </row>
    <row r="7" customHeight="1" spans="1:14">
      <c r="A7" s="43"/>
      <c r="B7" s="558"/>
      <c r="C7" s="43"/>
      <c r="D7" s="43"/>
      <c r="E7" s="559"/>
      <c r="F7" s="559"/>
      <c r="G7" s="46"/>
      <c r="H7" s="560"/>
      <c r="I7" s="23"/>
      <c r="J7" s="26"/>
      <c r="K7" s="24"/>
      <c r="L7" s="24" t="str">
        <f t="shared" si="0"/>
        <v/>
      </c>
      <c r="M7" s="24" t="str">
        <f t="shared" si="1"/>
        <v/>
      </c>
      <c r="N7" s="266"/>
    </row>
    <row r="8" customHeight="1" spans="1:14">
      <c r="A8" s="43"/>
      <c r="B8" s="558"/>
      <c r="C8" s="43"/>
      <c r="D8" s="43"/>
      <c r="E8" s="559"/>
      <c r="F8" s="559"/>
      <c r="G8" s="46"/>
      <c r="H8" s="560"/>
      <c r="I8" s="23"/>
      <c r="J8" s="26"/>
      <c r="K8" s="24"/>
      <c r="L8" s="24" t="str">
        <f t="shared" si="0"/>
        <v/>
      </c>
      <c r="M8" s="24" t="str">
        <f t="shared" si="1"/>
        <v/>
      </c>
      <c r="N8" s="266"/>
    </row>
    <row r="9" customHeight="1" spans="1:14">
      <c r="A9" s="43"/>
      <c r="B9" s="558"/>
      <c r="C9" s="43"/>
      <c r="D9" s="43"/>
      <c r="E9" s="559"/>
      <c r="F9" s="559"/>
      <c r="G9" s="46"/>
      <c r="H9" s="560"/>
      <c r="I9" s="23"/>
      <c r="J9" s="26"/>
      <c r="K9" s="24"/>
      <c r="L9" s="24" t="str">
        <f t="shared" si="0"/>
        <v/>
      </c>
      <c r="M9" s="24" t="str">
        <f t="shared" si="1"/>
        <v/>
      </c>
      <c r="N9" s="266"/>
    </row>
    <row r="10" customHeight="1" spans="1:14">
      <c r="A10" s="43"/>
      <c r="B10" s="558"/>
      <c r="C10" s="43"/>
      <c r="D10" s="43"/>
      <c r="E10" s="559"/>
      <c r="F10" s="559"/>
      <c r="G10" s="46"/>
      <c r="H10" s="560"/>
      <c r="I10" s="23"/>
      <c r="J10" s="26"/>
      <c r="K10" s="24"/>
      <c r="L10" s="24" t="str">
        <f t="shared" si="0"/>
        <v/>
      </c>
      <c r="M10" s="24" t="str">
        <f t="shared" si="1"/>
        <v/>
      </c>
      <c r="N10" s="266"/>
    </row>
    <row r="11" customHeight="1" spans="1:14">
      <c r="A11" s="43"/>
      <c r="B11" s="558"/>
      <c r="C11" s="43"/>
      <c r="D11" s="43"/>
      <c r="E11" s="559"/>
      <c r="F11" s="559"/>
      <c r="G11" s="46"/>
      <c r="H11" s="560"/>
      <c r="I11" s="23"/>
      <c r="J11" s="26"/>
      <c r="K11" s="24"/>
      <c r="L11" s="24" t="str">
        <f t="shared" si="0"/>
        <v/>
      </c>
      <c r="M11" s="24" t="str">
        <f t="shared" si="1"/>
        <v/>
      </c>
      <c r="N11" s="266"/>
    </row>
    <row r="12" customHeight="1" spans="1:14">
      <c r="A12" s="43"/>
      <c r="B12" s="558"/>
      <c r="C12" s="43"/>
      <c r="D12" s="43"/>
      <c r="E12" s="559"/>
      <c r="F12" s="559"/>
      <c r="G12" s="46"/>
      <c r="H12" s="560"/>
      <c r="I12" s="23"/>
      <c r="J12" s="26"/>
      <c r="K12" s="24"/>
      <c r="L12" s="24" t="str">
        <f t="shared" si="0"/>
        <v/>
      </c>
      <c r="M12" s="24" t="str">
        <f t="shared" si="1"/>
        <v/>
      </c>
      <c r="N12" s="266"/>
    </row>
    <row r="13" customHeight="1" spans="1:14">
      <c r="A13" s="43"/>
      <c r="B13" s="558"/>
      <c r="C13" s="43"/>
      <c r="D13" s="43"/>
      <c r="E13" s="559"/>
      <c r="F13" s="559"/>
      <c r="G13" s="46"/>
      <c r="H13" s="560"/>
      <c r="I13" s="23"/>
      <c r="J13" s="26"/>
      <c r="K13" s="24"/>
      <c r="L13" s="24" t="str">
        <f t="shared" si="0"/>
        <v/>
      </c>
      <c r="M13" s="24" t="str">
        <f t="shared" si="1"/>
        <v/>
      </c>
      <c r="N13" s="266"/>
    </row>
    <row r="14" customHeight="1" spans="1:14">
      <c r="A14" s="43"/>
      <c r="B14" s="558"/>
      <c r="C14" s="43"/>
      <c r="D14" s="43"/>
      <c r="E14" s="559"/>
      <c r="F14" s="559"/>
      <c r="G14" s="46"/>
      <c r="H14" s="560"/>
      <c r="I14" s="23"/>
      <c r="J14" s="26"/>
      <c r="K14" s="24"/>
      <c r="L14" s="24" t="str">
        <f t="shared" si="0"/>
        <v/>
      </c>
      <c r="M14" s="24" t="str">
        <f t="shared" si="1"/>
        <v/>
      </c>
      <c r="N14" s="266"/>
    </row>
    <row r="15" customHeight="1" spans="1:14">
      <c r="A15" s="43"/>
      <c r="B15" s="558"/>
      <c r="C15" s="43"/>
      <c r="D15" s="43"/>
      <c r="E15" s="559"/>
      <c r="F15" s="559"/>
      <c r="G15" s="46"/>
      <c r="H15" s="560"/>
      <c r="I15" s="23"/>
      <c r="J15" s="26"/>
      <c r="K15" s="24"/>
      <c r="L15" s="24" t="str">
        <f t="shared" si="0"/>
        <v/>
      </c>
      <c r="M15" s="24" t="str">
        <f t="shared" si="1"/>
        <v/>
      </c>
      <c r="N15" s="266"/>
    </row>
    <row r="16" customHeight="1" spans="1:14">
      <c r="A16" s="43"/>
      <c r="B16" s="558"/>
      <c r="C16" s="43"/>
      <c r="D16" s="43"/>
      <c r="E16" s="559"/>
      <c r="F16" s="559"/>
      <c r="G16" s="46"/>
      <c r="H16" s="560"/>
      <c r="I16" s="23"/>
      <c r="J16" s="26"/>
      <c r="K16" s="24"/>
      <c r="L16" s="24" t="str">
        <f t="shared" si="0"/>
        <v/>
      </c>
      <c r="M16" s="24" t="str">
        <f t="shared" si="1"/>
        <v/>
      </c>
      <c r="N16" s="266"/>
    </row>
    <row r="17" customHeight="1" spans="1:14">
      <c r="A17" s="43"/>
      <c r="B17" s="558"/>
      <c r="C17" s="43"/>
      <c r="D17" s="43"/>
      <c r="E17" s="559"/>
      <c r="F17" s="559"/>
      <c r="G17" s="46"/>
      <c r="H17" s="560"/>
      <c r="I17" s="23"/>
      <c r="J17" s="26"/>
      <c r="K17" s="24"/>
      <c r="L17" s="24" t="str">
        <f t="shared" si="0"/>
        <v/>
      </c>
      <c r="M17" s="24" t="str">
        <f t="shared" si="1"/>
        <v/>
      </c>
      <c r="N17" s="266"/>
    </row>
    <row r="18" customHeight="1" spans="1:14">
      <c r="A18" s="43"/>
      <c r="B18" s="558"/>
      <c r="C18" s="43"/>
      <c r="D18" s="43"/>
      <c r="E18" s="559"/>
      <c r="F18" s="559"/>
      <c r="G18" s="46"/>
      <c r="H18" s="560"/>
      <c r="I18" s="23"/>
      <c r="J18" s="26"/>
      <c r="K18" s="24"/>
      <c r="L18" s="24" t="str">
        <f t="shared" si="0"/>
        <v/>
      </c>
      <c r="M18" s="24" t="str">
        <f t="shared" si="1"/>
        <v/>
      </c>
      <c r="N18" s="266"/>
    </row>
    <row r="19" customHeight="1" spans="1:14">
      <c r="A19" s="43"/>
      <c r="B19" s="558"/>
      <c r="C19" s="43"/>
      <c r="D19" s="43"/>
      <c r="E19" s="559"/>
      <c r="F19" s="559"/>
      <c r="G19" s="46"/>
      <c r="H19" s="560"/>
      <c r="I19" s="23"/>
      <c r="J19" s="26"/>
      <c r="K19" s="24"/>
      <c r="L19" s="24" t="str">
        <f t="shared" si="0"/>
        <v/>
      </c>
      <c r="M19" s="24" t="str">
        <f t="shared" si="1"/>
        <v/>
      </c>
      <c r="N19" s="266"/>
    </row>
    <row r="20" customHeight="1" spans="1:14">
      <c r="A20" s="43"/>
      <c r="B20" s="558"/>
      <c r="C20" s="43"/>
      <c r="D20" s="43"/>
      <c r="E20" s="559"/>
      <c r="F20" s="559"/>
      <c r="G20" s="46"/>
      <c r="H20" s="560"/>
      <c r="I20" s="23"/>
      <c r="J20" s="26"/>
      <c r="K20" s="24"/>
      <c r="L20" s="24" t="str">
        <f t="shared" si="0"/>
        <v/>
      </c>
      <c r="M20" s="24" t="str">
        <f t="shared" si="1"/>
        <v/>
      </c>
      <c r="N20" s="266"/>
    </row>
    <row r="21" customHeight="1" spans="1:14">
      <c r="A21" s="43"/>
      <c r="B21" s="558"/>
      <c r="C21" s="43"/>
      <c r="D21" s="43"/>
      <c r="E21" s="559"/>
      <c r="F21" s="559"/>
      <c r="G21" s="46"/>
      <c r="H21" s="560"/>
      <c r="I21" s="23"/>
      <c r="J21" s="26"/>
      <c r="K21" s="24"/>
      <c r="L21" s="24" t="str">
        <f t="shared" si="0"/>
        <v/>
      </c>
      <c r="M21" s="24" t="str">
        <f t="shared" si="1"/>
        <v/>
      </c>
      <c r="N21" s="266"/>
    </row>
    <row r="22" customHeight="1" spans="1:14">
      <c r="A22" s="43"/>
      <c r="B22" s="558"/>
      <c r="C22" s="43"/>
      <c r="D22" s="43"/>
      <c r="E22" s="559"/>
      <c r="F22" s="559"/>
      <c r="G22" s="46"/>
      <c r="H22" s="560"/>
      <c r="I22" s="23"/>
      <c r="J22" s="26"/>
      <c r="K22" s="24"/>
      <c r="L22" s="24" t="str">
        <f t="shared" si="0"/>
        <v/>
      </c>
      <c r="M22" s="24" t="str">
        <f t="shared" si="1"/>
        <v/>
      </c>
      <c r="N22" s="266"/>
    </row>
    <row r="23" customHeight="1" spans="1:14">
      <c r="A23" s="43"/>
      <c r="B23" s="558"/>
      <c r="C23" s="43"/>
      <c r="D23" s="43"/>
      <c r="E23" s="559"/>
      <c r="F23" s="559"/>
      <c r="G23" s="46"/>
      <c r="H23" s="560"/>
      <c r="I23" s="23"/>
      <c r="J23" s="26"/>
      <c r="K23" s="24"/>
      <c r="L23" s="24" t="str">
        <f t="shared" si="0"/>
        <v/>
      </c>
      <c r="M23" s="24" t="str">
        <f t="shared" si="1"/>
        <v/>
      </c>
      <c r="N23" s="266"/>
    </row>
    <row r="24" customHeight="1" spans="1:14">
      <c r="A24" s="43"/>
      <c r="B24" s="558"/>
      <c r="C24" s="43"/>
      <c r="D24" s="43"/>
      <c r="E24" s="559"/>
      <c r="F24" s="559"/>
      <c r="G24" s="46"/>
      <c r="H24" s="560"/>
      <c r="I24" s="23"/>
      <c r="J24" s="26"/>
      <c r="K24" s="24"/>
      <c r="L24" s="24" t="str">
        <f t="shared" si="0"/>
        <v/>
      </c>
      <c r="M24" s="24" t="str">
        <f t="shared" si="1"/>
        <v/>
      </c>
      <c r="N24" s="266"/>
    </row>
    <row r="25" customHeight="1" spans="1:14">
      <c r="A25" s="43"/>
      <c r="B25" s="558"/>
      <c r="C25" s="43"/>
      <c r="D25" s="43"/>
      <c r="E25" s="559"/>
      <c r="F25" s="559"/>
      <c r="G25" s="46"/>
      <c r="H25" s="560"/>
      <c r="I25" s="23"/>
      <c r="J25" s="26"/>
      <c r="K25" s="24"/>
      <c r="L25" s="24" t="str">
        <f t="shared" si="0"/>
        <v/>
      </c>
      <c r="M25" s="24" t="str">
        <f t="shared" si="1"/>
        <v/>
      </c>
      <c r="N25" s="266"/>
    </row>
    <row r="26" customHeight="1" spans="1:14">
      <c r="A26" s="43"/>
      <c r="B26" s="558"/>
      <c r="C26" s="43"/>
      <c r="D26" s="43"/>
      <c r="E26" s="559"/>
      <c r="F26" s="559"/>
      <c r="G26" s="46"/>
      <c r="H26" s="560"/>
      <c r="I26" s="23"/>
      <c r="J26" s="26"/>
      <c r="K26" s="24"/>
      <c r="L26" s="24" t="str">
        <f t="shared" si="0"/>
        <v/>
      </c>
      <c r="M26" s="24" t="str">
        <f t="shared" si="1"/>
        <v/>
      </c>
      <c r="N26" s="266"/>
    </row>
    <row r="27" customHeight="1" spans="1:14">
      <c r="A27" s="27" t="s">
        <v>498</v>
      </c>
      <c r="B27" s="57"/>
      <c r="C27" s="67"/>
      <c r="D27" s="67"/>
      <c r="E27" s="559"/>
      <c r="F27" s="559"/>
      <c r="G27" s="266"/>
      <c r="H27" s="563"/>
      <c r="I27" s="23">
        <f>SUM(I6:I26)</f>
        <v>0</v>
      </c>
      <c r="J27" s="26">
        <f>SUM(J6:J26)</f>
        <v>0</v>
      </c>
      <c r="K27" s="24">
        <f>SUM(K6:K26)</f>
        <v>0</v>
      </c>
      <c r="L27" s="24" t="str">
        <f t="shared" si="0"/>
        <v/>
      </c>
      <c r="M27" s="24" t="str">
        <f t="shared" si="1"/>
        <v/>
      </c>
      <c r="N27" s="266"/>
    </row>
    <row r="28" customHeight="1" spans="1:11">
      <c r="A28" s="30" t="str">
        <f>封面!D9&amp;封面!F9</f>
        <v>产权持有人填表人：刘砚岷</v>
      </c>
      <c r="K28" s="5" t="str">
        <f>"评估人员："&amp;封面!F21</f>
        <v>评估人员：</v>
      </c>
    </row>
    <row r="29" customHeight="1" spans="1:1">
      <c r="A29" s="30" t="str">
        <f>CONCATENATE(封面!D13,封面!F13,封面!G13,封面!H13,封面!I13,封面!J13,封面!K13)</f>
        <v>填表日期：2024年9月20日</v>
      </c>
    </row>
  </sheetData>
  <mergeCells count="3">
    <mergeCell ref="A2:N2"/>
    <mergeCell ref="A3:M3"/>
    <mergeCell ref="A27:B27"/>
  </mergeCells>
  <hyperlinks>
    <hyperlink ref="A1" location="索引目录!E10" display="返回索引页"/>
    <hyperlink ref="B1" location="'交易性金融资产汇总 '!B7" display="返回"/>
  </hyperlinks>
  <printOptions horizontalCentered="1"/>
  <pageMargins left="0.354330708661417" right="0.354330708661417" top="0.78740157480315" bottom="0.78740157480315" header="0.905511811023622" footer="0.511811023622047"/>
  <pageSetup paperSize="9" scale="94" fitToHeight="0" orientation="landscape"/>
  <headerFooter alignWithMargins="0">
    <oddHeader>&amp;R&amp;"宋体,常规"&amp;9表&amp;"Times New Roman,常规"3-2-2
&amp;"宋体,常规"共&amp;"Times New Roman,常规"&amp;N&amp;"宋体,常规"页第&amp;"Times New Roman,常规"&amp;P&amp;"宋体,常规"页</oddHead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2" sqref="A2:O2"/>
    </sheetView>
  </sheetViews>
  <sheetFormatPr defaultColWidth="11" defaultRowHeight="15.75" customHeight="1"/>
  <cols>
    <col min="1" max="1" width="5.1" style="4" customWidth="1"/>
    <col min="2" max="2" width="16.6" style="4" customWidth="1"/>
    <col min="3" max="4" width="11.6" style="4" customWidth="1"/>
    <col min="5" max="6" width="8.6" style="4" customWidth="1"/>
    <col min="7" max="7" width="8.6" style="5" customWidth="1"/>
    <col min="8" max="8" width="9.4" style="5" customWidth="1"/>
    <col min="9" max="9" width="13.1" style="5" customWidth="1" outlineLevel="1"/>
    <col min="10" max="10" width="13.6" style="5" customWidth="1"/>
    <col min="11" max="11" width="12" style="5" customWidth="1"/>
    <col min="12" max="12" width="13.6" style="5" customWidth="1"/>
    <col min="13" max="13" width="10" style="5" customWidth="1"/>
    <col min="14" max="14" width="7.9" style="5" customWidth="1"/>
    <col min="15" max="34" width="9" style="5" customWidth="1"/>
    <col min="35" max="16384" width="11" style="5"/>
  </cols>
  <sheetData>
    <row r="1" s="1" customFormat="1" ht="12" customHeight="1" spans="1:14">
      <c r="A1" s="6" t="s">
        <v>135</v>
      </c>
      <c r="B1" s="38" t="s">
        <v>429</v>
      </c>
      <c r="C1" s="8"/>
      <c r="D1" s="8"/>
      <c r="E1" s="8"/>
      <c r="F1" s="8"/>
      <c r="G1" s="9"/>
      <c r="H1" s="9"/>
      <c r="I1" s="9"/>
      <c r="J1" s="9"/>
      <c r="K1" s="9"/>
      <c r="L1" s="9"/>
      <c r="M1" s="9"/>
      <c r="N1" s="9"/>
    </row>
    <row r="2" s="2" customFormat="1" ht="29.4" customHeight="1" spans="1:15">
      <c r="A2" s="10" t="s">
        <v>505</v>
      </c>
      <c r="B2" s="10"/>
      <c r="C2" s="10"/>
      <c r="D2" s="10"/>
      <c r="E2" s="10"/>
      <c r="F2" s="10"/>
      <c r="G2" s="10"/>
      <c r="H2" s="10"/>
      <c r="I2" s="10"/>
      <c r="J2" s="10"/>
      <c r="K2" s="10"/>
      <c r="L2" s="10"/>
      <c r="M2" s="10"/>
      <c r="N2" s="10"/>
      <c r="O2" s="10"/>
    </row>
    <row r="3" ht="14.25" customHeight="1" spans="1:14">
      <c r="A3" s="12" t="str">
        <f>CONCATENATE(封面!D7,封面!F7,封面!G7,封面!H7,封面!I7,封面!J7,封面!K7)</f>
        <v>评估基准日：2024年8月31日</v>
      </c>
      <c r="B3" s="12"/>
      <c r="C3" s="12"/>
      <c r="D3" s="12"/>
      <c r="E3" s="12"/>
      <c r="F3" s="12"/>
      <c r="G3" s="12"/>
      <c r="H3" s="12"/>
      <c r="I3" s="12"/>
      <c r="J3" s="12"/>
      <c r="K3" s="13"/>
      <c r="L3" s="13"/>
      <c r="M3" s="13"/>
      <c r="N3" s="13"/>
    </row>
    <row r="4" customHeight="1" spans="1:15">
      <c r="A4" s="14" t="str">
        <f>封面!D5&amp;封面!F5</f>
        <v>产权持有人：中石油昆仑燃气有限公司开封分公司</v>
      </c>
      <c r="O4" s="15" t="e">
        <f>#REF!</f>
        <v>#REF!</v>
      </c>
    </row>
    <row r="5" s="3" customFormat="1" customHeight="1" spans="1:15">
      <c r="A5" s="16" t="s">
        <v>462</v>
      </c>
      <c r="B5" s="16" t="s">
        <v>506</v>
      </c>
      <c r="C5" s="16" t="s">
        <v>507</v>
      </c>
      <c r="D5" s="16" t="s">
        <v>508</v>
      </c>
      <c r="E5" s="16" t="s">
        <v>509</v>
      </c>
      <c r="F5" s="16" t="s">
        <v>492</v>
      </c>
      <c r="G5" s="19" t="s">
        <v>510</v>
      </c>
      <c r="H5" s="19" t="s">
        <v>504</v>
      </c>
      <c r="I5" s="17" t="s">
        <v>433</v>
      </c>
      <c r="J5" s="55" t="s">
        <v>434</v>
      </c>
      <c r="K5" s="19" t="s">
        <v>511</v>
      </c>
      <c r="L5" s="19" t="s">
        <v>435</v>
      </c>
      <c r="M5" s="19" t="s">
        <v>436</v>
      </c>
      <c r="N5" s="19" t="s">
        <v>467</v>
      </c>
      <c r="O5" s="19" t="s">
        <v>476</v>
      </c>
    </row>
    <row r="6" customHeight="1" spans="1:15">
      <c r="A6" s="43"/>
      <c r="B6" s="558"/>
      <c r="C6" s="43"/>
      <c r="D6" s="65"/>
      <c r="E6" s="559"/>
      <c r="F6" s="559"/>
      <c r="G6" s="46"/>
      <c r="H6" s="560"/>
      <c r="I6" s="23"/>
      <c r="J6" s="26"/>
      <c r="K6" s="24"/>
      <c r="L6" s="24"/>
      <c r="M6" s="24" t="str">
        <f t="shared" ref="M6:M27" si="0">IF(L6-J6=0,"",(L6-J6))</f>
        <v/>
      </c>
      <c r="N6" s="24" t="str">
        <f t="shared" ref="N6:N27" si="1">IF(J6=0,"",(L6-J6)/J6*100)</f>
        <v/>
      </c>
      <c r="O6" s="266"/>
    </row>
    <row r="7" customHeight="1" spans="1:15">
      <c r="A7" s="43"/>
      <c r="B7" s="558"/>
      <c r="C7" s="43"/>
      <c r="D7" s="65"/>
      <c r="E7" s="559"/>
      <c r="F7" s="561"/>
      <c r="G7" s="562"/>
      <c r="H7" s="560"/>
      <c r="I7" s="23"/>
      <c r="J7" s="26"/>
      <c r="K7" s="24"/>
      <c r="L7" s="24"/>
      <c r="M7" s="24" t="str">
        <f t="shared" si="0"/>
        <v/>
      </c>
      <c r="N7" s="24" t="str">
        <f t="shared" si="1"/>
        <v/>
      </c>
      <c r="O7" s="266"/>
    </row>
    <row r="8" customHeight="1" spans="1:15">
      <c r="A8" s="43"/>
      <c r="B8" s="558"/>
      <c r="C8" s="43"/>
      <c r="D8" s="65"/>
      <c r="E8" s="559"/>
      <c r="F8" s="561"/>
      <c r="G8" s="562"/>
      <c r="H8" s="560"/>
      <c r="I8" s="23"/>
      <c r="J8" s="26"/>
      <c r="K8" s="24"/>
      <c r="L8" s="24"/>
      <c r="M8" s="24" t="str">
        <f t="shared" si="0"/>
        <v/>
      </c>
      <c r="N8" s="24" t="str">
        <f t="shared" si="1"/>
        <v/>
      </c>
      <c r="O8" s="266"/>
    </row>
    <row r="9" customHeight="1" spans="1:15">
      <c r="A9" s="43"/>
      <c r="B9" s="558"/>
      <c r="C9" s="43"/>
      <c r="D9" s="65"/>
      <c r="E9" s="559"/>
      <c r="F9" s="561"/>
      <c r="G9" s="562"/>
      <c r="H9" s="560"/>
      <c r="I9" s="23"/>
      <c r="J9" s="26"/>
      <c r="K9" s="24"/>
      <c r="L9" s="24"/>
      <c r="M9" s="24" t="str">
        <f t="shared" si="0"/>
        <v/>
      </c>
      <c r="N9" s="24" t="str">
        <f t="shared" si="1"/>
        <v/>
      </c>
      <c r="O9" s="266"/>
    </row>
    <row r="10" customHeight="1" spans="1:15">
      <c r="A10" s="43"/>
      <c r="B10" s="558"/>
      <c r="C10" s="43"/>
      <c r="D10" s="65"/>
      <c r="E10" s="559"/>
      <c r="F10" s="561"/>
      <c r="G10" s="562"/>
      <c r="H10" s="560"/>
      <c r="I10" s="23" t="s">
        <v>497</v>
      </c>
      <c r="J10" s="26"/>
      <c r="K10" s="24"/>
      <c r="L10" s="24"/>
      <c r="M10" s="24" t="str">
        <f t="shared" si="0"/>
        <v/>
      </c>
      <c r="N10" s="24" t="str">
        <f t="shared" si="1"/>
        <v/>
      </c>
      <c r="O10" s="266"/>
    </row>
    <row r="11" customHeight="1" spans="1:15">
      <c r="A11" s="43"/>
      <c r="B11" s="558"/>
      <c r="C11" s="43"/>
      <c r="D11" s="65"/>
      <c r="E11" s="559"/>
      <c r="F11" s="561"/>
      <c r="G11" s="562"/>
      <c r="H11" s="560"/>
      <c r="I11" s="23"/>
      <c r="J11" s="26"/>
      <c r="K11" s="24"/>
      <c r="L11" s="24"/>
      <c r="M11" s="24" t="str">
        <f t="shared" si="0"/>
        <v/>
      </c>
      <c r="N11" s="24" t="str">
        <f t="shared" si="1"/>
        <v/>
      </c>
      <c r="O11" s="266"/>
    </row>
    <row r="12" customHeight="1" spans="1:15">
      <c r="A12" s="43"/>
      <c r="B12" s="558"/>
      <c r="C12" s="43"/>
      <c r="D12" s="65"/>
      <c r="E12" s="559"/>
      <c r="F12" s="561"/>
      <c r="G12" s="562"/>
      <c r="H12" s="560"/>
      <c r="I12" s="23"/>
      <c r="J12" s="26"/>
      <c r="K12" s="24"/>
      <c r="L12" s="24"/>
      <c r="M12" s="24" t="str">
        <f t="shared" si="0"/>
        <v/>
      </c>
      <c r="N12" s="24" t="str">
        <f t="shared" si="1"/>
        <v/>
      </c>
      <c r="O12" s="266"/>
    </row>
    <row r="13" customHeight="1" spans="1:15">
      <c r="A13" s="43"/>
      <c r="B13" s="558"/>
      <c r="C13" s="43"/>
      <c r="D13" s="65"/>
      <c r="E13" s="559"/>
      <c r="F13" s="561"/>
      <c r="G13" s="562"/>
      <c r="H13" s="560"/>
      <c r="I13" s="23"/>
      <c r="J13" s="26"/>
      <c r="K13" s="24"/>
      <c r="L13" s="24"/>
      <c r="M13" s="24" t="str">
        <f t="shared" si="0"/>
        <v/>
      </c>
      <c r="N13" s="24" t="str">
        <f t="shared" si="1"/>
        <v/>
      </c>
      <c r="O13" s="266"/>
    </row>
    <row r="14" customHeight="1" spans="1:15">
      <c r="A14" s="43"/>
      <c r="B14" s="558"/>
      <c r="C14" s="43"/>
      <c r="D14" s="65"/>
      <c r="E14" s="559"/>
      <c r="F14" s="561"/>
      <c r="G14" s="562"/>
      <c r="H14" s="560"/>
      <c r="I14" s="23"/>
      <c r="J14" s="26"/>
      <c r="K14" s="24"/>
      <c r="L14" s="24"/>
      <c r="M14" s="24" t="str">
        <f t="shared" si="0"/>
        <v/>
      </c>
      <c r="N14" s="24" t="str">
        <f t="shared" si="1"/>
        <v/>
      </c>
      <c r="O14" s="266"/>
    </row>
    <row r="15" customHeight="1" spans="1:15">
      <c r="A15" s="43"/>
      <c r="B15" s="558"/>
      <c r="C15" s="43"/>
      <c r="D15" s="65"/>
      <c r="E15" s="559"/>
      <c r="F15" s="561"/>
      <c r="G15" s="562"/>
      <c r="H15" s="560"/>
      <c r="I15" s="23"/>
      <c r="J15" s="26"/>
      <c r="K15" s="24"/>
      <c r="L15" s="24"/>
      <c r="M15" s="24" t="str">
        <f t="shared" si="0"/>
        <v/>
      </c>
      <c r="N15" s="24" t="str">
        <f t="shared" si="1"/>
        <v/>
      </c>
      <c r="O15" s="266"/>
    </row>
    <row r="16" customHeight="1" spans="1:15">
      <c r="A16" s="43"/>
      <c r="B16" s="558"/>
      <c r="C16" s="43"/>
      <c r="D16" s="65"/>
      <c r="E16" s="559"/>
      <c r="F16" s="561"/>
      <c r="G16" s="562"/>
      <c r="H16" s="560"/>
      <c r="I16" s="23"/>
      <c r="J16" s="26"/>
      <c r="K16" s="24"/>
      <c r="L16" s="24"/>
      <c r="M16" s="24" t="str">
        <f t="shared" si="0"/>
        <v/>
      </c>
      <c r="N16" s="24" t="str">
        <f t="shared" si="1"/>
        <v/>
      </c>
      <c r="O16" s="266"/>
    </row>
    <row r="17" customHeight="1" spans="1:15">
      <c r="A17" s="43"/>
      <c r="B17" s="558"/>
      <c r="C17" s="43"/>
      <c r="D17" s="65"/>
      <c r="E17" s="559"/>
      <c r="F17" s="561"/>
      <c r="G17" s="562"/>
      <c r="H17" s="560"/>
      <c r="I17" s="23"/>
      <c r="J17" s="26"/>
      <c r="K17" s="24"/>
      <c r="L17" s="24"/>
      <c r="M17" s="24" t="str">
        <f t="shared" si="0"/>
        <v/>
      </c>
      <c r="N17" s="24" t="str">
        <f t="shared" si="1"/>
        <v/>
      </c>
      <c r="O17" s="266"/>
    </row>
    <row r="18" customHeight="1" spans="1:15">
      <c r="A18" s="43"/>
      <c r="B18" s="558"/>
      <c r="C18" s="43"/>
      <c r="D18" s="65"/>
      <c r="E18" s="559"/>
      <c r="F18" s="561"/>
      <c r="G18" s="562"/>
      <c r="H18" s="560"/>
      <c r="I18" s="23"/>
      <c r="J18" s="26"/>
      <c r="K18" s="24"/>
      <c r="L18" s="24"/>
      <c r="M18" s="24" t="str">
        <f t="shared" si="0"/>
        <v/>
      </c>
      <c r="N18" s="24" t="str">
        <f t="shared" si="1"/>
        <v/>
      </c>
      <c r="O18" s="266"/>
    </row>
    <row r="19" customHeight="1" spans="1:15">
      <c r="A19" s="43"/>
      <c r="B19" s="558"/>
      <c r="C19" s="43"/>
      <c r="D19" s="65"/>
      <c r="E19" s="559"/>
      <c r="F19" s="561"/>
      <c r="G19" s="562"/>
      <c r="H19" s="560"/>
      <c r="I19" s="23"/>
      <c r="J19" s="26"/>
      <c r="K19" s="24"/>
      <c r="L19" s="24"/>
      <c r="M19" s="24" t="str">
        <f t="shared" si="0"/>
        <v/>
      </c>
      <c r="N19" s="24" t="str">
        <f t="shared" si="1"/>
        <v/>
      </c>
      <c r="O19" s="266"/>
    </row>
    <row r="20" customHeight="1" spans="1:15">
      <c r="A20" s="43"/>
      <c r="B20" s="558"/>
      <c r="C20" s="43"/>
      <c r="D20" s="65"/>
      <c r="E20" s="559"/>
      <c r="F20" s="561"/>
      <c r="G20" s="562"/>
      <c r="H20" s="560"/>
      <c r="I20" s="23"/>
      <c r="J20" s="26"/>
      <c r="K20" s="24"/>
      <c r="L20" s="24"/>
      <c r="M20" s="24" t="str">
        <f t="shared" si="0"/>
        <v/>
      </c>
      <c r="N20" s="24" t="str">
        <f t="shared" si="1"/>
        <v/>
      </c>
      <c r="O20" s="266"/>
    </row>
    <row r="21" customHeight="1" spans="1:15">
      <c r="A21" s="43"/>
      <c r="B21" s="558"/>
      <c r="C21" s="43"/>
      <c r="D21" s="65"/>
      <c r="E21" s="559"/>
      <c r="F21" s="561"/>
      <c r="G21" s="562"/>
      <c r="H21" s="560"/>
      <c r="I21" s="23"/>
      <c r="J21" s="26"/>
      <c r="K21" s="24"/>
      <c r="L21" s="24"/>
      <c r="M21" s="24" t="str">
        <f t="shared" si="0"/>
        <v/>
      </c>
      <c r="N21" s="24" t="str">
        <f t="shared" si="1"/>
        <v/>
      </c>
      <c r="O21" s="266"/>
    </row>
    <row r="22" customHeight="1" spans="1:15">
      <c r="A22" s="43"/>
      <c r="B22" s="558"/>
      <c r="C22" s="43"/>
      <c r="D22" s="65"/>
      <c r="E22" s="559"/>
      <c r="F22" s="561"/>
      <c r="G22" s="562"/>
      <c r="H22" s="560"/>
      <c r="I22" s="23"/>
      <c r="J22" s="26"/>
      <c r="K22" s="24"/>
      <c r="L22" s="24"/>
      <c r="M22" s="24" t="str">
        <f t="shared" si="0"/>
        <v/>
      </c>
      <c r="N22" s="24" t="str">
        <f t="shared" si="1"/>
        <v/>
      </c>
      <c r="O22" s="266"/>
    </row>
    <row r="23" customHeight="1" spans="1:15">
      <c r="A23" s="43"/>
      <c r="B23" s="558"/>
      <c r="C23" s="43"/>
      <c r="D23" s="65"/>
      <c r="E23" s="559"/>
      <c r="F23" s="561"/>
      <c r="G23" s="562"/>
      <c r="H23" s="560"/>
      <c r="I23" s="23"/>
      <c r="J23" s="26"/>
      <c r="K23" s="24"/>
      <c r="L23" s="24"/>
      <c r="M23" s="24" t="str">
        <f t="shared" si="0"/>
        <v/>
      </c>
      <c r="N23" s="24" t="str">
        <f t="shared" si="1"/>
        <v/>
      </c>
      <c r="O23" s="266"/>
    </row>
    <row r="24" customHeight="1" spans="1:15">
      <c r="A24" s="43"/>
      <c r="B24" s="558"/>
      <c r="C24" s="43"/>
      <c r="D24" s="65"/>
      <c r="E24" s="559"/>
      <c r="F24" s="561"/>
      <c r="G24" s="562"/>
      <c r="H24" s="560"/>
      <c r="I24" s="23"/>
      <c r="J24" s="26"/>
      <c r="K24" s="24"/>
      <c r="L24" s="24"/>
      <c r="M24" s="24" t="str">
        <f t="shared" si="0"/>
        <v/>
      </c>
      <c r="N24" s="24" t="str">
        <f t="shared" si="1"/>
        <v/>
      </c>
      <c r="O24" s="266"/>
    </row>
    <row r="25" customHeight="1" spans="1:15">
      <c r="A25" s="43"/>
      <c r="B25" s="558"/>
      <c r="C25" s="43"/>
      <c r="D25" s="65"/>
      <c r="E25" s="559"/>
      <c r="F25" s="561"/>
      <c r="G25" s="562"/>
      <c r="H25" s="560"/>
      <c r="I25" s="23"/>
      <c r="J25" s="26"/>
      <c r="K25" s="24"/>
      <c r="L25" s="24"/>
      <c r="M25" s="24" t="str">
        <f t="shared" si="0"/>
        <v/>
      </c>
      <c r="N25" s="24" t="str">
        <f t="shared" si="1"/>
        <v/>
      </c>
      <c r="O25" s="266"/>
    </row>
    <row r="26" customHeight="1" spans="1:15">
      <c r="A26" s="43"/>
      <c r="B26" s="558"/>
      <c r="C26" s="43"/>
      <c r="D26" s="65"/>
      <c r="E26" s="559"/>
      <c r="F26" s="561"/>
      <c r="G26" s="562"/>
      <c r="H26" s="560"/>
      <c r="I26" s="23"/>
      <c r="J26" s="26"/>
      <c r="K26" s="24"/>
      <c r="L26" s="24"/>
      <c r="M26" s="24" t="str">
        <f t="shared" si="0"/>
        <v/>
      </c>
      <c r="N26" s="24" t="str">
        <f t="shared" si="1"/>
        <v/>
      </c>
      <c r="O26" s="266"/>
    </row>
    <row r="27" customHeight="1" spans="1:15">
      <c r="A27" s="27" t="s">
        <v>498</v>
      </c>
      <c r="B27" s="57"/>
      <c r="C27" s="67"/>
      <c r="D27" s="69"/>
      <c r="E27" s="559"/>
      <c r="F27" s="67"/>
      <c r="G27" s="266"/>
      <c r="H27" s="563"/>
      <c r="I27" s="23">
        <f>SUM(I6:I26)</f>
        <v>0</v>
      </c>
      <c r="J27" s="26">
        <f>SUM(J6:J26)</f>
        <v>0</v>
      </c>
      <c r="K27" s="24"/>
      <c r="L27" s="24">
        <f>SUM(L6:L26)</f>
        <v>0</v>
      </c>
      <c r="M27" s="24" t="str">
        <f t="shared" si="0"/>
        <v/>
      </c>
      <c r="N27" s="24" t="str">
        <f t="shared" si="1"/>
        <v/>
      </c>
      <c r="O27" s="266"/>
    </row>
    <row r="28" customHeight="1" spans="1:12">
      <c r="A28" s="30" t="str">
        <f>封面!D9&amp;封面!F9</f>
        <v>产权持有人填表人：刘砚岷</v>
      </c>
      <c r="L28" s="5" t="str">
        <f>"评估人员："&amp;封面!F21</f>
        <v>评估人员：</v>
      </c>
    </row>
    <row r="29" customHeight="1" spans="1:1">
      <c r="A29" s="30" t="str">
        <f>CONCATENATE(封面!D13,封面!F13,封面!G13,封面!H13,封面!I13,封面!J13,封面!K13)</f>
        <v>填表日期：2024年9月20日</v>
      </c>
    </row>
  </sheetData>
  <mergeCells count="3">
    <mergeCell ref="A2:O2"/>
    <mergeCell ref="A3:N3"/>
    <mergeCell ref="A27:B27"/>
  </mergeCells>
  <hyperlinks>
    <hyperlink ref="B1" location="'交易性金融资产汇总 '!B8" display="返回"/>
    <hyperlink ref="A1" location="索引目录!E11" display="返回索引页"/>
  </hyperlinks>
  <printOptions horizontalCentered="1"/>
  <pageMargins left="0.354330708661417" right="0.354330708661417" top="0.78740157480315" bottom="0.78740157480315" header="0.84" footer="0.511811023622047"/>
  <pageSetup paperSize="9" scale="82" fitToHeight="0" orientation="landscape"/>
  <headerFooter alignWithMargins="0">
    <oddHeader>&amp;R&amp;"宋体,常规"&amp;9表&amp;"Times New Roman,常规"3-2-3
&amp;"宋体,常规"共&amp;"Times New Roman,常规"&amp;N&amp;"宋体,常规"页第&amp;"Times New Roman,常规"&amp;P&amp;"宋体,常规"页</oddHead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2" sqref="A2:O2"/>
    </sheetView>
  </sheetViews>
  <sheetFormatPr defaultColWidth="11" defaultRowHeight="15.75" customHeight="1"/>
  <cols>
    <col min="1" max="1" width="5.1" style="4" customWidth="1"/>
    <col min="2" max="2" width="16.6" style="4" customWidth="1"/>
    <col min="3" max="4" width="11.6" style="4" customWidth="1"/>
    <col min="5" max="5" width="8.6" style="4" customWidth="1"/>
    <col min="6" max="7" width="8.6" style="5" customWidth="1"/>
    <col min="8" max="8" width="9.4" style="5" customWidth="1"/>
    <col min="9" max="9" width="13.1" style="5" customWidth="1" outlineLevel="1"/>
    <col min="10" max="10" width="13.6" style="5" customWidth="1"/>
    <col min="11" max="11" width="12" style="5" customWidth="1"/>
    <col min="12" max="12" width="13.6" style="5" customWidth="1"/>
    <col min="13" max="13" width="10" style="5" customWidth="1"/>
    <col min="14" max="14" width="7.9" style="5" customWidth="1"/>
    <col min="15" max="34" width="9" style="5" customWidth="1"/>
    <col min="35" max="16384" width="11" style="5"/>
  </cols>
  <sheetData>
    <row r="1" s="1" customFormat="1" ht="12" customHeight="1" spans="1:14">
      <c r="A1" s="6" t="s">
        <v>135</v>
      </c>
      <c r="B1" s="38" t="s">
        <v>429</v>
      </c>
      <c r="C1" s="8"/>
      <c r="D1" s="8"/>
      <c r="E1" s="8"/>
      <c r="F1" s="9"/>
      <c r="G1" s="9"/>
      <c r="H1" s="9"/>
      <c r="I1" s="9"/>
      <c r="J1" s="9"/>
      <c r="K1" s="9"/>
      <c r="L1" s="9"/>
      <c r="M1" s="9"/>
      <c r="N1" s="9"/>
    </row>
    <row r="2" s="2" customFormat="1" ht="29.4" customHeight="1" spans="1:15">
      <c r="A2" s="10" t="s">
        <v>512</v>
      </c>
      <c r="B2" s="10"/>
      <c r="C2" s="10"/>
      <c r="D2" s="10"/>
      <c r="E2" s="10"/>
      <c r="F2" s="10"/>
      <c r="G2" s="10"/>
      <c r="H2" s="10"/>
      <c r="I2" s="10"/>
      <c r="J2" s="10"/>
      <c r="K2" s="10"/>
      <c r="L2" s="10"/>
      <c r="M2" s="10"/>
      <c r="N2" s="10"/>
      <c r="O2" s="10"/>
    </row>
    <row r="3" ht="14.25" customHeight="1" spans="1:14">
      <c r="A3" s="12" t="str">
        <f>CONCATENATE(封面!D7,封面!F7,封面!G7,封面!H7,封面!I7,封面!J7,封面!K7)</f>
        <v>评估基准日：2024年8月31日</v>
      </c>
      <c r="B3" s="12"/>
      <c r="C3" s="12"/>
      <c r="D3" s="12"/>
      <c r="E3" s="12"/>
      <c r="F3" s="12"/>
      <c r="G3" s="12"/>
      <c r="H3" s="12"/>
      <c r="I3" s="12"/>
      <c r="J3" s="12"/>
      <c r="K3" s="13"/>
      <c r="L3" s="13"/>
      <c r="M3" s="13"/>
      <c r="N3" s="13"/>
    </row>
    <row r="4" customHeight="1" spans="1:15">
      <c r="A4" s="14" t="str">
        <f>封面!D5&amp;封面!F5</f>
        <v>产权持有人：中石油昆仑燃气有限公司开封分公司</v>
      </c>
      <c r="O4" s="15" t="e">
        <f>#REF!</f>
        <v>#REF!</v>
      </c>
    </row>
    <row r="5" s="3" customFormat="1" customHeight="1" spans="1:15">
      <c r="A5" s="16" t="s">
        <v>462</v>
      </c>
      <c r="B5" s="16" t="s">
        <v>513</v>
      </c>
      <c r="C5" s="16" t="s">
        <v>514</v>
      </c>
      <c r="D5" s="16" t="s">
        <v>515</v>
      </c>
      <c r="E5" s="16" t="s">
        <v>492</v>
      </c>
      <c r="F5" s="19" t="s">
        <v>516</v>
      </c>
      <c r="G5" s="19" t="s">
        <v>517</v>
      </c>
      <c r="H5" s="19" t="s">
        <v>504</v>
      </c>
      <c r="I5" s="17" t="s">
        <v>433</v>
      </c>
      <c r="J5" s="55" t="s">
        <v>434</v>
      </c>
      <c r="K5" s="19" t="s">
        <v>511</v>
      </c>
      <c r="L5" s="19" t="s">
        <v>435</v>
      </c>
      <c r="M5" s="19" t="s">
        <v>436</v>
      </c>
      <c r="N5" s="19" t="s">
        <v>467</v>
      </c>
      <c r="O5" s="19" t="s">
        <v>476</v>
      </c>
    </row>
    <row r="6" customHeight="1" spans="1:15">
      <c r="A6" s="43"/>
      <c r="B6" s="558"/>
      <c r="C6" s="43"/>
      <c r="D6" s="43"/>
      <c r="E6" s="559"/>
      <c r="F6" s="46"/>
      <c r="G6" s="46"/>
      <c r="H6" s="560"/>
      <c r="I6" s="23"/>
      <c r="J6" s="26"/>
      <c r="K6" s="24"/>
      <c r="L6" s="24"/>
      <c r="M6" s="24" t="str">
        <f t="shared" ref="M6:M27" si="0">IF(L6-J6=0,"",(L6-J6))</f>
        <v/>
      </c>
      <c r="N6" s="24" t="str">
        <f t="shared" ref="N6:N27" si="1">IF(J6=0,"",(L6-J6)/J6*100)</f>
        <v/>
      </c>
      <c r="O6" s="266"/>
    </row>
    <row r="7" customHeight="1" spans="1:15">
      <c r="A7" s="43"/>
      <c r="B7" s="558"/>
      <c r="C7" s="43"/>
      <c r="D7" s="43"/>
      <c r="E7" s="561"/>
      <c r="F7" s="562"/>
      <c r="G7" s="562"/>
      <c r="H7" s="560"/>
      <c r="I7" s="23"/>
      <c r="J7" s="26"/>
      <c r="K7" s="24"/>
      <c r="L7" s="24"/>
      <c r="M7" s="24" t="str">
        <f t="shared" si="0"/>
        <v/>
      </c>
      <c r="N7" s="24" t="str">
        <f t="shared" si="1"/>
        <v/>
      </c>
      <c r="O7" s="266"/>
    </row>
    <row r="8" customHeight="1" spans="1:15">
      <c r="A8" s="43"/>
      <c r="B8" s="558"/>
      <c r="C8" s="43"/>
      <c r="D8" s="43"/>
      <c r="E8" s="561"/>
      <c r="F8" s="562"/>
      <c r="G8" s="562"/>
      <c r="H8" s="560"/>
      <c r="I8" s="23"/>
      <c r="J8" s="26"/>
      <c r="K8" s="24"/>
      <c r="L8" s="24"/>
      <c r="M8" s="24" t="str">
        <f t="shared" si="0"/>
        <v/>
      </c>
      <c r="N8" s="24" t="str">
        <f t="shared" si="1"/>
        <v/>
      </c>
      <c r="O8" s="266"/>
    </row>
    <row r="9" customHeight="1" spans="1:15">
      <c r="A9" s="43"/>
      <c r="B9" s="558"/>
      <c r="C9" s="43"/>
      <c r="D9" s="43"/>
      <c r="E9" s="561"/>
      <c r="F9" s="562"/>
      <c r="G9" s="562"/>
      <c r="H9" s="560"/>
      <c r="I9" s="23"/>
      <c r="J9" s="26"/>
      <c r="K9" s="24"/>
      <c r="L9" s="24"/>
      <c r="M9" s="24" t="str">
        <f t="shared" si="0"/>
        <v/>
      </c>
      <c r="N9" s="24" t="str">
        <f t="shared" si="1"/>
        <v/>
      </c>
      <c r="O9" s="266"/>
    </row>
    <row r="10" customHeight="1" spans="1:15">
      <c r="A10" s="43"/>
      <c r="B10" s="558"/>
      <c r="C10" s="43"/>
      <c r="D10" s="43"/>
      <c r="E10" s="561"/>
      <c r="F10" s="562"/>
      <c r="G10" s="562"/>
      <c r="H10" s="560"/>
      <c r="I10" s="23" t="s">
        <v>497</v>
      </c>
      <c r="J10" s="26"/>
      <c r="K10" s="24"/>
      <c r="L10" s="24"/>
      <c r="M10" s="24" t="str">
        <f t="shared" si="0"/>
        <v/>
      </c>
      <c r="N10" s="24" t="str">
        <f t="shared" si="1"/>
        <v/>
      </c>
      <c r="O10" s="266"/>
    </row>
    <row r="11" customHeight="1" spans="1:15">
      <c r="A11" s="43"/>
      <c r="B11" s="558"/>
      <c r="C11" s="43"/>
      <c r="D11" s="43"/>
      <c r="E11" s="561"/>
      <c r="F11" s="562"/>
      <c r="G11" s="562"/>
      <c r="H11" s="560"/>
      <c r="I11" s="23"/>
      <c r="J11" s="26"/>
      <c r="K11" s="24"/>
      <c r="L11" s="24"/>
      <c r="M11" s="24" t="str">
        <f t="shared" si="0"/>
        <v/>
      </c>
      <c r="N11" s="24" t="str">
        <f t="shared" si="1"/>
        <v/>
      </c>
      <c r="O11" s="266"/>
    </row>
    <row r="12" customHeight="1" spans="1:15">
      <c r="A12" s="43"/>
      <c r="B12" s="558"/>
      <c r="C12" s="43"/>
      <c r="D12" s="43"/>
      <c r="E12" s="561"/>
      <c r="F12" s="562"/>
      <c r="G12" s="562"/>
      <c r="H12" s="560"/>
      <c r="I12" s="23"/>
      <c r="J12" s="26"/>
      <c r="K12" s="24"/>
      <c r="L12" s="24"/>
      <c r="M12" s="24" t="str">
        <f t="shared" si="0"/>
        <v/>
      </c>
      <c r="N12" s="24" t="str">
        <f t="shared" si="1"/>
        <v/>
      </c>
      <c r="O12" s="266"/>
    </row>
    <row r="13" customHeight="1" spans="1:15">
      <c r="A13" s="43"/>
      <c r="B13" s="558"/>
      <c r="C13" s="43"/>
      <c r="D13" s="43"/>
      <c r="E13" s="561"/>
      <c r="F13" s="562"/>
      <c r="G13" s="562"/>
      <c r="H13" s="560"/>
      <c r="I13" s="23"/>
      <c r="J13" s="26"/>
      <c r="K13" s="24"/>
      <c r="L13" s="24"/>
      <c r="M13" s="24" t="str">
        <f t="shared" si="0"/>
        <v/>
      </c>
      <c r="N13" s="24" t="str">
        <f t="shared" si="1"/>
        <v/>
      </c>
      <c r="O13" s="266"/>
    </row>
    <row r="14" customHeight="1" spans="1:15">
      <c r="A14" s="43"/>
      <c r="B14" s="558"/>
      <c r="C14" s="43"/>
      <c r="D14" s="43"/>
      <c r="E14" s="561"/>
      <c r="F14" s="562"/>
      <c r="G14" s="562"/>
      <c r="H14" s="560"/>
      <c r="I14" s="23"/>
      <c r="J14" s="26"/>
      <c r="K14" s="24"/>
      <c r="L14" s="24"/>
      <c r="M14" s="24" t="str">
        <f t="shared" si="0"/>
        <v/>
      </c>
      <c r="N14" s="24" t="str">
        <f t="shared" si="1"/>
        <v/>
      </c>
      <c r="O14" s="266"/>
    </row>
    <row r="15" customHeight="1" spans="1:15">
      <c r="A15" s="43"/>
      <c r="B15" s="558"/>
      <c r="C15" s="43"/>
      <c r="D15" s="43"/>
      <c r="E15" s="561"/>
      <c r="F15" s="562"/>
      <c r="G15" s="562"/>
      <c r="H15" s="560"/>
      <c r="I15" s="23"/>
      <c r="J15" s="26"/>
      <c r="K15" s="24"/>
      <c r="L15" s="24"/>
      <c r="M15" s="24" t="str">
        <f t="shared" si="0"/>
        <v/>
      </c>
      <c r="N15" s="24" t="str">
        <f t="shared" si="1"/>
        <v/>
      </c>
      <c r="O15" s="266"/>
    </row>
    <row r="16" customHeight="1" spans="1:15">
      <c r="A16" s="43"/>
      <c r="B16" s="558"/>
      <c r="C16" s="43"/>
      <c r="D16" s="43"/>
      <c r="E16" s="561"/>
      <c r="F16" s="562"/>
      <c r="G16" s="562"/>
      <c r="H16" s="560"/>
      <c r="I16" s="23"/>
      <c r="J16" s="26"/>
      <c r="K16" s="24"/>
      <c r="L16" s="24"/>
      <c r="M16" s="24" t="str">
        <f t="shared" si="0"/>
        <v/>
      </c>
      <c r="N16" s="24" t="str">
        <f t="shared" si="1"/>
        <v/>
      </c>
      <c r="O16" s="266"/>
    </row>
    <row r="17" customHeight="1" spans="1:15">
      <c r="A17" s="43"/>
      <c r="B17" s="558"/>
      <c r="C17" s="43"/>
      <c r="D17" s="43"/>
      <c r="E17" s="561"/>
      <c r="F17" s="562"/>
      <c r="G17" s="562"/>
      <c r="H17" s="560"/>
      <c r="I17" s="23"/>
      <c r="J17" s="26"/>
      <c r="K17" s="24"/>
      <c r="L17" s="24"/>
      <c r="M17" s="24" t="str">
        <f t="shared" si="0"/>
        <v/>
      </c>
      <c r="N17" s="24" t="str">
        <f t="shared" si="1"/>
        <v/>
      </c>
      <c r="O17" s="266"/>
    </row>
    <row r="18" customHeight="1" spans="1:15">
      <c r="A18" s="43"/>
      <c r="B18" s="558"/>
      <c r="C18" s="43"/>
      <c r="D18" s="43"/>
      <c r="E18" s="561"/>
      <c r="F18" s="562"/>
      <c r="G18" s="562"/>
      <c r="H18" s="560"/>
      <c r="I18" s="23"/>
      <c r="J18" s="26"/>
      <c r="K18" s="24"/>
      <c r="L18" s="24"/>
      <c r="M18" s="24" t="str">
        <f t="shared" si="0"/>
        <v/>
      </c>
      <c r="N18" s="24" t="str">
        <f t="shared" si="1"/>
        <v/>
      </c>
      <c r="O18" s="266"/>
    </row>
    <row r="19" customHeight="1" spans="1:15">
      <c r="A19" s="43"/>
      <c r="B19" s="558"/>
      <c r="C19" s="43"/>
      <c r="D19" s="43"/>
      <c r="E19" s="561"/>
      <c r="F19" s="562"/>
      <c r="G19" s="562"/>
      <c r="H19" s="560"/>
      <c r="I19" s="23"/>
      <c r="J19" s="26"/>
      <c r="K19" s="24"/>
      <c r="L19" s="24"/>
      <c r="M19" s="24" t="str">
        <f t="shared" si="0"/>
        <v/>
      </c>
      <c r="N19" s="24" t="str">
        <f t="shared" si="1"/>
        <v/>
      </c>
      <c r="O19" s="266"/>
    </row>
    <row r="20" customHeight="1" spans="1:15">
      <c r="A20" s="43"/>
      <c r="B20" s="558"/>
      <c r="C20" s="43"/>
      <c r="D20" s="43"/>
      <c r="E20" s="561"/>
      <c r="F20" s="562"/>
      <c r="G20" s="562"/>
      <c r="H20" s="560"/>
      <c r="I20" s="23"/>
      <c r="J20" s="26"/>
      <c r="K20" s="24"/>
      <c r="L20" s="24"/>
      <c r="M20" s="24" t="str">
        <f t="shared" si="0"/>
        <v/>
      </c>
      <c r="N20" s="24" t="str">
        <f t="shared" si="1"/>
        <v/>
      </c>
      <c r="O20" s="266"/>
    </row>
    <row r="21" customHeight="1" spans="1:15">
      <c r="A21" s="43"/>
      <c r="B21" s="558"/>
      <c r="C21" s="43"/>
      <c r="D21" s="43"/>
      <c r="E21" s="561"/>
      <c r="F21" s="562"/>
      <c r="G21" s="562"/>
      <c r="H21" s="560"/>
      <c r="I21" s="23"/>
      <c r="J21" s="26"/>
      <c r="K21" s="24"/>
      <c r="L21" s="24"/>
      <c r="M21" s="24" t="str">
        <f t="shared" si="0"/>
        <v/>
      </c>
      <c r="N21" s="24" t="str">
        <f t="shared" si="1"/>
        <v/>
      </c>
      <c r="O21" s="266"/>
    </row>
    <row r="22" customHeight="1" spans="1:15">
      <c r="A22" s="43"/>
      <c r="B22" s="558"/>
      <c r="C22" s="43"/>
      <c r="D22" s="43"/>
      <c r="E22" s="561"/>
      <c r="F22" s="562"/>
      <c r="G22" s="562"/>
      <c r="H22" s="560"/>
      <c r="I22" s="23"/>
      <c r="J22" s="26"/>
      <c r="K22" s="24"/>
      <c r="L22" s="24"/>
      <c r="M22" s="24" t="str">
        <f t="shared" si="0"/>
        <v/>
      </c>
      <c r="N22" s="24" t="str">
        <f t="shared" si="1"/>
        <v/>
      </c>
      <c r="O22" s="266"/>
    </row>
    <row r="23" customHeight="1" spans="1:15">
      <c r="A23" s="43"/>
      <c r="B23" s="558"/>
      <c r="C23" s="43"/>
      <c r="D23" s="43"/>
      <c r="E23" s="561"/>
      <c r="F23" s="562"/>
      <c r="G23" s="562"/>
      <c r="H23" s="560"/>
      <c r="I23" s="23"/>
      <c r="J23" s="26"/>
      <c r="K23" s="24"/>
      <c r="L23" s="24"/>
      <c r="M23" s="24" t="str">
        <f t="shared" si="0"/>
        <v/>
      </c>
      <c r="N23" s="24" t="str">
        <f t="shared" si="1"/>
        <v/>
      </c>
      <c r="O23" s="266"/>
    </row>
    <row r="24" customHeight="1" spans="1:15">
      <c r="A24" s="43"/>
      <c r="B24" s="558"/>
      <c r="C24" s="43"/>
      <c r="D24" s="43"/>
      <c r="E24" s="561"/>
      <c r="F24" s="562"/>
      <c r="G24" s="562"/>
      <c r="H24" s="560"/>
      <c r="I24" s="23"/>
      <c r="J24" s="26"/>
      <c r="K24" s="24"/>
      <c r="L24" s="24"/>
      <c r="M24" s="24" t="str">
        <f t="shared" si="0"/>
        <v/>
      </c>
      <c r="N24" s="24" t="str">
        <f t="shared" si="1"/>
        <v/>
      </c>
      <c r="O24" s="266"/>
    </row>
    <row r="25" customHeight="1" spans="1:15">
      <c r="A25" s="43"/>
      <c r="B25" s="558"/>
      <c r="C25" s="43"/>
      <c r="D25" s="43"/>
      <c r="E25" s="561"/>
      <c r="F25" s="562"/>
      <c r="G25" s="562"/>
      <c r="H25" s="560"/>
      <c r="I25" s="23"/>
      <c r="J25" s="26"/>
      <c r="K25" s="24"/>
      <c r="L25" s="24"/>
      <c r="M25" s="24" t="str">
        <f t="shared" si="0"/>
        <v/>
      </c>
      <c r="N25" s="24" t="str">
        <f t="shared" si="1"/>
        <v/>
      </c>
      <c r="O25" s="266"/>
    </row>
    <row r="26" customHeight="1" spans="1:15">
      <c r="A26" s="43"/>
      <c r="B26" s="558"/>
      <c r="C26" s="43"/>
      <c r="D26" s="43"/>
      <c r="E26" s="561"/>
      <c r="F26" s="562"/>
      <c r="G26" s="562"/>
      <c r="H26" s="560"/>
      <c r="I26" s="23"/>
      <c r="J26" s="26"/>
      <c r="K26" s="24"/>
      <c r="L26" s="24"/>
      <c r="M26" s="24" t="str">
        <f t="shared" si="0"/>
        <v/>
      </c>
      <c r="N26" s="24" t="str">
        <f t="shared" si="1"/>
        <v/>
      </c>
      <c r="O26" s="266"/>
    </row>
    <row r="27" customHeight="1" spans="1:15">
      <c r="A27" s="27" t="s">
        <v>498</v>
      </c>
      <c r="B27" s="57"/>
      <c r="C27" s="67"/>
      <c r="D27" s="67"/>
      <c r="E27" s="67"/>
      <c r="F27" s="266"/>
      <c r="G27" s="266"/>
      <c r="H27" s="563"/>
      <c r="I27" s="23">
        <f>SUM(I6:I26)</f>
        <v>0</v>
      </c>
      <c r="J27" s="26">
        <f>SUM(J6:J26)</f>
        <v>0</v>
      </c>
      <c r="K27" s="24"/>
      <c r="L27" s="24">
        <f>SUM(L6:L26)</f>
        <v>0</v>
      </c>
      <c r="M27" s="24" t="str">
        <f t="shared" si="0"/>
        <v/>
      </c>
      <c r="N27" s="24" t="str">
        <f t="shared" si="1"/>
        <v/>
      </c>
      <c r="O27" s="266"/>
    </row>
    <row r="28" customHeight="1" spans="1:12">
      <c r="A28" s="30" t="str">
        <f>封面!D9&amp;封面!F9</f>
        <v>产权持有人填表人：刘砚岷</v>
      </c>
      <c r="L28" s="5" t="str">
        <f>"评估人员："&amp;封面!F21</f>
        <v>评估人员：</v>
      </c>
    </row>
    <row r="29" customHeight="1" spans="1:1">
      <c r="A29" s="30" t="str">
        <f>CONCATENATE(封面!D13,封面!F13,封面!G13,封面!H13,封面!I13,封面!J13,封面!K13)</f>
        <v>填表日期：2024年9月20日</v>
      </c>
    </row>
  </sheetData>
  <mergeCells count="3">
    <mergeCell ref="A2:O2"/>
    <mergeCell ref="A3:N3"/>
    <mergeCell ref="A27:B27"/>
  </mergeCells>
  <hyperlinks>
    <hyperlink ref="B1" location="'交易性金融资产汇总 '!B9" display="返回"/>
    <hyperlink ref="A1" location="索引目录!E12" display="返回索引页"/>
  </hyperlinks>
  <printOptions horizontalCentered="1"/>
  <pageMargins left="0.354330708661417" right="0.354330708661417" top="0.78740157480315" bottom="0.78740157480315" header="0.826771653543307" footer="0.511811023622047"/>
  <pageSetup paperSize="9" scale="82" fitToHeight="0" orientation="landscape"/>
  <headerFooter alignWithMargins="0">
    <oddHeader>&amp;R&amp;"宋体,常规"&amp;9表&amp;"Times New Roman,常规"3-2-4
&amp;"宋体,常规"共&amp;"Times New Roman,常规"&amp;N&amp;"宋体,常规"页第&amp;"Times New Roman,常规"&amp;P&amp;"宋体,常规"页</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2" sqref="A2:O2"/>
    </sheetView>
  </sheetViews>
  <sheetFormatPr defaultColWidth="11" defaultRowHeight="15.75" customHeight="1"/>
  <cols>
    <col min="1" max="1" width="5.1" style="4" customWidth="1"/>
    <col min="2" max="2" width="18.1" style="4" customWidth="1"/>
    <col min="3" max="3" width="9" style="4" customWidth="1"/>
    <col min="4" max="4" width="10.4" style="4" customWidth="1"/>
    <col min="5" max="5" width="9.5" style="5" customWidth="1"/>
    <col min="6" max="6" width="12.4" style="5" customWidth="1" outlineLevel="1"/>
    <col min="7" max="7" width="10.4" style="5" customWidth="1" outlineLevel="1"/>
    <col min="8" max="8" width="15.1" style="5" customWidth="1" outlineLevel="1"/>
    <col min="9" max="9" width="13.1" style="5" customWidth="1" outlineLevel="1"/>
    <col min="10" max="10" width="13.6" style="5" customWidth="1"/>
    <col min="11" max="11" width="10.5" style="5" customWidth="1"/>
    <col min="12" max="12" width="13.6" style="5" customWidth="1"/>
    <col min="13" max="13" width="10.5" style="5" customWidth="1"/>
    <col min="14" max="14" width="8.1" style="5" customWidth="1"/>
    <col min="15" max="15" width="9.5" style="5" customWidth="1"/>
    <col min="16" max="34" width="9" style="5" customWidth="1"/>
    <col min="35" max="16384" width="11" style="5"/>
  </cols>
  <sheetData>
    <row r="1" s="1" customFormat="1" ht="12" customHeight="1" spans="1:14">
      <c r="A1" s="76" t="s">
        <v>135</v>
      </c>
      <c r="B1" s="38" t="s">
        <v>429</v>
      </c>
      <c r="C1" s="8"/>
      <c r="D1" s="8"/>
      <c r="E1" s="9"/>
      <c r="F1" s="9"/>
      <c r="G1" s="9"/>
      <c r="H1" s="9"/>
      <c r="I1" s="9"/>
      <c r="J1" s="9"/>
      <c r="K1" s="9"/>
      <c r="L1" s="9"/>
      <c r="M1" s="9"/>
      <c r="N1" s="9"/>
    </row>
    <row r="2" s="2" customFormat="1" ht="29.4" customHeight="1" spans="1:15">
      <c r="A2" s="10" t="s">
        <v>518</v>
      </c>
      <c r="B2" s="10"/>
      <c r="C2" s="10"/>
      <c r="D2" s="10"/>
      <c r="E2" s="10"/>
      <c r="F2" s="10"/>
      <c r="G2" s="10"/>
      <c r="H2" s="10"/>
      <c r="I2" s="10"/>
      <c r="J2" s="10"/>
      <c r="K2" s="10"/>
      <c r="L2" s="10"/>
      <c r="M2" s="10"/>
      <c r="N2" s="10"/>
      <c r="O2" s="10"/>
    </row>
    <row r="3" ht="14.25" customHeight="1" spans="1:14">
      <c r="A3" s="12" t="str">
        <f>CONCATENATE(封面!D7,封面!F7,封面!G7,封面!H7,封面!I7,封面!J7,封面!K7)</f>
        <v>评估基准日：2024年8月31日</v>
      </c>
      <c r="B3" s="12"/>
      <c r="C3" s="12"/>
      <c r="D3" s="12"/>
      <c r="E3" s="12"/>
      <c r="F3" s="12"/>
      <c r="G3" s="12"/>
      <c r="H3" s="12"/>
      <c r="I3" s="12"/>
      <c r="J3" s="12"/>
      <c r="K3" s="13"/>
      <c r="L3" s="13"/>
      <c r="M3" s="13"/>
      <c r="N3" s="13"/>
    </row>
    <row r="4" customHeight="1" spans="1:15">
      <c r="A4" s="14" t="str">
        <f>封面!D5&amp;封面!F5</f>
        <v>产权持有人：中石油昆仑燃气有限公司开封分公司</v>
      </c>
      <c r="O4" s="15" t="e">
        <f>#REF!</f>
        <v>#REF!</v>
      </c>
    </row>
    <row r="5" s="3" customFormat="1" ht="24" spans="1:15">
      <c r="A5" s="16" t="s">
        <v>462</v>
      </c>
      <c r="B5" s="16" t="s">
        <v>519</v>
      </c>
      <c r="C5" s="16" t="s">
        <v>520</v>
      </c>
      <c r="D5" s="16" t="s">
        <v>492</v>
      </c>
      <c r="E5" s="46" t="s">
        <v>521</v>
      </c>
      <c r="F5" s="46" t="s">
        <v>522</v>
      </c>
      <c r="G5" s="66" t="s">
        <v>523</v>
      </c>
      <c r="H5" s="555" t="s">
        <v>524</v>
      </c>
      <c r="I5" s="17" t="s">
        <v>433</v>
      </c>
      <c r="J5" s="55" t="s">
        <v>434</v>
      </c>
      <c r="K5" s="111" t="s">
        <v>496</v>
      </c>
      <c r="L5" s="19" t="s">
        <v>435</v>
      </c>
      <c r="M5" s="19" t="s">
        <v>436</v>
      </c>
      <c r="N5" s="19" t="s">
        <v>467</v>
      </c>
      <c r="O5" s="19" t="s">
        <v>476</v>
      </c>
    </row>
    <row r="6" customHeight="1" spans="1:15">
      <c r="A6" s="20"/>
      <c r="B6" s="21"/>
      <c r="C6" s="20"/>
      <c r="D6" s="29"/>
      <c r="E6" s="84"/>
      <c r="F6" s="59"/>
      <c r="G6" s="556"/>
      <c r="H6" s="556"/>
      <c r="I6" s="23"/>
      <c r="J6" s="26"/>
      <c r="K6" s="24"/>
      <c r="L6" s="24"/>
      <c r="M6" s="24" t="str">
        <f t="shared" ref="M6:M27" si="0">IF(L6-J6=0,"",(L6-J6))</f>
        <v/>
      </c>
      <c r="N6" s="24" t="str">
        <f t="shared" ref="N6:N27" si="1">IF(J6=0,"",(L6-J6)/J6*100)</f>
        <v/>
      </c>
      <c r="O6" s="25"/>
    </row>
    <row r="7" customHeight="1" spans="1:15">
      <c r="A7" s="20"/>
      <c r="B7" s="21"/>
      <c r="C7" s="20"/>
      <c r="D7" s="29"/>
      <c r="E7" s="84"/>
      <c r="F7" s="59"/>
      <c r="G7" s="556"/>
      <c r="H7" s="556"/>
      <c r="I7" s="23"/>
      <c r="J7" s="26"/>
      <c r="K7" s="24"/>
      <c r="L7" s="24"/>
      <c r="M7" s="24" t="str">
        <f t="shared" si="0"/>
        <v/>
      </c>
      <c r="N7" s="24" t="str">
        <f t="shared" si="1"/>
        <v/>
      </c>
      <c r="O7" s="25"/>
    </row>
    <row r="8" customHeight="1" spans="1:15">
      <c r="A8" s="20"/>
      <c r="B8" s="21"/>
      <c r="C8" s="20"/>
      <c r="D8" s="29"/>
      <c r="E8" s="84"/>
      <c r="F8" s="59"/>
      <c r="G8" s="556"/>
      <c r="H8" s="556"/>
      <c r="I8" s="23"/>
      <c r="J8" s="26"/>
      <c r="K8" s="24"/>
      <c r="L8" s="24"/>
      <c r="M8" s="24" t="str">
        <f t="shared" si="0"/>
        <v/>
      </c>
      <c r="N8" s="24" t="str">
        <f t="shared" si="1"/>
        <v/>
      </c>
      <c r="O8" s="25"/>
    </row>
    <row r="9" customHeight="1" spans="1:15">
      <c r="A9" s="20"/>
      <c r="B9" s="21"/>
      <c r="C9" s="20"/>
      <c r="D9" s="29"/>
      <c r="E9" s="84"/>
      <c r="F9" s="59"/>
      <c r="G9" s="556"/>
      <c r="H9" s="556"/>
      <c r="I9" s="23"/>
      <c r="J9" s="26"/>
      <c r="K9" s="24"/>
      <c r="L9" s="24"/>
      <c r="M9" s="24" t="str">
        <f t="shared" si="0"/>
        <v/>
      </c>
      <c r="N9" s="24" t="str">
        <f t="shared" si="1"/>
        <v/>
      </c>
      <c r="O9" s="25"/>
    </row>
    <row r="10" customHeight="1" spans="1:15">
      <c r="A10" s="20"/>
      <c r="B10" s="21"/>
      <c r="C10" s="20"/>
      <c r="D10" s="29"/>
      <c r="E10" s="84"/>
      <c r="F10" s="59"/>
      <c r="G10" s="556"/>
      <c r="H10" s="556"/>
      <c r="I10" s="23" t="s">
        <v>497</v>
      </c>
      <c r="J10" s="26"/>
      <c r="K10" s="24"/>
      <c r="L10" s="24"/>
      <c r="M10" s="24" t="str">
        <f t="shared" si="0"/>
        <v/>
      </c>
      <c r="N10" s="24" t="str">
        <f t="shared" si="1"/>
        <v/>
      </c>
      <c r="O10" s="25"/>
    </row>
    <row r="11" customHeight="1" spans="1:15">
      <c r="A11" s="20"/>
      <c r="B11" s="21"/>
      <c r="C11" s="20"/>
      <c r="D11" s="29"/>
      <c r="E11" s="84"/>
      <c r="F11" s="59"/>
      <c r="G11" s="556"/>
      <c r="H11" s="556"/>
      <c r="I11" s="23"/>
      <c r="J11" s="26"/>
      <c r="K11" s="24"/>
      <c r="L11" s="24"/>
      <c r="M11" s="24" t="str">
        <f t="shared" si="0"/>
        <v/>
      </c>
      <c r="N11" s="24" t="str">
        <f t="shared" si="1"/>
        <v/>
      </c>
      <c r="O11" s="25"/>
    </row>
    <row r="12" customHeight="1" spans="1:15">
      <c r="A12" s="20"/>
      <c r="B12" s="21"/>
      <c r="C12" s="20"/>
      <c r="D12" s="29"/>
      <c r="E12" s="84"/>
      <c r="F12" s="59"/>
      <c r="G12" s="556"/>
      <c r="H12" s="556"/>
      <c r="I12" s="23"/>
      <c r="J12" s="26"/>
      <c r="K12" s="24"/>
      <c r="L12" s="24"/>
      <c r="M12" s="24" t="str">
        <f t="shared" si="0"/>
        <v/>
      </c>
      <c r="N12" s="24" t="str">
        <f t="shared" si="1"/>
        <v/>
      </c>
      <c r="O12" s="25"/>
    </row>
    <row r="13" customHeight="1" spans="1:15">
      <c r="A13" s="20"/>
      <c r="B13" s="21"/>
      <c r="C13" s="20"/>
      <c r="D13" s="29"/>
      <c r="E13" s="84"/>
      <c r="F13" s="59"/>
      <c r="G13" s="556"/>
      <c r="H13" s="556"/>
      <c r="I13" s="23"/>
      <c r="J13" s="26"/>
      <c r="K13" s="24"/>
      <c r="L13" s="24"/>
      <c r="M13" s="24" t="str">
        <f t="shared" si="0"/>
        <v/>
      </c>
      <c r="N13" s="24" t="str">
        <f t="shared" si="1"/>
        <v/>
      </c>
      <c r="O13" s="25"/>
    </row>
    <row r="14" customHeight="1" spans="1:15">
      <c r="A14" s="20"/>
      <c r="B14" s="21"/>
      <c r="C14" s="20"/>
      <c r="D14" s="29"/>
      <c r="E14" s="84"/>
      <c r="F14" s="59"/>
      <c r="G14" s="556"/>
      <c r="H14" s="556"/>
      <c r="I14" s="23"/>
      <c r="J14" s="26"/>
      <c r="K14" s="24"/>
      <c r="L14" s="24"/>
      <c r="M14" s="24" t="str">
        <f t="shared" si="0"/>
        <v/>
      </c>
      <c r="N14" s="24" t="str">
        <f t="shared" si="1"/>
        <v/>
      </c>
      <c r="O14" s="25"/>
    </row>
    <row r="15" customHeight="1" spans="1:15">
      <c r="A15" s="20"/>
      <c r="B15" s="21"/>
      <c r="C15" s="20"/>
      <c r="D15" s="29"/>
      <c r="E15" s="84"/>
      <c r="F15" s="59"/>
      <c r="G15" s="556"/>
      <c r="H15" s="556"/>
      <c r="I15" s="23"/>
      <c r="J15" s="26"/>
      <c r="K15" s="24"/>
      <c r="L15" s="24"/>
      <c r="M15" s="24" t="str">
        <f t="shared" si="0"/>
        <v/>
      </c>
      <c r="N15" s="24" t="str">
        <f t="shared" si="1"/>
        <v/>
      </c>
      <c r="O15" s="25"/>
    </row>
    <row r="16" customHeight="1" spans="1:15">
      <c r="A16" s="20"/>
      <c r="B16" s="21"/>
      <c r="C16" s="20"/>
      <c r="D16" s="29"/>
      <c r="E16" s="84"/>
      <c r="F16" s="59"/>
      <c r="G16" s="556"/>
      <c r="H16" s="556"/>
      <c r="I16" s="23"/>
      <c r="J16" s="26"/>
      <c r="K16" s="24"/>
      <c r="L16" s="24"/>
      <c r="M16" s="24" t="str">
        <f t="shared" si="0"/>
        <v/>
      </c>
      <c r="N16" s="24" t="str">
        <f t="shared" si="1"/>
        <v/>
      </c>
      <c r="O16" s="25"/>
    </row>
    <row r="17" customHeight="1" spans="1:15">
      <c r="A17" s="20"/>
      <c r="B17" s="21"/>
      <c r="C17" s="20"/>
      <c r="D17" s="29"/>
      <c r="E17" s="84"/>
      <c r="F17" s="59"/>
      <c r="G17" s="556"/>
      <c r="H17" s="556"/>
      <c r="I17" s="23"/>
      <c r="J17" s="26"/>
      <c r="K17" s="24"/>
      <c r="L17" s="24"/>
      <c r="M17" s="24" t="str">
        <f t="shared" si="0"/>
        <v/>
      </c>
      <c r="N17" s="24" t="str">
        <f t="shared" si="1"/>
        <v/>
      </c>
      <c r="O17" s="25"/>
    </row>
    <row r="18" customHeight="1" spans="1:15">
      <c r="A18" s="20"/>
      <c r="B18" s="21"/>
      <c r="C18" s="20"/>
      <c r="D18" s="29"/>
      <c r="E18" s="84"/>
      <c r="F18" s="59"/>
      <c r="G18" s="556"/>
      <c r="H18" s="556"/>
      <c r="I18" s="23"/>
      <c r="J18" s="26"/>
      <c r="K18" s="24"/>
      <c r="L18" s="24"/>
      <c r="M18" s="24" t="str">
        <f t="shared" si="0"/>
        <v/>
      </c>
      <c r="N18" s="24" t="str">
        <f t="shared" si="1"/>
        <v/>
      </c>
      <c r="O18" s="25"/>
    </row>
    <row r="19" customHeight="1" spans="1:15">
      <c r="A19" s="20"/>
      <c r="B19" s="21"/>
      <c r="C19" s="20"/>
      <c r="D19" s="29"/>
      <c r="E19" s="84"/>
      <c r="F19" s="59"/>
      <c r="G19" s="556"/>
      <c r="H19" s="556"/>
      <c r="I19" s="23"/>
      <c r="J19" s="26"/>
      <c r="K19" s="24"/>
      <c r="L19" s="24"/>
      <c r="M19" s="24" t="str">
        <f t="shared" si="0"/>
        <v/>
      </c>
      <c r="N19" s="24" t="str">
        <f t="shared" si="1"/>
        <v/>
      </c>
      <c r="O19" s="25"/>
    </row>
    <row r="20" customHeight="1" spans="1:15">
      <c r="A20" s="20"/>
      <c r="B20" s="21"/>
      <c r="C20" s="20"/>
      <c r="D20" s="29"/>
      <c r="E20" s="84"/>
      <c r="F20" s="59"/>
      <c r="G20" s="556"/>
      <c r="H20" s="556"/>
      <c r="I20" s="23"/>
      <c r="J20" s="26"/>
      <c r="K20" s="24"/>
      <c r="L20" s="24"/>
      <c r="M20" s="24" t="str">
        <f t="shared" si="0"/>
        <v/>
      </c>
      <c r="N20" s="24" t="str">
        <f t="shared" si="1"/>
        <v/>
      </c>
      <c r="O20" s="25"/>
    </row>
    <row r="21" customHeight="1" spans="1:15">
      <c r="A21" s="20"/>
      <c r="B21" s="21"/>
      <c r="C21" s="20"/>
      <c r="D21" s="29"/>
      <c r="E21" s="84"/>
      <c r="F21" s="59"/>
      <c r="G21" s="556"/>
      <c r="H21" s="556"/>
      <c r="I21" s="23"/>
      <c r="J21" s="26"/>
      <c r="K21" s="24"/>
      <c r="L21" s="24"/>
      <c r="M21" s="24" t="str">
        <f t="shared" si="0"/>
        <v/>
      </c>
      <c r="N21" s="24" t="str">
        <f t="shared" si="1"/>
        <v/>
      </c>
      <c r="O21" s="25"/>
    </row>
    <row r="22" customHeight="1" spans="1:15">
      <c r="A22" s="20"/>
      <c r="B22" s="21"/>
      <c r="C22" s="20"/>
      <c r="D22" s="29"/>
      <c r="E22" s="84"/>
      <c r="F22" s="59"/>
      <c r="G22" s="556"/>
      <c r="H22" s="556"/>
      <c r="I22" s="23"/>
      <c r="J22" s="26"/>
      <c r="K22" s="24"/>
      <c r="L22" s="24"/>
      <c r="M22" s="24" t="str">
        <f t="shared" si="0"/>
        <v/>
      </c>
      <c r="N22" s="24" t="str">
        <f t="shared" si="1"/>
        <v/>
      </c>
      <c r="O22" s="25"/>
    </row>
    <row r="23" customHeight="1" spans="1:15">
      <c r="A23" s="20"/>
      <c r="B23" s="21"/>
      <c r="C23" s="20"/>
      <c r="D23" s="29"/>
      <c r="E23" s="84"/>
      <c r="F23" s="59"/>
      <c r="G23" s="556"/>
      <c r="H23" s="556"/>
      <c r="I23" s="23"/>
      <c r="J23" s="26"/>
      <c r="K23" s="24"/>
      <c r="L23" s="24"/>
      <c r="M23" s="24" t="str">
        <f t="shared" si="0"/>
        <v/>
      </c>
      <c r="N23" s="24" t="str">
        <f t="shared" si="1"/>
        <v/>
      </c>
      <c r="O23" s="25"/>
    </row>
    <row r="24" customHeight="1" spans="1:15">
      <c r="A24" s="20"/>
      <c r="B24" s="21"/>
      <c r="C24" s="20"/>
      <c r="D24" s="29"/>
      <c r="E24" s="84"/>
      <c r="F24" s="59"/>
      <c r="G24" s="556"/>
      <c r="H24" s="556"/>
      <c r="I24" s="23"/>
      <c r="J24" s="26"/>
      <c r="K24" s="24"/>
      <c r="L24" s="24"/>
      <c r="M24" s="24" t="str">
        <f t="shared" si="0"/>
        <v/>
      </c>
      <c r="N24" s="24" t="str">
        <f t="shared" si="1"/>
        <v/>
      </c>
      <c r="O24" s="25"/>
    </row>
    <row r="25" customHeight="1" spans="1:15">
      <c r="A25" s="20"/>
      <c r="B25" s="21"/>
      <c r="C25" s="20"/>
      <c r="D25" s="29"/>
      <c r="E25" s="84"/>
      <c r="F25" s="59"/>
      <c r="G25" s="556"/>
      <c r="H25" s="556"/>
      <c r="I25" s="23"/>
      <c r="J25" s="26"/>
      <c r="K25" s="24"/>
      <c r="L25" s="24"/>
      <c r="M25" s="24" t="str">
        <f t="shared" si="0"/>
        <v/>
      </c>
      <c r="N25" s="24" t="str">
        <f t="shared" si="1"/>
        <v/>
      </c>
      <c r="O25" s="25"/>
    </row>
    <row r="26" customHeight="1" spans="1:15">
      <c r="A26" s="20"/>
      <c r="B26" s="21"/>
      <c r="C26" s="20"/>
      <c r="D26" s="29"/>
      <c r="E26" s="84"/>
      <c r="F26" s="59"/>
      <c r="G26" s="556"/>
      <c r="H26" s="556"/>
      <c r="I26" s="23"/>
      <c r="J26" s="26"/>
      <c r="K26" s="24"/>
      <c r="L26" s="24"/>
      <c r="M26" s="24" t="str">
        <f t="shared" si="0"/>
        <v/>
      </c>
      <c r="N26" s="24" t="str">
        <f t="shared" si="1"/>
        <v/>
      </c>
      <c r="O26" s="25"/>
    </row>
    <row r="27" customHeight="1" spans="1:15">
      <c r="A27" s="27" t="s">
        <v>498</v>
      </c>
      <c r="B27" s="57"/>
      <c r="C27" s="72"/>
      <c r="D27" s="29"/>
      <c r="E27" s="25"/>
      <c r="F27" s="25"/>
      <c r="G27" s="557"/>
      <c r="H27" s="557"/>
      <c r="I27" s="23">
        <f>SUM(I6:I26)</f>
        <v>0</v>
      </c>
      <c r="J27" s="26">
        <f>SUM(J6:J26)</f>
        <v>0</v>
      </c>
      <c r="K27" s="24"/>
      <c r="L27" s="24">
        <f>SUM(L6:L26)</f>
        <v>0</v>
      </c>
      <c r="M27" s="24" t="str">
        <f t="shared" si="0"/>
        <v/>
      </c>
      <c r="N27" s="24" t="str">
        <f t="shared" si="1"/>
        <v/>
      </c>
      <c r="O27" s="25"/>
    </row>
    <row r="28" customHeight="1" spans="1:12">
      <c r="A28" s="30" t="str">
        <f>封面!D9&amp;封面!F9</f>
        <v>产权持有人填表人：刘砚岷</v>
      </c>
      <c r="L28" s="5" t="str">
        <f>"评估人员："&amp;封面!F21</f>
        <v>评估人员：</v>
      </c>
    </row>
    <row r="29" customHeight="1" spans="1:1">
      <c r="A29" s="30" t="str">
        <f>CONCATENATE(封面!D13,封面!F13,封面!G13,封面!H13,封面!I13,封面!J13,封面!K13)</f>
        <v>填表日期：2024年9月20日</v>
      </c>
    </row>
  </sheetData>
  <mergeCells count="3">
    <mergeCell ref="A2:O2"/>
    <mergeCell ref="A3:N3"/>
    <mergeCell ref="A27:B27"/>
  </mergeCells>
  <hyperlinks>
    <hyperlink ref="A1" location="索引目录!D12" display="返回索引页"/>
    <hyperlink ref="B1" location="流动资产汇总!B8" display="返回"/>
  </hyperlinks>
  <pageMargins left="0.748031496062992" right="0.748031496062992" top="0.866141732283464" bottom="0.984251968503937" header="0.866141732283464" footer="0.511811023622047"/>
  <pageSetup paperSize="9" scale="89" fitToHeight="0" orientation="landscape"/>
  <headerFooter>
    <oddHeader>&amp;R&amp;9   &amp;"宋体,常规"表&amp;"Times New Roman,常规"3-3
&amp;"宋体,常规"共&amp;"Times New Roman,常规"&amp;N&amp;"宋体,常规"页第&amp;"Times New Roman,常规"&amp;P&amp;"宋体,常规"页</oddHead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2" sqref="A2:L2"/>
    </sheetView>
  </sheetViews>
  <sheetFormatPr defaultColWidth="11" defaultRowHeight="15.75" customHeight="1"/>
  <cols>
    <col min="1" max="1" width="5.1" style="4" customWidth="1"/>
    <col min="2" max="2" width="25.1" style="4" customWidth="1"/>
    <col min="3" max="4" width="11.9" style="4" customWidth="1"/>
    <col min="5" max="5" width="9" style="4" customWidth="1"/>
    <col min="6" max="6" width="9.1" style="5" customWidth="1"/>
    <col min="7" max="7" width="14" style="5" customWidth="1" outlineLevel="1"/>
    <col min="8" max="9" width="14.6" style="5" customWidth="1"/>
    <col min="10" max="10" width="12.1" style="5" customWidth="1"/>
    <col min="11" max="11" width="9.1" style="5" customWidth="1"/>
    <col min="12" max="12" width="14.6" style="5" customWidth="1"/>
    <col min="13" max="33" width="9" style="5" customWidth="1"/>
    <col min="34" max="16384" width="11" style="5"/>
  </cols>
  <sheetData>
    <row r="1" s="1" customFormat="1" ht="12" customHeight="1" spans="1:12">
      <c r="A1" s="76" t="s">
        <v>135</v>
      </c>
      <c r="B1" s="107" t="s">
        <v>429</v>
      </c>
      <c r="C1" s="8"/>
      <c r="D1" s="8"/>
      <c r="E1" s="8"/>
      <c r="F1" s="9"/>
      <c r="G1" s="9"/>
      <c r="H1" s="9"/>
      <c r="I1" s="9"/>
      <c r="J1" s="9"/>
      <c r="K1" s="9"/>
      <c r="L1" s="9"/>
    </row>
    <row r="2" s="2" customFormat="1" ht="29.4" customHeight="1" spans="1:12">
      <c r="A2" s="10" t="s">
        <v>525</v>
      </c>
      <c r="B2" s="11"/>
      <c r="C2" s="11"/>
      <c r="D2" s="11"/>
      <c r="E2" s="11"/>
      <c r="F2" s="11"/>
      <c r="G2" s="11"/>
      <c r="H2" s="11"/>
      <c r="I2" s="11"/>
      <c r="J2" s="11"/>
      <c r="K2" s="11"/>
      <c r="L2" s="11"/>
    </row>
    <row r="3" ht="14.25" customHeight="1" spans="1:12">
      <c r="A3" s="12" t="str">
        <f>CONCATENATE(封面!D7,封面!F7,封面!G7,封面!H7,封面!I7,封面!J7,封面!K7)</f>
        <v>评估基准日：2024年8月31日</v>
      </c>
      <c r="B3" s="12"/>
      <c r="C3" s="12"/>
      <c r="D3" s="12"/>
      <c r="E3" s="12"/>
      <c r="F3" s="12"/>
      <c r="G3" s="12"/>
      <c r="H3" s="12"/>
      <c r="I3" s="13"/>
      <c r="J3" s="13"/>
      <c r="K3" s="13"/>
      <c r="L3" s="13"/>
    </row>
    <row r="4" customHeight="1" spans="1:12">
      <c r="A4" s="14" t="str">
        <f>封面!D5&amp;封面!F5</f>
        <v>产权持有人：中石油昆仑燃气有限公司开封分公司</v>
      </c>
      <c r="L4" s="15" t="e">
        <f>#REF!</f>
        <v>#REF!</v>
      </c>
    </row>
    <row r="5" s="3" customFormat="1" customHeight="1" spans="1:12">
      <c r="A5" s="16" t="s">
        <v>462</v>
      </c>
      <c r="B5" s="16" t="s">
        <v>526</v>
      </c>
      <c r="C5" s="16" t="s">
        <v>527</v>
      </c>
      <c r="D5" s="16" t="s">
        <v>528</v>
      </c>
      <c r="E5" s="16" t="s">
        <v>529</v>
      </c>
      <c r="F5" s="19" t="s">
        <v>503</v>
      </c>
      <c r="G5" s="17" t="s">
        <v>433</v>
      </c>
      <c r="H5" s="55" t="s">
        <v>434</v>
      </c>
      <c r="I5" s="19" t="s">
        <v>435</v>
      </c>
      <c r="J5" s="19" t="s">
        <v>436</v>
      </c>
      <c r="K5" s="19" t="s">
        <v>467</v>
      </c>
      <c r="L5" s="19" t="s">
        <v>476</v>
      </c>
    </row>
    <row r="6" customHeight="1" spans="1:12">
      <c r="A6" s="20"/>
      <c r="B6" s="21"/>
      <c r="C6" s="29"/>
      <c r="D6" s="29"/>
      <c r="E6" s="29"/>
      <c r="F6" s="25"/>
      <c r="G6" s="23"/>
      <c r="H6" s="26"/>
      <c r="I6" s="24"/>
      <c r="J6" s="24" t="str">
        <f t="shared" ref="J6:J27" si="0">IF(I6-H6=0,"",(I6-H6))</f>
        <v/>
      </c>
      <c r="K6" s="24" t="str">
        <f t="shared" ref="K6:K27" si="1">IF(H6=0,"",(I6-H6)/H6*100)</f>
        <v/>
      </c>
      <c r="L6" s="25"/>
    </row>
    <row r="7" customHeight="1" spans="1:12">
      <c r="A7" s="20"/>
      <c r="B7" s="21"/>
      <c r="C7" s="29"/>
      <c r="D7" s="29"/>
      <c r="E7" s="29"/>
      <c r="F7" s="25"/>
      <c r="G7" s="23"/>
      <c r="H7" s="26"/>
      <c r="I7" s="24"/>
      <c r="J7" s="24" t="str">
        <f t="shared" si="0"/>
        <v/>
      </c>
      <c r="K7" s="24" t="str">
        <f t="shared" si="1"/>
        <v/>
      </c>
      <c r="L7" s="25"/>
    </row>
    <row r="8" customHeight="1" spans="1:12">
      <c r="A8" s="20"/>
      <c r="B8" s="21"/>
      <c r="C8" s="29"/>
      <c r="D8" s="29"/>
      <c r="E8" s="29"/>
      <c r="F8" s="25"/>
      <c r="G8" s="23"/>
      <c r="H8" s="26"/>
      <c r="I8" s="24"/>
      <c r="J8" s="24" t="str">
        <f t="shared" si="0"/>
        <v/>
      </c>
      <c r="K8" s="24" t="str">
        <f t="shared" si="1"/>
        <v/>
      </c>
      <c r="L8" s="25"/>
    </row>
    <row r="9" customHeight="1" spans="1:12">
      <c r="A9" s="20"/>
      <c r="B9" s="21"/>
      <c r="C9" s="29"/>
      <c r="D9" s="29"/>
      <c r="E9" s="29"/>
      <c r="F9" s="25"/>
      <c r="G9" s="23"/>
      <c r="H9" s="26"/>
      <c r="I9" s="24"/>
      <c r="J9" s="24" t="str">
        <f t="shared" si="0"/>
        <v/>
      </c>
      <c r="K9" s="24" t="str">
        <f t="shared" si="1"/>
        <v/>
      </c>
      <c r="L9" s="25"/>
    </row>
    <row r="10" customHeight="1" spans="1:12">
      <c r="A10" s="20"/>
      <c r="B10" s="21"/>
      <c r="C10" s="29"/>
      <c r="D10" s="29"/>
      <c r="E10" s="29"/>
      <c r="F10" s="25"/>
      <c r="G10" s="23"/>
      <c r="H10" s="26"/>
      <c r="I10" s="24"/>
      <c r="J10" s="24" t="str">
        <f t="shared" si="0"/>
        <v/>
      </c>
      <c r="K10" s="24" t="str">
        <f t="shared" si="1"/>
        <v/>
      </c>
      <c r="L10" s="25"/>
    </row>
    <row r="11" customHeight="1" spans="1:12">
      <c r="A11" s="20"/>
      <c r="B11" s="21"/>
      <c r="C11" s="29"/>
      <c r="D11" s="29"/>
      <c r="E11" s="29"/>
      <c r="F11" s="25"/>
      <c r="G11" s="23"/>
      <c r="H11" s="26"/>
      <c r="I11" s="24"/>
      <c r="J11" s="24" t="str">
        <f t="shared" si="0"/>
        <v/>
      </c>
      <c r="K11" s="24" t="str">
        <f t="shared" si="1"/>
        <v/>
      </c>
      <c r="L11" s="25"/>
    </row>
    <row r="12" customHeight="1" spans="1:12">
      <c r="A12" s="20"/>
      <c r="B12" s="21"/>
      <c r="C12" s="29"/>
      <c r="D12" s="29"/>
      <c r="E12" s="29"/>
      <c r="F12" s="25"/>
      <c r="G12" s="23"/>
      <c r="H12" s="26"/>
      <c r="I12" s="24"/>
      <c r="J12" s="24" t="str">
        <f t="shared" si="0"/>
        <v/>
      </c>
      <c r="K12" s="24" t="str">
        <f t="shared" si="1"/>
        <v/>
      </c>
      <c r="L12" s="25"/>
    </row>
    <row r="13" customHeight="1" spans="1:12">
      <c r="A13" s="20"/>
      <c r="B13" s="21"/>
      <c r="C13" s="29"/>
      <c r="D13" s="29"/>
      <c r="E13" s="29"/>
      <c r="F13" s="25"/>
      <c r="G13" s="23"/>
      <c r="H13" s="26"/>
      <c r="I13" s="24"/>
      <c r="J13" s="24" t="str">
        <f t="shared" si="0"/>
        <v/>
      </c>
      <c r="K13" s="24" t="str">
        <f t="shared" si="1"/>
        <v/>
      </c>
      <c r="L13" s="25"/>
    </row>
    <row r="14" customHeight="1" spans="1:12">
      <c r="A14" s="20"/>
      <c r="B14" s="21"/>
      <c r="C14" s="29"/>
      <c r="D14" s="29"/>
      <c r="E14" s="29"/>
      <c r="F14" s="25"/>
      <c r="G14" s="23"/>
      <c r="H14" s="26"/>
      <c r="I14" s="24"/>
      <c r="J14" s="24" t="str">
        <f t="shared" si="0"/>
        <v/>
      </c>
      <c r="K14" s="24" t="str">
        <f t="shared" si="1"/>
        <v/>
      </c>
      <c r="L14" s="25"/>
    </row>
    <row r="15" customHeight="1" spans="1:12">
      <c r="A15" s="20"/>
      <c r="B15" s="21"/>
      <c r="C15" s="29"/>
      <c r="D15" s="29"/>
      <c r="E15" s="29"/>
      <c r="F15" s="25"/>
      <c r="G15" s="23"/>
      <c r="H15" s="26"/>
      <c r="I15" s="24"/>
      <c r="J15" s="24" t="str">
        <f t="shared" si="0"/>
        <v/>
      </c>
      <c r="K15" s="24" t="str">
        <f t="shared" si="1"/>
        <v/>
      </c>
      <c r="L15" s="25"/>
    </row>
    <row r="16" customHeight="1" spans="1:12">
      <c r="A16" s="20"/>
      <c r="B16" s="21"/>
      <c r="C16" s="29"/>
      <c r="D16" s="29"/>
      <c r="E16" s="29"/>
      <c r="F16" s="25"/>
      <c r="G16" s="23"/>
      <c r="H16" s="26"/>
      <c r="I16" s="24"/>
      <c r="J16" s="24" t="str">
        <f t="shared" si="0"/>
        <v/>
      </c>
      <c r="K16" s="24" t="str">
        <f t="shared" si="1"/>
        <v/>
      </c>
      <c r="L16" s="25"/>
    </row>
    <row r="17" customHeight="1" spans="1:12">
      <c r="A17" s="20"/>
      <c r="B17" s="21"/>
      <c r="C17" s="29"/>
      <c r="D17" s="29"/>
      <c r="E17" s="29"/>
      <c r="F17" s="25"/>
      <c r="G17" s="23"/>
      <c r="H17" s="26"/>
      <c r="I17" s="24"/>
      <c r="J17" s="24" t="str">
        <f t="shared" si="0"/>
        <v/>
      </c>
      <c r="K17" s="24" t="str">
        <f t="shared" si="1"/>
        <v/>
      </c>
      <c r="L17" s="25"/>
    </row>
    <row r="18" customHeight="1" spans="1:12">
      <c r="A18" s="20"/>
      <c r="B18" s="21"/>
      <c r="C18" s="29"/>
      <c r="D18" s="29"/>
      <c r="E18" s="29"/>
      <c r="F18" s="25"/>
      <c r="G18" s="23"/>
      <c r="H18" s="26"/>
      <c r="I18" s="24"/>
      <c r="J18" s="24" t="str">
        <f t="shared" si="0"/>
        <v/>
      </c>
      <c r="K18" s="24" t="str">
        <f t="shared" si="1"/>
        <v/>
      </c>
      <c r="L18" s="25"/>
    </row>
    <row r="19" customHeight="1" spans="1:12">
      <c r="A19" s="20"/>
      <c r="B19" s="21"/>
      <c r="C19" s="29"/>
      <c r="D19" s="29"/>
      <c r="E19" s="29"/>
      <c r="F19" s="25"/>
      <c r="G19" s="23"/>
      <c r="H19" s="26"/>
      <c r="I19" s="24"/>
      <c r="J19" s="24" t="str">
        <f t="shared" si="0"/>
        <v/>
      </c>
      <c r="K19" s="24" t="str">
        <f t="shared" si="1"/>
        <v/>
      </c>
      <c r="L19" s="25"/>
    </row>
    <row r="20" customHeight="1" spans="1:12">
      <c r="A20" s="20"/>
      <c r="B20" s="21"/>
      <c r="C20" s="29"/>
      <c r="D20" s="29"/>
      <c r="E20" s="29"/>
      <c r="F20" s="25"/>
      <c r="G20" s="23"/>
      <c r="H20" s="26"/>
      <c r="I20" s="24"/>
      <c r="J20" s="24" t="str">
        <f t="shared" si="0"/>
        <v/>
      </c>
      <c r="K20" s="24" t="str">
        <f t="shared" si="1"/>
        <v/>
      </c>
      <c r="L20" s="25"/>
    </row>
    <row r="21" customHeight="1" spans="1:12">
      <c r="A21" s="20"/>
      <c r="B21" s="21"/>
      <c r="C21" s="29"/>
      <c r="D21" s="29"/>
      <c r="E21" s="29"/>
      <c r="F21" s="25"/>
      <c r="G21" s="23"/>
      <c r="H21" s="26"/>
      <c r="I21" s="24"/>
      <c r="J21" s="24" t="str">
        <f t="shared" si="0"/>
        <v/>
      </c>
      <c r="K21" s="24" t="str">
        <f t="shared" si="1"/>
        <v/>
      </c>
      <c r="L21" s="25"/>
    </row>
    <row r="22" customHeight="1" spans="1:12">
      <c r="A22" s="20"/>
      <c r="B22" s="21"/>
      <c r="C22" s="29"/>
      <c r="D22" s="29"/>
      <c r="E22" s="29"/>
      <c r="F22" s="25"/>
      <c r="G22" s="23"/>
      <c r="H22" s="26"/>
      <c r="I22" s="24"/>
      <c r="J22" s="24" t="str">
        <f t="shared" si="0"/>
        <v/>
      </c>
      <c r="K22" s="24" t="str">
        <f t="shared" si="1"/>
        <v/>
      </c>
      <c r="L22" s="25"/>
    </row>
    <row r="23" customHeight="1" spans="1:12">
      <c r="A23" s="20"/>
      <c r="B23" s="21"/>
      <c r="C23" s="29"/>
      <c r="D23" s="29"/>
      <c r="E23" s="29"/>
      <c r="F23" s="25"/>
      <c r="G23" s="23"/>
      <c r="H23" s="26"/>
      <c r="I23" s="24"/>
      <c r="J23" s="24" t="str">
        <f t="shared" si="0"/>
        <v/>
      </c>
      <c r="K23" s="24" t="str">
        <f t="shared" si="1"/>
        <v/>
      </c>
      <c r="L23" s="25"/>
    </row>
    <row r="24" customHeight="1" spans="1:12">
      <c r="A24" s="20"/>
      <c r="B24" s="21"/>
      <c r="C24" s="29"/>
      <c r="D24" s="29"/>
      <c r="E24" s="29"/>
      <c r="F24" s="25"/>
      <c r="G24" s="23"/>
      <c r="H24" s="26"/>
      <c r="I24" s="24"/>
      <c r="J24" s="24" t="str">
        <f t="shared" si="0"/>
        <v/>
      </c>
      <c r="K24" s="24" t="str">
        <f t="shared" si="1"/>
        <v/>
      </c>
      <c r="L24" s="25"/>
    </row>
    <row r="25" customHeight="1" spans="1:12">
      <c r="A25" s="27" t="s">
        <v>530</v>
      </c>
      <c r="B25" s="57"/>
      <c r="C25" s="29"/>
      <c r="D25" s="29"/>
      <c r="E25" s="29"/>
      <c r="F25" s="25"/>
      <c r="G25" s="23">
        <f>SUM(G6:G24)</f>
        <v>0</v>
      </c>
      <c r="H25" s="26">
        <f>SUM(H6:H24)</f>
        <v>0</v>
      </c>
      <c r="I25" s="26">
        <f>SUM(I6:I24)</f>
        <v>0</v>
      </c>
      <c r="J25" s="24" t="str">
        <f t="shared" si="0"/>
        <v/>
      </c>
      <c r="K25" s="24" t="str">
        <f t="shared" si="1"/>
        <v/>
      </c>
      <c r="L25" s="25"/>
    </row>
    <row r="26" customHeight="1" spans="1:12">
      <c r="A26" s="27" t="s">
        <v>531</v>
      </c>
      <c r="B26" s="57"/>
      <c r="C26" s="29"/>
      <c r="D26" s="29"/>
      <c r="E26" s="29"/>
      <c r="F26" s="25"/>
      <c r="G26" s="23"/>
      <c r="H26" s="26"/>
      <c r="I26" s="24"/>
      <c r="J26" s="24" t="str">
        <f t="shared" si="0"/>
        <v/>
      </c>
      <c r="K26" s="24" t="str">
        <f t="shared" si="1"/>
        <v/>
      </c>
      <c r="L26" s="25"/>
    </row>
    <row r="27" customHeight="1" spans="1:12">
      <c r="A27" s="27" t="s">
        <v>530</v>
      </c>
      <c r="B27" s="57"/>
      <c r="C27" s="29"/>
      <c r="D27" s="29"/>
      <c r="E27" s="29"/>
      <c r="F27" s="25"/>
      <c r="G27" s="23">
        <f>G25-G26</f>
        <v>0</v>
      </c>
      <c r="H27" s="26">
        <f>H25-H26</f>
        <v>0</v>
      </c>
      <c r="I27" s="26">
        <f>I25-I26</f>
        <v>0</v>
      </c>
      <c r="J27" s="24" t="str">
        <f t="shared" si="0"/>
        <v/>
      </c>
      <c r="K27" s="24" t="str">
        <f t="shared" si="1"/>
        <v/>
      </c>
      <c r="L27" s="25"/>
    </row>
    <row r="28" customHeight="1" spans="1:9">
      <c r="A28" s="30" t="str">
        <f>封面!D9&amp;封面!F9</f>
        <v>产权持有人填表人：刘砚岷</v>
      </c>
      <c r="I28" s="5" t="str">
        <f>"评估人员："&amp;封面!F21</f>
        <v>评估人员：</v>
      </c>
    </row>
    <row r="29" customHeight="1" spans="1:1">
      <c r="A29" s="30" t="str">
        <f>CONCATENATE(封面!D13,封面!F13,封面!G13,封面!H13,封面!I13,封面!J13,封面!K13)</f>
        <v>填表日期：2024年9月20日</v>
      </c>
    </row>
  </sheetData>
  <mergeCells count="5">
    <mergeCell ref="A2:L2"/>
    <mergeCell ref="A3:L3"/>
    <mergeCell ref="A25:B25"/>
    <mergeCell ref="A26:B26"/>
    <mergeCell ref="A27:B27"/>
  </mergeCells>
  <hyperlinks>
    <hyperlink ref="A1" location="索引目录!D12" display="返回索引页"/>
    <hyperlink ref="B1" location="流动资产汇总!B9" display="返回"/>
  </hyperlinks>
  <printOptions horizontalCentered="1"/>
  <pageMargins left="0.354330708661417" right="0.354330708661417" top="0.78740157480315" bottom="0.78740157480315" header="0.905511811023622" footer="0.511811023622047"/>
  <pageSetup paperSize="9" scale="87" fitToHeight="0" orientation="landscape"/>
  <headerFooter alignWithMargins="0">
    <oddHeader>&amp;R&amp;"宋体,常规"&amp;9表&amp;"Times New Roman,常规"3-4
&amp;"宋体,常规"共&amp;"Times New Roman,常规"&amp;N&amp;"宋体,常规"页第&amp;"Times New Roman,常规"&amp;P&amp;"宋体,常规"页</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4"/>
  <sheetViews>
    <sheetView workbookViewId="0">
      <selection activeCell="A2" sqref="A2:T2"/>
    </sheetView>
  </sheetViews>
  <sheetFormatPr defaultColWidth="11" defaultRowHeight="15.75" customHeight="1"/>
  <cols>
    <col min="1" max="1" width="5.1" style="4" customWidth="1"/>
    <col min="2" max="2" width="24.6" style="4" customWidth="1"/>
    <col min="3" max="3" width="23.1" style="4" customWidth="1" outlineLevel="1"/>
    <col min="4" max="4" width="12.1" style="4" customWidth="1"/>
    <col min="5" max="5" width="8.6" style="4" customWidth="1"/>
    <col min="6" max="6" width="7.6" style="4" customWidth="1"/>
    <col min="7" max="7" width="13.1" style="5" customWidth="1" outlineLevel="1"/>
    <col min="8" max="8" width="10.4" style="5" customWidth="1" outlineLevel="1"/>
    <col min="9" max="12" width="8.6" style="5" customWidth="1" outlineLevel="1"/>
    <col min="13" max="13" width="10.4" style="5" customWidth="1" outlineLevel="1"/>
    <col min="14" max="14" width="11.1" style="5" customWidth="1" outlineLevel="1"/>
    <col min="15" max="15" width="10.6" style="457" customWidth="1" outlineLevel="1"/>
    <col min="16" max="17" width="14.4" style="5" customWidth="1"/>
    <col min="18" max="18" width="10.6" style="5" customWidth="1"/>
    <col min="19" max="19" width="9.6" style="5" customWidth="1"/>
    <col min="20" max="20" width="14.6" style="5" customWidth="1"/>
    <col min="21" max="33" width="9" style="5" customWidth="1"/>
    <col min="34" max="16384" width="11" style="5"/>
  </cols>
  <sheetData>
    <row r="1" s="1" customFormat="1" ht="12" customHeight="1" spans="1:20">
      <c r="A1" s="6" t="s">
        <v>135</v>
      </c>
      <c r="B1" s="107" t="s">
        <v>532</v>
      </c>
      <c r="C1" s="7"/>
      <c r="D1" s="8"/>
      <c r="E1" s="8"/>
      <c r="F1" s="8"/>
      <c r="G1" s="9"/>
      <c r="H1" s="9"/>
      <c r="I1" s="9"/>
      <c r="J1" s="9"/>
      <c r="K1" s="9"/>
      <c r="L1" s="9"/>
      <c r="M1" s="9"/>
      <c r="N1" s="9"/>
      <c r="O1" s="9"/>
      <c r="P1" s="9"/>
      <c r="Q1" s="9"/>
      <c r="R1" s="9"/>
      <c r="S1" s="9"/>
      <c r="T1" s="9"/>
    </row>
    <row r="2" s="2" customFormat="1" ht="29.4" customHeight="1" spans="1:20">
      <c r="A2" s="10" t="s">
        <v>533</v>
      </c>
      <c r="B2" s="11"/>
      <c r="C2" s="11"/>
      <c r="D2" s="11"/>
      <c r="E2" s="11"/>
      <c r="F2" s="11"/>
      <c r="G2" s="11"/>
      <c r="H2" s="11"/>
      <c r="I2" s="11"/>
      <c r="J2" s="11"/>
      <c r="K2" s="11"/>
      <c r="L2" s="11"/>
      <c r="M2" s="11"/>
      <c r="N2" s="11"/>
      <c r="O2" s="11"/>
      <c r="P2" s="11"/>
      <c r="Q2" s="11"/>
      <c r="R2" s="11"/>
      <c r="S2" s="11"/>
      <c r="T2" s="11"/>
    </row>
    <row r="3" ht="14.25" customHeight="1" spans="1:20">
      <c r="A3" s="12" t="str">
        <f>CONCATENATE(封面!D7,封面!F7,封面!G7,封面!H7,封面!I7,封面!J7,封面!K7)</f>
        <v>评估基准日：2024年8月31日</v>
      </c>
      <c r="B3" s="12"/>
      <c r="C3" s="12"/>
      <c r="D3" s="12"/>
      <c r="E3" s="12"/>
      <c r="F3" s="12"/>
      <c r="G3" s="12"/>
      <c r="H3" s="12"/>
      <c r="I3" s="12"/>
      <c r="J3" s="13"/>
      <c r="K3" s="13"/>
      <c r="L3" s="13"/>
      <c r="M3" s="13"/>
      <c r="N3" s="13"/>
      <c r="O3" s="13"/>
      <c r="P3" s="13"/>
      <c r="Q3" s="13"/>
      <c r="R3" s="13"/>
      <c r="S3" s="13"/>
      <c r="T3" s="13"/>
    </row>
    <row r="4" customHeight="1" spans="1:20">
      <c r="A4" s="14" t="str">
        <f>封面!D5&amp;封面!F5</f>
        <v>产权持有人：中石油昆仑燃气有限公司开封分公司</v>
      </c>
      <c r="N4" s="459" t="s">
        <v>534</v>
      </c>
      <c r="O4" s="460" t="s">
        <v>535</v>
      </c>
      <c r="P4" s="109"/>
      <c r="T4" s="15" t="e">
        <f>#REF!</f>
        <v>#REF!</v>
      </c>
    </row>
    <row r="5" s="3" customFormat="1" ht="15" customHeight="1" spans="1:20">
      <c r="A5" s="16" t="s">
        <v>462</v>
      </c>
      <c r="B5" s="16" t="s">
        <v>536</v>
      </c>
      <c r="C5" s="554" t="s">
        <v>537</v>
      </c>
      <c r="D5" s="16" t="s">
        <v>529</v>
      </c>
      <c r="E5" s="16" t="s">
        <v>538</v>
      </c>
      <c r="F5" s="16" t="s">
        <v>539</v>
      </c>
      <c r="G5" s="19" t="s">
        <v>433</v>
      </c>
      <c r="H5" s="178" t="s">
        <v>540</v>
      </c>
      <c r="I5" s="190" t="s">
        <v>541</v>
      </c>
      <c r="J5" s="178" t="s">
        <v>542</v>
      </c>
      <c r="K5" s="178" t="s">
        <v>543</v>
      </c>
      <c r="L5" s="178" t="s">
        <v>544</v>
      </c>
      <c r="M5" s="178" t="s">
        <v>545</v>
      </c>
      <c r="N5" s="461"/>
      <c r="O5" s="462"/>
      <c r="P5" s="55" t="s">
        <v>434</v>
      </c>
      <c r="Q5" s="19" t="s">
        <v>435</v>
      </c>
      <c r="R5" s="19" t="s">
        <v>436</v>
      </c>
      <c r="S5" s="19" t="s">
        <v>467</v>
      </c>
      <c r="T5" s="19" t="s">
        <v>476</v>
      </c>
    </row>
    <row r="6" customHeight="1" spans="1:20">
      <c r="A6" s="20"/>
      <c r="B6" s="21"/>
      <c r="C6" s="120"/>
      <c r="D6" s="20"/>
      <c r="E6" s="22"/>
      <c r="F6" s="20"/>
      <c r="G6" s="24"/>
      <c r="H6" s="97"/>
      <c r="I6" s="97"/>
      <c r="J6" s="97"/>
      <c r="K6" s="97"/>
      <c r="L6" s="97"/>
      <c r="M6" s="97"/>
      <c r="N6" s="97">
        <f>SUM(H6:M6)-G6</f>
        <v>0</v>
      </c>
      <c r="O6" s="463"/>
      <c r="P6" s="464"/>
      <c r="Q6" s="24"/>
      <c r="R6" s="24" t="str">
        <f t="shared" ref="R6:R27" si="0">IF(Q6-P6=0,"",(Q6-P6))</f>
        <v/>
      </c>
      <c r="S6" s="24" t="str">
        <f t="shared" ref="S6:S27" si="1">IF(P6=0,"",(Q6-P6)/P6*100)</f>
        <v/>
      </c>
      <c r="T6" s="25"/>
    </row>
    <row r="7" customHeight="1" spans="1:20">
      <c r="A7" s="20"/>
      <c r="B7" s="21"/>
      <c r="C7" s="120"/>
      <c r="D7" s="20"/>
      <c r="E7" s="22"/>
      <c r="F7" s="20"/>
      <c r="G7" s="24"/>
      <c r="H7" s="97"/>
      <c r="I7" s="97"/>
      <c r="J7" s="97"/>
      <c r="K7" s="97"/>
      <c r="L7" s="97"/>
      <c r="M7" s="97"/>
      <c r="N7" s="97">
        <f t="shared" ref="N7:N21" si="2">SUM(H7:M7)-G7</f>
        <v>0</v>
      </c>
      <c r="O7" s="463"/>
      <c r="P7" s="464"/>
      <c r="Q7" s="24"/>
      <c r="R7" s="24" t="str">
        <f t="shared" si="0"/>
        <v/>
      </c>
      <c r="S7" s="24" t="str">
        <f t="shared" si="1"/>
        <v/>
      </c>
      <c r="T7" s="25"/>
    </row>
    <row r="8" customHeight="1" spans="1:20">
      <c r="A8" s="20"/>
      <c r="B8" s="21"/>
      <c r="C8" s="120"/>
      <c r="D8" s="20"/>
      <c r="E8" s="22"/>
      <c r="F8" s="20"/>
      <c r="G8" s="24"/>
      <c r="H8" s="97"/>
      <c r="I8" s="97"/>
      <c r="J8" s="97"/>
      <c r="K8" s="97"/>
      <c r="L8" s="97"/>
      <c r="M8" s="97"/>
      <c r="N8" s="97">
        <f t="shared" si="2"/>
        <v>0</v>
      </c>
      <c r="O8" s="463"/>
      <c r="P8" s="464"/>
      <c r="Q8" s="24"/>
      <c r="R8" s="24" t="str">
        <f t="shared" si="0"/>
        <v/>
      </c>
      <c r="S8" s="24" t="str">
        <f t="shared" si="1"/>
        <v/>
      </c>
      <c r="T8" s="25"/>
    </row>
    <row r="9" customHeight="1" spans="1:20">
      <c r="A9" s="20"/>
      <c r="B9" s="21"/>
      <c r="C9" s="120"/>
      <c r="D9" s="20"/>
      <c r="E9" s="22"/>
      <c r="F9" s="20"/>
      <c r="G9" s="24"/>
      <c r="H9" s="97"/>
      <c r="I9" s="97"/>
      <c r="J9" s="97"/>
      <c r="K9" s="97"/>
      <c r="L9" s="97"/>
      <c r="M9" s="97"/>
      <c r="N9" s="97">
        <f t="shared" si="2"/>
        <v>0</v>
      </c>
      <c r="O9" s="463"/>
      <c r="P9" s="464"/>
      <c r="Q9" s="24"/>
      <c r="R9" s="24" t="str">
        <f t="shared" si="0"/>
        <v/>
      </c>
      <c r="S9" s="24" t="str">
        <f t="shared" si="1"/>
        <v/>
      </c>
      <c r="T9" s="25"/>
    </row>
    <row r="10" customHeight="1" spans="1:20">
      <c r="A10" s="20"/>
      <c r="B10" s="21"/>
      <c r="C10" s="120"/>
      <c r="D10" s="20"/>
      <c r="E10" s="22"/>
      <c r="F10" s="20"/>
      <c r="G10" s="24"/>
      <c r="H10" s="97"/>
      <c r="I10" s="97"/>
      <c r="J10" s="97"/>
      <c r="K10" s="97"/>
      <c r="L10" s="97"/>
      <c r="M10" s="97"/>
      <c r="N10" s="97">
        <f t="shared" si="2"/>
        <v>0</v>
      </c>
      <c r="O10" s="463"/>
      <c r="P10" s="464"/>
      <c r="Q10" s="24"/>
      <c r="R10" s="24" t="str">
        <f t="shared" si="0"/>
        <v/>
      </c>
      <c r="S10" s="24" t="str">
        <f t="shared" si="1"/>
        <v/>
      </c>
      <c r="T10" s="25"/>
    </row>
    <row r="11" customHeight="1" spans="1:20">
      <c r="A11" s="20"/>
      <c r="B11" s="21"/>
      <c r="C11" s="120"/>
      <c r="D11" s="20"/>
      <c r="E11" s="22"/>
      <c r="F11" s="20"/>
      <c r="G11" s="24"/>
      <c r="H11" s="97"/>
      <c r="I11" s="97"/>
      <c r="J11" s="97"/>
      <c r="K11" s="97"/>
      <c r="L11" s="97"/>
      <c r="M11" s="97"/>
      <c r="N11" s="97">
        <f t="shared" si="2"/>
        <v>0</v>
      </c>
      <c r="O11" s="463"/>
      <c r="P11" s="464"/>
      <c r="Q11" s="24"/>
      <c r="R11" s="24" t="str">
        <f t="shared" si="0"/>
        <v/>
      </c>
      <c r="S11" s="24" t="str">
        <f t="shared" si="1"/>
        <v/>
      </c>
      <c r="T11" s="25"/>
    </row>
    <row r="12" customHeight="1" spans="1:20">
      <c r="A12" s="20"/>
      <c r="B12" s="21"/>
      <c r="C12" s="120"/>
      <c r="D12" s="20"/>
      <c r="E12" s="22"/>
      <c r="F12" s="20"/>
      <c r="G12" s="24"/>
      <c r="H12" s="97"/>
      <c r="I12" s="97"/>
      <c r="J12" s="97"/>
      <c r="K12" s="97"/>
      <c r="L12" s="97"/>
      <c r="M12" s="97"/>
      <c r="N12" s="97">
        <f t="shared" si="2"/>
        <v>0</v>
      </c>
      <c r="O12" s="463"/>
      <c r="P12" s="464"/>
      <c r="Q12" s="24"/>
      <c r="R12" s="24" t="str">
        <f t="shared" si="0"/>
        <v/>
      </c>
      <c r="S12" s="24" t="str">
        <f t="shared" si="1"/>
        <v/>
      </c>
      <c r="T12" s="25"/>
    </row>
    <row r="13" customHeight="1" spans="1:20">
      <c r="A13" s="20"/>
      <c r="B13" s="21"/>
      <c r="C13" s="120"/>
      <c r="D13" s="20"/>
      <c r="E13" s="22"/>
      <c r="F13" s="20"/>
      <c r="G13" s="24"/>
      <c r="H13" s="97"/>
      <c r="I13" s="97"/>
      <c r="J13" s="97"/>
      <c r="K13" s="97"/>
      <c r="L13" s="97"/>
      <c r="M13" s="97"/>
      <c r="N13" s="97">
        <f t="shared" si="2"/>
        <v>0</v>
      </c>
      <c r="O13" s="463"/>
      <c r="P13" s="464"/>
      <c r="Q13" s="24"/>
      <c r="R13" s="24" t="str">
        <f t="shared" si="0"/>
        <v/>
      </c>
      <c r="S13" s="24" t="str">
        <f t="shared" si="1"/>
        <v/>
      </c>
      <c r="T13" s="25"/>
    </row>
    <row r="14" customHeight="1" spans="1:20">
      <c r="A14" s="20"/>
      <c r="B14" s="21"/>
      <c r="C14" s="120"/>
      <c r="D14" s="20"/>
      <c r="E14" s="22"/>
      <c r="F14" s="20"/>
      <c r="G14" s="24"/>
      <c r="H14" s="97"/>
      <c r="I14" s="97"/>
      <c r="J14" s="97"/>
      <c r="K14" s="97"/>
      <c r="L14" s="97"/>
      <c r="M14" s="97"/>
      <c r="N14" s="97">
        <f t="shared" si="2"/>
        <v>0</v>
      </c>
      <c r="O14" s="463"/>
      <c r="P14" s="464"/>
      <c r="Q14" s="24"/>
      <c r="R14" s="24" t="str">
        <f t="shared" si="0"/>
        <v/>
      </c>
      <c r="S14" s="24" t="str">
        <f t="shared" si="1"/>
        <v/>
      </c>
      <c r="T14" s="25"/>
    </row>
    <row r="15" customHeight="1" spans="1:20">
      <c r="A15" s="20"/>
      <c r="B15" s="21"/>
      <c r="C15" s="120"/>
      <c r="D15" s="20"/>
      <c r="E15" s="22"/>
      <c r="F15" s="20"/>
      <c r="G15" s="24"/>
      <c r="H15" s="97"/>
      <c r="I15" s="97"/>
      <c r="J15" s="97"/>
      <c r="K15" s="97"/>
      <c r="L15" s="97"/>
      <c r="M15" s="97"/>
      <c r="N15" s="97">
        <f t="shared" si="2"/>
        <v>0</v>
      </c>
      <c r="O15" s="463"/>
      <c r="P15" s="464"/>
      <c r="Q15" s="24"/>
      <c r="R15" s="24" t="str">
        <f t="shared" si="0"/>
        <v/>
      </c>
      <c r="S15" s="24" t="str">
        <f t="shared" si="1"/>
        <v/>
      </c>
      <c r="T15" s="25"/>
    </row>
    <row r="16" customHeight="1" spans="1:20">
      <c r="A16" s="20"/>
      <c r="B16" s="21"/>
      <c r="C16" s="120"/>
      <c r="D16" s="20"/>
      <c r="E16" s="22"/>
      <c r="F16" s="20"/>
      <c r="G16" s="24"/>
      <c r="H16" s="97"/>
      <c r="I16" s="97"/>
      <c r="J16" s="97"/>
      <c r="K16" s="97"/>
      <c r="L16" s="97"/>
      <c r="M16" s="97"/>
      <c r="N16" s="97">
        <f t="shared" si="2"/>
        <v>0</v>
      </c>
      <c r="O16" s="463"/>
      <c r="P16" s="464"/>
      <c r="Q16" s="24"/>
      <c r="R16" s="24" t="str">
        <f t="shared" si="0"/>
        <v/>
      </c>
      <c r="S16" s="24" t="str">
        <f t="shared" si="1"/>
        <v/>
      </c>
      <c r="T16" s="25"/>
    </row>
    <row r="17" customHeight="1" spans="1:20">
      <c r="A17" s="20"/>
      <c r="B17" s="21"/>
      <c r="C17" s="120"/>
      <c r="D17" s="20"/>
      <c r="E17" s="22"/>
      <c r="F17" s="20"/>
      <c r="G17" s="24"/>
      <c r="H17" s="97"/>
      <c r="I17" s="97"/>
      <c r="J17" s="97"/>
      <c r="K17" s="97"/>
      <c r="L17" s="97"/>
      <c r="M17" s="97"/>
      <c r="N17" s="97">
        <f t="shared" si="2"/>
        <v>0</v>
      </c>
      <c r="O17" s="463"/>
      <c r="P17" s="464"/>
      <c r="Q17" s="24"/>
      <c r="R17" s="24" t="str">
        <f t="shared" si="0"/>
        <v/>
      </c>
      <c r="S17" s="24" t="str">
        <f t="shared" si="1"/>
        <v/>
      </c>
      <c r="T17" s="25"/>
    </row>
    <row r="18" customHeight="1" spans="1:20">
      <c r="A18" s="20"/>
      <c r="B18" s="21"/>
      <c r="C18" s="120"/>
      <c r="D18" s="20"/>
      <c r="E18" s="22"/>
      <c r="F18" s="20"/>
      <c r="G18" s="24"/>
      <c r="H18" s="97"/>
      <c r="I18" s="97"/>
      <c r="J18" s="97"/>
      <c r="K18" s="97"/>
      <c r="L18" s="97"/>
      <c r="M18" s="97"/>
      <c r="N18" s="97">
        <f t="shared" si="2"/>
        <v>0</v>
      </c>
      <c r="O18" s="463"/>
      <c r="P18" s="464"/>
      <c r="Q18" s="24"/>
      <c r="R18" s="24" t="str">
        <f t="shared" si="0"/>
        <v/>
      </c>
      <c r="S18" s="24" t="str">
        <f t="shared" si="1"/>
        <v/>
      </c>
      <c r="T18" s="25"/>
    </row>
    <row r="19" customHeight="1" spans="1:20">
      <c r="A19" s="20"/>
      <c r="B19" s="21"/>
      <c r="C19" s="120"/>
      <c r="D19" s="20"/>
      <c r="E19" s="22"/>
      <c r="F19" s="20"/>
      <c r="G19" s="24"/>
      <c r="H19" s="97"/>
      <c r="I19" s="97"/>
      <c r="J19" s="97"/>
      <c r="K19" s="97"/>
      <c r="L19" s="97"/>
      <c r="M19" s="97"/>
      <c r="N19" s="97">
        <f t="shared" si="2"/>
        <v>0</v>
      </c>
      <c r="O19" s="463"/>
      <c r="P19" s="464"/>
      <c r="Q19" s="24"/>
      <c r="R19" s="24" t="str">
        <f t="shared" si="0"/>
        <v/>
      </c>
      <c r="S19" s="24" t="str">
        <f t="shared" si="1"/>
        <v/>
      </c>
      <c r="T19" s="25"/>
    </row>
    <row r="20" customHeight="1" spans="1:20">
      <c r="A20" s="20"/>
      <c r="B20" s="21"/>
      <c r="C20" s="120"/>
      <c r="D20" s="20"/>
      <c r="E20" s="22"/>
      <c r="F20" s="20"/>
      <c r="G20" s="24"/>
      <c r="H20" s="97"/>
      <c r="I20" s="97"/>
      <c r="J20" s="97"/>
      <c r="K20" s="97"/>
      <c r="L20" s="97"/>
      <c r="M20" s="97"/>
      <c r="N20" s="97">
        <f t="shared" si="2"/>
        <v>0</v>
      </c>
      <c r="O20" s="463"/>
      <c r="P20" s="464"/>
      <c r="Q20" s="24"/>
      <c r="R20" s="24" t="str">
        <f t="shared" si="0"/>
        <v/>
      </c>
      <c r="S20" s="24" t="str">
        <f t="shared" si="1"/>
        <v/>
      </c>
      <c r="T20" s="25"/>
    </row>
    <row r="21" customHeight="1" spans="1:20">
      <c r="A21" s="20"/>
      <c r="B21" s="21"/>
      <c r="C21" s="120"/>
      <c r="D21" s="20"/>
      <c r="E21" s="22"/>
      <c r="F21" s="20"/>
      <c r="G21" s="24"/>
      <c r="H21" s="97"/>
      <c r="I21" s="97"/>
      <c r="J21" s="97"/>
      <c r="K21" s="97"/>
      <c r="L21" s="97"/>
      <c r="M21" s="97"/>
      <c r="N21" s="97">
        <f t="shared" si="2"/>
        <v>0</v>
      </c>
      <c r="O21" s="463"/>
      <c r="P21" s="464"/>
      <c r="Q21" s="24"/>
      <c r="R21" s="24" t="str">
        <f t="shared" si="0"/>
        <v/>
      </c>
      <c r="S21" s="24" t="str">
        <f t="shared" si="1"/>
        <v/>
      </c>
      <c r="T21" s="25"/>
    </row>
    <row r="22" customHeight="1" spans="1:20">
      <c r="A22" s="20"/>
      <c r="B22" s="21"/>
      <c r="C22" s="120"/>
      <c r="D22" s="20"/>
      <c r="E22" s="22"/>
      <c r="F22" s="20"/>
      <c r="G22" s="24"/>
      <c r="H22" s="97"/>
      <c r="I22" s="97"/>
      <c r="J22" s="97"/>
      <c r="K22" s="97"/>
      <c r="L22" s="97"/>
      <c r="M22" s="97"/>
      <c r="N22" s="97">
        <f t="shared" ref="N22:N24" si="3">SUM(H22:M22)-G22</f>
        <v>0</v>
      </c>
      <c r="O22" s="463"/>
      <c r="P22" s="464"/>
      <c r="Q22" s="24"/>
      <c r="R22" s="24" t="str">
        <f t="shared" si="0"/>
        <v/>
      </c>
      <c r="S22" s="24" t="str">
        <f t="shared" si="1"/>
        <v/>
      </c>
      <c r="T22" s="25"/>
    </row>
    <row r="23" customHeight="1" spans="1:20">
      <c r="A23" s="20"/>
      <c r="B23" s="21"/>
      <c r="C23" s="120"/>
      <c r="D23" s="20"/>
      <c r="E23" s="22"/>
      <c r="F23" s="20"/>
      <c r="G23" s="24"/>
      <c r="H23" s="97"/>
      <c r="I23" s="97"/>
      <c r="J23" s="97"/>
      <c r="K23" s="97"/>
      <c r="L23" s="97"/>
      <c r="M23" s="97"/>
      <c r="N23" s="97">
        <f t="shared" si="3"/>
        <v>0</v>
      </c>
      <c r="O23" s="463"/>
      <c r="P23" s="464"/>
      <c r="Q23" s="24"/>
      <c r="R23" s="24" t="str">
        <f t="shared" si="0"/>
        <v/>
      </c>
      <c r="S23" s="24" t="str">
        <f t="shared" si="1"/>
        <v/>
      </c>
      <c r="T23" s="25"/>
    </row>
    <row r="24" customHeight="1" spans="1:20">
      <c r="A24" s="27" t="s">
        <v>530</v>
      </c>
      <c r="B24" s="57"/>
      <c r="C24" s="120"/>
      <c r="D24" s="20"/>
      <c r="E24" s="29"/>
      <c r="F24" s="20"/>
      <c r="G24" s="24">
        <f>SUM(G6:G23)</f>
        <v>0</v>
      </c>
      <c r="H24" s="97">
        <f t="shared" ref="H24:Q24" si="4">SUM(H6:H23)</f>
        <v>0</v>
      </c>
      <c r="I24" s="97">
        <f t="shared" si="4"/>
        <v>0</v>
      </c>
      <c r="J24" s="97">
        <f t="shared" si="4"/>
        <v>0</v>
      </c>
      <c r="K24" s="97">
        <f t="shared" si="4"/>
        <v>0</v>
      </c>
      <c r="L24" s="97">
        <f t="shared" si="4"/>
        <v>0</v>
      </c>
      <c r="M24" s="97">
        <f t="shared" si="4"/>
        <v>0</v>
      </c>
      <c r="N24" s="97">
        <f t="shared" si="3"/>
        <v>0</v>
      </c>
      <c r="O24" s="463">
        <f>SUM(O6:O23)</f>
        <v>0</v>
      </c>
      <c r="P24" s="464">
        <f t="shared" si="4"/>
        <v>0</v>
      </c>
      <c r="Q24" s="24">
        <f t="shared" si="4"/>
        <v>0</v>
      </c>
      <c r="R24" s="24" t="str">
        <f t="shared" si="0"/>
        <v/>
      </c>
      <c r="S24" s="24" t="str">
        <f t="shared" si="1"/>
        <v/>
      </c>
      <c r="T24" s="25"/>
    </row>
    <row r="25" customHeight="1" spans="1:20">
      <c r="A25" s="27" t="s">
        <v>546</v>
      </c>
      <c r="B25" s="57"/>
      <c r="C25" s="120"/>
      <c r="D25" s="20"/>
      <c r="E25" s="29"/>
      <c r="F25" s="20"/>
      <c r="G25" s="24"/>
      <c r="H25" s="97"/>
      <c r="I25" s="97"/>
      <c r="J25" s="97"/>
      <c r="K25" s="97"/>
      <c r="L25" s="97"/>
      <c r="M25" s="97"/>
      <c r="N25" s="97">
        <f t="shared" ref="N25" si="5">SUM(H25:M25)-G25</f>
        <v>0</v>
      </c>
      <c r="O25" s="463"/>
      <c r="P25" s="464"/>
      <c r="Q25" s="24">
        <v>0</v>
      </c>
      <c r="R25" s="24" t="str">
        <f t="shared" si="0"/>
        <v/>
      </c>
      <c r="S25" s="24" t="str">
        <f t="shared" si="1"/>
        <v/>
      </c>
      <c r="T25" s="25"/>
    </row>
    <row r="26" customHeight="1" spans="1:20">
      <c r="A26" s="27" t="s">
        <v>547</v>
      </c>
      <c r="B26" s="57"/>
      <c r="C26" s="120"/>
      <c r="D26" s="20"/>
      <c r="E26" s="29"/>
      <c r="F26" s="20"/>
      <c r="G26" s="24"/>
      <c r="H26" s="97"/>
      <c r="I26" s="97"/>
      <c r="J26" s="97"/>
      <c r="K26" s="97"/>
      <c r="L26" s="97"/>
      <c r="M26" s="97"/>
      <c r="N26" s="97"/>
      <c r="O26" s="463"/>
      <c r="P26" s="464"/>
      <c r="Q26" s="24"/>
      <c r="R26" s="24" t="str">
        <f t="shared" si="0"/>
        <v/>
      </c>
      <c r="S26" s="24" t="str">
        <f t="shared" si="1"/>
        <v/>
      </c>
      <c r="T26" s="25"/>
    </row>
    <row r="27" customHeight="1" spans="1:20">
      <c r="A27" s="27" t="s">
        <v>548</v>
      </c>
      <c r="B27" s="57"/>
      <c r="C27" s="120"/>
      <c r="D27" s="72"/>
      <c r="E27" s="29"/>
      <c r="F27" s="72"/>
      <c r="G27" s="24">
        <f t="shared" ref="G27:Q27" si="6">G24-G25-G26</f>
        <v>0</v>
      </c>
      <c r="H27" s="97">
        <f t="shared" si="6"/>
        <v>0</v>
      </c>
      <c r="I27" s="97">
        <f t="shared" si="6"/>
        <v>0</v>
      </c>
      <c r="J27" s="97">
        <f t="shared" si="6"/>
        <v>0</v>
      </c>
      <c r="K27" s="97">
        <f t="shared" si="6"/>
        <v>0</v>
      </c>
      <c r="L27" s="97">
        <f t="shared" si="6"/>
        <v>0</v>
      </c>
      <c r="M27" s="97">
        <f t="shared" si="6"/>
        <v>0</v>
      </c>
      <c r="N27" s="97">
        <f t="shared" si="6"/>
        <v>0</v>
      </c>
      <c r="O27" s="463">
        <f t="shared" si="6"/>
        <v>0</v>
      </c>
      <c r="P27" s="26">
        <f t="shared" si="6"/>
        <v>0</v>
      </c>
      <c r="Q27" s="24">
        <f t="shared" si="6"/>
        <v>0</v>
      </c>
      <c r="R27" s="24" t="str">
        <f t="shared" si="0"/>
        <v/>
      </c>
      <c r="S27" s="24" t="str">
        <f t="shared" si="1"/>
        <v/>
      </c>
      <c r="T27" s="25"/>
    </row>
    <row r="28" customHeight="1" spans="1:17">
      <c r="A28" s="30" t="str">
        <f>封面!D9&amp;封面!F9</f>
        <v>产权持有人填表人：刘砚岷</v>
      </c>
      <c r="Q28" s="5" t="str">
        <f>"评估人员："&amp;封面!F21</f>
        <v>评估人员：</v>
      </c>
    </row>
    <row r="29" customHeight="1" spans="1:1">
      <c r="A29" s="30" t="str">
        <f>CONCATENATE(封面!D13,封面!F13,封面!G13,封面!H13,封面!I13,封面!J13,封面!K13)</f>
        <v>填表日期：2024年9月20日</v>
      </c>
    </row>
    <row r="30" customHeight="1" spans="2:4">
      <c r="B30" s="447" t="s">
        <v>549</v>
      </c>
      <c r="C30" s="447"/>
      <c r="D30" s="448" t="s">
        <v>550</v>
      </c>
    </row>
    <row r="31" customHeight="1" spans="2:4">
      <c r="B31" s="447" t="s">
        <v>551</v>
      </c>
      <c r="C31" s="447"/>
      <c r="D31" s="4" t="s">
        <v>552</v>
      </c>
    </row>
    <row r="32" customHeight="1" spans="4:4">
      <c r="D32" s="4" t="s">
        <v>553</v>
      </c>
    </row>
    <row r="33" customHeight="1" spans="4:4">
      <c r="D33" s="4" t="s">
        <v>554</v>
      </c>
    </row>
    <row r="34" customHeight="1" spans="4:4">
      <c r="D34" s="4" t="s">
        <v>555</v>
      </c>
    </row>
  </sheetData>
  <mergeCells count="8">
    <mergeCell ref="A2:T2"/>
    <mergeCell ref="A3:T3"/>
    <mergeCell ref="A24:B24"/>
    <mergeCell ref="A25:B25"/>
    <mergeCell ref="A26:B26"/>
    <mergeCell ref="A27:B27"/>
    <mergeCell ref="N4:N5"/>
    <mergeCell ref="O4:O5"/>
  </mergeCells>
  <hyperlinks>
    <hyperlink ref="A1" location="索引目录!D14" display="返回索引页"/>
    <hyperlink ref="B1" location="流动资产汇总!B10" display="返回 "/>
  </hyperlinks>
  <printOptions horizontalCentered="1"/>
  <pageMargins left="0.354330708661417" right="0.354330708661417" top="0.78740157480315" bottom="0.78740157480315" header="0.826771653543307" footer="0.511811023622047"/>
  <pageSetup paperSize="9" scale="56" fitToHeight="0" orientation="landscape"/>
  <headerFooter alignWithMargins="0">
    <oddHeader>&amp;R&amp;"宋体,常规"&amp;9表&amp;"Times New Roman,常规"3-5
&amp;"宋体,常规"共&amp;"Times New Roman,常规"&amp;N&amp;"宋体,常规"页第&amp;"Times New Roman,常规"&amp;P&amp;"宋体,常规"页</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3"/>
  <sheetViews>
    <sheetView showGridLines="0" zoomScale="90" zoomScaleNormal="90" workbookViewId="0">
      <selection activeCell="A2" sqref="A2:G2"/>
    </sheetView>
  </sheetViews>
  <sheetFormatPr defaultColWidth="11" defaultRowHeight="15" customHeight="1"/>
  <cols>
    <col min="1" max="1" width="1.5" style="4" customWidth="1"/>
    <col min="2" max="2" width="13.5" style="4" customWidth="1"/>
    <col min="3" max="3" width="15.6" style="4" customWidth="1"/>
    <col min="4" max="4" width="18.1" style="4" customWidth="1"/>
    <col min="5" max="5" width="17.1" style="4" customWidth="1"/>
    <col min="6" max="6" width="16.5" style="4" customWidth="1"/>
    <col min="7" max="7" width="8.6" style="782" customWidth="1"/>
    <col min="8" max="8" width="12.1" style="4" customWidth="1"/>
    <col min="9" max="9" width="12.6" style="4" customWidth="1"/>
    <col min="10" max="32" width="9" style="4" customWidth="1"/>
    <col min="33" max="16384" width="11" style="4"/>
  </cols>
  <sheetData>
    <row r="1" ht="25.5" customHeight="1" spans="1:10">
      <c r="A1" s="783"/>
      <c r="B1" s="784"/>
      <c r="C1" s="784"/>
      <c r="D1" s="784"/>
      <c r="F1" s="785" t="s">
        <v>31</v>
      </c>
      <c r="G1" s="786"/>
      <c r="H1" s="784"/>
      <c r="I1" s="784"/>
      <c r="J1" s="789"/>
    </row>
    <row r="2" customHeight="1" spans="1:10">
      <c r="A2" s="787"/>
      <c r="B2" s="788" t="s">
        <v>32</v>
      </c>
      <c r="C2" s="789"/>
      <c r="D2" s="789"/>
      <c r="E2" s="789"/>
      <c r="F2" s="789"/>
      <c r="G2" s="790"/>
      <c r="H2" s="789"/>
      <c r="I2" s="789"/>
      <c r="J2" s="789"/>
    </row>
    <row r="3" customHeight="1" spans="1:10">
      <c r="A3" s="787"/>
      <c r="B3" s="791" t="s">
        <v>33</v>
      </c>
      <c r="C3" s="792"/>
      <c r="E3" s="789"/>
      <c r="F3" s="789"/>
      <c r="G3" s="790"/>
      <c r="H3" s="789"/>
      <c r="I3" s="789"/>
      <c r="J3" s="789"/>
    </row>
    <row r="4" customHeight="1" spans="1:10">
      <c r="A4" s="793"/>
      <c r="B4" s="792" t="s">
        <v>34</v>
      </c>
      <c r="C4" s="792" t="s">
        <v>35</v>
      </c>
      <c r="D4" s="788" t="s">
        <v>36</v>
      </c>
      <c r="E4" s="791" t="s">
        <v>37</v>
      </c>
      <c r="F4" s="794"/>
      <c r="G4" s="790"/>
      <c r="H4" s="789"/>
      <c r="I4" s="789"/>
      <c r="J4" s="789"/>
    </row>
    <row r="5" customHeight="1" spans="1:10">
      <c r="A5" s="787"/>
      <c r="B5" s="789"/>
      <c r="C5" s="789"/>
      <c r="D5" s="789"/>
      <c r="E5" s="789"/>
      <c r="F5" s="789"/>
      <c r="G5" s="790"/>
      <c r="H5" s="789"/>
      <c r="I5" s="789"/>
      <c r="J5" s="789"/>
    </row>
    <row r="6" customHeight="1" spans="1:10">
      <c r="A6" s="787"/>
      <c r="C6" s="795" t="s">
        <v>38</v>
      </c>
      <c r="D6" s="796" t="s">
        <v>39</v>
      </c>
      <c r="E6" s="788" t="s">
        <v>40</v>
      </c>
      <c r="F6" s="797"/>
      <c r="G6" s="798" t="s">
        <v>41</v>
      </c>
      <c r="H6" s="797"/>
      <c r="I6" s="788" t="s">
        <v>42</v>
      </c>
      <c r="J6" s="789"/>
    </row>
    <row r="7" customHeight="1" spans="1:10">
      <c r="A7" s="787"/>
      <c r="B7" s="789"/>
      <c r="C7" s="789"/>
      <c r="D7" s="789"/>
      <c r="E7" s="788" t="s">
        <v>43</v>
      </c>
      <c r="F7" s="797"/>
      <c r="G7" s="799"/>
      <c r="H7" s="797"/>
      <c r="I7" s="788" t="s">
        <v>44</v>
      </c>
      <c r="J7" s="804"/>
    </row>
    <row r="8" customHeight="1" spans="1:10">
      <c r="A8" s="787"/>
      <c r="B8" s="789"/>
      <c r="C8" s="789"/>
      <c r="D8" s="789"/>
      <c r="E8" s="788" t="s">
        <v>45</v>
      </c>
      <c r="F8" s="797"/>
      <c r="G8" s="799"/>
      <c r="H8" s="797"/>
      <c r="I8" s="788" t="s">
        <v>46</v>
      </c>
      <c r="J8" s="797"/>
    </row>
    <row r="9" customHeight="1" spans="1:10">
      <c r="A9" s="787"/>
      <c r="B9" s="789"/>
      <c r="C9" s="789"/>
      <c r="D9" s="800" t="s">
        <v>47</v>
      </c>
      <c r="E9" s="801" t="s">
        <v>48</v>
      </c>
      <c r="F9" s="799"/>
      <c r="H9" s="797"/>
      <c r="I9" s="788" t="s">
        <v>49</v>
      </c>
      <c r="J9" s="804"/>
    </row>
    <row r="10" customHeight="1" spans="1:10">
      <c r="A10" s="787"/>
      <c r="B10" s="789"/>
      <c r="C10" s="789"/>
      <c r="E10" s="801" t="s">
        <v>50</v>
      </c>
      <c r="F10" s="799"/>
      <c r="H10" s="797"/>
      <c r="I10" s="788" t="s">
        <v>51</v>
      </c>
      <c r="J10" s="804"/>
    </row>
    <row r="11" customHeight="1" spans="1:10">
      <c r="A11" s="787"/>
      <c r="B11" s="789"/>
      <c r="C11" s="790"/>
      <c r="E11" s="801" t="s">
        <v>52</v>
      </c>
      <c r="F11" s="799"/>
      <c r="H11" s="797"/>
      <c r="I11" s="788" t="s">
        <v>53</v>
      </c>
      <c r="J11" s="804"/>
    </row>
    <row r="12" customHeight="1" spans="1:10">
      <c r="A12" s="787"/>
      <c r="B12" s="789"/>
      <c r="C12" s="790"/>
      <c r="D12" s="788" t="s">
        <v>54</v>
      </c>
      <c r="E12" s="801" t="s">
        <v>55</v>
      </c>
      <c r="F12" s="789"/>
      <c r="G12" s="799"/>
      <c r="H12" s="797"/>
      <c r="I12" s="788" t="s">
        <v>56</v>
      </c>
      <c r="J12" s="789"/>
    </row>
    <row r="13" customHeight="1" spans="1:10">
      <c r="A13" s="787"/>
      <c r="B13" s="789"/>
      <c r="C13" s="789"/>
      <c r="D13" s="788" t="s">
        <v>57</v>
      </c>
      <c r="F13" s="789"/>
      <c r="G13" s="799"/>
      <c r="H13" s="797"/>
      <c r="I13" s="788" t="s">
        <v>58</v>
      </c>
      <c r="J13" s="789"/>
    </row>
    <row r="14" customHeight="1" spans="1:10">
      <c r="A14" s="787"/>
      <c r="B14" s="789"/>
      <c r="C14" s="789"/>
      <c r="D14" s="788" t="s">
        <v>59</v>
      </c>
      <c r="F14" s="789"/>
      <c r="G14" s="799"/>
      <c r="H14" s="797"/>
      <c r="I14" s="788" t="s">
        <v>60</v>
      </c>
      <c r="J14" s="789"/>
    </row>
    <row r="15" customHeight="1" spans="1:10">
      <c r="A15" s="787"/>
      <c r="B15" s="789"/>
      <c r="C15" s="789"/>
      <c r="D15" s="788" t="s">
        <v>61</v>
      </c>
      <c r="F15" s="789"/>
      <c r="G15" s="799"/>
      <c r="H15" s="797"/>
      <c r="I15" s="788" t="s">
        <v>62</v>
      </c>
      <c r="J15" s="789"/>
    </row>
    <row r="16" customHeight="1" spans="1:10">
      <c r="A16" s="787"/>
      <c r="B16" s="789"/>
      <c r="C16" s="789"/>
      <c r="D16" s="788" t="s">
        <v>63</v>
      </c>
      <c r="F16" s="789"/>
      <c r="G16" s="799"/>
      <c r="H16" s="797"/>
      <c r="I16" s="788" t="s">
        <v>64</v>
      </c>
      <c r="J16" s="789"/>
    </row>
    <row r="17" customHeight="1" spans="1:9">
      <c r="A17" s="787"/>
      <c r="B17" s="789"/>
      <c r="C17" s="789"/>
      <c r="D17" s="788" t="s">
        <v>65</v>
      </c>
      <c r="F17" s="789"/>
      <c r="G17" s="799"/>
      <c r="H17" s="797"/>
      <c r="I17" s="788" t="s">
        <v>66</v>
      </c>
    </row>
    <row r="18" customHeight="1" spans="1:10">
      <c r="A18" s="787"/>
      <c r="B18" s="789"/>
      <c r="C18" s="789"/>
      <c r="D18" s="788" t="s">
        <v>67</v>
      </c>
      <c r="F18" s="789"/>
      <c r="G18" s="799"/>
      <c r="H18" s="797"/>
      <c r="I18" s="788" t="s">
        <v>68</v>
      </c>
      <c r="J18" s="789"/>
    </row>
    <row r="19" customHeight="1" spans="1:10">
      <c r="A19" s="787"/>
      <c r="B19" s="789"/>
      <c r="C19" s="789"/>
      <c r="D19" s="788" t="s">
        <v>69</v>
      </c>
      <c r="F19" s="789"/>
      <c r="G19" s="799"/>
      <c r="H19" s="797"/>
      <c r="I19" s="788" t="s">
        <v>70</v>
      </c>
      <c r="J19" s="789"/>
    </row>
    <row r="20" customHeight="1" spans="1:10">
      <c r="A20" s="787"/>
      <c r="B20" s="789"/>
      <c r="C20" s="789"/>
      <c r="D20" s="788" t="s">
        <v>71</v>
      </c>
      <c r="E20" s="788" t="s">
        <v>72</v>
      </c>
      <c r="F20" s="789"/>
      <c r="G20" s="799"/>
      <c r="H20" s="797"/>
      <c r="I20" s="788" t="s">
        <v>73</v>
      </c>
      <c r="J20" s="789"/>
    </row>
    <row r="21" customHeight="1" spans="1:10">
      <c r="A21" s="787"/>
      <c r="B21" s="789"/>
      <c r="C21" s="789"/>
      <c r="D21" s="797"/>
      <c r="E21" s="788" t="s">
        <v>74</v>
      </c>
      <c r="F21" s="789"/>
      <c r="G21" s="799"/>
      <c r="H21" s="797"/>
      <c r="I21" s="797"/>
      <c r="J21" s="789"/>
    </row>
    <row r="22" customHeight="1" spans="1:10">
      <c r="A22" s="787"/>
      <c r="B22" s="789"/>
      <c r="C22" s="789"/>
      <c r="D22" s="797"/>
      <c r="E22" s="788" t="s">
        <v>75</v>
      </c>
      <c r="F22" s="797"/>
      <c r="G22" s="788" t="s">
        <v>76</v>
      </c>
      <c r="H22" s="797"/>
      <c r="I22" s="788" t="s">
        <v>77</v>
      </c>
      <c r="J22" s="789"/>
    </row>
    <row r="23" customHeight="1" spans="1:10">
      <c r="A23" s="787"/>
      <c r="B23" s="789"/>
      <c r="C23" s="789"/>
      <c r="E23" s="788" t="s">
        <v>78</v>
      </c>
      <c r="F23" s="797"/>
      <c r="G23" s="799"/>
      <c r="H23" s="797"/>
      <c r="I23" s="788" t="s">
        <v>79</v>
      </c>
      <c r="J23" s="789"/>
    </row>
    <row r="24" customHeight="1" spans="1:10">
      <c r="A24" s="787"/>
      <c r="B24" s="789"/>
      <c r="C24" s="789"/>
      <c r="E24" s="788" t="s">
        <v>80</v>
      </c>
      <c r="F24" s="797"/>
      <c r="G24" s="799"/>
      <c r="H24" s="797"/>
      <c r="I24" s="788" t="s">
        <v>81</v>
      </c>
      <c r="J24" s="789"/>
    </row>
    <row r="25" customHeight="1" spans="1:10">
      <c r="A25" s="787"/>
      <c r="B25" s="789"/>
      <c r="C25" s="789"/>
      <c r="E25" s="788" t="s">
        <v>82</v>
      </c>
      <c r="F25" s="797"/>
      <c r="G25" s="799"/>
      <c r="H25" s="797"/>
      <c r="I25" s="788" t="s">
        <v>83</v>
      </c>
      <c r="J25" s="789"/>
    </row>
    <row r="26" customHeight="1" spans="1:10">
      <c r="A26" s="787"/>
      <c r="E26" s="788" t="s">
        <v>84</v>
      </c>
      <c r="F26" s="797"/>
      <c r="G26" s="799"/>
      <c r="H26" s="797"/>
      <c r="I26" s="788" t="s">
        <v>85</v>
      </c>
      <c r="J26" s="789"/>
    </row>
    <row r="27" customHeight="1" spans="1:10">
      <c r="A27" s="787"/>
      <c r="E27" s="788" t="s">
        <v>86</v>
      </c>
      <c r="F27" s="797"/>
      <c r="G27" s="799"/>
      <c r="H27" s="797"/>
      <c r="I27" s="788" t="s">
        <v>87</v>
      </c>
      <c r="J27" s="789"/>
    </row>
    <row r="28" customHeight="1" spans="1:10">
      <c r="A28" s="787"/>
      <c r="D28" s="788" t="s">
        <v>88</v>
      </c>
      <c r="E28" s="788" t="s">
        <v>89</v>
      </c>
      <c r="F28" s="797"/>
      <c r="G28" s="799"/>
      <c r="H28" s="797"/>
      <c r="I28" s="788" t="s">
        <v>90</v>
      </c>
      <c r="J28" s="789"/>
    </row>
    <row r="29" customHeight="1" spans="1:10">
      <c r="A29" s="787"/>
      <c r="D29" s="788" t="s">
        <v>91</v>
      </c>
      <c r="E29" s="788" t="s">
        <v>92</v>
      </c>
      <c r="F29" s="788"/>
      <c r="G29" s="799"/>
      <c r="H29" s="797"/>
      <c r="I29" s="788" t="s">
        <v>93</v>
      </c>
      <c r="J29" s="789"/>
    </row>
    <row r="30" customHeight="1" spans="1:10">
      <c r="A30" s="787"/>
      <c r="D30" s="788" t="s">
        <v>94</v>
      </c>
      <c r="E30" s="788" t="s">
        <v>95</v>
      </c>
      <c r="G30" s="799"/>
      <c r="H30" s="797"/>
      <c r="I30" s="788" t="s">
        <v>96</v>
      </c>
      <c r="J30" s="789"/>
    </row>
    <row r="31" customHeight="1" spans="1:10">
      <c r="A31" s="787"/>
      <c r="D31" s="788" t="s">
        <v>97</v>
      </c>
      <c r="E31" s="788" t="s">
        <v>98</v>
      </c>
      <c r="G31" s="790"/>
      <c r="H31" s="789"/>
      <c r="J31" s="789"/>
    </row>
    <row r="32" customHeight="1" spans="1:8">
      <c r="A32" s="787"/>
      <c r="B32" s="789"/>
      <c r="C32" s="802" t="s">
        <v>99</v>
      </c>
      <c r="D32" s="788" t="s">
        <v>100</v>
      </c>
      <c r="E32" s="797"/>
      <c r="F32" s="797"/>
      <c r="G32" s="790"/>
      <c r="H32" s="789"/>
    </row>
    <row r="33" customHeight="1" spans="1:10">
      <c r="A33" s="787"/>
      <c r="B33" s="789"/>
      <c r="C33" s="789"/>
      <c r="D33" s="788" t="s">
        <v>101</v>
      </c>
      <c r="E33" s="797"/>
      <c r="F33" s="797"/>
      <c r="G33" s="790"/>
      <c r="H33" s="789"/>
      <c r="I33" s="789"/>
      <c r="J33" s="789"/>
    </row>
    <row r="34" customHeight="1" spans="1:10">
      <c r="A34" s="787"/>
      <c r="B34" s="789"/>
      <c r="C34" s="789"/>
      <c r="D34" s="788" t="s">
        <v>102</v>
      </c>
      <c r="E34" s="797"/>
      <c r="F34" s="797"/>
      <c r="G34" s="790"/>
      <c r="H34" s="789"/>
      <c r="I34" s="789"/>
      <c r="J34" s="789"/>
    </row>
    <row r="35" customHeight="1" spans="1:10">
      <c r="A35" s="787"/>
      <c r="B35" s="789"/>
      <c r="C35" s="789"/>
      <c r="D35" s="788" t="s">
        <v>103</v>
      </c>
      <c r="E35" s="797"/>
      <c r="F35" s="788"/>
      <c r="G35" s="790"/>
      <c r="H35" s="789"/>
      <c r="I35" s="789"/>
      <c r="J35" s="789"/>
    </row>
    <row r="36" customHeight="1" spans="1:10">
      <c r="A36" s="787"/>
      <c r="B36" s="789"/>
      <c r="C36" s="789"/>
      <c r="D36" s="788" t="s">
        <v>104</v>
      </c>
      <c r="E36" s="797"/>
      <c r="F36" s="797"/>
      <c r="G36" s="790"/>
      <c r="H36" s="789"/>
      <c r="I36" s="789"/>
      <c r="J36" s="789"/>
    </row>
    <row r="37" customHeight="1" spans="1:10">
      <c r="A37" s="787"/>
      <c r="B37" s="789"/>
      <c r="C37" s="789"/>
      <c r="D37" s="788" t="s">
        <v>105</v>
      </c>
      <c r="E37" s="797"/>
      <c r="F37" s="797"/>
      <c r="G37" s="790"/>
      <c r="H37" s="789"/>
      <c r="I37" s="789"/>
      <c r="J37" s="789"/>
    </row>
    <row r="38" customHeight="1" spans="1:10">
      <c r="A38" s="787"/>
      <c r="B38" s="789"/>
      <c r="C38" s="789"/>
      <c r="D38" s="788" t="s">
        <v>106</v>
      </c>
      <c r="E38" s="797"/>
      <c r="F38" s="797"/>
      <c r="G38" s="790"/>
      <c r="H38" s="789"/>
      <c r="I38" s="789"/>
      <c r="J38" s="789"/>
    </row>
    <row r="39" customHeight="1" spans="1:10">
      <c r="A39" s="787"/>
      <c r="B39" s="789"/>
      <c r="C39" s="788" t="s">
        <v>107</v>
      </c>
      <c r="D39" s="788" t="s">
        <v>107</v>
      </c>
      <c r="E39" s="788" t="s">
        <v>108</v>
      </c>
      <c r="F39" s="789"/>
      <c r="G39" s="790"/>
      <c r="H39" s="789"/>
      <c r="I39" s="789"/>
      <c r="J39" s="789"/>
    </row>
    <row r="40" customHeight="1" spans="1:10">
      <c r="A40" s="787"/>
      <c r="B40" s="789"/>
      <c r="D40" s="797"/>
      <c r="E40" s="788" t="s">
        <v>109</v>
      </c>
      <c r="F40" s="789"/>
      <c r="G40" s="790"/>
      <c r="H40" s="789"/>
      <c r="I40" s="789"/>
      <c r="J40" s="789"/>
    </row>
    <row r="41" customHeight="1" spans="1:10">
      <c r="A41" s="787"/>
      <c r="B41" s="789"/>
      <c r="D41" s="797"/>
      <c r="E41" s="788" t="s">
        <v>110</v>
      </c>
      <c r="F41" s="789"/>
      <c r="G41" s="790"/>
      <c r="H41" s="789"/>
      <c r="I41" s="789"/>
      <c r="J41" s="789"/>
    </row>
    <row r="42" customHeight="1" spans="1:10">
      <c r="A42" s="787"/>
      <c r="B42" s="789"/>
      <c r="D42" s="797"/>
      <c r="E42" s="803"/>
      <c r="F42" s="789"/>
      <c r="G42" s="790"/>
      <c r="H42" s="789"/>
      <c r="I42" s="789"/>
      <c r="J42" s="789"/>
    </row>
    <row r="43" customHeight="1" spans="1:10">
      <c r="A43" s="787"/>
      <c r="B43" s="789"/>
      <c r="D43" s="797"/>
      <c r="E43" s="788" t="s">
        <v>111</v>
      </c>
      <c r="F43" s="789"/>
      <c r="G43" s="790"/>
      <c r="H43" s="789"/>
      <c r="I43" s="789"/>
      <c r="J43" s="789"/>
    </row>
    <row r="44" customHeight="1" spans="1:10">
      <c r="A44" s="787"/>
      <c r="B44" s="789"/>
      <c r="D44" s="797"/>
      <c r="E44" s="788" t="s">
        <v>112</v>
      </c>
      <c r="F44" s="789"/>
      <c r="G44" s="790"/>
      <c r="H44" s="789"/>
      <c r="I44" s="789"/>
      <c r="J44" s="789"/>
    </row>
    <row r="45" customHeight="1" spans="1:10">
      <c r="A45" s="787"/>
      <c r="B45" s="789"/>
      <c r="D45" s="797"/>
      <c r="E45" s="788" t="s">
        <v>113</v>
      </c>
      <c r="F45" s="789"/>
      <c r="G45" s="790"/>
      <c r="H45" s="789"/>
      <c r="I45" s="789"/>
      <c r="J45" s="789"/>
    </row>
    <row r="46" customHeight="1" spans="1:10">
      <c r="A46" s="787"/>
      <c r="B46" s="789"/>
      <c r="D46" s="797"/>
      <c r="E46" s="803"/>
      <c r="F46" s="789"/>
      <c r="G46" s="790"/>
      <c r="H46" s="789"/>
      <c r="I46" s="789"/>
      <c r="J46" s="789"/>
    </row>
    <row r="47" customHeight="1" spans="1:10">
      <c r="A47" s="787"/>
      <c r="B47" s="789"/>
      <c r="D47" s="788" t="s">
        <v>114</v>
      </c>
      <c r="E47" s="788" t="s">
        <v>115</v>
      </c>
      <c r="F47" s="789"/>
      <c r="G47" s="790"/>
      <c r="H47" s="789"/>
      <c r="I47" s="789"/>
      <c r="J47" s="789"/>
    </row>
    <row r="48" customHeight="1" spans="1:10">
      <c r="A48" s="787"/>
      <c r="B48" s="789"/>
      <c r="D48" s="797"/>
      <c r="E48" s="788"/>
      <c r="F48" s="789"/>
      <c r="G48" s="790"/>
      <c r="H48" s="789"/>
      <c r="I48" s="789"/>
      <c r="J48" s="789"/>
    </row>
    <row r="49" customHeight="1" spans="1:9">
      <c r="A49" s="787"/>
      <c r="B49" s="789"/>
      <c r="C49" s="802" t="s">
        <v>116</v>
      </c>
      <c r="D49" s="788" t="s">
        <v>116</v>
      </c>
      <c r="E49" s="788" t="s">
        <v>117</v>
      </c>
      <c r="F49" s="790"/>
      <c r="G49" s="790"/>
      <c r="H49" s="789"/>
      <c r="I49" s="789"/>
    </row>
    <row r="50" customHeight="1" spans="1:7">
      <c r="A50" s="787"/>
      <c r="B50" s="789"/>
      <c r="C50" s="789"/>
      <c r="D50" s="797"/>
      <c r="E50" s="788" t="s">
        <v>118</v>
      </c>
      <c r="F50" s="790"/>
      <c r="G50" s="790"/>
    </row>
    <row r="51" customHeight="1" spans="2:7">
      <c r="B51" s="789"/>
      <c r="C51" s="797"/>
      <c r="D51" s="788" t="s">
        <v>119</v>
      </c>
      <c r="E51" s="788" t="s">
        <v>120</v>
      </c>
      <c r="F51" s="790"/>
      <c r="G51" s="790"/>
    </row>
    <row r="52" customHeight="1" spans="2:7">
      <c r="B52" s="789"/>
      <c r="C52" s="797"/>
      <c r="E52" s="797"/>
      <c r="F52" s="790"/>
      <c r="G52" s="790"/>
    </row>
    <row r="53" customHeight="1" spans="2:10">
      <c r="B53" s="789"/>
      <c r="C53" s="788" t="s">
        <v>121</v>
      </c>
      <c r="E53" s="797"/>
      <c r="F53" s="790"/>
      <c r="G53" s="790"/>
      <c r="J53" s="789"/>
    </row>
    <row r="54" customHeight="1" spans="2:10">
      <c r="B54" s="789"/>
      <c r="C54" s="788" t="s">
        <v>122</v>
      </c>
      <c r="E54" s="797"/>
      <c r="F54" s="789"/>
      <c r="G54" s="790"/>
      <c r="H54" s="789"/>
      <c r="I54" s="789"/>
      <c r="J54" s="789"/>
    </row>
    <row r="55" customHeight="1" spans="2:10">
      <c r="B55" s="789"/>
      <c r="C55" s="802" t="s">
        <v>123</v>
      </c>
      <c r="D55" s="788"/>
      <c r="E55" s="797"/>
      <c r="F55" s="789"/>
      <c r="G55" s="790"/>
      <c r="H55" s="789"/>
      <c r="I55" s="789"/>
      <c r="J55" s="789"/>
    </row>
    <row r="56" customHeight="1" spans="2:10">
      <c r="B56" s="789"/>
      <c r="C56" s="797"/>
      <c r="D56" s="788"/>
      <c r="E56" s="797"/>
      <c r="G56" s="790"/>
      <c r="H56" s="789"/>
      <c r="I56" s="789"/>
      <c r="J56" s="789"/>
    </row>
    <row r="57" customHeight="1" spans="1:9">
      <c r="A57" s="787"/>
      <c r="B57" s="789"/>
      <c r="C57" s="788" t="s">
        <v>124</v>
      </c>
      <c r="D57" s="788" t="s">
        <v>124</v>
      </c>
      <c r="E57" s="788" t="s">
        <v>125</v>
      </c>
      <c r="G57" s="790"/>
      <c r="H57" s="789"/>
      <c r="I57" s="789"/>
    </row>
    <row r="58" customHeight="1" spans="1:7">
      <c r="A58" s="787"/>
      <c r="B58" s="789"/>
      <c r="C58" s="797"/>
      <c r="D58" s="797"/>
      <c r="E58" s="788" t="s">
        <v>126</v>
      </c>
      <c r="G58" s="790"/>
    </row>
    <row r="59" customHeight="1" spans="2:7">
      <c r="B59" s="789"/>
      <c r="C59" s="797"/>
      <c r="D59" s="788" t="s">
        <v>127</v>
      </c>
      <c r="E59" s="788" t="s">
        <v>128</v>
      </c>
      <c r="G59" s="790"/>
    </row>
    <row r="60" customHeight="1" spans="2:7">
      <c r="B60" s="789"/>
      <c r="C60" s="797"/>
      <c r="D60" s="788" t="s">
        <v>129</v>
      </c>
      <c r="E60" s="788" t="s">
        <v>130</v>
      </c>
      <c r="G60" s="790"/>
    </row>
    <row r="61" customHeight="1" spans="2:7">
      <c r="B61" s="789"/>
      <c r="C61" s="802" t="s">
        <v>131</v>
      </c>
      <c r="D61" s="788" t="s">
        <v>132</v>
      </c>
      <c r="E61" s="797"/>
      <c r="G61" s="790"/>
    </row>
    <row r="62" customHeight="1" spans="3:5">
      <c r="C62" s="797"/>
      <c r="D62" s="788" t="s">
        <v>133</v>
      </c>
      <c r="E62" s="797"/>
    </row>
    <row r="63" customHeight="1" spans="3:5">
      <c r="C63" s="797"/>
      <c r="D63" s="788" t="s">
        <v>134</v>
      </c>
      <c r="E63" s="797"/>
    </row>
  </sheetData>
  <hyperlinks>
    <hyperlink ref="B2" location="封面!A1" display="评估申报表封面"/>
    <hyperlink ref="D4" location="汇总表!A1" display="汇总表"/>
    <hyperlink ref="E4" location="分类汇总!A1" display="分类汇总表"/>
    <hyperlink ref="C6" location="流动资产汇总!A1" display="流动资产"/>
    <hyperlink ref="E6" location="现金!A1" display="现金"/>
    <hyperlink ref="E7" location="银行存款!A1" display="银行存款"/>
    <hyperlink ref="E8" location="其他货币资金!A1" display="其他货币资金"/>
    <hyperlink ref="D9" location="'交易性金融资产汇总 '!A1" display="交易性金融资产"/>
    <hyperlink ref="E9" location="'交易性（股票）'!A1" display="股票投资"/>
    <hyperlink ref="E10" location="'交易性（债券）'!A1" display="债券投资"/>
    <hyperlink ref="D13" location="应收票据!A1" display="应收票据"/>
    <hyperlink ref="D14" location="应收账款!A1" display="应收账款"/>
    <hyperlink ref="D20" location="存货汇总!A1" display="存货"/>
    <hyperlink ref="E21" location="原材料!A1" display="原材料"/>
    <hyperlink ref="E20" location="'材料采购（在途物资）'!A1" display="材料采购（在途物资）"/>
    <hyperlink ref="E24" location="'产成品（库存商品）'!A1" display="产成品（库存商品）"/>
    <hyperlink ref="E25" location="'在产品（自制半成品）'!A1" display="在产品（自制半成品）"/>
    <hyperlink ref="C39" location="固定资产汇总!A1" display="固定资产"/>
    <hyperlink ref="E39" location="房屋建筑物!A1" display="房屋建筑物"/>
    <hyperlink ref="E40" location="构筑物!A1" display="构筑物及其他辅助设施"/>
    <hyperlink ref="E41" location="管道沟槽!A1" display="管道及沟槽"/>
    <hyperlink ref="E43" location="机器设备!A1" display="机器设备"/>
    <hyperlink ref="E44" location="车辆!A1" display="车辆"/>
    <hyperlink ref="E45" location="电子设备!A1" display="电子设备"/>
    <hyperlink ref="D51" location="工程物资!A1" display="工程物资"/>
    <hyperlink ref="E49" location="'在建（土建）'!A1" display="在建工程-土建工程"/>
    <hyperlink ref="E50" location="'在建（设备）'!A1" display="在建工程-设备安装工程"/>
    <hyperlink ref="D47" location="固定资产清理!A1" display="固定资产清理"/>
    <hyperlink ref="G6" location="流动负债汇总!A1" display="流动负债"/>
    <hyperlink ref="I6" location="短期借款!A1" display="短期借款"/>
    <hyperlink ref="I9" location="应付票据!A1" display="应付票据"/>
    <hyperlink ref="I10" location="应付账款!A1" display="应付账款"/>
    <hyperlink ref="I11" location="预收款项!A1" display="预收款项"/>
    <hyperlink ref="I17" location="其他应付款!A1" display="其他应付款"/>
    <hyperlink ref="I13" location="职工薪酬!A1" display="应付职工薪酬"/>
    <hyperlink ref="I14" location="应交税费!A1" display="应交税费"/>
    <hyperlink ref="I20" location="其他流动负债!A1" display="其他流动负债"/>
    <hyperlink ref="G22" location="'非流动负债汇总 '!A1" display="非流动负债"/>
    <hyperlink ref="I22" location="长期借款!A1" display="长期借款"/>
    <hyperlink ref="I25" location="长期应付款!A1" display="长期应付款"/>
    <hyperlink ref="I30" location="其他非流动负债!A1" display="其他非流动负债"/>
    <hyperlink ref="I29" location="递延所得税负债!A1" display="递延所得税负债"/>
    <hyperlink ref="B3" location="填表说明!A1" display="评估申报表说明（填表前请先阅读）"/>
    <hyperlink ref="C4" location="资产负债表!A1" display="资产负债表"/>
    <hyperlink ref="I23" location="应付债券!A1" display="应付债券"/>
    <hyperlink ref="I26" location="专项应付款!A1" display="专项应付款"/>
    <hyperlink ref="B4" location="基本情况!A1" display="基本情况表"/>
    <hyperlink ref="D6" location="货币汇总!A1" display="货币资金"/>
    <hyperlink ref="E26" location="发出商品!A1" display="发出商品"/>
    <hyperlink ref="E47" location="土地!A1" display="土地"/>
    <hyperlink ref="D18" location="应收股利!A1" display="应收股利"/>
    <hyperlink ref="D17" location="应收利息!A1" display="应收利息"/>
    <hyperlink ref="D19" location="其他应收款!A1" display="其他应收款"/>
    <hyperlink ref="D16" location="预付款项!A1" display="预付账款"/>
    <hyperlink ref="D34" location="长期应收款!A1" display="长期应收款"/>
    <hyperlink ref="D35" location="长期股权投资!A1" display="长期股权投资"/>
    <hyperlink ref="D38" location="'投资性房地产汇总 '!A1" display="投资性房地产"/>
    <hyperlink ref="D61" location="长期待摊费用!A1" display="长期待摊费用"/>
    <hyperlink ref="E57" location="'无形-土地'!A1" display="土地使用权"/>
    <hyperlink ref="E58" location="'无形-矿业权'!A1" display="矿业权"/>
    <hyperlink ref="I27" location="预计负债!A1" display="预计负债"/>
    <hyperlink ref="E11" location="'交易性（基金）'!A1" display="基金投资"/>
    <hyperlink ref="E22" location="在库周转材料!A1" display="在库周转材料"/>
    <hyperlink ref="E23" location="委托加工物资!A1" display="委托加工物资"/>
    <hyperlink ref="E27" location="在用周转材料!A1" display="在用周转材料"/>
    <hyperlink ref="D30" location="一年到期非流动资产!A1" display="一年到期非流动资产"/>
    <hyperlink ref="D31" location="其他流动资产!A1" display="其他流动资产"/>
    <hyperlink ref="D32" location="债权投资!A1" display="债权投资"/>
    <hyperlink ref="D39" location="固定资产汇总!A1" display="固定资产"/>
    <hyperlink ref="D49" location="在建工程汇总!A1" display="在建工程"/>
    <hyperlink ref="C53" location="生产性生物资产!A1" display="生产性生物资产"/>
    <hyperlink ref="C54" location="油气资产!A1" display="油气资产"/>
    <hyperlink ref="C57" location="无形资产汇总!A1" display="无形资产"/>
    <hyperlink ref="D57" location="无形资产汇总!A1" display="无形资产"/>
    <hyperlink ref="D59" location="开发支出!A1" display="开发支出"/>
    <hyperlink ref="D60" location="商誉!A1" display="商誉"/>
    <hyperlink ref="D62" location="递延所得税资产!A1" display="递延所得税资产"/>
    <hyperlink ref="D63" location="其他非流动资产!A1" display="其他非流动资产"/>
    <hyperlink ref="I7" location="交易性金融负债!A1" display="交易性金融负债"/>
    <hyperlink ref="I15" location="应付利息!A1" display="应付利息"/>
    <hyperlink ref="I16" location="应付股利!A1" display="应付股利"/>
    <hyperlink ref="I19" location="一年到期非流动负债!A1" display="一年内到期的非流动负债"/>
    <hyperlink ref="D12" location="衍生金融资产!A1" display="衍生金融资产"/>
    <hyperlink ref="I8" location="衍生金融负债!A1" display="衍生金融负债"/>
    <hyperlink ref="I18" location="持有待售负债!A1" display="持有待售负债"/>
    <hyperlink ref="I28" location="递延收益!A1" display="递延收益"/>
    <hyperlink ref="B3:C3" location="填表说明!A2" display="评估申报表说明（填表前请先阅读）"/>
    <hyperlink ref="D15" location="应收款项融资!A1" display="应收款项融资"/>
    <hyperlink ref="D36" location="其他权益工具投资!A1" display="其他权益工具投资"/>
    <hyperlink ref="D37" location="其他非流动金融资产!A1" display="其他非流动金融资产"/>
    <hyperlink ref="D33" location="其他债权投资!A1" display="其他债权投资"/>
    <hyperlink ref="C49" location="在建工程汇总!A1" display="在建工程"/>
    <hyperlink ref="E51" location="'在建（管道）'!A1" display="在建工程—管道工程"/>
    <hyperlink ref="C55" location="使用权资产!A1" display="使用权资产"/>
    <hyperlink ref="I24" location="租赁负债!A1" display="租赁负债"/>
    <hyperlink ref="D28" location="合同资产!A1" display="合同资产"/>
    <hyperlink ref="D29" location="持有待售资产!A1" display="持有待售资产"/>
    <hyperlink ref="I12" location="合同负债!A1" display="合同负债"/>
    <hyperlink ref="F57" location="'无形-土地'!B1"/>
    <hyperlink ref="F60" location="'无形-其他'!B1"/>
    <hyperlink ref="F58" location="'无形-矿业权'!B1"/>
    <hyperlink ref="F59" location="'无形-专利及软著'!B1"/>
    <hyperlink ref="E59" location="'无形-专利及软著'!A1" display="专利及软著"/>
    <hyperlink ref="E60" location="'无形-其他'!A1" display="其他无形资产"/>
    <hyperlink ref="E28" location="开发产品!A1" display="开发产品"/>
    <hyperlink ref="E29" location="开发成本!A1" display="开发成本"/>
    <hyperlink ref="E30" location="消耗性生物资产!A1" display="消耗性生物资产"/>
    <hyperlink ref="E31" location="工程施工!A1" display="工程施工"/>
    <hyperlink ref="E12" location="'交易性（其他）'!A1" display="其他投资"/>
  </hyperlinks>
  <pageMargins left="0.75" right="0.75" top="0.79" bottom="0.2" header="0" footer="0"/>
  <pageSetup paperSize="9" scale="64" orientation="portrait"/>
  <headerFooter alignWithMargins="0"/>
  <drawing r:id="rId1"/>
  <legacyDrawingHF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2" sqref="A2:N2"/>
    </sheetView>
  </sheetViews>
  <sheetFormatPr defaultColWidth="11" defaultRowHeight="15.75" customHeight="1"/>
  <cols>
    <col min="1" max="1" width="5.1" style="4" customWidth="1"/>
    <col min="2" max="2" width="25.1" style="4" customWidth="1"/>
    <col min="3" max="3" width="12.9" style="4" customWidth="1"/>
    <col min="4" max="4" width="11.1" style="4" customWidth="1"/>
    <col min="5" max="5" width="23.6" style="4" customWidth="1"/>
    <col min="6" max="6" width="19.1" style="4" customWidth="1"/>
    <col min="7" max="7" width="13" style="5" customWidth="1"/>
    <col min="8" max="8" width="9.1" style="5" customWidth="1"/>
    <col min="9" max="9" width="14" style="5" customWidth="1" outlineLevel="1"/>
    <col min="10" max="11" width="14.6" style="5" customWidth="1"/>
    <col min="12" max="12" width="12.1" style="5" customWidth="1"/>
    <col min="13" max="13" width="9.1" style="5" customWidth="1"/>
    <col min="14" max="14" width="14.6" style="5" customWidth="1"/>
    <col min="15" max="35" width="9" style="5" customWidth="1"/>
    <col min="36" max="16384" width="11" style="5"/>
  </cols>
  <sheetData>
    <row r="1" s="1" customFormat="1" ht="12" customHeight="1" spans="1:14">
      <c r="A1" s="6" t="s">
        <v>135</v>
      </c>
      <c r="B1" s="38" t="s">
        <v>429</v>
      </c>
      <c r="C1" s="38"/>
      <c r="D1" s="38"/>
      <c r="E1" s="38"/>
      <c r="F1" s="8"/>
      <c r="G1" s="9"/>
      <c r="H1" s="9"/>
      <c r="I1" s="9"/>
      <c r="J1" s="9"/>
      <c r="K1" s="9"/>
      <c r="L1" s="9"/>
      <c r="M1" s="9"/>
      <c r="N1" s="9"/>
    </row>
    <row r="2" s="2" customFormat="1" ht="29.4" customHeight="1" spans="1:14">
      <c r="A2" s="10" t="s">
        <v>556</v>
      </c>
      <c r="B2" s="11"/>
      <c r="C2" s="11"/>
      <c r="D2" s="11"/>
      <c r="E2" s="11"/>
      <c r="F2" s="11"/>
      <c r="G2" s="11"/>
      <c r="H2" s="11"/>
      <c r="I2" s="11"/>
      <c r="J2" s="11"/>
      <c r="K2" s="11"/>
      <c r="L2" s="11"/>
      <c r="M2" s="11"/>
      <c r="N2" s="11"/>
    </row>
    <row r="3" ht="14.25" customHeight="1" spans="1:14">
      <c r="A3" s="12" t="str">
        <f>CONCATENATE(封面!D7,封面!F7,封面!G7,封面!H7,封面!I7,封面!J7,封面!K7)</f>
        <v>评估基准日：2024年8月31日</v>
      </c>
      <c r="B3" s="12"/>
      <c r="C3" s="12"/>
      <c r="D3" s="12"/>
      <c r="E3" s="12"/>
      <c r="F3" s="12"/>
      <c r="G3" s="12"/>
      <c r="H3" s="12"/>
      <c r="I3" s="12"/>
      <c r="J3" s="12"/>
      <c r="K3" s="13"/>
      <c r="L3" s="13"/>
      <c r="M3" s="13"/>
      <c r="N3" s="13"/>
    </row>
    <row r="4" customHeight="1" spans="1:14">
      <c r="A4" s="14" t="str">
        <f>封面!D5&amp;封面!F5</f>
        <v>产权持有人：中石油昆仑燃气有限公司开封分公司</v>
      </c>
      <c r="N4" s="15" t="e">
        <f>#REF!</f>
        <v>#REF!</v>
      </c>
    </row>
    <row r="5" s="3" customFormat="1" customHeight="1" spans="1:14">
      <c r="A5" s="16" t="s">
        <v>462</v>
      </c>
      <c r="B5" s="16" t="s">
        <v>526</v>
      </c>
      <c r="C5" s="16" t="s">
        <v>529</v>
      </c>
      <c r="D5" s="553" t="s">
        <v>538</v>
      </c>
      <c r="E5" s="553" t="s">
        <v>557</v>
      </c>
      <c r="F5" s="16" t="s">
        <v>558</v>
      </c>
      <c r="G5" s="19" t="s">
        <v>504</v>
      </c>
      <c r="H5" s="19" t="s">
        <v>559</v>
      </c>
      <c r="I5" s="17" t="s">
        <v>433</v>
      </c>
      <c r="J5" s="55" t="s">
        <v>434</v>
      </c>
      <c r="K5" s="19" t="s">
        <v>435</v>
      </c>
      <c r="L5" s="19" t="s">
        <v>436</v>
      </c>
      <c r="M5" s="19" t="s">
        <v>467</v>
      </c>
      <c r="N5" s="19" t="s">
        <v>476</v>
      </c>
    </row>
    <row r="6" customHeight="1" spans="1:14">
      <c r="A6" s="20"/>
      <c r="B6" s="21"/>
      <c r="C6" s="21"/>
      <c r="D6" s="29"/>
      <c r="E6" s="21"/>
      <c r="F6" s="29"/>
      <c r="G6" s="24"/>
      <c r="H6" s="25"/>
      <c r="I6" s="23"/>
      <c r="J6" s="26"/>
      <c r="K6" s="24"/>
      <c r="L6" s="24" t="str">
        <f t="shared" ref="L6:L27" si="0">IF(K6-J6=0,"",(K6-J6))</f>
        <v/>
      </c>
      <c r="M6" s="24" t="str">
        <f t="shared" ref="M6:M27" si="1">IF(J6=0,"",(K6-J6)/J6*100)</f>
        <v/>
      </c>
      <c r="N6" s="25"/>
    </row>
    <row r="7" customHeight="1" spans="1:14">
      <c r="A7" s="20"/>
      <c r="B7" s="21"/>
      <c r="C7" s="21"/>
      <c r="D7" s="29"/>
      <c r="E7" s="21"/>
      <c r="F7" s="29"/>
      <c r="G7" s="24"/>
      <c r="H7" s="25"/>
      <c r="I7" s="23"/>
      <c r="J7" s="26"/>
      <c r="K7" s="24"/>
      <c r="L7" s="24" t="str">
        <f t="shared" si="0"/>
        <v/>
      </c>
      <c r="M7" s="24" t="str">
        <f t="shared" si="1"/>
        <v/>
      </c>
      <c r="N7" s="25"/>
    </row>
    <row r="8" customHeight="1" spans="1:14">
      <c r="A8" s="20"/>
      <c r="B8" s="21"/>
      <c r="C8" s="21"/>
      <c r="D8" s="29"/>
      <c r="E8" s="21"/>
      <c r="F8" s="29"/>
      <c r="G8" s="24"/>
      <c r="H8" s="25"/>
      <c r="I8" s="23"/>
      <c r="J8" s="26"/>
      <c r="K8" s="24"/>
      <c r="L8" s="24" t="str">
        <f t="shared" si="0"/>
        <v/>
      </c>
      <c r="M8" s="24" t="str">
        <f t="shared" si="1"/>
        <v/>
      </c>
      <c r="N8" s="25"/>
    </row>
    <row r="9" customHeight="1" spans="1:14">
      <c r="A9" s="20"/>
      <c r="B9" s="21"/>
      <c r="C9" s="21"/>
      <c r="D9" s="29"/>
      <c r="E9" s="21"/>
      <c r="F9" s="29"/>
      <c r="G9" s="24"/>
      <c r="H9" s="25"/>
      <c r="I9" s="23"/>
      <c r="J9" s="26"/>
      <c r="K9" s="24"/>
      <c r="L9" s="24" t="str">
        <f t="shared" si="0"/>
        <v/>
      </c>
      <c r="M9" s="24" t="str">
        <f t="shared" si="1"/>
        <v/>
      </c>
      <c r="N9" s="25"/>
    </row>
    <row r="10" customHeight="1" spans="1:14">
      <c r="A10" s="20"/>
      <c r="B10" s="21"/>
      <c r="C10" s="56"/>
      <c r="D10" s="29"/>
      <c r="E10" s="56"/>
      <c r="F10" s="29"/>
      <c r="G10" s="24"/>
      <c r="H10" s="25"/>
      <c r="I10" s="23"/>
      <c r="J10" s="26"/>
      <c r="K10" s="24"/>
      <c r="L10" s="24" t="str">
        <f t="shared" si="0"/>
        <v/>
      </c>
      <c r="M10" s="24" t="str">
        <f t="shared" si="1"/>
        <v/>
      </c>
      <c r="N10" s="25"/>
    </row>
    <row r="11" customHeight="1" spans="1:14">
      <c r="A11" s="20"/>
      <c r="B11" s="21"/>
      <c r="C11" s="21"/>
      <c r="D11" s="29"/>
      <c r="E11" s="21"/>
      <c r="F11" s="29"/>
      <c r="G11" s="24"/>
      <c r="H11" s="25"/>
      <c r="I11" s="23"/>
      <c r="J11" s="26"/>
      <c r="K11" s="24"/>
      <c r="L11" s="24" t="str">
        <f t="shared" si="0"/>
        <v/>
      </c>
      <c r="M11" s="24" t="str">
        <f t="shared" si="1"/>
        <v/>
      </c>
      <c r="N11" s="25"/>
    </row>
    <row r="12" customHeight="1" spans="1:14">
      <c r="A12" s="20"/>
      <c r="B12" s="21"/>
      <c r="C12" s="21"/>
      <c r="D12" s="29"/>
      <c r="E12" s="21"/>
      <c r="F12" s="29"/>
      <c r="G12" s="24"/>
      <c r="H12" s="25"/>
      <c r="I12" s="23"/>
      <c r="J12" s="26"/>
      <c r="K12" s="24"/>
      <c r="L12" s="24" t="str">
        <f t="shared" si="0"/>
        <v/>
      </c>
      <c r="M12" s="24" t="str">
        <f t="shared" si="1"/>
        <v/>
      </c>
      <c r="N12" s="25"/>
    </row>
    <row r="13" customHeight="1" spans="1:14">
      <c r="A13" s="20"/>
      <c r="B13" s="21"/>
      <c r="C13" s="21"/>
      <c r="D13" s="29"/>
      <c r="E13" s="21"/>
      <c r="F13" s="29"/>
      <c r="G13" s="24"/>
      <c r="H13" s="25"/>
      <c r="I13" s="23"/>
      <c r="J13" s="26"/>
      <c r="K13" s="24"/>
      <c r="L13" s="24" t="str">
        <f t="shared" si="0"/>
        <v/>
      </c>
      <c r="M13" s="24" t="str">
        <f t="shared" si="1"/>
        <v/>
      </c>
      <c r="N13" s="25"/>
    </row>
    <row r="14" customHeight="1" spans="1:14">
      <c r="A14" s="20"/>
      <c r="B14" s="21"/>
      <c r="C14" s="21"/>
      <c r="D14" s="29"/>
      <c r="E14" s="21"/>
      <c r="F14" s="29"/>
      <c r="G14" s="24"/>
      <c r="H14" s="25"/>
      <c r="I14" s="23"/>
      <c r="J14" s="26"/>
      <c r="K14" s="24"/>
      <c r="L14" s="24" t="str">
        <f t="shared" si="0"/>
        <v/>
      </c>
      <c r="M14" s="24" t="str">
        <f t="shared" si="1"/>
        <v/>
      </c>
      <c r="N14" s="25"/>
    </row>
    <row r="15" customHeight="1" spans="1:14">
      <c r="A15" s="20"/>
      <c r="B15" s="21"/>
      <c r="C15" s="21"/>
      <c r="D15" s="29"/>
      <c r="E15" s="21"/>
      <c r="F15" s="29"/>
      <c r="G15" s="24"/>
      <c r="H15" s="25"/>
      <c r="I15" s="23"/>
      <c r="J15" s="26"/>
      <c r="K15" s="24"/>
      <c r="L15" s="24" t="str">
        <f t="shared" si="0"/>
        <v/>
      </c>
      <c r="M15" s="24" t="str">
        <f t="shared" si="1"/>
        <v/>
      </c>
      <c r="N15" s="25"/>
    </row>
    <row r="16" customHeight="1" spans="1:14">
      <c r="A16" s="20"/>
      <c r="B16" s="21"/>
      <c r="C16" s="21"/>
      <c r="D16" s="29"/>
      <c r="E16" s="21"/>
      <c r="F16" s="29"/>
      <c r="G16" s="24"/>
      <c r="H16" s="25"/>
      <c r="I16" s="23"/>
      <c r="J16" s="26"/>
      <c r="K16" s="24"/>
      <c r="L16" s="24" t="str">
        <f t="shared" si="0"/>
        <v/>
      </c>
      <c r="M16" s="24" t="str">
        <f t="shared" si="1"/>
        <v/>
      </c>
      <c r="N16" s="25"/>
    </row>
    <row r="17" customHeight="1" spans="1:14">
      <c r="A17" s="20"/>
      <c r="B17" s="21"/>
      <c r="C17" s="21"/>
      <c r="D17" s="29"/>
      <c r="E17" s="21"/>
      <c r="F17" s="29"/>
      <c r="G17" s="24"/>
      <c r="H17" s="25"/>
      <c r="I17" s="23"/>
      <c r="J17" s="26"/>
      <c r="K17" s="24"/>
      <c r="L17" s="24" t="str">
        <f t="shared" si="0"/>
        <v/>
      </c>
      <c r="M17" s="24" t="str">
        <f t="shared" si="1"/>
        <v/>
      </c>
      <c r="N17" s="25"/>
    </row>
    <row r="18" customHeight="1" spans="1:14">
      <c r="A18" s="20"/>
      <c r="B18" s="21"/>
      <c r="C18" s="21"/>
      <c r="D18" s="29"/>
      <c r="E18" s="21"/>
      <c r="F18" s="29"/>
      <c r="G18" s="24"/>
      <c r="H18" s="25"/>
      <c r="I18" s="23"/>
      <c r="J18" s="26"/>
      <c r="K18" s="24"/>
      <c r="L18" s="24" t="str">
        <f t="shared" si="0"/>
        <v/>
      </c>
      <c r="M18" s="24" t="str">
        <f t="shared" si="1"/>
        <v/>
      </c>
      <c r="N18" s="25"/>
    </row>
    <row r="19" customHeight="1" spans="1:14">
      <c r="A19" s="20"/>
      <c r="B19" s="21"/>
      <c r="C19" s="21"/>
      <c r="D19" s="29"/>
      <c r="E19" s="21"/>
      <c r="F19" s="29"/>
      <c r="G19" s="24"/>
      <c r="H19" s="25"/>
      <c r="I19" s="23"/>
      <c r="J19" s="26"/>
      <c r="K19" s="24"/>
      <c r="L19" s="24" t="str">
        <f t="shared" si="0"/>
        <v/>
      </c>
      <c r="M19" s="24" t="str">
        <f t="shared" si="1"/>
        <v/>
      </c>
      <c r="N19" s="25"/>
    </row>
    <row r="20" customHeight="1" spans="1:14">
      <c r="A20" s="20"/>
      <c r="B20" s="21"/>
      <c r="C20" s="21"/>
      <c r="D20" s="29"/>
      <c r="E20" s="21"/>
      <c r="F20" s="29"/>
      <c r="G20" s="24"/>
      <c r="H20" s="25"/>
      <c r="I20" s="23"/>
      <c r="J20" s="26"/>
      <c r="K20" s="24"/>
      <c r="L20" s="24" t="str">
        <f t="shared" si="0"/>
        <v/>
      </c>
      <c r="M20" s="24" t="str">
        <f t="shared" si="1"/>
        <v/>
      </c>
      <c r="N20" s="25"/>
    </row>
    <row r="21" customHeight="1" spans="1:14">
      <c r="A21" s="20"/>
      <c r="B21" s="21"/>
      <c r="C21" s="21"/>
      <c r="D21" s="29"/>
      <c r="E21" s="21"/>
      <c r="F21" s="29"/>
      <c r="G21" s="24"/>
      <c r="H21" s="25"/>
      <c r="I21" s="23"/>
      <c r="J21" s="26"/>
      <c r="K21" s="24"/>
      <c r="L21" s="24" t="str">
        <f t="shared" si="0"/>
        <v/>
      </c>
      <c r="M21" s="24" t="str">
        <f t="shared" si="1"/>
        <v/>
      </c>
      <c r="N21" s="25"/>
    </row>
    <row r="22" customHeight="1" spans="1:14">
      <c r="A22" s="20"/>
      <c r="B22" s="21"/>
      <c r="C22" s="21"/>
      <c r="D22" s="29"/>
      <c r="E22" s="21"/>
      <c r="F22" s="29"/>
      <c r="G22" s="24"/>
      <c r="H22" s="25"/>
      <c r="I22" s="23"/>
      <c r="J22" s="26"/>
      <c r="K22" s="24"/>
      <c r="L22" s="24" t="str">
        <f t="shared" si="0"/>
        <v/>
      </c>
      <c r="M22" s="24" t="str">
        <f t="shared" si="1"/>
        <v/>
      </c>
      <c r="N22" s="25"/>
    </row>
    <row r="23" customHeight="1" spans="1:14">
      <c r="A23" s="20"/>
      <c r="B23" s="21"/>
      <c r="C23" s="21"/>
      <c r="D23" s="29"/>
      <c r="E23" s="21"/>
      <c r="F23" s="29"/>
      <c r="G23" s="24"/>
      <c r="H23" s="25"/>
      <c r="I23" s="23"/>
      <c r="J23" s="26"/>
      <c r="K23" s="24"/>
      <c r="L23" s="24" t="str">
        <f t="shared" si="0"/>
        <v/>
      </c>
      <c r="M23" s="24" t="str">
        <f t="shared" si="1"/>
        <v/>
      </c>
      <c r="N23" s="25"/>
    </row>
    <row r="24" customHeight="1" spans="1:14">
      <c r="A24" s="20"/>
      <c r="B24" s="21"/>
      <c r="C24" s="21"/>
      <c r="D24" s="29"/>
      <c r="E24" s="21"/>
      <c r="F24" s="29"/>
      <c r="G24" s="24"/>
      <c r="H24" s="25"/>
      <c r="I24" s="23"/>
      <c r="J24" s="26"/>
      <c r="K24" s="24"/>
      <c r="L24" s="24" t="str">
        <f t="shared" si="0"/>
        <v/>
      </c>
      <c r="M24" s="24" t="str">
        <f t="shared" si="1"/>
        <v/>
      </c>
      <c r="N24" s="25"/>
    </row>
    <row r="25" customHeight="1" spans="1:14">
      <c r="A25" s="27" t="s">
        <v>530</v>
      </c>
      <c r="B25" s="57"/>
      <c r="C25" s="57"/>
      <c r="D25" s="29"/>
      <c r="E25" s="57"/>
      <c r="F25" s="29"/>
      <c r="G25" s="24"/>
      <c r="H25" s="25"/>
      <c r="I25" s="23">
        <f>SUM(I6:I24)</f>
        <v>0</v>
      </c>
      <c r="J25" s="26">
        <f>SUM(J6:J24)</f>
        <v>0</v>
      </c>
      <c r="K25" s="26">
        <f>SUM(K6:K24)</f>
        <v>0</v>
      </c>
      <c r="L25" s="24" t="str">
        <f t="shared" si="0"/>
        <v/>
      </c>
      <c r="M25" s="24" t="str">
        <f t="shared" si="1"/>
        <v/>
      </c>
      <c r="N25" s="25"/>
    </row>
    <row r="26" customHeight="1" spans="1:14">
      <c r="A26" s="27" t="s">
        <v>560</v>
      </c>
      <c r="B26" s="57"/>
      <c r="C26" s="57"/>
      <c r="D26" s="29"/>
      <c r="E26" s="57"/>
      <c r="F26" s="29"/>
      <c r="G26" s="24"/>
      <c r="H26" s="25"/>
      <c r="I26" s="23"/>
      <c r="J26" s="26"/>
      <c r="K26" s="24"/>
      <c r="L26" s="24" t="str">
        <f t="shared" si="0"/>
        <v/>
      </c>
      <c r="M26" s="24" t="str">
        <f t="shared" si="1"/>
        <v/>
      </c>
      <c r="N26" s="25"/>
    </row>
    <row r="27" customHeight="1" spans="1:14">
      <c r="A27" s="27" t="s">
        <v>530</v>
      </c>
      <c r="B27" s="57"/>
      <c r="C27" s="57"/>
      <c r="D27" s="29"/>
      <c r="E27" s="57"/>
      <c r="F27" s="29"/>
      <c r="G27" s="24"/>
      <c r="H27" s="25"/>
      <c r="I27" s="23">
        <f>I25-I26</f>
        <v>0</v>
      </c>
      <c r="J27" s="26">
        <f>J25-J26</f>
        <v>0</v>
      </c>
      <c r="K27" s="26">
        <f>K25-K26</f>
        <v>0</v>
      </c>
      <c r="L27" s="24" t="str">
        <f t="shared" si="0"/>
        <v/>
      </c>
      <c r="M27" s="24" t="str">
        <f t="shared" si="1"/>
        <v/>
      </c>
      <c r="N27" s="25"/>
    </row>
    <row r="28" customHeight="1" spans="1:11">
      <c r="A28" s="30" t="str">
        <f>封面!D9&amp;封面!F9</f>
        <v>产权持有人填表人：刘砚岷</v>
      </c>
      <c r="K28" s="5" t="str">
        <f>"评估人员："&amp;封面!F21</f>
        <v>评估人员：</v>
      </c>
    </row>
    <row r="29" customHeight="1" spans="1:1">
      <c r="A29" s="30" t="str">
        <f>CONCATENATE(封面!D13,封面!F13,封面!G13,封面!H13,封面!I13,封面!J13,封面!K13)</f>
        <v>填表日期：2024年9月20日</v>
      </c>
    </row>
  </sheetData>
  <mergeCells count="5">
    <mergeCell ref="A2:N2"/>
    <mergeCell ref="A3:N3"/>
    <mergeCell ref="A25:B25"/>
    <mergeCell ref="A26:B26"/>
    <mergeCell ref="A27:B27"/>
  </mergeCells>
  <hyperlinks>
    <hyperlink ref="A1" location="索引目录!D15" display="返回索引页"/>
    <hyperlink ref="B1" location="流动资产汇总!B11" display="返回"/>
  </hyperlinks>
  <printOptions horizontalCentered="1"/>
  <pageMargins left="0.354330708661417" right="0.354330708661417" top="0.78740157480315" bottom="0.78740157480315" header="1.02362204724409" footer="0.511811023622047"/>
  <pageSetup paperSize="9" scale="87" fitToHeight="0" orientation="landscape"/>
  <headerFooter alignWithMargins="0">
    <oddHeader>&amp;R&amp;"宋体,常规"&amp;9表&amp;"Times New Roman,常规"3-6
&amp;"宋体,常规"共&amp;"Times New Roman,常规"&amp;N&amp;"宋体,常规"页第&amp;"Times New Roman,常规"&amp;P&amp;"宋体,常规"页</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2" sqref="A2:K2"/>
    </sheetView>
  </sheetViews>
  <sheetFormatPr defaultColWidth="11" defaultRowHeight="15.75" customHeight="1"/>
  <cols>
    <col min="1" max="1" width="6.4" style="4" customWidth="1"/>
    <col min="2" max="2" width="22.6" style="4" customWidth="1"/>
    <col min="3" max="3" width="14.1" style="4" customWidth="1"/>
    <col min="4" max="4" width="8.6" style="4" customWidth="1"/>
    <col min="5" max="5" width="9.1" style="4" customWidth="1"/>
    <col min="6" max="6" width="13.6" style="5" customWidth="1" outlineLevel="1"/>
    <col min="7" max="7" width="13.1" style="5" customWidth="1"/>
    <col min="8" max="8" width="14.1" style="5" customWidth="1"/>
    <col min="9" max="9" width="12.1" style="5" customWidth="1"/>
    <col min="10" max="10" width="9.4" style="5" customWidth="1"/>
    <col min="11" max="11" width="12.6" style="5" customWidth="1"/>
    <col min="12" max="32" width="9" style="5" customWidth="1"/>
    <col min="33" max="16384" width="11" style="5"/>
  </cols>
  <sheetData>
    <row r="1" s="1" customFormat="1" ht="12" customHeight="1" spans="1:11">
      <c r="A1" s="6" t="s">
        <v>135</v>
      </c>
      <c r="B1" s="107" t="s">
        <v>429</v>
      </c>
      <c r="C1" s="8"/>
      <c r="D1" s="8"/>
      <c r="E1" s="8"/>
      <c r="F1" s="9"/>
      <c r="G1" s="9"/>
      <c r="H1" s="9"/>
      <c r="I1" s="9"/>
      <c r="J1" s="9"/>
      <c r="K1" s="9"/>
    </row>
    <row r="2" s="2" customFormat="1" ht="29.4" customHeight="1" spans="1:11">
      <c r="A2" s="10" t="s">
        <v>561</v>
      </c>
      <c r="B2" s="11"/>
      <c r="C2" s="11"/>
      <c r="D2" s="11"/>
      <c r="E2" s="11"/>
      <c r="F2" s="11"/>
      <c r="G2" s="11"/>
      <c r="H2" s="11"/>
      <c r="I2" s="11"/>
      <c r="J2" s="11"/>
      <c r="K2" s="11"/>
    </row>
    <row r="3" ht="14.25" customHeight="1" spans="1:11">
      <c r="A3" s="12" t="str">
        <f>CONCATENATE(封面!D7,封面!F7,封面!G7,封面!H7,封面!I7,封面!J7,封面!K7)</f>
        <v>评估基准日：2024年8月31日</v>
      </c>
      <c r="B3" s="12"/>
      <c r="C3" s="12"/>
      <c r="D3" s="12"/>
      <c r="E3" s="12"/>
      <c r="F3" s="12"/>
      <c r="G3" s="12"/>
      <c r="H3" s="13"/>
      <c r="I3" s="13"/>
      <c r="J3" s="13"/>
      <c r="K3" s="13"/>
    </row>
    <row r="4" customHeight="1" spans="1:11">
      <c r="A4" s="14" t="str">
        <f>封面!D5&amp;封面!F5</f>
        <v>产权持有人：中石油昆仑燃气有限公司开封分公司</v>
      </c>
      <c r="K4" s="15" t="e">
        <f>#REF!</f>
        <v>#REF!</v>
      </c>
    </row>
    <row r="5" s="3" customFormat="1" customHeight="1" spans="1:11">
      <c r="A5" s="16" t="s">
        <v>462</v>
      </c>
      <c r="B5" s="16" t="s">
        <v>562</v>
      </c>
      <c r="C5" s="16" t="s">
        <v>529</v>
      </c>
      <c r="D5" s="16" t="s">
        <v>538</v>
      </c>
      <c r="E5" s="16" t="s">
        <v>539</v>
      </c>
      <c r="F5" s="17" t="s">
        <v>433</v>
      </c>
      <c r="G5" s="55" t="s">
        <v>434</v>
      </c>
      <c r="H5" s="19" t="s">
        <v>435</v>
      </c>
      <c r="I5" s="19" t="s">
        <v>436</v>
      </c>
      <c r="J5" s="19" t="s">
        <v>467</v>
      </c>
      <c r="K5" s="19" t="s">
        <v>476</v>
      </c>
    </row>
    <row r="6" customHeight="1" spans="1:11">
      <c r="A6" s="20"/>
      <c r="B6" s="21"/>
      <c r="C6" s="20"/>
      <c r="D6" s="22"/>
      <c r="E6" s="20"/>
      <c r="F6" s="23"/>
      <c r="G6" s="26"/>
      <c r="H6" s="24"/>
      <c r="I6" s="24" t="str">
        <f t="shared" ref="I6:I27" si="0">IF(H6-G6=0,"",(H6-G6))</f>
        <v/>
      </c>
      <c r="J6" s="24" t="str">
        <f t="shared" ref="J6:J27" si="1">IF(G6=0,"",(H6-G6)/G6*100)</f>
        <v/>
      </c>
      <c r="K6" s="25"/>
    </row>
    <row r="7" customHeight="1" spans="1:11">
      <c r="A7" s="20"/>
      <c r="B7" s="21"/>
      <c r="C7" s="20"/>
      <c r="D7" s="22"/>
      <c r="E7" s="72"/>
      <c r="F7" s="23"/>
      <c r="G7" s="26"/>
      <c r="H7" s="24"/>
      <c r="I7" s="24" t="str">
        <f t="shared" si="0"/>
        <v/>
      </c>
      <c r="J7" s="24" t="str">
        <f t="shared" si="1"/>
        <v/>
      </c>
      <c r="K7" s="25"/>
    </row>
    <row r="8" customHeight="1" spans="1:11">
      <c r="A8" s="20"/>
      <c r="B8" s="21"/>
      <c r="C8" s="20"/>
      <c r="D8" s="22"/>
      <c r="E8" s="72"/>
      <c r="F8" s="23"/>
      <c r="G8" s="26"/>
      <c r="H8" s="24"/>
      <c r="I8" s="24" t="str">
        <f t="shared" si="0"/>
        <v/>
      </c>
      <c r="J8" s="24" t="str">
        <f t="shared" si="1"/>
        <v/>
      </c>
      <c r="K8" s="25"/>
    </row>
    <row r="9" customHeight="1" spans="1:11">
      <c r="A9" s="20"/>
      <c r="B9" s="21"/>
      <c r="C9" s="20"/>
      <c r="D9" s="22"/>
      <c r="E9" s="72"/>
      <c r="F9" s="23"/>
      <c r="G9" s="26"/>
      <c r="H9" s="24"/>
      <c r="I9" s="24" t="str">
        <f t="shared" si="0"/>
        <v/>
      </c>
      <c r="J9" s="24" t="str">
        <f t="shared" si="1"/>
        <v/>
      </c>
      <c r="K9" s="25"/>
    </row>
    <row r="10" customHeight="1" spans="1:11">
      <c r="A10" s="20"/>
      <c r="B10" s="21"/>
      <c r="C10" s="20"/>
      <c r="D10" s="22"/>
      <c r="E10" s="72"/>
      <c r="F10" s="23"/>
      <c r="G10" s="26"/>
      <c r="H10" s="24"/>
      <c r="I10" s="24" t="str">
        <f t="shared" si="0"/>
        <v/>
      </c>
      <c r="J10" s="24" t="str">
        <f t="shared" si="1"/>
        <v/>
      </c>
      <c r="K10" s="25"/>
    </row>
    <row r="11" customHeight="1" spans="1:11">
      <c r="A11" s="20"/>
      <c r="B11" s="21"/>
      <c r="C11" s="20"/>
      <c r="D11" s="22"/>
      <c r="E11" s="72"/>
      <c r="F11" s="23"/>
      <c r="G11" s="26"/>
      <c r="H11" s="24"/>
      <c r="I11" s="24" t="str">
        <f t="shared" si="0"/>
        <v/>
      </c>
      <c r="J11" s="24" t="str">
        <f t="shared" si="1"/>
        <v/>
      </c>
      <c r="K11" s="25"/>
    </row>
    <row r="12" customHeight="1" spans="1:11">
      <c r="A12" s="20"/>
      <c r="B12" s="21"/>
      <c r="C12" s="20"/>
      <c r="D12" s="22"/>
      <c r="E12" s="72"/>
      <c r="F12" s="23"/>
      <c r="G12" s="26"/>
      <c r="H12" s="24"/>
      <c r="I12" s="24" t="str">
        <f t="shared" si="0"/>
        <v/>
      </c>
      <c r="J12" s="24" t="str">
        <f t="shared" si="1"/>
        <v/>
      </c>
      <c r="K12" s="25"/>
    </row>
    <row r="13" customHeight="1" spans="1:11">
      <c r="A13" s="20"/>
      <c r="B13" s="21"/>
      <c r="C13" s="20"/>
      <c r="D13" s="22"/>
      <c r="E13" s="72"/>
      <c r="F13" s="23"/>
      <c r="G13" s="26"/>
      <c r="H13" s="24"/>
      <c r="I13" s="24" t="str">
        <f t="shared" si="0"/>
        <v/>
      </c>
      <c r="J13" s="24" t="str">
        <f t="shared" si="1"/>
        <v/>
      </c>
      <c r="K13" s="25"/>
    </row>
    <row r="14" customHeight="1" spans="1:11">
      <c r="A14" s="20"/>
      <c r="B14" s="21"/>
      <c r="C14" s="20"/>
      <c r="D14" s="22"/>
      <c r="E14" s="72"/>
      <c r="F14" s="23"/>
      <c r="G14" s="26"/>
      <c r="H14" s="24"/>
      <c r="I14" s="24" t="str">
        <f t="shared" si="0"/>
        <v/>
      </c>
      <c r="J14" s="24" t="str">
        <f t="shared" si="1"/>
        <v/>
      </c>
      <c r="K14" s="25"/>
    </row>
    <row r="15" customHeight="1" spans="1:11">
      <c r="A15" s="20"/>
      <c r="B15" s="21"/>
      <c r="C15" s="20"/>
      <c r="D15" s="22"/>
      <c r="E15" s="72"/>
      <c r="F15" s="23"/>
      <c r="G15" s="26"/>
      <c r="H15" s="24"/>
      <c r="I15" s="24" t="str">
        <f t="shared" si="0"/>
        <v/>
      </c>
      <c r="J15" s="24" t="str">
        <f t="shared" si="1"/>
        <v/>
      </c>
      <c r="K15" s="25"/>
    </row>
    <row r="16" customHeight="1" spans="1:11">
      <c r="A16" s="20"/>
      <c r="B16" s="21"/>
      <c r="C16" s="20"/>
      <c r="D16" s="22"/>
      <c r="E16" s="72"/>
      <c r="F16" s="23"/>
      <c r="G16" s="26"/>
      <c r="H16" s="24"/>
      <c r="I16" s="24" t="str">
        <f t="shared" si="0"/>
        <v/>
      </c>
      <c r="J16" s="24" t="str">
        <f t="shared" si="1"/>
        <v/>
      </c>
      <c r="K16" s="25"/>
    </row>
    <row r="17" customHeight="1" spans="1:11">
      <c r="A17" s="20"/>
      <c r="B17" s="21"/>
      <c r="C17" s="20"/>
      <c r="D17" s="22"/>
      <c r="E17" s="72"/>
      <c r="F17" s="23"/>
      <c r="G17" s="26"/>
      <c r="H17" s="24"/>
      <c r="I17" s="24" t="str">
        <f t="shared" si="0"/>
        <v/>
      </c>
      <c r="J17" s="24" t="str">
        <f t="shared" si="1"/>
        <v/>
      </c>
      <c r="K17" s="25"/>
    </row>
    <row r="18" customHeight="1" spans="1:11">
      <c r="A18" s="20"/>
      <c r="B18" s="21"/>
      <c r="C18" s="20"/>
      <c r="D18" s="22"/>
      <c r="E18" s="72"/>
      <c r="F18" s="23"/>
      <c r="G18" s="26"/>
      <c r="H18" s="24"/>
      <c r="I18" s="24" t="str">
        <f t="shared" si="0"/>
        <v/>
      </c>
      <c r="J18" s="24" t="str">
        <f t="shared" si="1"/>
        <v/>
      </c>
      <c r="K18" s="25"/>
    </row>
    <row r="19" customHeight="1" spans="1:11">
      <c r="A19" s="20"/>
      <c r="B19" s="21"/>
      <c r="C19" s="20"/>
      <c r="D19" s="22"/>
      <c r="E19" s="72"/>
      <c r="F19" s="23"/>
      <c r="G19" s="26"/>
      <c r="H19" s="24"/>
      <c r="I19" s="24" t="str">
        <f t="shared" si="0"/>
        <v/>
      </c>
      <c r="J19" s="24" t="str">
        <f t="shared" si="1"/>
        <v/>
      </c>
      <c r="K19" s="25"/>
    </row>
    <row r="20" customHeight="1" spans="1:11">
      <c r="A20" s="20"/>
      <c r="B20" s="21"/>
      <c r="C20" s="20"/>
      <c r="D20" s="22"/>
      <c r="E20" s="72"/>
      <c r="F20" s="23"/>
      <c r="G20" s="26"/>
      <c r="H20" s="24"/>
      <c r="I20" s="24" t="str">
        <f t="shared" si="0"/>
        <v/>
      </c>
      <c r="J20" s="24" t="str">
        <f t="shared" si="1"/>
        <v/>
      </c>
      <c r="K20" s="25"/>
    </row>
    <row r="21" customHeight="1" spans="1:11">
      <c r="A21" s="20"/>
      <c r="B21" s="21"/>
      <c r="C21" s="20"/>
      <c r="D21" s="22"/>
      <c r="E21" s="72"/>
      <c r="F21" s="23"/>
      <c r="G21" s="26"/>
      <c r="H21" s="24"/>
      <c r="I21" s="24" t="str">
        <f t="shared" si="0"/>
        <v/>
      </c>
      <c r="J21" s="24" t="str">
        <f t="shared" si="1"/>
        <v/>
      </c>
      <c r="K21" s="25"/>
    </row>
    <row r="22" customHeight="1" spans="1:11">
      <c r="A22" s="20"/>
      <c r="B22" s="21"/>
      <c r="C22" s="20"/>
      <c r="D22" s="22"/>
      <c r="E22" s="72"/>
      <c r="F22" s="23"/>
      <c r="G22" s="26"/>
      <c r="H22" s="24"/>
      <c r="I22" s="24" t="str">
        <f t="shared" si="0"/>
        <v/>
      </c>
      <c r="J22" s="24" t="str">
        <f t="shared" si="1"/>
        <v/>
      </c>
      <c r="K22" s="25"/>
    </row>
    <row r="23" customHeight="1" spans="1:11">
      <c r="A23" s="20"/>
      <c r="B23" s="21"/>
      <c r="C23" s="20"/>
      <c r="D23" s="22"/>
      <c r="E23" s="72"/>
      <c r="F23" s="23"/>
      <c r="G23" s="26"/>
      <c r="H23" s="24"/>
      <c r="I23" s="24" t="str">
        <f t="shared" si="0"/>
        <v/>
      </c>
      <c r="J23" s="24" t="str">
        <f t="shared" si="1"/>
        <v/>
      </c>
      <c r="K23" s="25"/>
    </row>
    <row r="24" customHeight="1" spans="1:11">
      <c r="A24" s="20"/>
      <c r="B24" s="21"/>
      <c r="C24" s="20"/>
      <c r="D24" s="22"/>
      <c r="E24" s="72"/>
      <c r="F24" s="23"/>
      <c r="G24" s="26"/>
      <c r="H24" s="24"/>
      <c r="I24" s="24" t="str">
        <f t="shared" si="0"/>
        <v/>
      </c>
      <c r="J24" s="24" t="str">
        <f t="shared" si="1"/>
        <v/>
      </c>
      <c r="K24" s="25"/>
    </row>
    <row r="25" customHeight="1" spans="1:11">
      <c r="A25" s="27" t="s">
        <v>530</v>
      </c>
      <c r="B25" s="57"/>
      <c r="C25" s="20"/>
      <c r="D25" s="22"/>
      <c r="E25" s="72"/>
      <c r="F25" s="23">
        <f>SUM(F6:F24)</f>
        <v>0</v>
      </c>
      <c r="G25" s="26">
        <f>SUM(G6:G24)</f>
        <v>0</v>
      </c>
      <c r="H25" s="24">
        <f>SUM(H6:H24)</f>
        <v>0</v>
      </c>
      <c r="I25" s="24" t="str">
        <f t="shared" si="0"/>
        <v/>
      </c>
      <c r="J25" s="24" t="str">
        <f t="shared" si="1"/>
        <v/>
      </c>
      <c r="K25" s="25"/>
    </row>
    <row r="26" customHeight="1" spans="1:11">
      <c r="A26" s="27" t="s">
        <v>563</v>
      </c>
      <c r="B26" s="57"/>
      <c r="C26" s="20"/>
      <c r="D26" s="22"/>
      <c r="E26" s="72"/>
      <c r="F26" s="23"/>
      <c r="G26" s="26"/>
      <c r="H26" s="24"/>
      <c r="I26" s="24" t="str">
        <f t="shared" si="0"/>
        <v/>
      </c>
      <c r="J26" s="24" t="str">
        <f t="shared" si="1"/>
        <v/>
      </c>
      <c r="K26" s="25"/>
    </row>
    <row r="27" customHeight="1" spans="1:11">
      <c r="A27" s="27" t="s">
        <v>530</v>
      </c>
      <c r="B27" s="57"/>
      <c r="C27" s="72"/>
      <c r="D27" s="29"/>
      <c r="E27" s="72"/>
      <c r="F27" s="23">
        <f>F25-F26</f>
        <v>0</v>
      </c>
      <c r="G27" s="26">
        <f>G25-G26</f>
        <v>0</v>
      </c>
      <c r="H27" s="24">
        <f>H25-H26</f>
        <v>0</v>
      </c>
      <c r="I27" s="24" t="str">
        <f t="shared" si="0"/>
        <v/>
      </c>
      <c r="J27" s="24" t="str">
        <f t="shared" si="1"/>
        <v/>
      </c>
      <c r="K27" s="25"/>
    </row>
    <row r="28" customHeight="1" spans="1:8">
      <c r="A28" s="30" t="str">
        <f>封面!D9&amp;封面!F9</f>
        <v>产权持有人填表人：刘砚岷</v>
      </c>
      <c r="H28" s="5" t="str">
        <f>"评估人员："&amp;封面!F21</f>
        <v>评估人员：</v>
      </c>
    </row>
    <row r="29" customHeight="1" spans="1:1">
      <c r="A29" s="30" t="str">
        <f>CONCATENATE(封面!D13,封面!F13,封面!G13,封面!H13,封面!I13,封面!J13,封面!K13)</f>
        <v>填表日期：2024年9月20日</v>
      </c>
    </row>
  </sheetData>
  <mergeCells count="5">
    <mergeCell ref="A2:K2"/>
    <mergeCell ref="A3:K3"/>
    <mergeCell ref="A25:B25"/>
    <mergeCell ref="A26:B26"/>
    <mergeCell ref="A27:B27"/>
  </mergeCells>
  <hyperlinks>
    <hyperlink ref="A1" location="索引目录!D16" display="返回索引页"/>
    <hyperlink ref="B1" location="流动资产汇总!B12" display="返回"/>
  </hyperlinks>
  <printOptions horizontalCentered="1"/>
  <pageMargins left="0.354330708661417" right="0.354330708661417" top="0.78740157480315" bottom="0.78740157480315" header="1.02362204724409" footer="0.511811023622047"/>
  <pageSetup paperSize="9" scale="96" fitToHeight="0" orientation="landscape"/>
  <headerFooter alignWithMargins="0">
    <oddHeader>&amp;R&amp;"宋体,常规"&amp;9表&amp;"Times New Roman,常规"3-7
&amp;"宋体,常规"共&amp;"Times New Roman,常规"&amp;N&amp;"宋体,常规"页第&amp;"Times New Roman,常规"&amp;P&amp;"宋体,常规"页</oddHead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2" sqref="A2:L2"/>
    </sheetView>
  </sheetViews>
  <sheetFormatPr defaultColWidth="11" defaultRowHeight="15.75" customHeight="1"/>
  <cols>
    <col min="1" max="1" width="5" style="4" customWidth="1"/>
    <col min="2" max="2" width="22.9" style="4" customWidth="1"/>
    <col min="3" max="3" width="9.4" style="4" customWidth="1"/>
    <col min="4" max="4" width="13.9" style="4" customWidth="1"/>
    <col min="5" max="5" width="11.4" style="5" customWidth="1"/>
    <col min="6" max="6" width="8.1" style="5" customWidth="1"/>
    <col min="7" max="7" width="12.6" style="5" customWidth="1" outlineLevel="1"/>
    <col min="8" max="9" width="12.6" style="5" customWidth="1"/>
    <col min="10" max="10" width="11.9" style="5" customWidth="1"/>
    <col min="11" max="11" width="9.1" style="5" customWidth="1"/>
    <col min="12" max="32" width="9" style="5" customWidth="1"/>
    <col min="33" max="16384" width="11" style="5"/>
  </cols>
  <sheetData>
    <row r="1" s="1" customFormat="1" ht="12" customHeight="1" spans="1:12">
      <c r="A1" s="6" t="s">
        <v>135</v>
      </c>
      <c r="B1" s="107" t="s">
        <v>429</v>
      </c>
      <c r="C1" s="8"/>
      <c r="D1" s="8"/>
      <c r="E1" s="9"/>
      <c r="F1" s="9"/>
      <c r="G1" s="9"/>
      <c r="H1" s="9"/>
      <c r="I1" s="9"/>
      <c r="J1" s="9"/>
      <c r="K1" s="9"/>
      <c r="L1" s="9"/>
    </row>
    <row r="2" s="2" customFormat="1" ht="29.4" customHeight="1" spans="1:12">
      <c r="A2" s="10" t="s">
        <v>564</v>
      </c>
      <c r="B2" s="11"/>
      <c r="C2" s="11"/>
      <c r="D2" s="11"/>
      <c r="E2" s="11"/>
      <c r="F2" s="11"/>
      <c r="G2" s="11"/>
      <c r="H2" s="11"/>
      <c r="I2" s="11"/>
      <c r="J2" s="11"/>
      <c r="K2" s="11"/>
      <c r="L2" s="11"/>
    </row>
    <row r="3" ht="14.25" customHeight="1" spans="1:12">
      <c r="A3" s="12" t="str">
        <f>CONCATENATE(封面!D7,封面!F7,封面!G7,封面!H7,封面!I7,封面!J7,封面!K7)</f>
        <v>评估基准日：2024年8月31日</v>
      </c>
      <c r="B3" s="12"/>
      <c r="C3" s="12"/>
      <c r="D3" s="12"/>
      <c r="E3" s="12"/>
      <c r="F3" s="12"/>
      <c r="G3" s="12"/>
      <c r="H3" s="12"/>
      <c r="I3" s="13"/>
      <c r="J3" s="13"/>
      <c r="K3" s="13"/>
      <c r="L3" s="13"/>
    </row>
    <row r="4" customHeight="1" spans="1:12">
      <c r="A4" s="14" t="str">
        <f>封面!D5&amp;封面!F5</f>
        <v>产权持有人：中石油昆仑燃气有限公司开封分公司</v>
      </c>
      <c r="L4" s="15" t="e">
        <f>#REF!</f>
        <v>#REF!</v>
      </c>
    </row>
    <row r="5" s="3" customFormat="1" customHeight="1" spans="1:12">
      <c r="A5" s="16" t="s">
        <v>462</v>
      </c>
      <c r="B5" s="16" t="s">
        <v>536</v>
      </c>
      <c r="C5" s="16" t="s">
        <v>538</v>
      </c>
      <c r="D5" s="16" t="s">
        <v>565</v>
      </c>
      <c r="E5" s="19" t="s">
        <v>566</v>
      </c>
      <c r="F5" s="19" t="s">
        <v>559</v>
      </c>
      <c r="G5" s="17" t="s">
        <v>433</v>
      </c>
      <c r="H5" s="55" t="s">
        <v>434</v>
      </c>
      <c r="I5" s="19" t="s">
        <v>435</v>
      </c>
      <c r="J5" s="19" t="s">
        <v>436</v>
      </c>
      <c r="K5" s="19" t="s">
        <v>467</v>
      </c>
      <c r="L5" s="19" t="s">
        <v>476</v>
      </c>
    </row>
    <row r="6" customHeight="1" spans="1:12">
      <c r="A6" s="20"/>
      <c r="B6" s="21"/>
      <c r="C6" s="22"/>
      <c r="D6" s="20"/>
      <c r="E6" s="48"/>
      <c r="F6" s="59"/>
      <c r="G6" s="23"/>
      <c r="H6" s="26"/>
      <c r="I6" s="24"/>
      <c r="J6" s="24" t="str">
        <f t="shared" ref="J6:J27" si="0">IF(I6-H6=0,"",(I6-H6))</f>
        <v/>
      </c>
      <c r="K6" s="24" t="str">
        <f t="shared" ref="K6:K27" si="1">IF(H6=0,"",(I6-H6)/H6*100)</f>
        <v/>
      </c>
      <c r="L6" s="25"/>
    </row>
    <row r="7" customHeight="1" spans="1:12">
      <c r="A7" s="20"/>
      <c r="B7" s="21"/>
      <c r="C7" s="22"/>
      <c r="D7" s="20"/>
      <c r="E7" s="48"/>
      <c r="F7" s="59"/>
      <c r="G7" s="23"/>
      <c r="H7" s="26"/>
      <c r="I7" s="24"/>
      <c r="J7" s="24" t="str">
        <f t="shared" si="0"/>
        <v/>
      </c>
      <c r="K7" s="24" t="str">
        <f t="shared" si="1"/>
        <v/>
      </c>
      <c r="L7" s="25"/>
    </row>
    <row r="8" customHeight="1" spans="1:12">
      <c r="A8" s="20"/>
      <c r="B8" s="21"/>
      <c r="C8" s="22"/>
      <c r="D8" s="20"/>
      <c r="E8" s="48"/>
      <c r="F8" s="59"/>
      <c r="G8" s="23"/>
      <c r="H8" s="26"/>
      <c r="I8" s="24"/>
      <c r="J8" s="24" t="str">
        <f t="shared" si="0"/>
        <v/>
      </c>
      <c r="K8" s="24" t="str">
        <f t="shared" si="1"/>
        <v/>
      </c>
      <c r="L8" s="25"/>
    </row>
    <row r="9" customHeight="1" spans="1:12">
      <c r="A9" s="20"/>
      <c r="B9" s="21"/>
      <c r="C9" s="22"/>
      <c r="D9" s="20"/>
      <c r="E9" s="48"/>
      <c r="F9" s="59"/>
      <c r="G9" s="23"/>
      <c r="H9" s="26"/>
      <c r="I9" s="24"/>
      <c r="J9" s="24" t="str">
        <f t="shared" si="0"/>
        <v/>
      </c>
      <c r="K9" s="24" t="str">
        <f t="shared" si="1"/>
        <v/>
      </c>
      <c r="L9" s="25"/>
    </row>
    <row r="10" customHeight="1" spans="1:12">
      <c r="A10" s="20"/>
      <c r="B10" s="21"/>
      <c r="C10" s="22"/>
      <c r="D10" s="20"/>
      <c r="E10" s="48"/>
      <c r="F10" s="59"/>
      <c r="G10" s="23"/>
      <c r="H10" s="26"/>
      <c r="I10" s="24"/>
      <c r="J10" s="24" t="str">
        <f t="shared" si="0"/>
        <v/>
      </c>
      <c r="K10" s="24" t="str">
        <f t="shared" si="1"/>
        <v/>
      </c>
      <c r="L10" s="25"/>
    </row>
    <row r="11" customHeight="1" spans="1:12">
      <c r="A11" s="20"/>
      <c r="B11" s="21"/>
      <c r="C11" s="22"/>
      <c r="D11" s="20"/>
      <c r="E11" s="48"/>
      <c r="F11" s="59"/>
      <c r="G11" s="23"/>
      <c r="H11" s="26"/>
      <c r="I11" s="24"/>
      <c r="J11" s="24" t="str">
        <f t="shared" si="0"/>
        <v/>
      </c>
      <c r="K11" s="24" t="str">
        <f t="shared" si="1"/>
        <v/>
      </c>
      <c r="L11" s="25"/>
    </row>
    <row r="12" customHeight="1" spans="1:12">
      <c r="A12" s="20"/>
      <c r="B12" s="21"/>
      <c r="C12" s="22"/>
      <c r="D12" s="20"/>
      <c r="E12" s="48"/>
      <c r="F12" s="59"/>
      <c r="G12" s="23"/>
      <c r="H12" s="26"/>
      <c r="I12" s="24"/>
      <c r="J12" s="24" t="str">
        <f t="shared" si="0"/>
        <v/>
      </c>
      <c r="K12" s="24" t="str">
        <f t="shared" si="1"/>
        <v/>
      </c>
      <c r="L12" s="25"/>
    </row>
    <row r="13" customHeight="1" spans="1:12">
      <c r="A13" s="20"/>
      <c r="B13" s="21"/>
      <c r="C13" s="22"/>
      <c r="D13" s="20"/>
      <c r="E13" s="48"/>
      <c r="F13" s="59"/>
      <c r="G13" s="23"/>
      <c r="H13" s="26"/>
      <c r="I13" s="24"/>
      <c r="J13" s="24" t="str">
        <f t="shared" si="0"/>
        <v/>
      </c>
      <c r="K13" s="24" t="str">
        <f t="shared" si="1"/>
        <v/>
      </c>
      <c r="L13" s="25"/>
    </row>
    <row r="14" customHeight="1" spans="1:12">
      <c r="A14" s="20"/>
      <c r="B14" s="21"/>
      <c r="C14" s="22"/>
      <c r="D14" s="20"/>
      <c r="E14" s="48"/>
      <c r="F14" s="59"/>
      <c r="G14" s="23"/>
      <c r="H14" s="26"/>
      <c r="I14" s="24"/>
      <c r="J14" s="24" t="str">
        <f t="shared" si="0"/>
        <v/>
      </c>
      <c r="K14" s="24" t="str">
        <f t="shared" si="1"/>
        <v/>
      </c>
      <c r="L14" s="25"/>
    </row>
    <row r="15" customHeight="1" spans="1:12">
      <c r="A15" s="20"/>
      <c r="B15" s="21"/>
      <c r="C15" s="22"/>
      <c r="D15" s="20"/>
      <c r="E15" s="48"/>
      <c r="F15" s="59"/>
      <c r="G15" s="23"/>
      <c r="H15" s="26"/>
      <c r="I15" s="24"/>
      <c r="J15" s="24" t="str">
        <f t="shared" si="0"/>
        <v/>
      </c>
      <c r="K15" s="24" t="str">
        <f t="shared" si="1"/>
        <v/>
      </c>
      <c r="L15" s="25"/>
    </row>
    <row r="16" customHeight="1" spans="1:12">
      <c r="A16" s="20"/>
      <c r="B16" s="21"/>
      <c r="C16" s="22"/>
      <c r="D16" s="20"/>
      <c r="E16" s="48"/>
      <c r="F16" s="59"/>
      <c r="G16" s="23"/>
      <c r="H16" s="26"/>
      <c r="I16" s="24"/>
      <c r="J16" s="24" t="str">
        <f t="shared" si="0"/>
        <v/>
      </c>
      <c r="K16" s="24" t="str">
        <f t="shared" si="1"/>
        <v/>
      </c>
      <c r="L16" s="25"/>
    </row>
    <row r="17" customHeight="1" spans="1:12">
      <c r="A17" s="20"/>
      <c r="B17" s="21"/>
      <c r="C17" s="22"/>
      <c r="D17" s="20"/>
      <c r="E17" s="48"/>
      <c r="F17" s="59"/>
      <c r="G17" s="23"/>
      <c r="H17" s="26"/>
      <c r="I17" s="24"/>
      <c r="J17" s="24" t="str">
        <f t="shared" si="0"/>
        <v/>
      </c>
      <c r="K17" s="24" t="str">
        <f t="shared" si="1"/>
        <v/>
      </c>
      <c r="L17" s="25"/>
    </row>
    <row r="18" customHeight="1" spans="1:12">
      <c r="A18" s="20"/>
      <c r="B18" s="21"/>
      <c r="C18" s="22"/>
      <c r="D18" s="20"/>
      <c r="E18" s="48"/>
      <c r="F18" s="59"/>
      <c r="G18" s="23"/>
      <c r="H18" s="26"/>
      <c r="I18" s="24"/>
      <c r="J18" s="24" t="str">
        <f t="shared" si="0"/>
        <v/>
      </c>
      <c r="K18" s="24" t="str">
        <f t="shared" si="1"/>
        <v/>
      </c>
      <c r="L18" s="25"/>
    </row>
    <row r="19" customHeight="1" spans="1:12">
      <c r="A19" s="20"/>
      <c r="B19" s="21"/>
      <c r="C19" s="22"/>
      <c r="D19" s="20"/>
      <c r="E19" s="48"/>
      <c r="F19" s="59"/>
      <c r="G19" s="23"/>
      <c r="H19" s="26"/>
      <c r="I19" s="24"/>
      <c r="J19" s="24" t="str">
        <f t="shared" si="0"/>
        <v/>
      </c>
      <c r="K19" s="24" t="str">
        <f t="shared" si="1"/>
        <v/>
      </c>
      <c r="L19" s="25"/>
    </row>
    <row r="20" customHeight="1" spans="1:12">
      <c r="A20" s="20"/>
      <c r="B20" s="21"/>
      <c r="C20" s="22"/>
      <c r="D20" s="20"/>
      <c r="E20" s="48"/>
      <c r="F20" s="59"/>
      <c r="G20" s="23"/>
      <c r="H20" s="26"/>
      <c r="I20" s="24"/>
      <c r="J20" s="24" t="str">
        <f t="shared" si="0"/>
        <v/>
      </c>
      <c r="K20" s="24" t="str">
        <f t="shared" si="1"/>
        <v/>
      </c>
      <c r="L20" s="25"/>
    </row>
    <row r="21" customHeight="1" spans="1:12">
      <c r="A21" s="20"/>
      <c r="B21" s="21"/>
      <c r="C21" s="22"/>
      <c r="D21" s="20"/>
      <c r="E21" s="48"/>
      <c r="F21" s="59"/>
      <c r="G21" s="23"/>
      <c r="H21" s="26"/>
      <c r="I21" s="24"/>
      <c r="J21" s="24" t="str">
        <f t="shared" si="0"/>
        <v/>
      </c>
      <c r="K21" s="24" t="str">
        <f t="shared" si="1"/>
        <v/>
      </c>
      <c r="L21" s="25"/>
    </row>
    <row r="22" customHeight="1" spans="1:12">
      <c r="A22" s="20"/>
      <c r="B22" s="21"/>
      <c r="C22" s="22"/>
      <c r="D22" s="20"/>
      <c r="E22" s="48"/>
      <c r="F22" s="59"/>
      <c r="G22" s="23"/>
      <c r="H22" s="26"/>
      <c r="I22" s="24"/>
      <c r="J22" s="24" t="str">
        <f t="shared" si="0"/>
        <v/>
      </c>
      <c r="K22" s="24" t="str">
        <f t="shared" si="1"/>
        <v/>
      </c>
      <c r="L22" s="25"/>
    </row>
    <row r="23" customHeight="1" spans="1:12">
      <c r="A23" s="20"/>
      <c r="B23" s="21"/>
      <c r="C23" s="22"/>
      <c r="D23" s="20"/>
      <c r="E23" s="48"/>
      <c r="F23" s="59"/>
      <c r="G23" s="23"/>
      <c r="H23" s="26"/>
      <c r="I23" s="24"/>
      <c r="J23" s="24" t="str">
        <f t="shared" si="0"/>
        <v/>
      </c>
      <c r="K23" s="24" t="str">
        <f t="shared" si="1"/>
        <v/>
      </c>
      <c r="L23" s="25"/>
    </row>
    <row r="24" customHeight="1" spans="1:12">
      <c r="A24" s="20"/>
      <c r="B24" s="21"/>
      <c r="C24" s="22"/>
      <c r="D24" s="20"/>
      <c r="E24" s="48"/>
      <c r="F24" s="59"/>
      <c r="G24" s="23"/>
      <c r="H24" s="26"/>
      <c r="I24" s="24"/>
      <c r="J24" s="24" t="str">
        <f t="shared" si="0"/>
        <v/>
      </c>
      <c r="K24" s="24" t="str">
        <f t="shared" si="1"/>
        <v/>
      </c>
      <c r="L24" s="25"/>
    </row>
    <row r="25" customHeight="1" spans="1:12">
      <c r="A25" s="20"/>
      <c r="B25" s="21"/>
      <c r="C25" s="22"/>
      <c r="D25" s="20"/>
      <c r="E25" s="48"/>
      <c r="F25" s="59"/>
      <c r="G25" s="23"/>
      <c r="H25" s="26"/>
      <c r="I25" s="24"/>
      <c r="J25" s="24" t="str">
        <f t="shared" si="0"/>
        <v/>
      </c>
      <c r="K25" s="24" t="str">
        <f t="shared" si="1"/>
        <v/>
      </c>
      <c r="L25" s="25"/>
    </row>
    <row r="26" customHeight="1" spans="1:12">
      <c r="A26" s="20"/>
      <c r="B26" s="21"/>
      <c r="C26" s="22"/>
      <c r="D26" s="20"/>
      <c r="E26" s="48"/>
      <c r="F26" s="59"/>
      <c r="G26" s="23"/>
      <c r="H26" s="26"/>
      <c r="I26" s="24"/>
      <c r="J26" s="24" t="str">
        <f t="shared" si="0"/>
        <v/>
      </c>
      <c r="K26" s="24" t="str">
        <f t="shared" si="1"/>
        <v/>
      </c>
      <c r="L26" s="25"/>
    </row>
    <row r="27" customHeight="1" spans="1:12">
      <c r="A27" s="27" t="s">
        <v>530</v>
      </c>
      <c r="B27" s="57"/>
      <c r="C27" s="72"/>
      <c r="D27" s="72"/>
      <c r="E27" s="37">
        <v>0</v>
      </c>
      <c r="F27" s="25"/>
      <c r="G27" s="23">
        <f t="shared" ref="G27:I27" si="2">SUM(G6:G26)</f>
        <v>0</v>
      </c>
      <c r="H27" s="26">
        <f t="shared" si="2"/>
        <v>0</v>
      </c>
      <c r="I27" s="24">
        <f t="shared" si="2"/>
        <v>0</v>
      </c>
      <c r="J27" s="24" t="str">
        <f t="shared" si="0"/>
        <v/>
      </c>
      <c r="K27" s="24" t="str">
        <f t="shared" si="1"/>
        <v/>
      </c>
      <c r="L27" s="25"/>
    </row>
    <row r="28" customHeight="1" spans="1:9">
      <c r="A28" s="30" t="str">
        <f>封面!D9&amp;封面!F9</f>
        <v>产权持有人填表人：刘砚岷</v>
      </c>
      <c r="I28" s="5" t="str">
        <f>"评估人员："&amp;封面!F21</f>
        <v>评估人员：</v>
      </c>
    </row>
    <row r="29" customHeight="1" spans="1:1">
      <c r="A29" s="30" t="str">
        <f>CONCATENATE(封面!D13,封面!F13,封面!G13,封面!H13,封面!I13,封面!J13,封面!K13)</f>
        <v>填表日期：2024年9月20日</v>
      </c>
    </row>
  </sheetData>
  <mergeCells count="3">
    <mergeCell ref="A2:L2"/>
    <mergeCell ref="A3:L3"/>
    <mergeCell ref="A27:B27"/>
  </mergeCells>
  <hyperlinks>
    <hyperlink ref="A1" location="索引目录!D17" display="返回索引页"/>
    <hyperlink ref="B1" location="流动资产汇总!B13" display="返回"/>
  </hyperlinks>
  <printOptions horizontalCentered="1"/>
  <pageMargins left="0.354330708661417" right="0.354330708661417" top="0.78740157480315" bottom="0.78740157480315" header="1.06299212598425" footer="0.511811023622047"/>
  <pageSetup paperSize="9" scale="96" fitToHeight="0" orientation="landscape"/>
  <headerFooter alignWithMargins="0">
    <oddHeader>&amp;R&amp;"宋体,常规"&amp;9表&amp;"Times New Roman,常规"3-8
&amp;"宋体,常规"共&amp;"Times New Roman,常规"&amp;N&amp;"宋体,常规"页第&amp;"Times New Roman,常规"&amp;P&amp;"宋体,常规"页</oddHead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2" sqref="A2:J2"/>
    </sheetView>
  </sheetViews>
  <sheetFormatPr defaultColWidth="11" defaultRowHeight="15.75" customHeight="1"/>
  <cols>
    <col min="1" max="1" width="5.6" style="4" customWidth="1"/>
    <col min="2" max="2" width="22.1" style="4" customWidth="1"/>
    <col min="3" max="3" width="9.4" style="4" customWidth="1"/>
    <col min="4" max="4" width="18.1" style="4" customWidth="1"/>
    <col min="5" max="5" width="16.6" style="5" customWidth="1" outlineLevel="1"/>
    <col min="6" max="7" width="16.6" style="5" customWidth="1"/>
    <col min="8" max="8" width="12.4" style="5" customWidth="1"/>
    <col min="9" max="9" width="8.4" style="5" customWidth="1"/>
    <col min="10" max="10" width="13.4" style="5" customWidth="1"/>
    <col min="11" max="32" width="9" style="5" customWidth="1"/>
    <col min="33" max="16384" width="11" style="5"/>
  </cols>
  <sheetData>
    <row r="1" s="1" customFormat="1" ht="12" customHeight="1" spans="1:10">
      <c r="A1" s="6" t="s">
        <v>135</v>
      </c>
      <c r="B1" s="107" t="s">
        <v>429</v>
      </c>
      <c r="C1" s="8"/>
      <c r="D1" s="8"/>
      <c r="E1" s="9"/>
      <c r="F1" s="9"/>
      <c r="G1" s="9"/>
      <c r="H1" s="9"/>
      <c r="I1" s="9"/>
      <c r="J1" s="9"/>
    </row>
    <row r="2" s="2" customFormat="1" ht="29.4" customHeight="1" spans="1:10">
      <c r="A2" s="10" t="s">
        <v>567</v>
      </c>
      <c r="B2" s="11"/>
      <c r="C2" s="11"/>
      <c r="D2" s="11"/>
      <c r="E2" s="11"/>
      <c r="F2" s="11"/>
      <c r="G2" s="11"/>
      <c r="H2" s="11"/>
      <c r="I2" s="11"/>
      <c r="J2" s="11"/>
    </row>
    <row r="3" ht="14.25" customHeight="1" spans="1:10">
      <c r="A3" s="12" t="str">
        <f>CONCATENATE(封面!D7,封面!F7,封面!G7,封面!H7,封面!I7,封面!J7,封面!K7)</f>
        <v>评估基准日：2024年8月31日</v>
      </c>
      <c r="B3" s="12"/>
      <c r="C3" s="12"/>
      <c r="D3" s="12"/>
      <c r="E3" s="12"/>
      <c r="F3" s="12"/>
      <c r="G3" s="12"/>
      <c r="H3" s="12"/>
      <c r="I3" s="13"/>
      <c r="J3" s="13"/>
    </row>
    <row r="4" customHeight="1" spans="1:10">
      <c r="A4" s="14" t="str">
        <f>封面!D5&amp;封面!F5</f>
        <v>产权持有人：中石油昆仑燃气有限公司开封分公司</v>
      </c>
      <c r="J4" s="15" t="e">
        <f>#REF!</f>
        <v>#REF!</v>
      </c>
    </row>
    <row r="5" s="3" customFormat="1" customHeight="1" spans="1:10">
      <c r="A5" s="16" t="s">
        <v>462</v>
      </c>
      <c r="B5" s="16" t="s">
        <v>526</v>
      </c>
      <c r="C5" s="16" t="s">
        <v>538</v>
      </c>
      <c r="D5" s="16" t="s">
        <v>568</v>
      </c>
      <c r="E5" s="17" t="s">
        <v>433</v>
      </c>
      <c r="F5" s="55" t="s">
        <v>434</v>
      </c>
      <c r="G5" s="19" t="s">
        <v>435</v>
      </c>
      <c r="H5" s="19" t="s">
        <v>436</v>
      </c>
      <c r="I5" s="19" t="s">
        <v>467</v>
      </c>
      <c r="J5" s="19" t="s">
        <v>476</v>
      </c>
    </row>
    <row r="6" customHeight="1" spans="1:10">
      <c r="A6" s="20"/>
      <c r="B6" s="21"/>
      <c r="C6" s="29"/>
      <c r="D6" s="72"/>
      <c r="E6" s="23"/>
      <c r="F6" s="26"/>
      <c r="G6" s="24"/>
      <c r="H6" s="24" t="str">
        <f t="shared" ref="H6:H27" si="0">IF(G6-F6=0,"",(G6-F6))</f>
        <v/>
      </c>
      <c r="I6" s="24" t="str">
        <f t="shared" ref="I6:I27" si="1">IF(F6=0,"",(G6-F6)/F6*100)</f>
        <v/>
      </c>
      <c r="J6" s="25"/>
    </row>
    <row r="7" customHeight="1" spans="1:10">
      <c r="A7" s="20"/>
      <c r="B7" s="21"/>
      <c r="C7" s="29"/>
      <c r="D7" s="72"/>
      <c r="E7" s="23"/>
      <c r="F7" s="26"/>
      <c r="G7" s="24"/>
      <c r="H7" s="24" t="str">
        <f t="shared" si="0"/>
        <v/>
      </c>
      <c r="I7" s="24" t="str">
        <f t="shared" si="1"/>
        <v/>
      </c>
      <c r="J7" s="25"/>
    </row>
    <row r="8" customHeight="1" spans="1:10">
      <c r="A8" s="20"/>
      <c r="B8" s="21"/>
      <c r="C8" s="29"/>
      <c r="D8" s="72"/>
      <c r="E8" s="23"/>
      <c r="F8" s="26"/>
      <c r="G8" s="24"/>
      <c r="H8" s="24" t="str">
        <f t="shared" si="0"/>
        <v/>
      </c>
      <c r="I8" s="24" t="str">
        <f t="shared" si="1"/>
        <v/>
      </c>
      <c r="J8" s="25"/>
    </row>
    <row r="9" customHeight="1" spans="1:10">
      <c r="A9" s="20"/>
      <c r="B9" s="21"/>
      <c r="C9" s="29"/>
      <c r="D9" s="72"/>
      <c r="E9" s="23"/>
      <c r="F9" s="26"/>
      <c r="G9" s="24"/>
      <c r="H9" s="24" t="str">
        <f t="shared" si="0"/>
        <v/>
      </c>
      <c r="I9" s="24" t="str">
        <f t="shared" si="1"/>
        <v/>
      </c>
      <c r="J9" s="25"/>
    </row>
    <row r="10" customHeight="1" spans="1:10">
      <c r="A10" s="20"/>
      <c r="B10" s="21"/>
      <c r="C10" s="29"/>
      <c r="D10" s="72"/>
      <c r="E10" s="23"/>
      <c r="F10" s="26"/>
      <c r="G10" s="24"/>
      <c r="H10" s="24" t="str">
        <f t="shared" si="0"/>
        <v/>
      </c>
      <c r="I10" s="24" t="str">
        <f t="shared" si="1"/>
        <v/>
      </c>
      <c r="J10" s="25"/>
    </row>
    <row r="11" customHeight="1" spans="1:10">
      <c r="A11" s="20"/>
      <c r="B11" s="21"/>
      <c r="C11" s="29"/>
      <c r="D11" s="72"/>
      <c r="E11" s="23"/>
      <c r="F11" s="26"/>
      <c r="G11" s="24"/>
      <c r="H11" s="24" t="str">
        <f t="shared" si="0"/>
        <v/>
      </c>
      <c r="I11" s="24" t="str">
        <f t="shared" si="1"/>
        <v/>
      </c>
      <c r="J11" s="25"/>
    </row>
    <row r="12" customHeight="1" spans="1:10">
      <c r="A12" s="20"/>
      <c r="B12" s="21"/>
      <c r="C12" s="29"/>
      <c r="D12" s="72"/>
      <c r="E12" s="23"/>
      <c r="F12" s="26"/>
      <c r="G12" s="24"/>
      <c r="H12" s="24" t="str">
        <f t="shared" si="0"/>
        <v/>
      </c>
      <c r="I12" s="24" t="str">
        <f t="shared" si="1"/>
        <v/>
      </c>
      <c r="J12" s="25"/>
    </row>
    <row r="13" customHeight="1" spans="1:10">
      <c r="A13" s="20"/>
      <c r="B13" s="21"/>
      <c r="C13" s="29"/>
      <c r="D13" s="72"/>
      <c r="E13" s="23"/>
      <c r="F13" s="26"/>
      <c r="G13" s="24"/>
      <c r="H13" s="24" t="str">
        <f t="shared" si="0"/>
        <v/>
      </c>
      <c r="I13" s="24" t="str">
        <f t="shared" si="1"/>
        <v/>
      </c>
      <c r="J13" s="25"/>
    </row>
    <row r="14" customHeight="1" spans="1:10">
      <c r="A14" s="20"/>
      <c r="B14" s="21"/>
      <c r="C14" s="29"/>
      <c r="D14" s="72"/>
      <c r="E14" s="23"/>
      <c r="F14" s="26"/>
      <c r="G14" s="24"/>
      <c r="H14" s="24" t="str">
        <f t="shared" si="0"/>
        <v/>
      </c>
      <c r="I14" s="24" t="str">
        <f t="shared" si="1"/>
        <v/>
      </c>
      <c r="J14" s="25"/>
    </row>
    <row r="15" customHeight="1" spans="1:10">
      <c r="A15" s="20"/>
      <c r="B15" s="21"/>
      <c r="C15" s="29"/>
      <c r="D15" s="72"/>
      <c r="E15" s="23"/>
      <c r="F15" s="26"/>
      <c r="G15" s="24"/>
      <c r="H15" s="24" t="str">
        <f t="shared" si="0"/>
        <v/>
      </c>
      <c r="I15" s="24" t="str">
        <f t="shared" si="1"/>
        <v/>
      </c>
      <c r="J15" s="25"/>
    </row>
    <row r="16" customHeight="1" spans="1:10">
      <c r="A16" s="20"/>
      <c r="B16" s="21"/>
      <c r="C16" s="29"/>
      <c r="D16" s="72"/>
      <c r="E16" s="23"/>
      <c r="F16" s="26"/>
      <c r="G16" s="24"/>
      <c r="H16" s="24" t="str">
        <f t="shared" si="0"/>
        <v/>
      </c>
      <c r="I16" s="24" t="str">
        <f t="shared" si="1"/>
        <v/>
      </c>
      <c r="J16" s="25"/>
    </row>
    <row r="17" customHeight="1" spans="1:10">
      <c r="A17" s="20"/>
      <c r="B17" s="21"/>
      <c r="C17" s="29"/>
      <c r="D17" s="72"/>
      <c r="E17" s="23"/>
      <c r="F17" s="26"/>
      <c r="G17" s="24"/>
      <c r="H17" s="24" t="str">
        <f t="shared" si="0"/>
        <v/>
      </c>
      <c r="I17" s="24" t="str">
        <f t="shared" si="1"/>
        <v/>
      </c>
      <c r="J17" s="25"/>
    </row>
    <row r="18" customHeight="1" spans="1:10">
      <c r="A18" s="20"/>
      <c r="B18" s="21"/>
      <c r="C18" s="29"/>
      <c r="D18" s="72"/>
      <c r="E18" s="23"/>
      <c r="F18" s="26"/>
      <c r="G18" s="24"/>
      <c r="H18" s="24" t="str">
        <f t="shared" si="0"/>
        <v/>
      </c>
      <c r="I18" s="24" t="str">
        <f t="shared" si="1"/>
        <v/>
      </c>
      <c r="J18" s="25"/>
    </row>
    <row r="19" customHeight="1" spans="1:10">
      <c r="A19" s="20"/>
      <c r="B19" s="21"/>
      <c r="C19" s="29"/>
      <c r="D19" s="72"/>
      <c r="E19" s="23"/>
      <c r="F19" s="26"/>
      <c r="G19" s="24"/>
      <c r="H19" s="24" t="str">
        <f t="shared" si="0"/>
        <v/>
      </c>
      <c r="I19" s="24" t="str">
        <f t="shared" si="1"/>
        <v/>
      </c>
      <c r="J19" s="25"/>
    </row>
    <row r="20" customHeight="1" spans="1:10">
      <c r="A20" s="20"/>
      <c r="B20" s="21"/>
      <c r="C20" s="29"/>
      <c r="D20" s="72"/>
      <c r="E20" s="23"/>
      <c r="F20" s="26"/>
      <c r="G20" s="24"/>
      <c r="H20" s="24" t="str">
        <f t="shared" si="0"/>
        <v/>
      </c>
      <c r="I20" s="24" t="str">
        <f t="shared" si="1"/>
        <v/>
      </c>
      <c r="J20" s="25"/>
    </row>
    <row r="21" customHeight="1" spans="1:10">
      <c r="A21" s="20"/>
      <c r="B21" s="21"/>
      <c r="C21" s="29"/>
      <c r="D21" s="72"/>
      <c r="E21" s="23"/>
      <c r="F21" s="26"/>
      <c r="G21" s="24"/>
      <c r="H21" s="24" t="str">
        <f t="shared" si="0"/>
        <v/>
      </c>
      <c r="I21" s="24" t="str">
        <f t="shared" si="1"/>
        <v/>
      </c>
      <c r="J21" s="25"/>
    </row>
    <row r="22" customHeight="1" spans="1:10">
      <c r="A22" s="20"/>
      <c r="B22" s="21"/>
      <c r="C22" s="29"/>
      <c r="D22" s="72"/>
      <c r="E22" s="23"/>
      <c r="F22" s="26"/>
      <c r="G22" s="24"/>
      <c r="H22" s="24" t="str">
        <f t="shared" si="0"/>
        <v/>
      </c>
      <c r="I22" s="24" t="str">
        <f t="shared" si="1"/>
        <v/>
      </c>
      <c r="J22" s="25"/>
    </row>
    <row r="23" customHeight="1" spans="1:10">
      <c r="A23" s="20"/>
      <c r="B23" s="21"/>
      <c r="C23" s="29"/>
      <c r="D23" s="72"/>
      <c r="E23" s="23"/>
      <c r="F23" s="26"/>
      <c r="G23" s="24"/>
      <c r="H23" s="24" t="str">
        <f t="shared" si="0"/>
        <v/>
      </c>
      <c r="I23" s="24" t="str">
        <f t="shared" si="1"/>
        <v/>
      </c>
      <c r="J23" s="25"/>
    </row>
    <row r="24" customHeight="1" spans="1:10">
      <c r="A24" s="20"/>
      <c r="B24" s="21"/>
      <c r="C24" s="29"/>
      <c r="D24" s="72"/>
      <c r="E24" s="23"/>
      <c r="F24" s="26"/>
      <c r="G24" s="24"/>
      <c r="H24" s="24" t="str">
        <f t="shared" si="0"/>
        <v/>
      </c>
      <c r="I24" s="24" t="str">
        <f t="shared" si="1"/>
        <v/>
      </c>
      <c r="J24" s="25"/>
    </row>
    <row r="25" customHeight="1" spans="1:10">
      <c r="A25" s="20"/>
      <c r="B25" s="21"/>
      <c r="C25" s="29"/>
      <c r="D25" s="72"/>
      <c r="E25" s="23"/>
      <c r="F25" s="26"/>
      <c r="G25" s="24"/>
      <c r="H25" s="24" t="str">
        <f t="shared" si="0"/>
        <v/>
      </c>
      <c r="I25" s="24" t="str">
        <f t="shared" si="1"/>
        <v/>
      </c>
      <c r="J25" s="25"/>
    </row>
    <row r="26" customHeight="1" spans="1:10">
      <c r="A26" s="20"/>
      <c r="B26" s="21"/>
      <c r="C26" s="29"/>
      <c r="D26" s="72"/>
      <c r="E26" s="23"/>
      <c r="F26" s="26"/>
      <c r="G26" s="24"/>
      <c r="H26" s="24" t="str">
        <f t="shared" si="0"/>
        <v/>
      </c>
      <c r="I26" s="24" t="str">
        <f t="shared" si="1"/>
        <v/>
      </c>
      <c r="J26" s="25"/>
    </row>
    <row r="27" customHeight="1" spans="1:10">
      <c r="A27" s="27" t="s">
        <v>530</v>
      </c>
      <c r="B27" s="57"/>
      <c r="C27" s="29"/>
      <c r="D27" s="72"/>
      <c r="E27" s="23">
        <f>SUM(E6:E26)</f>
        <v>0</v>
      </c>
      <c r="F27" s="26">
        <f>SUM(F6:F26)</f>
        <v>0</v>
      </c>
      <c r="G27" s="24">
        <f>SUM(G6:G26)</f>
        <v>0</v>
      </c>
      <c r="H27" s="24" t="str">
        <f t="shared" si="0"/>
        <v/>
      </c>
      <c r="I27" s="24" t="str">
        <f t="shared" si="1"/>
        <v/>
      </c>
      <c r="J27" s="25"/>
    </row>
    <row r="28" customHeight="1" spans="1:7">
      <c r="A28" s="30" t="str">
        <f>封面!D9&amp;封面!F9</f>
        <v>产权持有人填表人：刘砚岷</v>
      </c>
      <c r="G28" s="5" t="str">
        <f>"评估人员："&amp;封面!F21</f>
        <v>评估人员：</v>
      </c>
    </row>
    <row r="29" customHeight="1" spans="1:1">
      <c r="A29" s="30" t="str">
        <f>CONCATENATE(封面!D13,封面!F13,封面!G13,封面!H13,封面!I13,封面!J13,封面!K13)</f>
        <v>填表日期：2024年9月20日</v>
      </c>
    </row>
  </sheetData>
  <mergeCells count="3">
    <mergeCell ref="A2:J2"/>
    <mergeCell ref="A3:J3"/>
    <mergeCell ref="A27:B27"/>
  </mergeCells>
  <hyperlinks>
    <hyperlink ref="A1" location="索引目录!D18" display="返回索引页"/>
    <hyperlink ref="B1" location="分类汇总!B14" display="返回"/>
  </hyperlinks>
  <printOptions horizontalCentered="1"/>
  <pageMargins left="0.354330708661417" right="0.354330708661417" top="0.78740157480315" bottom="0.78740157480315" header="0.94" footer="0.511811023622047"/>
  <pageSetup paperSize="9" scale="94" fitToHeight="0" orientation="landscape"/>
  <headerFooter alignWithMargins="0">
    <oddHeader>&amp;R&amp;"宋体,常规"&amp;9表&amp;"Times New Roman,常规"3-9
&amp;"宋体,常规"共&amp;"Times New Roman,常规"&amp;N&amp;"宋体,常规"页第&amp;"Times New Roman,常规"&amp;P&amp;"宋体,常规"页</oddHeader>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4"/>
  <sheetViews>
    <sheetView workbookViewId="0">
      <selection activeCell="A2" sqref="A2:S2"/>
    </sheetView>
  </sheetViews>
  <sheetFormatPr defaultColWidth="11" defaultRowHeight="15.75" customHeight="1"/>
  <cols>
    <col min="1" max="1" width="5.1" style="4" customWidth="1"/>
    <col min="2" max="2" width="26" style="4" customWidth="1"/>
    <col min="3" max="3" width="12.1" style="4" customWidth="1"/>
    <col min="4" max="4" width="9.4" style="4" customWidth="1"/>
    <col min="5" max="5" width="8.5" style="4" customWidth="1"/>
    <col min="6" max="6" width="13.1" style="5" customWidth="1" outlineLevel="1"/>
    <col min="7" max="7" width="10.4" style="5" customWidth="1" outlineLevel="1"/>
    <col min="8" max="11" width="8.6" style="5" customWidth="1" outlineLevel="1"/>
    <col min="12" max="12" width="10.4" style="5" customWidth="1" outlineLevel="1"/>
    <col min="13" max="13" width="8.1" style="5" customWidth="1" outlineLevel="1"/>
    <col min="14" max="14" width="10.6" style="457" customWidth="1" outlineLevel="1"/>
    <col min="15" max="16" width="14.6" style="5" customWidth="1"/>
    <col min="17" max="17" width="10.6" style="5" customWidth="1"/>
    <col min="18" max="18" width="8.5" style="5" customWidth="1"/>
    <col min="19" max="19" width="13.6" style="5" customWidth="1"/>
    <col min="20" max="32" width="9" style="5" customWidth="1"/>
    <col min="33" max="16384" width="11" style="5"/>
  </cols>
  <sheetData>
    <row r="1" s="1" customFormat="1" ht="12" customHeight="1" spans="1:19">
      <c r="A1" s="6" t="s">
        <v>135</v>
      </c>
      <c r="B1" s="107" t="s">
        <v>532</v>
      </c>
      <c r="C1" s="8"/>
      <c r="D1" s="8"/>
      <c r="E1" s="8"/>
      <c r="F1" s="9"/>
      <c r="G1" s="9"/>
      <c r="H1" s="9"/>
      <c r="I1" s="9"/>
      <c r="J1" s="9"/>
      <c r="K1" s="9"/>
      <c r="L1" s="9"/>
      <c r="M1" s="9"/>
      <c r="N1" s="9"/>
      <c r="O1" s="9"/>
      <c r="P1" s="9"/>
      <c r="Q1" s="9"/>
      <c r="R1" s="9"/>
      <c r="S1" s="9"/>
    </row>
    <row r="2" s="2" customFormat="1" ht="29.4" customHeight="1" spans="1:19">
      <c r="A2" s="10" t="s">
        <v>569</v>
      </c>
      <c r="B2" s="11"/>
      <c r="C2" s="11"/>
      <c r="D2" s="11"/>
      <c r="E2" s="11"/>
      <c r="F2" s="11"/>
      <c r="G2" s="11"/>
      <c r="H2" s="11"/>
      <c r="I2" s="11"/>
      <c r="J2" s="11"/>
      <c r="K2" s="11"/>
      <c r="L2" s="11"/>
      <c r="M2" s="11"/>
      <c r="N2" s="11"/>
      <c r="O2" s="11"/>
      <c r="P2" s="11"/>
      <c r="Q2" s="11"/>
      <c r="R2" s="11"/>
      <c r="S2" s="11"/>
    </row>
    <row r="3" ht="14.25" customHeight="1" spans="1:19">
      <c r="A3" s="12" t="str">
        <f>CONCATENATE(封面!D7,封面!F7,封面!G7,封面!H7,封面!I7,封面!J7,封面!K7)</f>
        <v>评估基准日：2024年8月31日</v>
      </c>
      <c r="B3" s="12"/>
      <c r="C3" s="12"/>
      <c r="D3" s="12"/>
      <c r="E3" s="12"/>
      <c r="F3" s="12"/>
      <c r="G3" s="12"/>
      <c r="H3" s="12"/>
      <c r="I3" s="13"/>
      <c r="J3" s="13"/>
      <c r="K3" s="13"/>
      <c r="L3" s="13"/>
      <c r="M3" s="13"/>
      <c r="N3" s="13"/>
      <c r="O3" s="13"/>
      <c r="P3" s="13"/>
      <c r="Q3" s="13"/>
      <c r="R3" s="13"/>
      <c r="S3" s="13"/>
    </row>
    <row r="4" customHeight="1" spans="1:19">
      <c r="A4" s="14" t="str">
        <f>封面!D5&amp;封面!F5</f>
        <v>产权持有人：中石油昆仑燃气有限公司开封分公司</v>
      </c>
      <c r="M4" s="459" t="s">
        <v>570</v>
      </c>
      <c r="N4" s="460" t="s">
        <v>535</v>
      </c>
      <c r="O4" s="109"/>
      <c r="S4" s="15" t="e">
        <f>#REF!</f>
        <v>#REF!</v>
      </c>
    </row>
    <row r="5" s="3" customFormat="1" customHeight="1" spans="1:19">
      <c r="A5" s="16" t="s">
        <v>462</v>
      </c>
      <c r="B5" s="16" t="s">
        <v>571</v>
      </c>
      <c r="C5" s="16" t="s">
        <v>529</v>
      </c>
      <c r="D5" s="16" t="s">
        <v>538</v>
      </c>
      <c r="E5" s="16" t="s">
        <v>539</v>
      </c>
      <c r="F5" s="19" t="s">
        <v>433</v>
      </c>
      <c r="G5" s="178" t="s">
        <v>540</v>
      </c>
      <c r="H5" s="190" t="s">
        <v>541</v>
      </c>
      <c r="I5" s="178" t="s">
        <v>542</v>
      </c>
      <c r="J5" s="178" t="s">
        <v>543</v>
      </c>
      <c r="K5" s="178" t="s">
        <v>544</v>
      </c>
      <c r="L5" s="178" t="s">
        <v>545</v>
      </c>
      <c r="M5" s="461"/>
      <c r="N5" s="462"/>
      <c r="O5" s="55" t="s">
        <v>434</v>
      </c>
      <c r="P5" s="19" t="s">
        <v>435</v>
      </c>
      <c r="Q5" s="19" t="s">
        <v>436</v>
      </c>
      <c r="R5" s="19" t="s">
        <v>467</v>
      </c>
      <c r="S5" s="19" t="s">
        <v>476</v>
      </c>
    </row>
    <row r="6" customHeight="1" spans="1:19">
      <c r="A6" s="20"/>
      <c r="B6" s="21"/>
      <c r="C6" s="20"/>
      <c r="D6" s="22"/>
      <c r="E6" s="20"/>
      <c r="F6" s="24"/>
      <c r="G6" s="97"/>
      <c r="H6" s="97"/>
      <c r="I6" s="97"/>
      <c r="J6" s="97"/>
      <c r="K6" s="97"/>
      <c r="L6" s="97"/>
      <c r="M6" s="97">
        <f>SUM(G6:L6)-F6</f>
        <v>0</v>
      </c>
      <c r="N6" s="463"/>
      <c r="O6" s="464"/>
      <c r="P6" s="24"/>
      <c r="Q6" s="24" t="str">
        <f t="shared" ref="Q6:Q27" si="0">IF(P6-O6=0,"",(P6-O6))</f>
        <v/>
      </c>
      <c r="R6" s="24" t="str">
        <f t="shared" ref="R6:R27" si="1">IF(O6=0,"",(P6-O6)/O6*100)</f>
        <v/>
      </c>
      <c r="S6" s="25"/>
    </row>
    <row r="7" customHeight="1" spans="1:19">
      <c r="A7" s="20"/>
      <c r="B7" s="21"/>
      <c r="C7" s="20"/>
      <c r="D7" s="22"/>
      <c r="E7" s="20"/>
      <c r="F7" s="24"/>
      <c r="G7" s="97"/>
      <c r="H7" s="97"/>
      <c r="I7" s="97"/>
      <c r="J7" s="97"/>
      <c r="K7" s="97"/>
      <c r="L7" s="97"/>
      <c r="M7" s="97">
        <f t="shared" ref="M7:M25" si="2">SUM(G7:L7)-F7</f>
        <v>0</v>
      </c>
      <c r="N7" s="463"/>
      <c r="O7" s="464"/>
      <c r="P7" s="24"/>
      <c r="Q7" s="24" t="str">
        <f t="shared" si="0"/>
        <v/>
      </c>
      <c r="R7" s="24" t="str">
        <f t="shared" si="1"/>
        <v/>
      </c>
      <c r="S7" s="25"/>
    </row>
    <row r="8" customHeight="1" spans="1:19">
      <c r="A8" s="20"/>
      <c r="B8" s="21"/>
      <c r="C8" s="20"/>
      <c r="D8" s="22"/>
      <c r="E8" s="20"/>
      <c r="F8" s="24"/>
      <c r="G8" s="97"/>
      <c r="H8" s="97"/>
      <c r="I8" s="97"/>
      <c r="J8" s="97"/>
      <c r="K8" s="97"/>
      <c r="L8" s="97"/>
      <c r="M8" s="97">
        <f t="shared" si="2"/>
        <v>0</v>
      </c>
      <c r="N8" s="463"/>
      <c r="O8" s="464"/>
      <c r="P8" s="24"/>
      <c r="Q8" s="24" t="str">
        <f t="shared" si="0"/>
        <v/>
      </c>
      <c r="R8" s="24" t="str">
        <f t="shared" si="1"/>
        <v/>
      </c>
      <c r="S8" s="25"/>
    </row>
    <row r="9" customHeight="1" spans="1:19">
      <c r="A9" s="20"/>
      <c r="B9" s="21"/>
      <c r="C9" s="20"/>
      <c r="D9" s="22"/>
      <c r="E9" s="20"/>
      <c r="F9" s="24"/>
      <c r="G9" s="97"/>
      <c r="H9" s="97"/>
      <c r="I9" s="97"/>
      <c r="J9" s="97"/>
      <c r="K9" s="97"/>
      <c r="L9" s="97"/>
      <c r="M9" s="97">
        <f t="shared" si="2"/>
        <v>0</v>
      </c>
      <c r="N9" s="463"/>
      <c r="O9" s="464"/>
      <c r="P9" s="24"/>
      <c r="Q9" s="24" t="str">
        <f t="shared" si="0"/>
        <v/>
      </c>
      <c r="R9" s="24" t="str">
        <f t="shared" si="1"/>
        <v/>
      </c>
      <c r="S9" s="25"/>
    </row>
    <row r="10" customHeight="1" spans="1:19">
      <c r="A10" s="20"/>
      <c r="B10" s="21"/>
      <c r="C10" s="20"/>
      <c r="D10" s="22"/>
      <c r="E10" s="20"/>
      <c r="F10" s="24"/>
      <c r="G10" s="97"/>
      <c r="H10" s="97"/>
      <c r="I10" s="97"/>
      <c r="J10" s="97"/>
      <c r="K10" s="97"/>
      <c r="L10" s="97"/>
      <c r="M10" s="97">
        <f t="shared" si="2"/>
        <v>0</v>
      </c>
      <c r="N10" s="463"/>
      <c r="O10" s="464"/>
      <c r="P10" s="24"/>
      <c r="Q10" s="24" t="str">
        <f t="shared" si="0"/>
        <v/>
      </c>
      <c r="R10" s="24" t="str">
        <f t="shared" si="1"/>
        <v/>
      </c>
      <c r="S10" s="25"/>
    </row>
    <row r="11" customHeight="1" spans="1:19">
      <c r="A11" s="20"/>
      <c r="B11" s="21"/>
      <c r="C11" s="20"/>
      <c r="D11" s="22"/>
      <c r="E11" s="20"/>
      <c r="F11" s="24"/>
      <c r="G11" s="97"/>
      <c r="H11" s="97"/>
      <c r="I11" s="97"/>
      <c r="J11" s="97"/>
      <c r="K11" s="97"/>
      <c r="L11" s="97"/>
      <c r="M11" s="97">
        <f t="shared" si="2"/>
        <v>0</v>
      </c>
      <c r="N11" s="463"/>
      <c r="O11" s="464"/>
      <c r="P11" s="24"/>
      <c r="Q11" s="24" t="str">
        <f t="shared" si="0"/>
        <v/>
      </c>
      <c r="R11" s="24" t="str">
        <f t="shared" si="1"/>
        <v/>
      </c>
      <c r="S11" s="25"/>
    </row>
    <row r="12" customHeight="1" spans="1:19">
      <c r="A12" s="20"/>
      <c r="B12" s="21"/>
      <c r="C12" s="20"/>
      <c r="D12" s="22"/>
      <c r="E12" s="20"/>
      <c r="F12" s="24"/>
      <c r="G12" s="97"/>
      <c r="H12" s="97"/>
      <c r="I12" s="97"/>
      <c r="J12" s="97"/>
      <c r="K12" s="97"/>
      <c r="L12" s="97"/>
      <c r="M12" s="97">
        <f t="shared" si="2"/>
        <v>0</v>
      </c>
      <c r="N12" s="463"/>
      <c r="O12" s="464"/>
      <c r="P12" s="24"/>
      <c r="Q12" s="24" t="str">
        <f t="shared" si="0"/>
        <v/>
      </c>
      <c r="R12" s="24" t="str">
        <f t="shared" si="1"/>
        <v/>
      </c>
      <c r="S12" s="25"/>
    </row>
    <row r="13" customHeight="1" spans="1:19">
      <c r="A13" s="20"/>
      <c r="B13" s="21"/>
      <c r="C13" s="20"/>
      <c r="D13" s="22"/>
      <c r="E13" s="20"/>
      <c r="F13" s="24"/>
      <c r="G13" s="97"/>
      <c r="H13" s="97"/>
      <c r="I13" s="97"/>
      <c r="J13" s="97"/>
      <c r="K13" s="97"/>
      <c r="L13" s="97"/>
      <c r="M13" s="97">
        <f t="shared" si="2"/>
        <v>0</v>
      </c>
      <c r="N13" s="463"/>
      <c r="O13" s="464"/>
      <c r="P13" s="24"/>
      <c r="Q13" s="24" t="str">
        <f t="shared" si="0"/>
        <v/>
      </c>
      <c r="R13" s="24" t="str">
        <f t="shared" si="1"/>
        <v/>
      </c>
      <c r="S13" s="25"/>
    </row>
    <row r="14" customHeight="1" spans="1:19">
      <c r="A14" s="20"/>
      <c r="B14" s="21"/>
      <c r="C14" s="20"/>
      <c r="D14" s="22"/>
      <c r="E14" s="20"/>
      <c r="F14" s="24"/>
      <c r="G14" s="97"/>
      <c r="H14" s="97"/>
      <c r="I14" s="97"/>
      <c r="J14" s="97"/>
      <c r="K14" s="97"/>
      <c r="L14" s="97"/>
      <c r="M14" s="97">
        <f t="shared" si="2"/>
        <v>0</v>
      </c>
      <c r="N14" s="463"/>
      <c r="O14" s="464"/>
      <c r="P14" s="24"/>
      <c r="Q14" s="24" t="str">
        <f t="shared" si="0"/>
        <v/>
      </c>
      <c r="R14" s="24" t="str">
        <f t="shared" si="1"/>
        <v/>
      </c>
      <c r="S14" s="25"/>
    </row>
    <row r="15" customHeight="1" spans="1:19">
      <c r="A15" s="20"/>
      <c r="B15" s="21"/>
      <c r="C15" s="20"/>
      <c r="D15" s="22"/>
      <c r="E15" s="20"/>
      <c r="F15" s="24"/>
      <c r="G15" s="97"/>
      <c r="H15" s="97"/>
      <c r="I15" s="97"/>
      <c r="J15" s="97"/>
      <c r="K15" s="97"/>
      <c r="L15" s="97"/>
      <c r="M15" s="97">
        <f t="shared" si="2"/>
        <v>0</v>
      </c>
      <c r="N15" s="463"/>
      <c r="O15" s="464"/>
      <c r="P15" s="24"/>
      <c r="Q15" s="24" t="str">
        <f t="shared" si="0"/>
        <v/>
      </c>
      <c r="R15" s="24" t="str">
        <f t="shared" si="1"/>
        <v/>
      </c>
      <c r="S15" s="25"/>
    </row>
    <row r="16" customHeight="1" spans="1:19">
      <c r="A16" s="20"/>
      <c r="B16" s="21"/>
      <c r="C16" s="20"/>
      <c r="D16" s="22"/>
      <c r="E16" s="20"/>
      <c r="F16" s="24"/>
      <c r="G16" s="97"/>
      <c r="H16" s="97"/>
      <c r="I16" s="97"/>
      <c r="J16" s="97"/>
      <c r="K16" s="97"/>
      <c r="L16" s="97"/>
      <c r="M16" s="97">
        <f t="shared" si="2"/>
        <v>0</v>
      </c>
      <c r="N16" s="463"/>
      <c r="O16" s="464"/>
      <c r="P16" s="24"/>
      <c r="Q16" s="24" t="str">
        <f t="shared" si="0"/>
        <v/>
      </c>
      <c r="R16" s="24" t="str">
        <f t="shared" si="1"/>
        <v/>
      </c>
      <c r="S16" s="25"/>
    </row>
    <row r="17" customHeight="1" spans="1:19">
      <c r="A17" s="20"/>
      <c r="B17" s="21"/>
      <c r="C17" s="20"/>
      <c r="D17" s="22"/>
      <c r="E17" s="20"/>
      <c r="F17" s="24"/>
      <c r="G17" s="97"/>
      <c r="H17" s="97"/>
      <c r="I17" s="97"/>
      <c r="J17" s="97"/>
      <c r="K17" s="97"/>
      <c r="L17" s="97"/>
      <c r="M17" s="97">
        <f t="shared" si="2"/>
        <v>0</v>
      </c>
      <c r="N17" s="463"/>
      <c r="O17" s="464"/>
      <c r="P17" s="24"/>
      <c r="Q17" s="24" t="str">
        <f t="shared" si="0"/>
        <v/>
      </c>
      <c r="R17" s="24" t="str">
        <f t="shared" si="1"/>
        <v/>
      </c>
      <c r="S17" s="25"/>
    </row>
    <row r="18" customHeight="1" spans="1:19">
      <c r="A18" s="20"/>
      <c r="B18" s="21"/>
      <c r="C18" s="20"/>
      <c r="D18" s="22"/>
      <c r="E18" s="20"/>
      <c r="F18" s="24"/>
      <c r="G18" s="97"/>
      <c r="H18" s="97"/>
      <c r="I18" s="97"/>
      <c r="J18" s="97"/>
      <c r="K18" s="97"/>
      <c r="L18" s="97"/>
      <c r="M18" s="97">
        <f t="shared" si="2"/>
        <v>0</v>
      </c>
      <c r="N18" s="463"/>
      <c r="O18" s="464"/>
      <c r="P18" s="24"/>
      <c r="Q18" s="24" t="str">
        <f t="shared" si="0"/>
        <v/>
      </c>
      <c r="R18" s="24" t="str">
        <f t="shared" si="1"/>
        <v/>
      </c>
      <c r="S18" s="25"/>
    </row>
    <row r="19" customHeight="1" spans="1:19">
      <c r="A19" s="20"/>
      <c r="B19" s="21"/>
      <c r="C19" s="20"/>
      <c r="D19" s="22"/>
      <c r="E19" s="20"/>
      <c r="F19" s="24"/>
      <c r="G19" s="97"/>
      <c r="H19" s="97"/>
      <c r="I19" s="97"/>
      <c r="J19" s="97"/>
      <c r="K19" s="97"/>
      <c r="L19" s="97"/>
      <c r="M19" s="97">
        <f t="shared" si="2"/>
        <v>0</v>
      </c>
      <c r="N19" s="463"/>
      <c r="O19" s="464"/>
      <c r="P19" s="24"/>
      <c r="Q19" s="24" t="str">
        <f t="shared" si="0"/>
        <v/>
      </c>
      <c r="R19" s="24" t="str">
        <f t="shared" si="1"/>
        <v/>
      </c>
      <c r="S19" s="25"/>
    </row>
    <row r="20" customHeight="1" spans="1:19">
      <c r="A20" s="20"/>
      <c r="B20" s="21"/>
      <c r="C20" s="20"/>
      <c r="D20" s="22"/>
      <c r="E20" s="20"/>
      <c r="F20" s="24"/>
      <c r="G20" s="97"/>
      <c r="H20" s="97"/>
      <c r="I20" s="97"/>
      <c r="J20" s="97"/>
      <c r="K20" s="97"/>
      <c r="L20" s="97"/>
      <c r="M20" s="97">
        <f t="shared" si="2"/>
        <v>0</v>
      </c>
      <c r="N20" s="463"/>
      <c r="O20" s="464"/>
      <c r="P20" s="24"/>
      <c r="Q20" s="24" t="str">
        <f t="shared" si="0"/>
        <v/>
      </c>
      <c r="R20" s="24" t="str">
        <f t="shared" si="1"/>
        <v/>
      </c>
      <c r="S20" s="25"/>
    </row>
    <row r="21" customHeight="1" spans="1:19">
      <c r="A21" s="20"/>
      <c r="B21" s="21"/>
      <c r="C21" s="20"/>
      <c r="D21" s="22"/>
      <c r="E21" s="20"/>
      <c r="F21" s="24"/>
      <c r="G21" s="97"/>
      <c r="H21" s="97"/>
      <c r="I21" s="97"/>
      <c r="J21" s="97"/>
      <c r="K21" s="97"/>
      <c r="L21" s="97"/>
      <c r="M21" s="97">
        <f t="shared" si="2"/>
        <v>0</v>
      </c>
      <c r="N21" s="463"/>
      <c r="O21" s="464"/>
      <c r="P21" s="24"/>
      <c r="Q21" s="24" t="str">
        <f t="shared" si="0"/>
        <v/>
      </c>
      <c r="R21" s="24" t="str">
        <f t="shared" si="1"/>
        <v/>
      </c>
      <c r="S21" s="25"/>
    </row>
    <row r="22" customHeight="1" spans="1:19">
      <c r="A22" s="20"/>
      <c r="B22" s="21"/>
      <c r="C22" s="20"/>
      <c r="D22" s="22"/>
      <c r="E22" s="20"/>
      <c r="F22" s="24"/>
      <c r="G22" s="97"/>
      <c r="H22" s="97"/>
      <c r="I22" s="97"/>
      <c r="J22" s="97"/>
      <c r="K22" s="97"/>
      <c r="L22" s="97"/>
      <c r="M22" s="97">
        <f t="shared" si="2"/>
        <v>0</v>
      </c>
      <c r="N22" s="463"/>
      <c r="O22" s="464"/>
      <c r="P22" s="24"/>
      <c r="Q22" s="24" t="str">
        <f t="shared" si="0"/>
        <v/>
      </c>
      <c r="R22" s="24" t="str">
        <f t="shared" si="1"/>
        <v/>
      </c>
      <c r="S22" s="25"/>
    </row>
    <row r="23" customHeight="1" spans="1:19">
      <c r="A23" s="20"/>
      <c r="B23" s="21"/>
      <c r="C23" s="20"/>
      <c r="D23" s="22"/>
      <c r="E23" s="20"/>
      <c r="F23" s="24"/>
      <c r="G23" s="97"/>
      <c r="H23" s="97"/>
      <c r="I23" s="97"/>
      <c r="J23" s="97"/>
      <c r="K23" s="97"/>
      <c r="L23" s="97"/>
      <c r="M23" s="97">
        <f t="shared" si="2"/>
        <v>0</v>
      </c>
      <c r="N23" s="463"/>
      <c r="O23" s="464"/>
      <c r="P23" s="24"/>
      <c r="Q23" s="24" t="str">
        <f t="shared" si="0"/>
        <v/>
      </c>
      <c r="R23" s="24" t="str">
        <f t="shared" si="1"/>
        <v/>
      </c>
      <c r="S23" s="25"/>
    </row>
    <row r="24" customHeight="1" spans="1:19">
      <c r="A24" s="27" t="s">
        <v>530</v>
      </c>
      <c r="B24" s="57"/>
      <c r="C24" s="20"/>
      <c r="D24" s="29"/>
      <c r="E24" s="20"/>
      <c r="F24" s="24">
        <f>SUM(F6:F23)</f>
        <v>0</v>
      </c>
      <c r="G24" s="97">
        <f t="shared" ref="G24:P24" si="3">SUM(G6:G23)</f>
        <v>0</v>
      </c>
      <c r="H24" s="97">
        <f t="shared" si="3"/>
        <v>0</v>
      </c>
      <c r="I24" s="97">
        <f t="shared" si="3"/>
        <v>0</v>
      </c>
      <c r="J24" s="97">
        <f t="shared" si="3"/>
        <v>0</v>
      </c>
      <c r="K24" s="97">
        <f t="shared" si="3"/>
        <v>0</v>
      </c>
      <c r="L24" s="97">
        <f t="shared" si="3"/>
        <v>0</v>
      </c>
      <c r="M24" s="97">
        <f t="shared" si="2"/>
        <v>0</v>
      </c>
      <c r="N24" s="463">
        <f t="shared" si="3"/>
        <v>0</v>
      </c>
      <c r="O24" s="464">
        <f t="shared" si="3"/>
        <v>0</v>
      </c>
      <c r="P24" s="24">
        <f t="shared" si="3"/>
        <v>0</v>
      </c>
      <c r="Q24" s="24" t="str">
        <f t="shared" si="0"/>
        <v/>
      </c>
      <c r="R24" s="24" t="str">
        <f t="shared" si="1"/>
        <v/>
      </c>
      <c r="S24" s="25"/>
    </row>
    <row r="25" customHeight="1" spans="1:19">
      <c r="A25" s="27" t="s">
        <v>546</v>
      </c>
      <c r="B25" s="57"/>
      <c r="C25" s="20"/>
      <c r="D25" s="29"/>
      <c r="E25" s="20"/>
      <c r="F25" s="24"/>
      <c r="G25" s="97"/>
      <c r="H25" s="97"/>
      <c r="I25" s="97"/>
      <c r="J25" s="97"/>
      <c r="K25" s="97"/>
      <c r="L25" s="97"/>
      <c r="M25" s="97">
        <f t="shared" si="2"/>
        <v>0</v>
      </c>
      <c r="N25" s="463"/>
      <c r="O25" s="464"/>
      <c r="P25" s="24">
        <v>0</v>
      </c>
      <c r="Q25" s="24" t="str">
        <f t="shared" si="0"/>
        <v/>
      </c>
      <c r="R25" s="24" t="str">
        <f t="shared" si="1"/>
        <v/>
      </c>
      <c r="S25" s="25"/>
    </row>
    <row r="26" customHeight="1" spans="1:19">
      <c r="A26" s="27" t="s">
        <v>547</v>
      </c>
      <c r="B26" s="57"/>
      <c r="C26" s="20"/>
      <c r="D26" s="29"/>
      <c r="E26" s="20"/>
      <c r="F26" s="24"/>
      <c r="G26" s="97"/>
      <c r="H26" s="97"/>
      <c r="I26" s="97"/>
      <c r="J26" s="97"/>
      <c r="K26" s="97"/>
      <c r="L26" s="97"/>
      <c r="M26" s="97"/>
      <c r="N26" s="463"/>
      <c r="O26" s="464"/>
      <c r="P26" s="24"/>
      <c r="Q26" s="24" t="str">
        <f t="shared" si="0"/>
        <v/>
      </c>
      <c r="R26" s="24" t="str">
        <f t="shared" si="1"/>
        <v/>
      </c>
      <c r="S26" s="25"/>
    </row>
    <row r="27" customHeight="1" spans="1:19">
      <c r="A27" s="27" t="s">
        <v>548</v>
      </c>
      <c r="B27" s="57"/>
      <c r="C27" s="72"/>
      <c r="D27" s="29"/>
      <c r="E27" s="72"/>
      <c r="F27" s="24">
        <f>F24-F25-F26</f>
        <v>0</v>
      </c>
      <c r="G27" s="97">
        <f t="shared" ref="G27:P27" si="4">G24-G25-G26</f>
        <v>0</v>
      </c>
      <c r="H27" s="97">
        <f t="shared" si="4"/>
        <v>0</v>
      </c>
      <c r="I27" s="97">
        <f t="shared" si="4"/>
        <v>0</v>
      </c>
      <c r="J27" s="97">
        <f t="shared" si="4"/>
        <v>0</v>
      </c>
      <c r="K27" s="97">
        <f t="shared" si="4"/>
        <v>0</v>
      </c>
      <c r="L27" s="97">
        <f t="shared" si="4"/>
        <v>0</v>
      </c>
      <c r="M27" s="97">
        <f t="shared" si="4"/>
        <v>0</v>
      </c>
      <c r="N27" s="463">
        <f t="shared" si="4"/>
        <v>0</v>
      </c>
      <c r="O27" s="26">
        <f t="shared" si="4"/>
        <v>0</v>
      </c>
      <c r="P27" s="24">
        <f t="shared" si="4"/>
        <v>0</v>
      </c>
      <c r="Q27" s="24" t="str">
        <f t="shared" si="0"/>
        <v/>
      </c>
      <c r="R27" s="24" t="str">
        <f t="shared" si="1"/>
        <v/>
      </c>
      <c r="S27" s="25"/>
    </row>
    <row r="28" customHeight="1" spans="1:16">
      <c r="A28" s="30" t="str">
        <f>封面!D9&amp;封面!F9</f>
        <v>产权持有人填表人：刘砚岷</v>
      </c>
      <c r="P28" s="5" t="str">
        <f>"评估人员："&amp;封面!F21</f>
        <v>评估人员：</v>
      </c>
    </row>
    <row r="29" customHeight="1" spans="1:1">
      <c r="A29" s="30" t="str">
        <f>CONCATENATE(封面!D13,封面!F13,封面!G13,封面!H13,封面!I13,封面!J13,封面!K13)</f>
        <v>填表日期：2024年9月20日</v>
      </c>
    </row>
    <row r="30" customHeight="1" spans="2:3">
      <c r="B30" s="447" t="s">
        <v>549</v>
      </c>
      <c r="C30" s="448" t="s">
        <v>550</v>
      </c>
    </row>
    <row r="31" customHeight="1" spans="2:3">
      <c r="B31" s="447" t="s">
        <v>551</v>
      </c>
      <c r="C31" s="4" t="s">
        <v>552</v>
      </c>
    </row>
    <row r="32" customHeight="1" spans="3:3">
      <c r="C32" s="4" t="s">
        <v>553</v>
      </c>
    </row>
    <row r="33" customHeight="1" spans="3:3">
      <c r="C33" s="4" t="s">
        <v>572</v>
      </c>
    </row>
    <row r="34" customHeight="1" spans="3:3">
      <c r="C34" s="4" t="s">
        <v>555</v>
      </c>
    </row>
  </sheetData>
  <mergeCells count="8">
    <mergeCell ref="A2:S2"/>
    <mergeCell ref="A3:S3"/>
    <mergeCell ref="A24:B24"/>
    <mergeCell ref="A25:B25"/>
    <mergeCell ref="A26:B26"/>
    <mergeCell ref="A27:B27"/>
    <mergeCell ref="M4:M5"/>
    <mergeCell ref="N4:N5"/>
  </mergeCells>
  <hyperlinks>
    <hyperlink ref="A1" location="索引目录!D19" display="返回索引页"/>
    <hyperlink ref="B1" location="流动资产汇总!B15" display="返回 "/>
  </hyperlinks>
  <printOptions horizontalCentered="1"/>
  <pageMargins left="0.354330708661417" right="0.354330708661417" top="0.78740157480315" bottom="0.78740157480315" header="0.866141732283464" footer="0.511811023622047"/>
  <pageSetup paperSize="9" scale="62" fitToHeight="0" orientation="landscape"/>
  <headerFooter alignWithMargins="0">
    <oddHeader>&amp;R&amp;"宋体,常规"&amp;9表&amp;"Times New Roman,常规"3-10
&amp;"宋体,常规"共&amp;"Times New Roman,常规"&amp;N&amp;"宋体,常规"页第&amp;"Times New Roman,常规"&amp;P&amp;"宋体,常规"页</oddHeader>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pageSetUpPr fitToPage="1"/>
  </sheetPr>
  <dimension ref="A1:G38"/>
  <sheetViews>
    <sheetView showWhiteSpace="0" workbookViewId="0">
      <selection activeCell="A2" sqref="A2:G2"/>
    </sheetView>
  </sheetViews>
  <sheetFormatPr defaultColWidth="11" defaultRowHeight="15.75" customHeight="1" outlineLevelCol="6"/>
  <cols>
    <col min="1" max="1" width="12.5" style="4" customWidth="1"/>
    <col min="2" max="2" width="34.1" style="4" customWidth="1"/>
    <col min="3" max="3" width="17.6" style="5" customWidth="1" outlineLevel="1"/>
    <col min="4" max="5" width="21.6" style="5" customWidth="1"/>
    <col min="6" max="6" width="19.1" style="5" customWidth="1"/>
    <col min="7" max="7" width="14.6" style="5" customWidth="1"/>
    <col min="8" max="32" width="9" style="5" customWidth="1"/>
    <col min="33" max="16384" width="11" style="5"/>
  </cols>
  <sheetData>
    <row r="1" s="1" customFormat="1" ht="12" customHeight="1" spans="1:7">
      <c r="A1" s="6" t="s">
        <v>135</v>
      </c>
      <c r="B1" s="38" t="s">
        <v>429</v>
      </c>
      <c r="C1" s="9"/>
      <c r="D1" s="9"/>
      <c r="E1" s="9"/>
      <c r="F1" s="9"/>
      <c r="G1" s="9"/>
    </row>
    <row r="2" s="2" customFormat="1" ht="29.4" customHeight="1" spans="1:7">
      <c r="A2" s="10" t="s">
        <v>573</v>
      </c>
      <c r="B2" s="11"/>
      <c r="C2" s="11"/>
      <c r="D2" s="11"/>
      <c r="E2" s="11"/>
      <c r="F2" s="11"/>
      <c r="G2" s="11"/>
    </row>
    <row r="3" ht="14.25" customHeight="1" spans="1:7">
      <c r="A3" s="12" t="str">
        <f>CONCATENATE(封面!D7,封面!F7,封面!G7,封面!H7,封面!I7,封面!J7,封面!K7)</f>
        <v>评估基准日：2024年8月31日</v>
      </c>
      <c r="B3" s="12"/>
      <c r="C3" s="12"/>
      <c r="D3" s="12"/>
      <c r="E3" s="12"/>
      <c r="F3" s="12"/>
      <c r="G3" s="12"/>
    </row>
    <row r="4" customHeight="1" spans="1:7">
      <c r="A4" s="14" t="str">
        <f>封面!D5&amp;封面!F5</f>
        <v>产权持有人：中石油昆仑燃气有限公司开封分公司</v>
      </c>
      <c r="G4" s="15" t="e">
        <f>#REF!</f>
        <v>#REF!</v>
      </c>
    </row>
    <row r="5" s="64" customFormat="1" customHeight="1" spans="1:7">
      <c r="A5" s="65" t="s">
        <v>431</v>
      </c>
      <c r="B5" s="65" t="s">
        <v>432</v>
      </c>
      <c r="C5" s="52" t="s">
        <v>433</v>
      </c>
      <c r="D5" s="46" t="s">
        <v>434</v>
      </c>
      <c r="E5" s="46" t="s">
        <v>435</v>
      </c>
      <c r="F5" s="66" t="s">
        <v>436</v>
      </c>
      <c r="G5" s="46" t="s">
        <v>478</v>
      </c>
    </row>
    <row r="6" customHeight="1" spans="1:7">
      <c r="A6" s="65" t="s">
        <v>574</v>
      </c>
      <c r="B6" s="130" t="s">
        <v>72</v>
      </c>
      <c r="C6" s="23">
        <f>'材料采购（在途物资）'!H25</f>
        <v>0</v>
      </c>
      <c r="D6" s="26">
        <f>'材料采购（在途物资）'!K25</f>
        <v>0</v>
      </c>
      <c r="E6" s="24">
        <f>'材料采购（在途物资）'!N25</f>
        <v>0</v>
      </c>
      <c r="F6" s="24">
        <f t="shared" ref="F6:F13" si="0">E6-D6</f>
        <v>0</v>
      </c>
      <c r="G6" s="68" t="str">
        <f t="shared" ref="G6:G13" si="1">IF(D6=0,"",(E6-D6)/D6*100)</f>
        <v/>
      </c>
    </row>
    <row r="7" customHeight="1" spans="1:7">
      <c r="A7" s="65" t="s">
        <v>575</v>
      </c>
      <c r="B7" s="130" t="s">
        <v>74</v>
      </c>
      <c r="C7" s="23">
        <f>原材料!J25</f>
        <v>0</v>
      </c>
      <c r="D7" s="26">
        <f>原材料!M25</f>
        <v>0</v>
      </c>
      <c r="E7" s="24">
        <f>原材料!P25</f>
        <v>0</v>
      </c>
      <c r="F7" s="24">
        <f t="shared" si="0"/>
        <v>0</v>
      </c>
      <c r="G7" s="68" t="str">
        <f t="shared" si="1"/>
        <v/>
      </c>
    </row>
    <row r="8" customHeight="1" spans="1:7">
      <c r="A8" s="65" t="s">
        <v>576</v>
      </c>
      <c r="B8" s="130" t="s">
        <v>75</v>
      </c>
      <c r="C8" s="23">
        <f>在库周转材料!I25</f>
        <v>0</v>
      </c>
      <c r="D8" s="26">
        <f>在库周转材料!L25</f>
        <v>0</v>
      </c>
      <c r="E8" s="24">
        <f>在库周转材料!O25</f>
        <v>0</v>
      </c>
      <c r="F8" s="24">
        <f t="shared" si="0"/>
        <v>0</v>
      </c>
      <c r="G8" s="68" t="str">
        <f t="shared" si="1"/>
        <v/>
      </c>
    </row>
    <row r="9" customHeight="1" spans="1:7">
      <c r="A9" s="65" t="s">
        <v>577</v>
      </c>
      <c r="B9" s="130" t="s">
        <v>78</v>
      </c>
      <c r="C9" s="23">
        <f>委托加工物资!I25</f>
        <v>0</v>
      </c>
      <c r="D9" s="26">
        <f>委托加工物资!L25</f>
        <v>0</v>
      </c>
      <c r="E9" s="24">
        <f>委托加工物资!O25</f>
        <v>0</v>
      </c>
      <c r="F9" s="24">
        <f t="shared" si="0"/>
        <v>0</v>
      </c>
      <c r="G9" s="68" t="str">
        <f t="shared" si="1"/>
        <v/>
      </c>
    </row>
    <row r="10" customHeight="1" spans="1:7">
      <c r="A10" s="65" t="s">
        <v>578</v>
      </c>
      <c r="B10" s="130" t="s">
        <v>80</v>
      </c>
      <c r="C10" s="23">
        <f>'产成品（库存商品）'!J25</f>
        <v>0</v>
      </c>
      <c r="D10" s="26">
        <f>'产成品（库存商品）'!N25</f>
        <v>0</v>
      </c>
      <c r="E10" s="24">
        <f>'产成品（库存商品）'!S25</f>
        <v>0</v>
      </c>
      <c r="F10" s="24">
        <f t="shared" si="0"/>
        <v>0</v>
      </c>
      <c r="G10" s="68" t="str">
        <f t="shared" si="1"/>
        <v/>
      </c>
    </row>
    <row r="11" customHeight="1" spans="1:7">
      <c r="A11" s="65" t="s">
        <v>579</v>
      </c>
      <c r="B11" s="130" t="s">
        <v>82</v>
      </c>
      <c r="C11" s="23">
        <f>'在产品（自制半成品）'!M25</f>
        <v>0</v>
      </c>
      <c r="D11" s="26">
        <f>'在产品（自制半成品）'!P25</f>
        <v>0</v>
      </c>
      <c r="E11" s="24">
        <f>'在产品（自制半成品）'!S25</f>
        <v>0</v>
      </c>
      <c r="F11" s="24">
        <f t="shared" si="0"/>
        <v>0</v>
      </c>
      <c r="G11" s="68" t="str">
        <f t="shared" si="1"/>
        <v/>
      </c>
    </row>
    <row r="12" customHeight="1" spans="1:7">
      <c r="A12" s="65" t="s">
        <v>580</v>
      </c>
      <c r="B12" s="130" t="s">
        <v>84</v>
      </c>
      <c r="C12" s="23">
        <f>发出商品!J25</f>
        <v>0</v>
      </c>
      <c r="D12" s="26">
        <f>发出商品!M25</f>
        <v>0</v>
      </c>
      <c r="E12" s="24">
        <f>发出商品!P25</f>
        <v>0</v>
      </c>
      <c r="F12" s="24">
        <f t="shared" si="0"/>
        <v>0</v>
      </c>
      <c r="G12" s="68" t="str">
        <f t="shared" si="1"/>
        <v/>
      </c>
    </row>
    <row r="13" customHeight="1" spans="1:7">
      <c r="A13" s="65" t="s">
        <v>581</v>
      </c>
      <c r="B13" s="130" t="s">
        <v>86</v>
      </c>
      <c r="C13" s="23">
        <f>在用周转材料!I25</f>
        <v>0</v>
      </c>
      <c r="D13" s="26">
        <f>在用周转材料!K25</f>
        <v>0</v>
      </c>
      <c r="E13" s="24">
        <f>在用周转材料!O25</f>
        <v>0</v>
      </c>
      <c r="F13" s="24">
        <f t="shared" si="0"/>
        <v>0</v>
      </c>
      <c r="G13" s="68" t="str">
        <f t="shared" si="1"/>
        <v/>
      </c>
    </row>
    <row r="14" customHeight="1" spans="1:7">
      <c r="A14" s="65" t="s">
        <v>582</v>
      </c>
      <c r="B14" s="130" t="s">
        <v>89</v>
      </c>
      <c r="C14" s="23">
        <f>开发产品!T25</f>
        <v>0</v>
      </c>
      <c r="D14" s="26">
        <f>开发产品!U25</f>
        <v>0</v>
      </c>
      <c r="E14" s="24">
        <f>开发产品!V25</f>
        <v>0</v>
      </c>
      <c r="F14" s="24">
        <f t="shared" ref="F14:F17" si="2">E14-D14</f>
        <v>0</v>
      </c>
      <c r="G14" s="68" t="str">
        <f t="shared" ref="G14:G17" si="3">IF(D14=0,"",(E14-D14)/D14*100)</f>
        <v/>
      </c>
    </row>
    <row r="15" customHeight="1" spans="1:7">
      <c r="A15" s="65" t="s">
        <v>583</v>
      </c>
      <c r="B15" s="130" t="s">
        <v>92</v>
      </c>
      <c r="C15" s="23">
        <f>开发成本!U25</f>
        <v>0</v>
      </c>
      <c r="D15" s="26">
        <f>开发成本!V25</f>
        <v>0</v>
      </c>
      <c r="E15" s="24">
        <f>开发成本!W25</f>
        <v>0</v>
      </c>
      <c r="F15" s="24">
        <f t="shared" si="2"/>
        <v>0</v>
      </c>
      <c r="G15" s="68" t="str">
        <f t="shared" si="3"/>
        <v/>
      </c>
    </row>
    <row r="16" customHeight="1" spans="1:7">
      <c r="A16" s="65" t="s">
        <v>584</v>
      </c>
      <c r="B16" s="130" t="s">
        <v>95</v>
      </c>
      <c r="C16" s="23">
        <f>消耗性生物资产!J25</f>
        <v>0</v>
      </c>
      <c r="D16" s="26">
        <f>消耗性生物资产!M25</f>
        <v>0</v>
      </c>
      <c r="E16" s="24">
        <f>消耗性生物资产!P25</f>
        <v>0</v>
      </c>
      <c r="F16" s="24">
        <f t="shared" si="2"/>
        <v>0</v>
      </c>
      <c r="G16" s="68" t="str">
        <f t="shared" si="3"/>
        <v/>
      </c>
    </row>
    <row r="17" customHeight="1" spans="1:7">
      <c r="A17" s="65" t="s">
        <v>585</v>
      </c>
      <c r="B17" s="130" t="s">
        <v>98</v>
      </c>
      <c r="C17" s="23">
        <f>工程施工!X25</f>
        <v>0</v>
      </c>
      <c r="D17" s="26">
        <f>工程施工!Y25</f>
        <v>0</v>
      </c>
      <c r="E17" s="24">
        <f>工程施工!Z25</f>
        <v>0</v>
      </c>
      <c r="F17" s="24">
        <f t="shared" si="2"/>
        <v>0</v>
      </c>
      <c r="G17" s="68" t="str">
        <f t="shared" si="3"/>
        <v/>
      </c>
    </row>
    <row r="18" customHeight="1" spans="1:7">
      <c r="A18" s="65"/>
      <c r="B18" s="130"/>
      <c r="C18" s="23"/>
      <c r="D18" s="26"/>
      <c r="E18" s="24"/>
      <c r="F18" s="24"/>
      <c r="G18" s="68"/>
    </row>
    <row r="19" customHeight="1" spans="1:7">
      <c r="A19" s="65"/>
      <c r="B19" s="130"/>
      <c r="C19" s="23"/>
      <c r="D19" s="26"/>
      <c r="E19" s="24"/>
      <c r="F19" s="24"/>
      <c r="G19" s="68"/>
    </row>
    <row r="20" customHeight="1" spans="1:7">
      <c r="A20" s="65"/>
      <c r="B20" s="130"/>
      <c r="C20" s="23"/>
      <c r="D20" s="26"/>
      <c r="E20" s="24"/>
      <c r="F20" s="24"/>
      <c r="G20" s="68"/>
    </row>
    <row r="21" customHeight="1" spans="1:7">
      <c r="A21" s="43"/>
      <c r="B21" s="67"/>
      <c r="C21" s="23"/>
      <c r="D21" s="26"/>
      <c r="E21" s="24"/>
      <c r="F21" s="24"/>
      <c r="G21" s="68"/>
    </row>
    <row r="22" customHeight="1" spans="1:7">
      <c r="A22" s="65" t="s">
        <v>449</v>
      </c>
      <c r="B22" s="65" t="s">
        <v>586</v>
      </c>
      <c r="C22" s="23">
        <f>SUM(C6:C21)</f>
        <v>0</v>
      </c>
      <c r="D22" s="26">
        <f>SUM(D6:D21)</f>
        <v>0</v>
      </c>
      <c r="E22" s="24">
        <f>SUM(E6:E21)</f>
        <v>0</v>
      </c>
      <c r="F22" s="24">
        <f>E22-D22</f>
        <v>0</v>
      </c>
      <c r="G22" s="68" t="str">
        <f>IF(D22=0,"",(E22-D22)/D22*100)</f>
        <v/>
      </c>
    </row>
    <row r="23" customHeight="1" spans="1:7">
      <c r="A23" s="65" t="s">
        <v>449</v>
      </c>
      <c r="B23" s="196" t="s">
        <v>587</v>
      </c>
      <c r="C23" s="23">
        <f>SUM(C24:C35)</f>
        <v>0</v>
      </c>
      <c r="D23" s="26">
        <f>SUM(D24:D35)</f>
        <v>0</v>
      </c>
      <c r="E23" s="24">
        <f>SUM(E24:E35)</f>
        <v>0</v>
      </c>
      <c r="F23" s="24">
        <f>E23-D23</f>
        <v>0</v>
      </c>
      <c r="G23" s="68" t="str">
        <f>IF(D23=0,"",(E23-D23)/D23*100)</f>
        <v/>
      </c>
    </row>
    <row r="24" hidden="1" customHeight="1" outlineLevel="1" spans="1:7">
      <c r="A24" s="546" t="s">
        <v>574</v>
      </c>
      <c r="B24" s="547" t="s">
        <v>72</v>
      </c>
      <c r="C24" s="548">
        <f>'材料采购（在途物资）'!H26</f>
        <v>0</v>
      </c>
      <c r="D24" s="549">
        <f>'材料采购（在途物资）'!K26</f>
        <v>0</v>
      </c>
      <c r="E24" s="550">
        <f>'材料采购（在途物资）'!N26</f>
        <v>0</v>
      </c>
      <c r="F24" s="550">
        <f t="shared" ref="F24:F36" si="4">E24-D24</f>
        <v>0</v>
      </c>
      <c r="G24" s="551" t="str">
        <f t="shared" ref="G24" si="5">IF(D24=0,"",(E24-D24)/D24*100)</f>
        <v/>
      </c>
    </row>
    <row r="25" hidden="1" customHeight="1" outlineLevel="1" spans="1:7">
      <c r="A25" s="546" t="s">
        <v>575</v>
      </c>
      <c r="B25" s="547" t="s">
        <v>74</v>
      </c>
      <c r="C25" s="548">
        <f>原材料!J26</f>
        <v>0</v>
      </c>
      <c r="D25" s="549">
        <f>原材料!M26</f>
        <v>0</v>
      </c>
      <c r="E25" s="550">
        <f>原材料!P26</f>
        <v>0</v>
      </c>
      <c r="F25" s="550">
        <f t="shared" ref="F25:F35" si="6">E25-D25</f>
        <v>0</v>
      </c>
      <c r="G25" s="551" t="str">
        <f t="shared" ref="G25:G36" si="7">IF(D25=0,"",(E25-D25)/D25*100)</f>
        <v/>
      </c>
    </row>
    <row r="26" hidden="1" customHeight="1" outlineLevel="1" spans="1:7">
      <c r="A26" s="546" t="s">
        <v>576</v>
      </c>
      <c r="B26" s="547" t="s">
        <v>75</v>
      </c>
      <c r="C26" s="548">
        <f>在库周转材料!I26</f>
        <v>0</v>
      </c>
      <c r="D26" s="549">
        <f>在库周转材料!L26</f>
        <v>0</v>
      </c>
      <c r="E26" s="550">
        <f>在库周转材料!O26</f>
        <v>0</v>
      </c>
      <c r="F26" s="550">
        <f t="shared" si="6"/>
        <v>0</v>
      </c>
      <c r="G26" s="551" t="str">
        <f t="shared" si="7"/>
        <v/>
      </c>
    </row>
    <row r="27" hidden="1" customHeight="1" outlineLevel="1" spans="1:7">
      <c r="A27" s="546" t="s">
        <v>577</v>
      </c>
      <c r="B27" s="547" t="s">
        <v>78</v>
      </c>
      <c r="C27" s="548">
        <f>委托加工物资!I26</f>
        <v>0</v>
      </c>
      <c r="D27" s="549">
        <f>委托加工物资!L26</f>
        <v>0</v>
      </c>
      <c r="E27" s="550">
        <f>委托加工物资!O26</f>
        <v>0</v>
      </c>
      <c r="F27" s="550">
        <f t="shared" si="6"/>
        <v>0</v>
      </c>
      <c r="G27" s="551" t="str">
        <f t="shared" si="7"/>
        <v/>
      </c>
    </row>
    <row r="28" hidden="1" customHeight="1" outlineLevel="1" spans="1:7">
      <c r="A28" s="546" t="s">
        <v>578</v>
      </c>
      <c r="B28" s="547" t="s">
        <v>80</v>
      </c>
      <c r="C28" s="548">
        <f>'产成品（库存商品）'!J26</f>
        <v>0</v>
      </c>
      <c r="D28" s="549">
        <f>'产成品（库存商品）'!N26</f>
        <v>0</v>
      </c>
      <c r="E28" s="550">
        <f>'产成品（库存商品）'!S26</f>
        <v>0</v>
      </c>
      <c r="F28" s="550">
        <f t="shared" si="6"/>
        <v>0</v>
      </c>
      <c r="G28" s="551" t="str">
        <f t="shared" si="7"/>
        <v/>
      </c>
    </row>
    <row r="29" hidden="1" customHeight="1" outlineLevel="1" spans="1:7">
      <c r="A29" s="546" t="s">
        <v>579</v>
      </c>
      <c r="B29" s="547" t="s">
        <v>82</v>
      </c>
      <c r="C29" s="548">
        <f>'在产品（自制半成品）'!M26</f>
        <v>0</v>
      </c>
      <c r="D29" s="549">
        <f>'在产品（自制半成品）'!P26</f>
        <v>0</v>
      </c>
      <c r="E29" s="550">
        <f>'在产品（自制半成品）'!S26</f>
        <v>0</v>
      </c>
      <c r="F29" s="550">
        <f t="shared" si="6"/>
        <v>0</v>
      </c>
      <c r="G29" s="551" t="str">
        <f t="shared" si="7"/>
        <v/>
      </c>
    </row>
    <row r="30" hidden="1" customHeight="1" outlineLevel="1" spans="1:7">
      <c r="A30" s="546" t="s">
        <v>580</v>
      </c>
      <c r="B30" s="547" t="s">
        <v>84</v>
      </c>
      <c r="C30" s="548">
        <f>发出商品!J26</f>
        <v>0</v>
      </c>
      <c r="D30" s="549">
        <f>发出商品!M26</f>
        <v>0</v>
      </c>
      <c r="E30" s="550">
        <f>发出商品!P26</f>
        <v>0</v>
      </c>
      <c r="F30" s="550">
        <f t="shared" si="6"/>
        <v>0</v>
      </c>
      <c r="G30" s="551" t="str">
        <f t="shared" si="7"/>
        <v/>
      </c>
    </row>
    <row r="31" hidden="1" customHeight="1" outlineLevel="1" spans="1:7">
      <c r="A31" s="546" t="s">
        <v>581</v>
      </c>
      <c r="B31" s="547" t="s">
        <v>86</v>
      </c>
      <c r="C31" s="548">
        <f>在用周转材料!I26</f>
        <v>0</v>
      </c>
      <c r="D31" s="549">
        <f>在用周转材料!K26</f>
        <v>0</v>
      </c>
      <c r="E31" s="550">
        <f>在用周转材料!O26</f>
        <v>0</v>
      </c>
      <c r="F31" s="550">
        <f t="shared" si="6"/>
        <v>0</v>
      </c>
      <c r="G31" s="551" t="str">
        <f t="shared" si="7"/>
        <v/>
      </c>
    </row>
    <row r="32" hidden="1" customHeight="1" outlineLevel="1" spans="1:7">
      <c r="A32" s="546" t="s">
        <v>582</v>
      </c>
      <c r="B32" s="547" t="s">
        <v>89</v>
      </c>
      <c r="C32" s="548">
        <f>开发产品!T26</f>
        <v>0</v>
      </c>
      <c r="D32" s="549">
        <f>开发产品!U26</f>
        <v>0</v>
      </c>
      <c r="E32" s="550">
        <f>开发产品!V26</f>
        <v>0</v>
      </c>
      <c r="F32" s="550">
        <f t="shared" si="6"/>
        <v>0</v>
      </c>
      <c r="G32" s="551" t="str">
        <f t="shared" si="7"/>
        <v/>
      </c>
    </row>
    <row r="33" hidden="1" customHeight="1" outlineLevel="1" spans="1:7">
      <c r="A33" s="546" t="s">
        <v>583</v>
      </c>
      <c r="B33" s="547" t="s">
        <v>92</v>
      </c>
      <c r="C33" s="548">
        <f>开发成本!U26</f>
        <v>0</v>
      </c>
      <c r="D33" s="549">
        <f>开发成本!V26</f>
        <v>0</v>
      </c>
      <c r="E33" s="550">
        <f>开发成本!W26</f>
        <v>0</v>
      </c>
      <c r="F33" s="550">
        <f t="shared" si="6"/>
        <v>0</v>
      </c>
      <c r="G33" s="551" t="str">
        <f t="shared" si="7"/>
        <v/>
      </c>
    </row>
    <row r="34" hidden="1" customHeight="1" outlineLevel="1" spans="1:7">
      <c r="A34" s="546" t="s">
        <v>584</v>
      </c>
      <c r="B34" s="547" t="s">
        <v>95</v>
      </c>
      <c r="C34" s="548">
        <f>消耗性生物资产!J26</f>
        <v>0</v>
      </c>
      <c r="D34" s="549">
        <f>消耗性生物资产!M26</f>
        <v>0</v>
      </c>
      <c r="E34" s="550">
        <f>消耗性生物资产!P26</f>
        <v>0</v>
      </c>
      <c r="F34" s="550">
        <f t="shared" si="6"/>
        <v>0</v>
      </c>
      <c r="G34" s="551" t="str">
        <f t="shared" si="7"/>
        <v/>
      </c>
    </row>
    <row r="35" hidden="1" customHeight="1" outlineLevel="1" spans="1:7">
      <c r="A35" s="546" t="s">
        <v>585</v>
      </c>
      <c r="B35" s="547" t="s">
        <v>98</v>
      </c>
      <c r="C35" s="548">
        <f>工程施工!X26</f>
        <v>0</v>
      </c>
      <c r="D35" s="549">
        <f>工程施工!Y26</f>
        <v>0</v>
      </c>
      <c r="E35" s="550">
        <f>工程施工!Z26</f>
        <v>0</v>
      </c>
      <c r="F35" s="550">
        <f t="shared" si="6"/>
        <v>0</v>
      </c>
      <c r="G35" s="551" t="str">
        <f t="shared" si="7"/>
        <v/>
      </c>
    </row>
    <row r="36" customHeight="1" collapsed="1" spans="1:7">
      <c r="A36" s="65" t="s">
        <v>449</v>
      </c>
      <c r="B36" s="65" t="s">
        <v>588</v>
      </c>
      <c r="C36" s="23">
        <f>C22-C23</f>
        <v>0</v>
      </c>
      <c r="D36" s="26">
        <f>D22-D23</f>
        <v>0</v>
      </c>
      <c r="E36" s="24">
        <f>E22-E23</f>
        <v>0</v>
      </c>
      <c r="F36" s="24">
        <f t="shared" si="4"/>
        <v>0</v>
      </c>
      <c r="G36" s="68" t="str">
        <f t="shared" si="7"/>
        <v/>
      </c>
    </row>
    <row r="37" customHeight="1" spans="1:5">
      <c r="A37" s="30"/>
      <c r="E37" s="552" t="str">
        <f>"评估人员："&amp;封面!F21</f>
        <v>评估人员：</v>
      </c>
    </row>
    <row r="38" customHeight="1" spans="1:1">
      <c r="A38" s="30"/>
    </row>
  </sheetData>
  <sheetProtection sheet="1" objects="1" scenarios="1"/>
  <mergeCells count="2">
    <mergeCell ref="A2:G2"/>
    <mergeCell ref="A3:G3"/>
  </mergeCells>
  <hyperlinks>
    <hyperlink ref="A1" location="索引目录!D20" display="返回索引页"/>
    <hyperlink ref="B7" location="原材料!B1" display="原材料"/>
    <hyperlink ref="B6" location="'材料采购（在途物资）'!B1" display="材料采购（在途物资）"/>
    <hyperlink ref="B8" location="在库周转材料!B1" display="在库周转材料"/>
    <hyperlink ref="B9" location="委托加工物资!B1" display="委托加工物资"/>
    <hyperlink ref="B10" location="'产成品（库存商品）'!B1" display="产成品（库存商品）"/>
    <hyperlink ref="B11" location="'在产品（自制半成品）'!B1" display="在产品（自制半成品）"/>
    <hyperlink ref="B1" location="流动资产汇总!B16" display="返回"/>
    <hyperlink ref="B12" location="发出商品!B1" display="发出商品"/>
    <hyperlink ref="B13" location="在用周转材料!B1" display="在用周转材料"/>
    <hyperlink ref="B14" location="开发产品!B1" display="开发产品"/>
    <hyperlink ref="B15" location="开发成本!B1" display="开发成本"/>
    <hyperlink ref="B16" location="消耗性生物资产!B1" display="消耗性生物资产"/>
    <hyperlink ref="B17" location="工程施工!B1" display="工程施工"/>
    <hyperlink ref="B25" location="原材料!B1" display="原材料"/>
    <hyperlink ref="B24" location="'材料采购（在途物资）'!B1" display="材料采购（在途物资）"/>
    <hyperlink ref="B26" location="在库周转材料!B1" display="在库周转材料"/>
    <hyperlink ref="B27" location="委托加工物资!B1" display="委托加工物资"/>
    <hyperlink ref="B28" location="'产成品（库存商品）'!B1" display="产成品（库存商品）"/>
    <hyperlink ref="B29" location="'在产品（自制半成品）'!B1" display="在产品（自制半成品）"/>
    <hyperlink ref="B30" location="发出商品!B1" display="发出商品"/>
    <hyperlink ref="B31" location="在用周转材料!B1" display="在用周转材料"/>
    <hyperlink ref="B32" location="开发产品!A1" display="开发产品"/>
    <hyperlink ref="B33" location="开发成本!A1" display="开发成本"/>
    <hyperlink ref="B34" location="消耗性生物资产!A1" display="消耗性生物资产"/>
    <hyperlink ref="B35" location="工程施工!A1" display="工程施工"/>
  </hyperlinks>
  <printOptions horizontalCentered="1"/>
  <pageMargins left="0.354330708661417" right="0.354330708661417" top="0.78740157480315" bottom="0.78740157480315" header="0.94488188976378" footer="0.511811023622047"/>
  <pageSetup paperSize="9" scale="93" orientation="landscape"/>
  <headerFooter alignWithMargins="0">
    <oddHeader>&amp;R&amp;"宋体,常规"&amp;9表&amp;"Times New Roman,常规"3-11
&amp;"宋体,常规"共&amp;"Times New Roman,常规"&amp;N&amp;"宋体,常规"页第&amp;"Times New Roman,常规"&amp;P&amp;"宋体,常规"页</oddHead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workbookViewId="0">
      <selection activeCell="A2" sqref="A2:Q2"/>
    </sheetView>
  </sheetViews>
  <sheetFormatPr defaultColWidth="11" defaultRowHeight="15.75" customHeight="1"/>
  <cols>
    <col min="1" max="1" width="5.5" style="4" customWidth="1"/>
    <col min="2" max="2" width="8.6" style="4" customWidth="1"/>
    <col min="3" max="3" width="17.1" style="4" customWidth="1"/>
    <col min="4" max="4" width="11.9" style="4" customWidth="1"/>
    <col min="5" max="5" width="5.4" style="4" customWidth="1"/>
    <col min="6" max="6" width="7.6" style="5" customWidth="1" outlineLevel="1"/>
    <col min="7" max="7" width="9" style="5" customWidth="1" outlineLevel="1"/>
    <col min="8" max="8" width="14" style="5" customWidth="1" outlineLevel="1"/>
    <col min="9" max="9" width="9.6" style="5" customWidth="1"/>
    <col min="10" max="10" width="7.6" style="5" customWidth="1"/>
    <col min="11" max="11" width="13.1" style="5" customWidth="1"/>
    <col min="12" max="12" width="8.1" style="5" customWidth="1"/>
    <col min="13" max="13" width="8.6" style="5" customWidth="1"/>
    <col min="14" max="14" width="12.6" style="5" customWidth="1"/>
    <col min="15" max="15" width="11.1" style="5" customWidth="1"/>
    <col min="16" max="16" width="7" style="5" customWidth="1"/>
    <col min="17" max="17" width="13.1" style="5" customWidth="1"/>
    <col min="18" max="34" width="9" style="5" customWidth="1"/>
    <col min="35" max="16384" width="11" style="5"/>
  </cols>
  <sheetData>
    <row r="1" s="1" customFormat="1" ht="12" customHeight="1" spans="1:17">
      <c r="A1" s="6" t="s">
        <v>135</v>
      </c>
      <c r="B1" s="38" t="s">
        <v>429</v>
      </c>
      <c r="C1" s="124"/>
      <c r="D1" s="38"/>
      <c r="E1" s="8"/>
      <c r="F1" s="9"/>
      <c r="G1" s="9"/>
      <c r="H1" s="9"/>
      <c r="I1" s="9"/>
      <c r="J1" s="9"/>
      <c r="K1" s="9"/>
      <c r="L1" s="9"/>
      <c r="M1" s="9"/>
      <c r="N1" s="9"/>
      <c r="O1" s="9"/>
      <c r="P1" s="9"/>
      <c r="Q1" s="9"/>
    </row>
    <row r="2" s="2" customFormat="1" ht="29.4" customHeight="1" spans="1:17">
      <c r="A2" s="10" t="s">
        <v>589</v>
      </c>
      <c r="B2" s="10"/>
      <c r="C2" s="11"/>
      <c r="D2" s="11"/>
      <c r="E2" s="11"/>
      <c r="F2" s="11"/>
      <c r="G2" s="11"/>
      <c r="H2" s="11"/>
      <c r="I2" s="11"/>
      <c r="J2" s="11"/>
      <c r="K2" s="11"/>
      <c r="L2" s="11"/>
      <c r="M2" s="11"/>
      <c r="N2" s="11"/>
      <c r="O2" s="11"/>
      <c r="P2" s="11"/>
      <c r="Q2" s="11"/>
    </row>
    <row r="3" ht="14.25" customHeight="1" spans="1:17">
      <c r="A3" s="12" t="str">
        <f>CONCATENATE(封面!D7,封面!F7,封面!G7,封面!H7,封面!I7,封面!J7,封面!K7)</f>
        <v>评估基准日：2024年8月31日</v>
      </c>
      <c r="B3" s="12"/>
      <c r="C3" s="12"/>
      <c r="D3" s="12"/>
      <c r="E3" s="12"/>
      <c r="F3" s="12"/>
      <c r="G3" s="12"/>
      <c r="H3" s="12"/>
      <c r="I3" s="12"/>
      <c r="J3" s="12"/>
      <c r="K3" s="12"/>
      <c r="L3" s="13"/>
      <c r="M3" s="13"/>
      <c r="N3" s="13"/>
      <c r="O3" s="13"/>
      <c r="P3" s="13"/>
      <c r="Q3" s="13"/>
    </row>
    <row r="4" customHeight="1" spans="1:17">
      <c r="A4" s="14" t="str">
        <f>封面!D5&amp;封面!F5</f>
        <v>产权持有人：中石油昆仑燃气有限公司开封分公司</v>
      </c>
      <c r="B4" s="14"/>
      <c r="Q4" s="15" t="e">
        <f>#REF!</f>
        <v>#REF!</v>
      </c>
    </row>
    <row r="5" s="3" customFormat="1" customHeight="1" spans="1:17">
      <c r="A5" s="16" t="s">
        <v>462</v>
      </c>
      <c r="B5" s="41" t="s">
        <v>590</v>
      </c>
      <c r="C5" s="16" t="s">
        <v>591</v>
      </c>
      <c r="D5" s="41" t="s">
        <v>592</v>
      </c>
      <c r="E5" s="131" t="s">
        <v>593</v>
      </c>
      <c r="F5" s="19" t="s">
        <v>433</v>
      </c>
      <c r="G5" s="46"/>
      <c r="H5" s="52"/>
      <c r="I5" s="53" t="s">
        <v>434</v>
      </c>
      <c r="J5" s="53"/>
      <c r="K5" s="54"/>
      <c r="L5" s="19" t="s">
        <v>435</v>
      </c>
      <c r="M5" s="19"/>
      <c r="N5" s="19"/>
      <c r="O5" s="42" t="s">
        <v>436</v>
      </c>
      <c r="P5" s="19" t="s">
        <v>467</v>
      </c>
      <c r="Q5" s="19" t="s">
        <v>476</v>
      </c>
    </row>
    <row r="6" s="3" customFormat="1" customHeight="1" spans="1:17">
      <c r="A6" s="43"/>
      <c r="B6" s="44"/>
      <c r="C6" s="43"/>
      <c r="D6" s="44"/>
      <c r="E6" s="482"/>
      <c r="F6" s="19" t="s">
        <v>510</v>
      </c>
      <c r="G6" s="19" t="s">
        <v>594</v>
      </c>
      <c r="H6" s="52" t="s">
        <v>595</v>
      </c>
      <c r="I6" s="19" t="s">
        <v>510</v>
      </c>
      <c r="J6" s="19" t="s">
        <v>594</v>
      </c>
      <c r="K6" s="19" t="s">
        <v>595</v>
      </c>
      <c r="L6" s="19" t="s">
        <v>596</v>
      </c>
      <c r="M6" s="19" t="s">
        <v>597</v>
      </c>
      <c r="N6" s="19" t="s">
        <v>595</v>
      </c>
      <c r="O6" s="181"/>
      <c r="P6" s="46"/>
      <c r="Q6" s="46"/>
    </row>
    <row r="7" customHeight="1" spans="1:17">
      <c r="A7" s="539"/>
      <c r="B7" s="539"/>
      <c r="C7" s="540"/>
      <c r="D7" s="541"/>
      <c r="E7" s="542"/>
      <c r="F7" s="84"/>
      <c r="G7" s="24" t="str">
        <f>IF(F7=0,"",H7/F7)</f>
        <v/>
      </c>
      <c r="H7" s="23"/>
      <c r="I7" s="544"/>
      <c r="J7" s="24" t="str">
        <f>IF(I7=0,"",K7/I7)</f>
        <v/>
      </c>
      <c r="K7" s="452"/>
      <c r="L7" s="84"/>
      <c r="M7" s="24"/>
      <c r="N7" s="24">
        <f>ROUND(L7*M7,2)</f>
        <v>0</v>
      </c>
      <c r="O7" s="24" t="str">
        <f>IF(N7-K7=0,"",(N7-K7))</f>
        <v/>
      </c>
      <c r="P7" s="24" t="str">
        <f t="shared" ref="P7:P27" si="0">IF(K7=0,"",(N7-K7)/K7*100)</f>
        <v/>
      </c>
      <c r="Q7" s="25"/>
    </row>
    <row r="8" customHeight="1" spans="1:17">
      <c r="A8" s="539"/>
      <c r="B8" s="539"/>
      <c r="C8" s="540"/>
      <c r="D8" s="541"/>
      <c r="E8" s="542"/>
      <c r="F8" s="84"/>
      <c r="G8" s="24" t="str">
        <f t="shared" ref="G8:G25" si="1">IF(F8=0,"",H8/F8)</f>
        <v/>
      </c>
      <c r="H8" s="23"/>
      <c r="I8" s="544"/>
      <c r="J8" s="24" t="str">
        <f t="shared" ref="J8:J24" si="2">IF(I8=0,"",K8/I8)</f>
        <v/>
      </c>
      <c r="K8" s="452"/>
      <c r="L8" s="84"/>
      <c r="M8" s="24"/>
      <c r="N8" s="24">
        <f t="shared" ref="N8:N24" si="3">ROUND(L8*M8,2)</f>
        <v>0</v>
      </c>
      <c r="O8" s="24" t="str">
        <f t="shared" ref="O8:O27" si="4">IF(N8-K8=0,"",(N8-K8))</f>
        <v/>
      </c>
      <c r="P8" s="24" t="str">
        <f t="shared" si="0"/>
        <v/>
      </c>
      <c r="Q8" s="25"/>
    </row>
    <row r="9" customHeight="1" spans="1:17">
      <c r="A9" s="539"/>
      <c r="B9" s="539"/>
      <c r="C9" s="540"/>
      <c r="D9" s="541"/>
      <c r="E9" s="542"/>
      <c r="F9" s="84"/>
      <c r="G9" s="24" t="str">
        <f t="shared" si="1"/>
        <v/>
      </c>
      <c r="H9" s="23"/>
      <c r="I9" s="544"/>
      <c r="J9" s="24" t="str">
        <f t="shared" si="2"/>
        <v/>
      </c>
      <c r="K9" s="452"/>
      <c r="L9" s="84"/>
      <c r="M9" s="24"/>
      <c r="N9" s="24">
        <f t="shared" si="3"/>
        <v>0</v>
      </c>
      <c r="O9" s="24" t="str">
        <f t="shared" si="4"/>
        <v/>
      </c>
      <c r="P9" s="24" t="str">
        <f t="shared" si="0"/>
        <v/>
      </c>
      <c r="Q9" s="25"/>
    </row>
    <row r="10" customHeight="1" spans="1:17">
      <c r="A10" s="539"/>
      <c r="B10" s="539"/>
      <c r="C10" s="540"/>
      <c r="D10" s="541"/>
      <c r="E10" s="542"/>
      <c r="F10" s="84"/>
      <c r="G10" s="24" t="str">
        <f t="shared" si="1"/>
        <v/>
      </c>
      <c r="H10" s="23"/>
      <c r="I10" s="544"/>
      <c r="J10" s="24" t="str">
        <f t="shared" si="2"/>
        <v/>
      </c>
      <c r="K10" s="452"/>
      <c r="L10" s="84"/>
      <c r="M10" s="24"/>
      <c r="N10" s="24">
        <f t="shared" si="3"/>
        <v>0</v>
      </c>
      <c r="O10" s="24" t="str">
        <f t="shared" si="4"/>
        <v/>
      </c>
      <c r="P10" s="24" t="str">
        <f t="shared" si="0"/>
        <v/>
      </c>
      <c r="Q10" s="25"/>
    </row>
    <row r="11" customHeight="1" spans="1:17">
      <c r="A11" s="539"/>
      <c r="B11" s="539"/>
      <c r="C11" s="540"/>
      <c r="D11" s="541"/>
      <c r="E11" s="542"/>
      <c r="F11" s="84"/>
      <c r="G11" s="24" t="str">
        <f t="shared" si="1"/>
        <v/>
      </c>
      <c r="H11" s="23"/>
      <c r="I11" s="544"/>
      <c r="J11" s="24" t="str">
        <f t="shared" si="2"/>
        <v/>
      </c>
      <c r="K11" s="452"/>
      <c r="L11" s="84"/>
      <c r="M11" s="24"/>
      <c r="N11" s="24">
        <f t="shared" si="3"/>
        <v>0</v>
      </c>
      <c r="O11" s="24" t="str">
        <f t="shared" si="4"/>
        <v/>
      </c>
      <c r="P11" s="24" t="str">
        <f t="shared" si="0"/>
        <v/>
      </c>
      <c r="Q11" s="25"/>
    </row>
    <row r="12" customHeight="1" spans="1:17">
      <c r="A12" s="539"/>
      <c r="B12" s="539"/>
      <c r="C12" s="540"/>
      <c r="D12" s="541"/>
      <c r="E12" s="542"/>
      <c r="F12" s="84"/>
      <c r="G12" s="24" t="str">
        <f t="shared" si="1"/>
        <v/>
      </c>
      <c r="H12" s="23"/>
      <c r="I12" s="544"/>
      <c r="J12" s="24" t="str">
        <f t="shared" si="2"/>
        <v/>
      </c>
      <c r="K12" s="452"/>
      <c r="L12" s="84"/>
      <c r="M12" s="24"/>
      <c r="N12" s="24">
        <f t="shared" si="3"/>
        <v>0</v>
      </c>
      <c r="O12" s="24" t="str">
        <f t="shared" si="4"/>
        <v/>
      </c>
      <c r="P12" s="24" t="str">
        <f t="shared" si="0"/>
        <v/>
      </c>
      <c r="Q12" s="25"/>
    </row>
    <row r="13" customHeight="1" spans="1:17">
      <c r="A13" s="539"/>
      <c r="B13" s="539"/>
      <c r="C13" s="540"/>
      <c r="D13" s="541"/>
      <c r="E13" s="542"/>
      <c r="F13" s="84"/>
      <c r="G13" s="24" t="str">
        <f t="shared" si="1"/>
        <v/>
      </c>
      <c r="H13" s="23"/>
      <c r="I13" s="544"/>
      <c r="J13" s="24" t="str">
        <f t="shared" si="2"/>
        <v/>
      </c>
      <c r="K13" s="452"/>
      <c r="L13" s="84"/>
      <c r="M13" s="24"/>
      <c r="N13" s="24">
        <f t="shared" si="3"/>
        <v>0</v>
      </c>
      <c r="O13" s="24" t="str">
        <f t="shared" si="4"/>
        <v/>
      </c>
      <c r="P13" s="24" t="str">
        <f t="shared" si="0"/>
        <v/>
      </c>
      <c r="Q13" s="25"/>
    </row>
    <row r="14" customHeight="1" spans="1:17">
      <c r="A14" s="539"/>
      <c r="B14" s="539"/>
      <c r="C14" s="540"/>
      <c r="D14" s="541"/>
      <c r="E14" s="542"/>
      <c r="F14" s="84"/>
      <c r="G14" s="24" t="str">
        <f t="shared" si="1"/>
        <v/>
      </c>
      <c r="H14" s="23"/>
      <c r="I14" s="544"/>
      <c r="J14" s="24" t="str">
        <f t="shared" si="2"/>
        <v/>
      </c>
      <c r="K14" s="452"/>
      <c r="L14" s="84"/>
      <c r="M14" s="24"/>
      <c r="N14" s="24">
        <f t="shared" si="3"/>
        <v>0</v>
      </c>
      <c r="O14" s="24" t="str">
        <f t="shared" si="4"/>
        <v/>
      </c>
      <c r="P14" s="24" t="str">
        <f t="shared" si="0"/>
        <v/>
      </c>
      <c r="Q14" s="25"/>
    </row>
    <row r="15" customHeight="1" spans="1:17">
      <c r="A15" s="539"/>
      <c r="B15" s="539"/>
      <c r="C15" s="540"/>
      <c r="D15" s="541"/>
      <c r="E15" s="542"/>
      <c r="F15" s="84"/>
      <c r="G15" s="24" t="str">
        <f t="shared" si="1"/>
        <v/>
      </c>
      <c r="H15" s="23"/>
      <c r="I15" s="544"/>
      <c r="J15" s="24" t="str">
        <f t="shared" si="2"/>
        <v/>
      </c>
      <c r="K15" s="452"/>
      <c r="L15" s="84"/>
      <c r="M15" s="24"/>
      <c r="N15" s="24">
        <f t="shared" si="3"/>
        <v>0</v>
      </c>
      <c r="O15" s="24" t="str">
        <f t="shared" si="4"/>
        <v/>
      </c>
      <c r="P15" s="24" t="str">
        <f t="shared" si="0"/>
        <v/>
      </c>
      <c r="Q15" s="25"/>
    </row>
    <row r="16" customHeight="1" spans="1:17">
      <c r="A16" s="539"/>
      <c r="B16" s="539"/>
      <c r="C16" s="540"/>
      <c r="D16" s="541"/>
      <c r="E16" s="542"/>
      <c r="F16" s="84"/>
      <c r="G16" s="24" t="str">
        <f t="shared" si="1"/>
        <v/>
      </c>
      <c r="H16" s="23"/>
      <c r="I16" s="544"/>
      <c r="J16" s="24" t="str">
        <f t="shared" si="2"/>
        <v/>
      </c>
      <c r="K16" s="452"/>
      <c r="L16" s="84"/>
      <c r="M16" s="24"/>
      <c r="N16" s="24">
        <f t="shared" si="3"/>
        <v>0</v>
      </c>
      <c r="O16" s="24" t="str">
        <f t="shared" si="4"/>
        <v/>
      </c>
      <c r="P16" s="24" t="str">
        <f t="shared" si="0"/>
        <v/>
      </c>
      <c r="Q16" s="25"/>
    </row>
    <row r="17" customHeight="1" spans="1:17">
      <c r="A17" s="539"/>
      <c r="B17" s="539"/>
      <c r="C17" s="540"/>
      <c r="D17" s="541"/>
      <c r="E17" s="542"/>
      <c r="F17" s="84"/>
      <c r="G17" s="24" t="str">
        <f t="shared" si="1"/>
        <v/>
      </c>
      <c r="H17" s="23"/>
      <c r="I17" s="544"/>
      <c r="J17" s="24" t="str">
        <f t="shared" si="2"/>
        <v/>
      </c>
      <c r="K17" s="452"/>
      <c r="L17" s="84"/>
      <c r="M17" s="24"/>
      <c r="N17" s="24">
        <f t="shared" si="3"/>
        <v>0</v>
      </c>
      <c r="O17" s="24" t="str">
        <f t="shared" si="4"/>
        <v/>
      </c>
      <c r="P17" s="24" t="str">
        <f t="shared" si="0"/>
        <v/>
      </c>
      <c r="Q17" s="25"/>
    </row>
    <row r="18" customHeight="1" spans="1:17">
      <c r="A18" s="539"/>
      <c r="B18" s="539"/>
      <c r="C18" s="540"/>
      <c r="D18" s="541"/>
      <c r="E18" s="542"/>
      <c r="F18" s="84"/>
      <c r="G18" s="24" t="str">
        <f t="shared" si="1"/>
        <v/>
      </c>
      <c r="H18" s="23"/>
      <c r="I18" s="544"/>
      <c r="J18" s="24" t="str">
        <f t="shared" si="2"/>
        <v/>
      </c>
      <c r="K18" s="452"/>
      <c r="L18" s="84"/>
      <c r="M18" s="24"/>
      <c r="N18" s="24">
        <f t="shared" si="3"/>
        <v>0</v>
      </c>
      <c r="O18" s="24" t="str">
        <f t="shared" si="4"/>
        <v/>
      </c>
      <c r="P18" s="24" t="str">
        <f t="shared" si="0"/>
        <v/>
      </c>
      <c r="Q18" s="25"/>
    </row>
    <row r="19" customHeight="1" spans="1:17">
      <c r="A19" s="539"/>
      <c r="B19" s="539"/>
      <c r="C19" s="540"/>
      <c r="D19" s="541"/>
      <c r="E19" s="542"/>
      <c r="F19" s="84"/>
      <c r="G19" s="24" t="str">
        <f t="shared" si="1"/>
        <v/>
      </c>
      <c r="H19" s="23"/>
      <c r="I19" s="544"/>
      <c r="J19" s="24" t="str">
        <f t="shared" si="2"/>
        <v/>
      </c>
      <c r="K19" s="452"/>
      <c r="L19" s="84"/>
      <c r="M19" s="24"/>
      <c r="N19" s="24">
        <f t="shared" si="3"/>
        <v>0</v>
      </c>
      <c r="O19" s="24" t="str">
        <f t="shared" si="4"/>
        <v/>
      </c>
      <c r="P19" s="24" t="str">
        <f t="shared" si="0"/>
        <v/>
      </c>
      <c r="Q19" s="25"/>
    </row>
    <row r="20" customHeight="1" spans="1:17">
      <c r="A20" s="539"/>
      <c r="B20" s="539"/>
      <c r="C20" s="540"/>
      <c r="D20" s="541"/>
      <c r="E20" s="542"/>
      <c r="F20" s="84"/>
      <c r="G20" s="24" t="str">
        <f t="shared" si="1"/>
        <v/>
      </c>
      <c r="H20" s="23"/>
      <c r="I20" s="544"/>
      <c r="J20" s="24" t="str">
        <f t="shared" si="2"/>
        <v/>
      </c>
      <c r="K20" s="452"/>
      <c r="L20" s="84"/>
      <c r="M20" s="24"/>
      <c r="N20" s="24">
        <f t="shared" si="3"/>
        <v>0</v>
      </c>
      <c r="O20" s="24" t="str">
        <f t="shared" si="4"/>
        <v/>
      </c>
      <c r="P20" s="24" t="str">
        <f t="shared" si="0"/>
        <v/>
      </c>
      <c r="Q20" s="25"/>
    </row>
    <row r="21" customHeight="1" spans="1:17">
      <c r="A21" s="539"/>
      <c r="B21" s="539"/>
      <c r="C21" s="540"/>
      <c r="D21" s="541"/>
      <c r="E21" s="542"/>
      <c r="F21" s="84"/>
      <c r="G21" s="24" t="str">
        <f t="shared" si="1"/>
        <v/>
      </c>
      <c r="H21" s="23"/>
      <c r="I21" s="544"/>
      <c r="J21" s="24" t="str">
        <f t="shared" si="2"/>
        <v/>
      </c>
      <c r="K21" s="452"/>
      <c r="L21" s="84"/>
      <c r="M21" s="24"/>
      <c r="N21" s="24">
        <f t="shared" si="3"/>
        <v>0</v>
      </c>
      <c r="O21" s="24" t="str">
        <f t="shared" si="4"/>
        <v/>
      </c>
      <c r="P21" s="24" t="str">
        <f t="shared" si="0"/>
        <v/>
      </c>
      <c r="Q21" s="25"/>
    </row>
    <row r="22" customHeight="1" spans="1:17">
      <c r="A22" s="539"/>
      <c r="B22" s="539"/>
      <c r="C22" s="540"/>
      <c r="D22" s="541"/>
      <c r="E22" s="542"/>
      <c r="F22" s="84"/>
      <c r="G22" s="24" t="str">
        <f t="shared" si="1"/>
        <v/>
      </c>
      <c r="H22" s="23"/>
      <c r="I22" s="544"/>
      <c r="J22" s="24" t="str">
        <f t="shared" si="2"/>
        <v/>
      </c>
      <c r="K22" s="452"/>
      <c r="L22" s="84"/>
      <c r="M22" s="24"/>
      <c r="N22" s="24">
        <f t="shared" si="3"/>
        <v>0</v>
      </c>
      <c r="O22" s="24" t="str">
        <f t="shared" si="4"/>
        <v/>
      </c>
      <c r="P22" s="24" t="str">
        <f t="shared" si="0"/>
        <v/>
      </c>
      <c r="Q22" s="25"/>
    </row>
    <row r="23" customHeight="1" spans="1:17">
      <c r="A23" s="539"/>
      <c r="B23" s="539"/>
      <c r="C23" s="540"/>
      <c r="D23" s="541"/>
      <c r="E23" s="542"/>
      <c r="F23" s="84"/>
      <c r="G23" s="24" t="str">
        <f t="shared" si="1"/>
        <v/>
      </c>
      <c r="H23" s="23"/>
      <c r="I23" s="544"/>
      <c r="J23" s="24" t="str">
        <f t="shared" si="2"/>
        <v/>
      </c>
      <c r="K23" s="452"/>
      <c r="L23" s="84"/>
      <c r="M23" s="24"/>
      <c r="N23" s="24">
        <f t="shared" si="3"/>
        <v>0</v>
      </c>
      <c r="O23" s="24" t="str">
        <f t="shared" si="4"/>
        <v/>
      </c>
      <c r="P23" s="24" t="str">
        <f t="shared" si="0"/>
        <v/>
      </c>
      <c r="Q23" s="25"/>
    </row>
    <row r="24" customHeight="1" spans="1:17">
      <c r="A24" s="539"/>
      <c r="B24" s="539"/>
      <c r="C24" s="540"/>
      <c r="D24" s="541"/>
      <c r="E24" s="542"/>
      <c r="F24" s="84"/>
      <c r="G24" s="24" t="str">
        <f t="shared" si="1"/>
        <v/>
      </c>
      <c r="H24" s="23"/>
      <c r="I24" s="544"/>
      <c r="J24" s="24" t="str">
        <f t="shared" si="2"/>
        <v/>
      </c>
      <c r="K24" s="452"/>
      <c r="L24" s="84"/>
      <c r="M24" s="24"/>
      <c r="N24" s="24">
        <f t="shared" si="3"/>
        <v>0</v>
      </c>
      <c r="O24" s="24" t="str">
        <f t="shared" si="4"/>
        <v/>
      </c>
      <c r="P24" s="24" t="str">
        <f t="shared" si="0"/>
        <v/>
      </c>
      <c r="Q24" s="25"/>
    </row>
    <row r="25" customHeight="1" spans="1:17">
      <c r="A25" s="27" t="s">
        <v>598</v>
      </c>
      <c r="B25" s="121"/>
      <c r="C25" s="28"/>
      <c r="D25" s="543"/>
      <c r="E25" s="542"/>
      <c r="F25" s="84"/>
      <c r="G25" s="24" t="str">
        <f t="shared" si="1"/>
        <v/>
      </c>
      <c r="H25" s="23">
        <f>SUM(H7:H24)</f>
        <v>0</v>
      </c>
      <c r="I25" s="545"/>
      <c r="J25" s="24"/>
      <c r="K25" s="24">
        <f>SUM(K7:K24)</f>
        <v>0</v>
      </c>
      <c r="L25" s="84"/>
      <c r="M25" s="24"/>
      <c r="N25" s="24">
        <f>SUM(N7:N24)</f>
        <v>0</v>
      </c>
      <c r="O25" s="24" t="str">
        <f t="shared" si="4"/>
        <v/>
      </c>
      <c r="P25" s="24" t="str">
        <f t="shared" si="0"/>
        <v/>
      </c>
      <c r="Q25" s="25"/>
    </row>
    <row r="26" customHeight="1" spans="1:17">
      <c r="A26" s="439" t="s">
        <v>587</v>
      </c>
      <c r="B26" s="129"/>
      <c r="C26" s="28"/>
      <c r="D26" s="40"/>
      <c r="E26" s="72"/>
      <c r="F26" s="25"/>
      <c r="G26" s="452"/>
      <c r="H26" s="23"/>
      <c r="I26" s="545"/>
      <c r="J26" s="24"/>
      <c r="K26" s="24"/>
      <c r="L26" s="84"/>
      <c r="M26" s="24"/>
      <c r="N26" s="24"/>
      <c r="O26" s="24" t="str">
        <f t="shared" si="4"/>
        <v/>
      </c>
      <c r="P26" s="24" t="str">
        <f t="shared" si="0"/>
        <v/>
      </c>
      <c r="Q26" s="25"/>
    </row>
    <row r="27" customHeight="1" spans="1:17">
      <c r="A27" s="27" t="s">
        <v>530</v>
      </c>
      <c r="B27" s="121"/>
      <c r="C27" s="57"/>
      <c r="D27" s="60"/>
      <c r="E27" s="72"/>
      <c r="F27" s="84"/>
      <c r="G27" s="24"/>
      <c r="H27" s="23">
        <f>H25-H26</f>
        <v>0</v>
      </c>
      <c r="I27" s="545"/>
      <c r="J27" s="24"/>
      <c r="K27" s="24">
        <f>K25-K26</f>
        <v>0</v>
      </c>
      <c r="L27" s="84"/>
      <c r="M27" s="24"/>
      <c r="N27" s="24">
        <f>N25-N26</f>
        <v>0</v>
      </c>
      <c r="O27" s="24" t="str">
        <f t="shared" si="4"/>
        <v/>
      </c>
      <c r="P27" s="24" t="str">
        <f t="shared" si="0"/>
        <v/>
      </c>
      <c r="Q27" s="25"/>
    </row>
    <row r="28" customHeight="1" spans="1:14">
      <c r="A28" s="30" t="str">
        <f>封面!D9&amp;封面!F9</f>
        <v>产权持有人填表人：刘砚岷</v>
      </c>
      <c r="B28" s="30"/>
      <c r="N28" s="5" t="str">
        <f>"评估人员："&amp;封面!F21</f>
        <v>评估人员：</v>
      </c>
    </row>
    <row r="29" customHeight="1" spans="1:2">
      <c r="A29" s="30" t="str">
        <f>CONCATENATE(封面!D13,封面!F13,封面!G13,封面!H13,封面!I13,封面!J13,封面!K13)</f>
        <v>填表日期：2024年9月20日</v>
      </c>
      <c r="B29" s="30"/>
    </row>
  </sheetData>
  <mergeCells count="16">
    <mergeCell ref="A2:Q2"/>
    <mergeCell ref="A3:Q3"/>
    <mergeCell ref="F5:H5"/>
    <mergeCell ref="I5:K5"/>
    <mergeCell ref="L5:N5"/>
    <mergeCell ref="A25:C25"/>
    <mergeCell ref="A26:C26"/>
    <mergeCell ref="A27:C27"/>
    <mergeCell ref="A5:A6"/>
    <mergeCell ref="B5:B6"/>
    <mergeCell ref="C5:C6"/>
    <mergeCell ref="D5:D6"/>
    <mergeCell ref="E5:E6"/>
    <mergeCell ref="O5:O6"/>
    <mergeCell ref="P5:P6"/>
    <mergeCell ref="Q5:Q6"/>
  </mergeCells>
  <hyperlinks>
    <hyperlink ref="A1" location="索引目录!E20" display="返回索引页"/>
    <hyperlink ref="B1" location="存货汇总!B6" display="返回"/>
  </hyperlinks>
  <printOptions horizontalCentered="1"/>
  <pageMargins left="0.354330708661417" right="0.354330708661417" top="0.78740157480315" bottom="0.78740157480315" header="0.87" footer="0.511811023622047"/>
  <pageSetup paperSize="9" scale="76" fitToHeight="0" orientation="landscape"/>
  <headerFooter alignWithMargins="0">
    <oddHeader>&amp;R&amp;"宋体,常规"&amp;9表&amp;"Times New Roman,常规"3-11-1
&amp;"宋体,常规"共&amp;"Times New Roman,常规"&amp;N&amp;"宋体,常规"页第&amp;"Times New Roman,常规"&amp;P&amp;"宋体,常规"页</oddHead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1"/>
  <sheetViews>
    <sheetView workbookViewId="0">
      <selection activeCell="A2" sqref="A2:S2"/>
    </sheetView>
  </sheetViews>
  <sheetFormatPr defaultColWidth="11" defaultRowHeight="15.75" customHeight="1"/>
  <cols>
    <col min="1" max="1" width="4.6" style="13" customWidth="1"/>
    <col min="2" max="2" width="10.4" style="13" customWidth="1"/>
    <col min="3" max="3" width="13.5" style="13" customWidth="1"/>
    <col min="4" max="4" width="10.5" style="4" customWidth="1"/>
    <col min="5" max="5" width="5.9" style="4" customWidth="1"/>
    <col min="6" max="6" width="9.4" style="4" customWidth="1" outlineLevel="1"/>
    <col min="7" max="7" width="9.4" style="5" customWidth="1" outlineLevel="1"/>
    <col min="8" max="8" width="8.5" style="5" customWidth="1" outlineLevel="1"/>
    <col min="9" max="9" width="7.1" style="5" customWidth="1" outlineLevel="1"/>
    <col min="10" max="10" width="11.6" style="5" customWidth="1" outlineLevel="1"/>
    <col min="11" max="11" width="9.1" style="465" customWidth="1"/>
    <col min="12" max="12" width="8.4" style="465" customWidth="1"/>
    <col min="13" max="13" width="12.5" style="465" customWidth="1"/>
    <col min="14" max="14" width="9.4" style="5" customWidth="1"/>
    <col min="15" max="15" width="9" style="5" customWidth="1"/>
    <col min="16" max="16" width="12.5" style="5" customWidth="1"/>
    <col min="17" max="17" width="9.5" style="5" customWidth="1"/>
    <col min="18" max="18" width="7.1" style="5" customWidth="1"/>
    <col min="19" max="19" width="10.1" style="5" customWidth="1"/>
    <col min="20" max="16384" width="11" style="5"/>
  </cols>
  <sheetData>
    <row r="1" s="1" customFormat="1" ht="12" customHeight="1" spans="1:19">
      <c r="A1" s="70" t="s">
        <v>135</v>
      </c>
      <c r="B1" s="71" t="s">
        <v>429</v>
      </c>
      <c r="C1" s="124"/>
      <c r="D1" s="124"/>
      <c r="E1" s="8"/>
      <c r="F1" s="8"/>
      <c r="G1" s="9"/>
      <c r="H1" s="9"/>
      <c r="I1" s="9"/>
      <c r="J1" s="9"/>
      <c r="K1" s="9"/>
      <c r="L1" s="9"/>
      <c r="M1" s="9"/>
      <c r="N1" s="9"/>
      <c r="O1" s="9"/>
      <c r="P1" s="9"/>
      <c r="Q1" s="9"/>
      <c r="R1" s="9"/>
      <c r="S1" s="9"/>
    </row>
    <row r="2" s="2" customFormat="1" ht="29.4" customHeight="1" spans="1:19">
      <c r="A2" s="10" t="s">
        <v>599</v>
      </c>
      <c r="B2" s="10"/>
      <c r="C2" s="10"/>
      <c r="D2" s="10"/>
      <c r="E2" s="10"/>
      <c r="F2" s="10"/>
      <c r="G2" s="10"/>
      <c r="H2" s="10"/>
      <c r="I2" s="10"/>
      <c r="J2" s="10"/>
      <c r="K2" s="10"/>
      <c r="L2" s="10"/>
      <c r="M2" s="10"/>
      <c r="N2" s="10"/>
      <c r="O2" s="10"/>
      <c r="P2" s="10"/>
      <c r="Q2" s="10"/>
      <c r="R2" s="10"/>
      <c r="S2" s="10"/>
    </row>
    <row r="3" ht="14.25" customHeight="1" spans="1:19">
      <c r="A3" s="13" t="str">
        <f>CONCATENATE(封面!D7,封面!F7,封面!G7,封面!H7,封面!I7,封面!J7,封面!K7)</f>
        <v>评估基准日：2024年8月31日</v>
      </c>
      <c r="D3" s="13"/>
      <c r="E3" s="13"/>
      <c r="F3" s="13"/>
      <c r="G3" s="13"/>
      <c r="H3" s="13"/>
      <c r="I3" s="13"/>
      <c r="J3" s="13"/>
      <c r="K3" s="13"/>
      <c r="L3" s="13"/>
      <c r="M3" s="13"/>
      <c r="N3" s="13"/>
      <c r="O3" s="13"/>
      <c r="P3" s="13"/>
      <c r="Q3" s="13"/>
      <c r="R3" s="13"/>
      <c r="S3" s="13"/>
    </row>
    <row r="4" customHeight="1" spans="1:19">
      <c r="A4" s="4" t="str">
        <f>封面!D5&amp;封面!F5</f>
        <v>产权持有人：中石油昆仑燃气有限公司开封分公司</v>
      </c>
      <c r="B4" s="4"/>
      <c r="C4" s="4"/>
      <c r="S4" s="15" t="e">
        <f>#REF!</f>
        <v>#REF!</v>
      </c>
    </row>
    <row r="5" s="3" customFormat="1" customHeight="1" spans="1:19">
      <c r="A5" s="16" t="s">
        <v>462</v>
      </c>
      <c r="B5" s="41" t="s">
        <v>590</v>
      </c>
      <c r="C5" s="16" t="s">
        <v>591</v>
      </c>
      <c r="D5" s="41" t="s">
        <v>592</v>
      </c>
      <c r="E5" s="131" t="s">
        <v>593</v>
      </c>
      <c r="F5" s="536" t="s">
        <v>600</v>
      </c>
      <c r="G5" s="86" t="s">
        <v>601</v>
      </c>
      <c r="H5" s="19" t="s">
        <v>433</v>
      </c>
      <c r="I5" s="46"/>
      <c r="J5" s="52"/>
      <c r="K5" s="53" t="s">
        <v>434</v>
      </c>
      <c r="L5" s="53"/>
      <c r="M5" s="54"/>
      <c r="N5" s="19" t="s">
        <v>435</v>
      </c>
      <c r="O5" s="19"/>
      <c r="P5" s="19"/>
      <c r="Q5" s="42" t="s">
        <v>436</v>
      </c>
      <c r="R5" s="19" t="s">
        <v>467</v>
      </c>
      <c r="S5" s="19" t="s">
        <v>476</v>
      </c>
    </row>
    <row r="6" s="3" customFormat="1" customHeight="1" spans="1:19">
      <c r="A6" s="43"/>
      <c r="B6" s="44"/>
      <c r="C6" s="43"/>
      <c r="D6" s="44"/>
      <c r="E6" s="482"/>
      <c r="F6" s="537"/>
      <c r="G6" s="534"/>
      <c r="H6" s="19" t="s">
        <v>510</v>
      </c>
      <c r="I6" s="19" t="s">
        <v>594</v>
      </c>
      <c r="J6" s="17" t="s">
        <v>595</v>
      </c>
      <c r="K6" s="55" t="s">
        <v>510</v>
      </c>
      <c r="L6" s="19" t="s">
        <v>594</v>
      </c>
      <c r="M6" s="19" t="s">
        <v>595</v>
      </c>
      <c r="N6" s="19" t="s">
        <v>596</v>
      </c>
      <c r="O6" s="19" t="s">
        <v>597</v>
      </c>
      <c r="P6" s="19" t="s">
        <v>595</v>
      </c>
      <c r="Q6" s="181"/>
      <c r="R6" s="46"/>
      <c r="S6" s="46"/>
    </row>
    <row r="7" s="3" customFormat="1" customHeight="1" spans="1:19">
      <c r="A7" s="20"/>
      <c r="B7" s="20"/>
      <c r="C7" s="20"/>
      <c r="D7" s="21"/>
      <c r="E7" s="484"/>
      <c r="F7" s="535"/>
      <c r="G7" s="97"/>
      <c r="H7" s="474"/>
      <c r="I7" s="24" t="str">
        <f>IF(H7=0,"",J7/H7)</f>
        <v/>
      </c>
      <c r="J7" s="23"/>
      <c r="K7" s="517"/>
      <c r="L7" s="24" t="str">
        <f>IF(K7=0,"",M7/K7)</f>
        <v/>
      </c>
      <c r="M7" s="452"/>
      <c r="N7" s="474"/>
      <c r="O7" s="24"/>
      <c r="P7" s="24">
        <f t="shared" ref="P7:P24" si="0">ROUND(N7*O7,2)</f>
        <v>0</v>
      </c>
      <c r="Q7" s="24" t="str">
        <f t="shared" ref="Q7:Q27" si="1">IF(P7-M7=0,"",(P7-M7))</f>
        <v/>
      </c>
      <c r="R7" s="24" t="str">
        <f t="shared" ref="R7:R27" si="2">IF(M7=0,"",(P7-M7)/M7*100)</f>
        <v/>
      </c>
      <c r="S7" s="25"/>
    </row>
    <row r="8" customHeight="1" spans="1:19">
      <c r="A8" s="20"/>
      <c r="B8" s="20"/>
      <c r="C8" s="20"/>
      <c r="D8" s="74"/>
      <c r="E8" s="72"/>
      <c r="F8" s="535"/>
      <c r="G8" s="97"/>
      <c r="H8" s="474"/>
      <c r="I8" s="24" t="str">
        <f t="shared" ref="I8:I25" si="3">IF(H8=0,"",J8/H8)</f>
        <v/>
      </c>
      <c r="J8" s="23"/>
      <c r="K8" s="517"/>
      <c r="L8" s="24" t="str">
        <f t="shared" ref="L8:L25" si="4">IF(K8=0,"",M8/K8)</f>
        <v/>
      </c>
      <c r="M8" s="452"/>
      <c r="N8" s="474"/>
      <c r="O8" s="24"/>
      <c r="P8" s="24">
        <f t="shared" si="0"/>
        <v>0</v>
      </c>
      <c r="Q8" s="24" t="str">
        <f t="shared" si="1"/>
        <v/>
      </c>
      <c r="R8" s="24" t="str">
        <f t="shared" si="2"/>
        <v/>
      </c>
      <c r="S8" s="25"/>
    </row>
    <row r="9" customHeight="1" spans="1:19">
      <c r="A9" s="20"/>
      <c r="B9" s="20"/>
      <c r="C9" s="20"/>
      <c r="D9" s="21"/>
      <c r="E9" s="72"/>
      <c r="F9" s="535"/>
      <c r="G9" s="97"/>
      <c r="H9" s="474"/>
      <c r="I9" s="24" t="str">
        <f t="shared" si="3"/>
        <v/>
      </c>
      <c r="J9" s="23"/>
      <c r="K9" s="517"/>
      <c r="L9" s="24" t="str">
        <f t="shared" si="4"/>
        <v/>
      </c>
      <c r="M9" s="452"/>
      <c r="N9" s="474"/>
      <c r="O9" s="24"/>
      <c r="P9" s="24">
        <f t="shared" si="0"/>
        <v>0</v>
      </c>
      <c r="Q9" s="24" t="str">
        <f t="shared" si="1"/>
        <v/>
      </c>
      <c r="R9" s="24" t="str">
        <f t="shared" si="2"/>
        <v/>
      </c>
      <c r="S9" s="25"/>
    </row>
    <row r="10" customHeight="1" spans="1:19">
      <c r="A10" s="20"/>
      <c r="B10" s="20"/>
      <c r="C10" s="20"/>
      <c r="D10" s="21"/>
      <c r="E10" s="72"/>
      <c r="F10" s="535"/>
      <c r="G10" s="97"/>
      <c r="H10" s="474"/>
      <c r="I10" s="24" t="str">
        <f t="shared" si="3"/>
        <v/>
      </c>
      <c r="J10" s="23"/>
      <c r="K10" s="517"/>
      <c r="L10" s="24" t="str">
        <f t="shared" si="4"/>
        <v/>
      </c>
      <c r="M10" s="452"/>
      <c r="N10" s="474"/>
      <c r="O10" s="24"/>
      <c r="P10" s="24">
        <f t="shared" si="0"/>
        <v>0</v>
      </c>
      <c r="Q10" s="24" t="str">
        <f t="shared" si="1"/>
        <v/>
      </c>
      <c r="R10" s="24" t="str">
        <f t="shared" si="2"/>
        <v/>
      </c>
      <c r="S10" s="25"/>
    </row>
    <row r="11" customHeight="1" spans="1:19">
      <c r="A11" s="20"/>
      <c r="B11" s="20"/>
      <c r="C11" s="20"/>
      <c r="D11" s="21"/>
      <c r="E11" s="72"/>
      <c r="F11" s="535"/>
      <c r="G11" s="97"/>
      <c r="H11" s="474"/>
      <c r="I11" s="24" t="str">
        <f t="shared" si="3"/>
        <v/>
      </c>
      <c r="J11" s="23"/>
      <c r="K11" s="517"/>
      <c r="L11" s="24" t="str">
        <f t="shared" si="4"/>
        <v/>
      </c>
      <c r="M11" s="452"/>
      <c r="N11" s="474"/>
      <c r="O11" s="24"/>
      <c r="P11" s="24">
        <f t="shared" si="0"/>
        <v>0</v>
      </c>
      <c r="Q11" s="24" t="str">
        <f t="shared" si="1"/>
        <v/>
      </c>
      <c r="R11" s="24" t="str">
        <f t="shared" si="2"/>
        <v/>
      </c>
      <c r="S11" s="25"/>
    </row>
    <row r="12" customHeight="1" spans="1:19">
      <c r="A12" s="20"/>
      <c r="B12" s="20"/>
      <c r="C12" s="20"/>
      <c r="D12" s="21"/>
      <c r="E12" s="72"/>
      <c r="F12" s="535"/>
      <c r="G12" s="97"/>
      <c r="H12" s="474"/>
      <c r="I12" s="24" t="str">
        <f t="shared" si="3"/>
        <v/>
      </c>
      <c r="J12" s="23"/>
      <c r="K12" s="517"/>
      <c r="L12" s="24" t="str">
        <f t="shared" si="4"/>
        <v/>
      </c>
      <c r="M12" s="452"/>
      <c r="N12" s="474"/>
      <c r="O12" s="24"/>
      <c r="P12" s="24">
        <f t="shared" si="0"/>
        <v>0</v>
      </c>
      <c r="Q12" s="24" t="str">
        <f t="shared" si="1"/>
        <v/>
      </c>
      <c r="R12" s="24" t="str">
        <f t="shared" si="2"/>
        <v/>
      </c>
      <c r="S12" s="25"/>
    </row>
    <row r="13" customHeight="1" spans="1:19">
      <c r="A13" s="20"/>
      <c r="B13" s="20"/>
      <c r="C13" s="20"/>
      <c r="D13" s="21"/>
      <c r="E13" s="72"/>
      <c r="F13" s="535"/>
      <c r="G13" s="97"/>
      <c r="H13" s="474"/>
      <c r="I13" s="24" t="str">
        <f t="shared" si="3"/>
        <v/>
      </c>
      <c r="J13" s="23"/>
      <c r="K13" s="517"/>
      <c r="L13" s="24" t="str">
        <f t="shared" si="4"/>
        <v/>
      </c>
      <c r="M13" s="452"/>
      <c r="N13" s="474"/>
      <c r="O13" s="24"/>
      <c r="P13" s="24">
        <f t="shared" si="0"/>
        <v>0</v>
      </c>
      <c r="Q13" s="24" t="str">
        <f t="shared" si="1"/>
        <v/>
      </c>
      <c r="R13" s="24" t="str">
        <f t="shared" si="2"/>
        <v/>
      </c>
      <c r="S13" s="25"/>
    </row>
    <row r="14" customHeight="1" spans="1:19">
      <c r="A14" s="20"/>
      <c r="B14" s="20"/>
      <c r="C14" s="20"/>
      <c r="D14" s="74"/>
      <c r="E14" s="72"/>
      <c r="F14" s="538"/>
      <c r="G14" s="97"/>
      <c r="H14" s="474"/>
      <c r="I14" s="24" t="str">
        <f t="shared" si="3"/>
        <v/>
      </c>
      <c r="J14" s="23"/>
      <c r="K14" s="517"/>
      <c r="L14" s="24" t="str">
        <f t="shared" si="4"/>
        <v/>
      </c>
      <c r="M14" s="452"/>
      <c r="N14" s="474"/>
      <c r="O14" s="24"/>
      <c r="P14" s="24">
        <f t="shared" si="0"/>
        <v>0</v>
      </c>
      <c r="Q14" s="24" t="str">
        <f t="shared" si="1"/>
        <v/>
      </c>
      <c r="R14" s="24" t="str">
        <f t="shared" si="2"/>
        <v/>
      </c>
      <c r="S14" s="25"/>
    </row>
    <row r="15" customHeight="1" spans="1:19">
      <c r="A15" s="20"/>
      <c r="B15" s="20"/>
      <c r="C15" s="20"/>
      <c r="D15" s="74"/>
      <c r="E15" s="72"/>
      <c r="F15" s="535"/>
      <c r="G15" s="97"/>
      <c r="H15" s="474"/>
      <c r="I15" s="24" t="str">
        <f t="shared" si="3"/>
        <v/>
      </c>
      <c r="J15" s="23"/>
      <c r="K15" s="517"/>
      <c r="L15" s="24" t="str">
        <f t="shared" si="4"/>
        <v/>
      </c>
      <c r="M15" s="452"/>
      <c r="N15" s="474"/>
      <c r="O15" s="24"/>
      <c r="P15" s="24">
        <f t="shared" si="0"/>
        <v>0</v>
      </c>
      <c r="Q15" s="24" t="str">
        <f t="shared" si="1"/>
        <v/>
      </c>
      <c r="R15" s="24" t="str">
        <f t="shared" si="2"/>
        <v/>
      </c>
      <c r="S15" s="25"/>
    </row>
    <row r="16" customHeight="1" spans="1:19">
      <c r="A16" s="20"/>
      <c r="B16" s="20"/>
      <c r="C16" s="20"/>
      <c r="D16" s="21"/>
      <c r="E16" s="72"/>
      <c r="F16" s="535"/>
      <c r="G16" s="97"/>
      <c r="H16" s="474"/>
      <c r="I16" s="24" t="str">
        <f t="shared" si="3"/>
        <v/>
      </c>
      <c r="J16" s="23"/>
      <c r="K16" s="517"/>
      <c r="L16" s="24" t="str">
        <f t="shared" si="4"/>
        <v/>
      </c>
      <c r="M16" s="452"/>
      <c r="N16" s="474"/>
      <c r="O16" s="24"/>
      <c r="P16" s="24">
        <f t="shared" si="0"/>
        <v>0</v>
      </c>
      <c r="Q16" s="24" t="str">
        <f t="shared" si="1"/>
        <v/>
      </c>
      <c r="R16" s="24" t="str">
        <f t="shared" si="2"/>
        <v/>
      </c>
      <c r="S16" s="25"/>
    </row>
    <row r="17" customHeight="1" spans="1:19">
      <c r="A17" s="20"/>
      <c r="B17" s="20"/>
      <c r="C17" s="20"/>
      <c r="D17" s="21"/>
      <c r="E17" s="72"/>
      <c r="F17" s="535"/>
      <c r="G17" s="97"/>
      <c r="H17" s="474"/>
      <c r="I17" s="24" t="str">
        <f t="shared" si="3"/>
        <v/>
      </c>
      <c r="J17" s="23"/>
      <c r="K17" s="517"/>
      <c r="L17" s="24" t="str">
        <f t="shared" si="4"/>
        <v/>
      </c>
      <c r="M17" s="452"/>
      <c r="N17" s="474"/>
      <c r="O17" s="24"/>
      <c r="P17" s="24">
        <f t="shared" si="0"/>
        <v>0</v>
      </c>
      <c r="Q17" s="24" t="str">
        <f t="shared" si="1"/>
        <v/>
      </c>
      <c r="R17" s="24" t="str">
        <f t="shared" si="2"/>
        <v/>
      </c>
      <c r="S17" s="25"/>
    </row>
    <row r="18" customHeight="1" spans="1:19">
      <c r="A18" s="20"/>
      <c r="B18" s="20"/>
      <c r="C18" s="20"/>
      <c r="D18" s="21"/>
      <c r="E18" s="72"/>
      <c r="F18" s="535"/>
      <c r="G18" s="97"/>
      <c r="H18" s="474"/>
      <c r="I18" s="24" t="str">
        <f t="shared" si="3"/>
        <v/>
      </c>
      <c r="J18" s="23"/>
      <c r="K18" s="517"/>
      <c r="L18" s="24" t="str">
        <f t="shared" si="4"/>
        <v/>
      </c>
      <c r="M18" s="452"/>
      <c r="N18" s="474"/>
      <c r="O18" s="24"/>
      <c r="P18" s="24">
        <f t="shared" si="0"/>
        <v>0</v>
      </c>
      <c r="Q18" s="24" t="str">
        <f t="shared" si="1"/>
        <v/>
      </c>
      <c r="R18" s="24" t="str">
        <f t="shared" si="2"/>
        <v/>
      </c>
      <c r="S18" s="25"/>
    </row>
    <row r="19" customHeight="1" spans="1:19">
      <c r="A19" s="20"/>
      <c r="B19" s="20"/>
      <c r="C19" s="20"/>
      <c r="D19" s="21"/>
      <c r="E19" s="72"/>
      <c r="F19" s="535"/>
      <c r="G19" s="97"/>
      <c r="H19" s="474"/>
      <c r="I19" s="24" t="str">
        <f t="shared" si="3"/>
        <v/>
      </c>
      <c r="J19" s="23"/>
      <c r="K19" s="517"/>
      <c r="L19" s="24" t="str">
        <f t="shared" si="4"/>
        <v/>
      </c>
      <c r="M19" s="452"/>
      <c r="N19" s="474"/>
      <c r="O19" s="24"/>
      <c r="P19" s="24">
        <f t="shared" si="0"/>
        <v>0</v>
      </c>
      <c r="Q19" s="24" t="str">
        <f t="shared" si="1"/>
        <v/>
      </c>
      <c r="R19" s="24" t="str">
        <f t="shared" si="2"/>
        <v/>
      </c>
      <c r="S19" s="25"/>
    </row>
    <row r="20" customHeight="1" spans="1:19">
      <c r="A20" s="20"/>
      <c r="B20" s="20"/>
      <c r="C20" s="20"/>
      <c r="D20" s="21"/>
      <c r="E20" s="72"/>
      <c r="F20" s="535"/>
      <c r="G20" s="97"/>
      <c r="H20" s="474"/>
      <c r="I20" s="24" t="str">
        <f t="shared" si="3"/>
        <v/>
      </c>
      <c r="J20" s="23"/>
      <c r="K20" s="517"/>
      <c r="L20" s="24" t="str">
        <f t="shared" si="4"/>
        <v/>
      </c>
      <c r="M20" s="452"/>
      <c r="N20" s="474"/>
      <c r="O20" s="24"/>
      <c r="P20" s="24">
        <f t="shared" si="0"/>
        <v>0</v>
      </c>
      <c r="Q20" s="24" t="str">
        <f t="shared" si="1"/>
        <v/>
      </c>
      <c r="R20" s="24" t="str">
        <f t="shared" si="2"/>
        <v/>
      </c>
      <c r="S20" s="25"/>
    </row>
    <row r="21" customHeight="1" spans="1:19">
      <c r="A21" s="20"/>
      <c r="B21" s="20"/>
      <c r="C21" s="20"/>
      <c r="D21" s="21"/>
      <c r="E21" s="72"/>
      <c r="F21" s="535"/>
      <c r="G21" s="97"/>
      <c r="H21" s="474"/>
      <c r="I21" s="24" t="str">
        <f t="shared" si="3"/>
        <v/>
      </c>
      <c r="J21" s="23"/>
      <c r="K21" s="517"/>
      <c r="L21" s="24" t="str">
        <f t="shared" si="4"/>
        <v/>
      </c>
      <c r="M21" s="452"/>
      <c r="N21" s="474"/>
      <c r="O21" s="24"/>
      <c r="P21" s="24">
        <f t="shared" si="0"/>
        <v>0</v>
      </c>
      <c r="Q21" s="24" t="str">
        <f t="shared" si="1"/>
        <v/>
      </c>
      <c r="R21" s="24" t="str">
        <f t="shared" si="2"/>
        <v/>
      </c>
      <c r="S21" s="25"/>
    </row>
    <row r="22" customHeight="1" spans="1:19">
      <c r="A22" s="20"/>
      <c r="B22" s="20"/>
      <c r="C22" s="20"/>
      <c r="D22" s="74"/>
      <c r="E22" s="72"/>
      <c r="F22" s="535"/>
      <c r="G22" s="97"/>
      <c r="H22" s="474"/>
      <c r="I22" s="24" t="str">
        <f t="shared" si="3"/>
        <v/>
      </c>
      <c r="J22" s="23"/>
      <c r="K22" s="517"/>
      <c r="L22" s="24" t="str">
        <f t="shared" si="4"/>
        <v/>
      </c>
      <c r="M22" s="452"/>
      <c r="N22" s="474"/>
      <c r="O22" s="24"/>
      <c r="P22" s="24">
        <f t="shared" si="0"/>
        <v>0</v>
      </c>
      <c r="Q22" s="24" t="str">
        <f t="shared" si="1"/>
        <v/>
      </c>
      <c r="R22" s="24" t="str">
        <f t="shared" si="2"/>
        <v/>
      </c>
      <c r="S22" s="25"/>
    </row>
    <row r="23" customHeight="1" spans="1:19">
      <c r="A23" s="20"/>
      <c r="B23" s="20"/>
      <c r="C23" s="20"/>
      <c r="D23" s="74"/>
      <c r="E23" s="72"/>
      <c r="F23" s="535"/>
      <c r="G23" s="97"/>
      <c r="H23" s="474"/>
      <c r="I23" s="24" t="str">
        <f t="shared" si="3"/>
        <v/>
      </c>
      <c r="J23" s="23"/>
      <c r="K23" s="517"/>
      <c r="L23" s="24" t="str">
        <f t="shared" si="4"/>
        <v/>
      </c>
      <c r="M23" s="452"/>
      <c r="N23" s="474"/>
      <c r="O23" s="24"/>
      <c r="P23" s="24">
        <f t="shared" si="0"/>
        <v>0</v>
      </c>
      <c r="Q23" s="24" t="str">
        <f t="shared" si="1"/>
        <v/>
      </c>
      <c r="R23" s="24" t="str">
        <f t="shared" si="2"/>
        <v/>
      </c>
      <c r="S23" s="25"/>
    </row>
    <row r="24" customHeight="1" spans="1:19">
      <c r="A24" s="20"/>
      <c r="B24" s="20"/>
      <c r="C24" s="20"/>
      <c r="D24" s="21"/>
      <c r="E24" s="72"/>
      <c r="F24" s="535"/>
      <c r="G24" s="97"/>
      <c r="H24" s="474"/>
      <c r="I24" s="24" t="str">
        <f t="shared" si="3"/>
        <v/>
      </c>
      <c r="J24" s="23"/>
      <c r="K24" s="517"/>
      <c r="L24" s="24" t="str">
        <f t="shared" si="4"/>
        <v/>
      </c>
      <c r="M24" s="452"/>
      <c r="N24" s="474"/>
      <c r="O24" s="24"/>
      <c r="P24" s="24">
        <f t="shared" si="0"/>
        <v>0</v>
      </c>
      <c r="Q24" s="24" t="str">
        <f t="shared" si="1"/>
        <v/>
      </c>
      <c r="R24" s="24" t="str">
        <f t="shared" si="2"/>
        <v/>
      </c>
      <c r="S24" s="25"/>
    </row>
    <row r="25" customHeight="1" spans="1:19">
      <c r="A25" s="27" t="s">
        <v>598</v>
      </c>
      <c r="B25" s="121"/>
      <c r="C25" s="121"/>
      <c r="D25" s="28"/>
      <c r="E25" s="72"/>
      <c r="F25" s="535"/>
      <c r="G25" s="97"/>
      <c r="H25" s="474"/>
      <c r="I25" s="24" t="str">
        <f t="shared" si="3"/>
        <v/>
      </c>
      <c r="J25" s="23">
        <f>SUM(J7:J24)</f>
        <v>0</v>
      </c>
      <c r="K25" s="517"/>
      <c r="L25" s="24" t="str">
        <f t="shared" si="4"/>
        <v/>
      </c>
      <c r="M25" s="122">
        <f>SUM(M7:M24)</f>
        <v>0</v>
      </c>
      <c r="N25" s="474"/>
      <c r="O25" s="24"/>
      <c r="P25" s="122">
        <f>SUM(P7:P24)</f>
        <v>0</v>
      </c>
      <c r="Q25" s="24" t="str">
        <f t="shared" si="1"/>
        <v/>
      </c>
      <c r="R25" s="24" t="str">
        <f t="shared" si="2"/>
        <v/>
      </c>
      <c r="S25" s="25"/>
    </row>
    <row r="26" customHeight="1" spans="1:19">
      <c r="A26" s="439" t="s">
        <v>587</v>
      </c>
      <c r="B26" s="129"/>
      <c r="C26" s="129"/>
      <c r="D26" s="28"/>
      <c r="E26" s="72"/>
      <c r="F26" s="535"/>
      <c r="G26" s="97"/>
      <c r="H26" s="474"/>
      <c r="I26" s="24"/>
      <c r="J26" s="23"/>
      <c r="K26" s="517"/>
      <c r="L26" s="452"/>
      <c r="M26" s="452"/>
      <c r="N26" s="474"/>
      <c r="O26" s="24"/>
      <c r="P26" s="24"/>
      <c r="Q26" s="24" t="str">
        <f t="shared" si="1"/>
        <v/>
      </c>
      <c r="R26" s="24" t="str">
        <f t="shared" si="2"/>
        <v/>
      </c>
      <c r="S26" s="25"/>
    </row>
    <row r="27" customHeight="1" spans="1:19">
      <c r="A27" s="27" t="s">
        <v>530</v>
      </c>
      <c r="B27" s="121"/>
      <c r="C27" s="121"/>
      <c r="D27" s="57"/>
      <c r="E27" s="72"/>
      <c r="F27" s="535"/>
      <c r="G27" s="97"/>
      <c r="H27" s="474"/>
      <c r="I27" s="24"/>
      <c r="J27" s="23">
        <f>J25-J26</f>
        <v>0</v>
      </c>
      <c r="K27" s="513"/>
      <c r="L27" s="24"/>
      <c r="M27" s="122">
        <f>M25-M26</f>
        <v>0</v>
      </c>
      <c r="N27" s="474"/>
      <c r="O27" s="24"/>
      <c r="P27" s="122">
        <f>P25-P26</f>
        <v>0</v>
      </c>
      <c r="Q27" s="24" t="str">
        <f t="shared" si="1"/>
        <v/>
      </c>
      <c r="R27" s="24" t="str">
        <f t="shared" si="2"/>
        <v/>
      </c>
      <c r="S27" s="25"/>
    </row>
    <row r="28" customHeight="1" spans="1:16">
      <c r="A28" s="30" t="str">
        <f>封面!D9&amp;封面!F9</f>
        <v>产权持有人填表人：刘砚岷</v>
      </c>
      <c r="B28" s="4"/>
      <c r="C28" s="4"/>
      <c r="L28" s="5"/>
      <c r="M28" s="5"/>
      <c r="P28" s="5" t="str">
        <f>"评估人员："&amp;封面!F21</f>
        <v>评估人员：</v>
      </c>
    </row>
    <row r="29" customHeight="1" spans="1:3">
      <c r="A29" s="4" t="str">
        <f>CONCATENATE(封面!D13,封面!F13,封面!G13,封面!H13,封面!I13,封面!J13,封面!K13)</f>
        <v>填表日期：2024年9月20日</v>
      </c>
      <c r="B29" s="4"/>
      <c r="C29" s="4"/>
    </row>
    <row r="30" customHeight="1" spans="4:5">
      <c r="D30" s="447" t="s">
        <v>602</v>
      </c>
      <c r="E30" s="4" t="s">
        <v>603</v>
      </c>
    </row>
    <row r="31" customHeight="1" spans="5:5">
      <c r="E31" s="4" t="s">
        <v>604</v>
      </c>
    </row>
  </sheetData>
  <mergeCells count="18">
    <mergeCell ref="A2:S2"/>
    <mergeCell ref="A3:S3"/>
    <mergeCell ref="H5:J5"/>
    <mergeCell ref="K5:M5"/>
    <mergeCell ref="N5:P5"/>
    <mergeCell ref="A25:D25"/>
    <mergeCell ref="A26:D26"/>
    <mergeCell ref="A27:D27"/>
    <mergeCell ref="A5:A6"/>
    <mergeCell ref="B5:B6"/>
    <mergeCell ref="C5:C6"/>
    <mergeCell ref="D5:D6"/>
    <mergeCell ref="E5:E6"/>
    <mergeCell ref="F5:F6"/>
    <mergeCell ref="G5:G6"/>
    <mergeCell ref="Q5:Q6"/>
    <mergeCell ref="R5:R6"/>
    <mergeCell ref="S5:S6"/>
  </mergeCells>
  <hyperlinks>
    <hyperlink ref="A1" location="索引目录!E21" display="返回索引页"/>
    <hyperlink ref="B1" location="存货汇总!B7" display="返回"/>
  </hyperlinks>
  <printOptions horizontalCentered="1"/>
  <pageMargins left="0.354330708661417" right="0.354330708661417" top="0.78740157480315" bottom="0.78740157480315" header="0.866141732283464" footer="0.511811023622047"/>
  <pageSetup paperSize="9" scale="73" fitToHeight="0" orientation="landscape"/>
  <headerFooter alignWithMargins="0">
    <oddHeader>&amp;R&amp;"宋体,常规"&amp;9表&amp;"Times New Roman,常规"3-11-2
&amp;"宋体,常规"共&amp;"Times New Roman,常规"&amp;N&amp;"宋体,常规"页第&amp;"Times New Roman,常规"&amp;P&amp;"宋体,常规"页</oddHeader>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1"/>
  <sheetViews>
    <sheetView workbookViewId="0">
      <selection activeCell="A2" sqref="A2:R2"/>
    </sheetView>
  </sheetViews>
  <sheetFormatPr defaultColWidth="11" defaultRowHeight="15.75" customHeight="1"/>
  <cols>
    <col min="1" max="1" width="4.9" style="4" customWidth="1"/>
    <col min="2" max="2" width="9.9" style="4" customWidth="1"/>
    <col min="3" max="3" width="19" style="4" customWidth="1"/>
    <col min="4" max="4" width="12.4" style="4" customWidth="1"/>
    <col min="5" max="5" width="4.5" style="4" customWidth="1"/>
    <col min="6" max="6" width="10.4" style="4" customWidth="1" outlineLevel="1"/>
    <col min="7" max="7" width="8.1" style="5" customWidth="1" outlineLevel="1"/>
    <col min="8" max="8" width="7.5" style="5" customWidth="1" outlineLevel="1"/>
    <col min="9" max="9" width="11.6" style="5" customWidth="1" outlineLevel="1"/>
    <col min="10" max="10" width="9.6" style="5" customWidth="1"/>
    <col min="11" max="11" width="8.6" style="465" customWidth="1"/>
    <col min="12" max="12" width="13.6" style="5" customWidth="1"/>
    <col min="13" max="13" width="8.9" style="5" customWidth="1"/>
    <col min="14" max="14" width="8.1" style="5" customWidth="1"/>
    <col min="15" max="15" width="13.1" style="5" customWidth="1"/>
    <col min="16" max="16" width="11" style="5" customWidth="1"/>
    <col min="17" max="17" width="6.6" style="5" customWidth="1"/>
    <col min="18" max="18" width="11.9" style="5" customWidth="1"/>
    <col min="19" max="34" width="9" style="5" customWidth="1"/>
    <col min="35" max="16384" width="11" style="5"/>
  </cols>
  <sheetData>
    <row r="1" s="1" customFormat="1" ht="12" customHeight="1" spans="1:18">
      <c r="A1" s="70" t="s">
        <v>135</v>
      </c>
      <c r="B1" s="71" t="s">
        <v>429</v>
      </c>
      <c r="C1" s="8"/>
      <c r="D1" s="124"/>
      <c r="E1" s="8"/>
      <c r="F1" s="8"/>
      <c r="G1" s="9"/>
      <c r="H1" s="9"/>
      <c r="I1" s="9"/>
      <c r="J1" s="9"/>
      <c r="K1" s="9"/>
      <c r="L1" s="9"/>
      <c r="M1" s="9"/>
      <c r="N1" s="9"/>
      <c r="O1" s="9"/>
      <c r="P1" s="9"/>
      <c r="Q1" s="9"/>
      <c r="R1" s="9"/>
    </row>
    <row r="2" s="2" customFormat="1" ht="29.4" customHeight="1" spans="1:18">
      <c r="A2" s="10" t="s">
        <v>605</v>
      </c>
      <c r="B2" s="10"/>
      <c r="C2" s="10"/>
      <c r="D2" s="11"/>
      <c r="E2" s="11"/>
      <c r="F2" s="11"/>
      <c r="G2" s="11"/>
      <c r="H2" s="11"/>
      <c r="I2" s="11"/>
      <c r="J2" s="11"/>
      <c r="K2" s="11"/>
      <c r="L2" s="11"/>
      <c r="M2" s="11"/>
      <c r="N2" s="11"/>
      <c r="O2" s="11"/>
      <c r="P2" s="11"/>
      <c r="Q2" s="11"/>
      <c r="R2" s="11"/>
    </row>
    <row r="3" ht="14.25" customHeight="1" spans="1:18">
      <c r="A3" s="13" t="str">
        <f>CONCATENATE(封面!D7,封面!F7,封面!G7,封面!H7,封面!I7,封面!J7,封面!K7)</f>
        <v>评估基准日：2024年8月31日</v>
      </c>
      <c r="B3" s="13"/>
      <c r="C3" s="13"/>
      <c r="D3" s="13"/>
      <c r="E3" s="13"/>
      <c r="F3" s="13"/>
      <c r="G3" s="13"/>
      <c r="H3" s="13"/>
      <c r="I3" s="13"/>
      <c r="J3" s="13"/>
      <c r="K3" s="13"/>
      <c r="L3" s="13"/>
      <c r="M3" s="13"/>
      <c r="N3" s="13"/>
      <c r="O3" s="13"/>
      <c r="P3" s="13"/>
      <c r="Q3" s="13"/>
      <c r="R3" s="13"/>
    </row>
    <row r="4" customHeight="1" spans="1:18">
      <c r="A4" s="4" t="str">
        <f>封面!D5&amp;封面!F5</f>
        <v>产权持有人：中石油昆仑燃气有限公司开封分公司</v>
      </c>
      <c r="R4" s="15" t="e">
        <f>#REF!</f>
        <v>#REF!</v>
      </c>
    </row>
    <row r="5" s="3" customFormat="1" customHeight="1" spans="1:19">
      <c r="A5" s="16" t="s">
        <v>462</v>
      </c>
      <c r="B5" s="41" t="s">
        <v>590</v>
      </c>
      <c r="C5" s="16" t="s">
        <v>591</v>
      </c>
      <c r="D5" s="41" t="s">
        <v>592</v>
      </c>
      <c r="E5" s="131" t="s">
        <v>593</v>
      </c>
      <c r="F5" s="86" t="s">
        <v>600</v>
      </c>
      <c r="G5" s="19" t="s">
        <v>433</v>
      </c>
      <c r="H5" s="46"/>
      <c r="I5" s="52"/>
      <c r="J5" s="53" t="s">
        <v>434</v>
      </c>
      <c r="K5" s="53"/>
      <c r="L5" s="54"/>
      <c r="M5" s="39" t="s">
        <v>435</v>
      </c>
      <c r="N5" s="147"/>
      <c r="O5" s="55"/>
      <c r="P5" s="42" t="s">
        <v>436</v>
      </c>
      <c r="Q5" s="19" t="s">
        <v>467</v>
      </c>
      <c r="R5" s="19" t="s">
        <v>476</v>
      </c>
      <c r="S5" s="64"/>
    </row>
    <row r="6" s="3" customFormat="1" customHeight="1" spans="1:18">
      <c r="A6" s="43"/>
      <c r="B6" s="44"/>
      <c r="C6" s="43"/>
      <c r="D6" s="44"/>
      <c r="E6" s="482"/>
      <c r="F6" s="534"/>
      <c r="G6" s="19" t="s">
        <v>510</v>
      </c>
      <c r="H6" s="19" t="s">
        <v>594</v>
      </c>
      <c r="I6" s="17" t="s">
        <v>595</v>
      </c>
      <c r="J6" s="55" t="s">
        <v>510</v>
      </c>
      <c r="K6" s="19" t="s">
        <v>594</v>
      </c>
      <c r="L6" s="19" t="s">
        <v>595</v>
      </c>
      <c r="M6" s="19" t="s">
        <v>596</v>
      </c>
      <c r="N6" s="19" t="s">
        <v>597</v>
      </c>
      <c r="O6" s="19" t="s">
        <v>595</v>
      </c>
      <c r="P6" s="181"/>
      <c r="Q6" s="46"/>
      <c r="R6" s="46"/>
    </row>
    <row r="7" s="3" customFormat="1" customHeight="1" spans="1:18">
      <c r="A7" s="20"/>
      <c r="B7" s="20"/>
      <c r="C7" s="20"/>
      <c r="D7" s="21"/>
      <c r="E7" s="484"/>
      <c r="F7" s="535"/>
      <c r="G7" s="474"/>
      <c r="H7" s="24" t="str">
        <f>IF(G7=0,"",I7/G7)</f>
        <v/>
      </c>
      <c r="I7" s="23"/>
      <c r="J7" s="479"/>
      <c r="K7" s="24" t="str">
        <f>IF(J7=0,"",L7/J7)</f>
        <v/>
      </c>
      <c r="L7" s="452"/>
      <c r="M7" s="474"/>
      <c r="N7" s="24"/>
      <c r="O7" s="24">
        <f t="shared" ref="O7:O24" si="0">ROUND(M7*N7,2)</f>
        <v>0</v>
      </c>
      <c r="P7" s="474" t="str">
        <f t="shared" ref="P7:P27" si="1">IF(O7-L7=0,"",(O7-L7))</f>
        <v/>
      </c>
      <c r="Q7" s="474" t="str">
        <f t="shared" ref="Q7:Q27" si="2">IF(L7=0,"",(O7-L7)/L7*100)</f>
        <v/>
      </c>
      <c r="R7" s="25"/>
    </row>
    <row r="8" customHeight="1" spans="1:18">
      <c r="A8" s="20"/>
      <c r="B8" s="20"/>
      <c r="C8" s="20"/>
      <c r="D8" s="74"/>
      <c r="E8" s="72"/>
      <c r="F8" s="535"/>
      <c r="G8" s="474"/>
      <c r="H8" s="24" t="str">
        <f t="shared" ref="H8:H23" si="3">IF(G8=0,"",I8/G8)</f>
        <v/>
      </c>
      <c r="I8" s="23"/>
      <c r="J8" s="479"/>
      <c r="K8" s="24" t="str">
        <f t="shared" ref="K8:K23" si="4">IF(J8=0,"",L8/J8)</f>
        <v/>
      </c>
      <c r="L8" s="452"/>
      <c r="M8" s="474"/>
      <c r="N8" s="24"/>
      <c r="O8" s="24">
        <f t="shared" si="0"/>
        <v>0</v>
      </c>
      <c r="P8" s="474" t="str">
        <f t="shared" si="1"/>
        <v/>
      </c>
      <c r="Q8" s="474" t="str">
        <f t="shared" si="2"/>
        <v/>
      </c>
      <c r="R8" s="25"/>
    </row>
    <row r="9" customHeight="1" spans="1:18">
      <c r="A9" s="20"/>
      <c r="B9" s="20"/>
      <c r="C9" s="20"/>
      <c r="D9" s="21"/>
      <c r="E9" s="72"/>
      <c r="F9" s="535"/>
      <c r="G9" s="474"/>
      <c r="H9" s="24" t="str">
        <f t="shared" si="3"/>
        <v/>
      </c>
      <c r="I9" s="23"/>
      <c r="J9" s="479"/>
      <c r="K9" s="24" t="str">
        <f t="shared" si="4"/>
        <v/>
      </c>
      <c r="L9" s="452"/>
      <c r="M9" s="474"/>
      <c r="N9" s="24"/>
      <c r="O9" s="24">
        <f t="shared" si="0"/>
        <v>0</v>
      </c>
      <c r="P9" s="474" t="str">
        <f t="shared" si="1"/>
        <v/>
      </c>
      <c r="Q9" s="474" t="str">
        <f t="shared" si="2"/>
        <v/>
      </c>
      <c r="R9" s="25"/>
    </row>
    <row r="10" customHeight="1" spans="1:18">
      <c r="A10" s="20"/>
      <c r="B10" s="20"/>
      <c r="C10" s="20"/>
      <c r="D10" s="21"/>
      <c r="E10" s="72"/>
      <c r="F10" s="535"/>
      <c r="G10" s="474"/>
      <c r="H10" s="24" t="str">
        <f t="shared" si="3"/>
        <v/>
      </c>
      <c r="I10" s="23"/>
      <c r="J10" s="479"/>
      <c r="K10" s="24" t="str">
        <f t="shared" si="4"/>
        <v/>
      </c>
      <c r="L10" s="452"/>
      <c r="M10" s="474"/>
      <c r="N10" s="24"/>
      <c r="O10" s="24">
        <f t="shared" si="0"/>
        <v>0</v>
      </c>
      <c r="P10" s="474" t="str">
        <f t="shared" si="1"/>
        <v/>
      </c>
      <c r="Q10" s="474" t="str">
        <f t="shared" si="2"/>
        <v/>
      </c>
      <c r="R10" s="25"/>
    </row>
    <row r="11" customHeight="1" spans="1:18">
      <c r="A11" s="20"/>
      <c r="B11" s="20"/>
      <c r="C11" s="20"/>
      <c r="D11" s="21"/>
      <c r="E11" s="72"/>
      <c r="F11" s="535"/>
      <c r="G11" s="474"/>
      <c r="H11" s="24" t="str">
        <f t="shared" si="3"/>
        <v/>
      </c>
      <c r="I11" s="23"/>
      <c r="J11" s="479"/>
      <c r="K11" s="24" t="str">
        <f t="shared" si="4"/>
        <v/>
      </c>
      <c r="L11" s="452"/>
      <c r="M11" s="474"/>
      <c r="N11" s="24"/>
      <c r="O11" s="24">
        <f t="shared" si="0"/>
        <v>0</v>
      </c>
      <c r="P11" s="474" t="str">
        <f t="shared" si="1"/>
        <v/>
      </c>
      <c r="Q11" s="474" t="str">
        <f t="shared" si="2"/>
        <v/>
      </c>
      <c r="R11" s="25"/>
    </row>
    <row r="12" customHeight="1" spans="1:18">
      <c r="A12" s="20"/>
      <c r="B12" s="20"/>
      <c r="C12" s="20"/>
      <c r="D12" s="21"/>
      <c r="E12" s="72"/>
      <c r="F12" s="535"/>
      <c r="G12" s="474"/>
      <c r="H12" s="24" t="str">
        <f t="shared" si="3"/>
        <v/>
      </c>
      <c r="I12" s="23"/>
      <c r="J12" s="479"/>
      <c r="K12" s="24" t="str">
        <f t="shared" si="4"/>
        <v/>
      </c>
      <c r="L12" s="452"/>
      <c r="M12" s="474"/>
      <c r="N12" s="24"/>
      <c r="O12" s="24">
        <f t="shared" si="0"/>
        <v>0</v>
      </c>
      <c r="P12" s="474" t="str">
        <f t="shared" si="1"/>
        <v/>
      </c>
      <c r="Q12" s="474" t="str">
        <f t="shared" si="2"/>
        <v/>
      </c>
      <c r="R12" s="25"/>
    </row>
    <row r="13" customHeight="1" spans="1:18">
      <c r="A13" s="20"/>
      <c r="B13" s="20"/>
      <c r="C13" s="20"/>
      <c r="D13" s="21"/>
      <c r="E13" s="72"/>
      <c r="F13" s="535"/>
      <c r="G13" s="474"/>
      <c r="H13" s="24" t="str">
        <f t="shared" si="3"/>
        <v/>
      </c>
      <c r="I13" s="23"/>
      <c r="J13" s="479"/>
      <c r="K13" s="24" t="str">
        <f t="shared" si="4"/>
        <v/>
      </c>
      <c r="L13" s="452"/>
      <c r="M13" s="474"/>
      <c r="N13" s="24"/>
      <c r="O13" s="24">
        <f t="shared" si="0"/>
        <v>0</v>
      </c>
      <c r="P13" s="474" t="str">
        <f t="shared" si="1"/>
        <v/>
      </c>
      <c r="Q13" s="474" t="str">
        <f t="shared" si="2"/>
        <v/>
      </c>
      <c r="R13" s="25"/>
    </row>
    <row r="14" customHeight="1" spans="1:18">
      <c r="A14" s="20"/>
      <c r="B14" s="20"/>
      <c r="C14" s="20"/>
      <c r="D14" s="74"/>
      <c r="E14" s="72"/>
      <c r="F14" s="535"/>
      <c r="G14" s="474"/>
      <c r="H14" s="24" t="str">
        <f t="shared" si="3"/>
        <v/>
      </c>
      <c r="I14" s="23"/>
      <c r="J14" s="479"/>
      <c r="K14" s="24" t="str">
        <f t="shared" si="4"/>
        <v/>
      </c>
      <c r="L14" s="452"/>
      <c r="M14" s="474"/>
      <c r="N14" s="24"/>
      <c r="O14" s="24">
        <f t="shared" si="0"/>
        <v>0</v>
      </c>
      <c r="P14" s="474" t="str">
        <f t="shared" si="1"/>
        <v/>
      </c>
      <c r="Q14" s="474" t="str">
        <f t="shared" si="2"/>
        <v/>
      </c>
      <c r="R14" s="25"/>
    </row>
    <row r="15" customHeight="1" spans="1:18">
      <c r="A15" s="20"/>
      <c r="B15" s="20"/>
      <c r="C15" s="20"/>
      <c r="D15" s="74"/>
      <c r="E15" s="72"/>
      <c r="F15" s="535"/>
      <c r="G15" s="474"/>
      <c r="H15" s="24" t="str">
        <f t="shared" si="3"/>
        <v/>
      </c>
      <c r="I15" s="23"/>
      <c r="J15" s="479"/>
      <c r="K15" s="24" t="str">
        <f t="shared" si="4"/>
        <v/>
      </c>
      <c r="L15" s="452"/>
      <c r="M15" s="474"/>
      <c r="N15" s="24"/>
      <c r="O15" s="24">
        <f t="shared" si="0"/>
        <v>0</v>
      </c>
      <c r="P15" s="474" t="str">
        <f t="shared" si="1"/>
        <v/>
      </c>
      <c r="Q15" s="474" t="str">
        <f t="shared" si="2"/>
        <v/>
      </c>
      <c r="R15" s="25"/>
    </row>
    <row r="16" customHeight="1" spans="1:18">
      <c r="A16" s="20"/>
      <c r="B16" s="20"/>
      <c r="C16" s="20"/>
      <c r="D16" s="21"/>
      <c r="E16" s="72"/>
      <c r="F16" s="535"/>
      <c r="G16" s="474"/>
      <c r="H16" s="24" t="str">
        <f t="shared" si="3"/>
        <v/>
      </c>
      <c r="I16" s="23"/>
      <c r="J16" s="479"/>
      <c r="K16" s="24" t="str">
        <f t="shared" si="4"/>
        <v/>
      </c>
      <c r="L16" s="452"/>
      <c r="M16" s="474"/>
      <c r="N16" s="24"/>
      <c r="O16" s="24">
        <f t="shared" si="0"/>
        <v>0</v>
      </c>
      <c r="P16" s="474" t="str">
        <f t="shared" si="1"/>
        <v/>
      </c>
      <c r="Q16" s="474" t="str">
        <f t="shared" si="2"/>
        <v/>
      </c>
      <c r="R16" s="25"/>
    </row>
    <row r="17" customHeight="1" spans="1:18">
      <c r="A17" s="20"/>
      <c r="B17" s="20"/>
      <c r="C17" s="20"/>
      <c r="D17" s="21"/>
      <c r="E17" s="72"/>
      <c r="F17" s="535"/>
      <c r="G17" s="474"/>
      <c r="H17" s="24" t="str">
        <f t="shared" si="3"/>
        <v/>
      </c>
      <c r="I17" s="23"/>
      <c r="J17" s="479"/>
      <c r="K17" s="24" t="str">
        <f t="shared" si="4"/>
        <v/>
      </c>
      <c r="L17" s="452"/>
      <c r="M17" s="474"/>
      <c r="N17" s="24"/>
      <c r="O17" s="24">
        <f t="shared" si="0"/>
        <v>0</v>
      </c>
      <c r="P17" s="474" t="str">
        <f t="shared" si="1"/>
        <v/>
      </c>
      <c r="Q17" s="474" t="str">
        <f t="shared" si="2"/>
        <v/>
      </c>
      <c r="R17" s="25"/>
    </row>
    <row r="18" customHeight="1" spans="1:18">
      <c r="A18" s="20"/>
      <c r="B18" s="20"/>
      <c r="C18" s="20"/>
      <c r="D18" s="21"/>
      <c r="E18" s="72"/>
      <c r="F18" s="535"/>
      <c r="G18" s="474"/>
      <c r="H18" s="24" t="str">
        <f t="shared" si="3"/>
        <v/>
      </c>
      <c r="I18" s="23"/>
      <c r="J18" s="479"/>
      <c r="K18" s="24" t="str">
        <f t="shared" si="4"/>
        <v/>
      </c>
      <c r="L18" s="452"/>
      <c r="M18" s="474"/>
      <c r="N18" s="24"/>
      <c r="O18" s="24">
        <f t="shared" si="0"/>
        <v>0</v>
      </c>
      <c r="P18" s="474" t="str">
        <f t="shared" si="1"/>
        <v/>
      </c>
      <c r="Q18" s="474" t="str">
        <f t="shared" si="2"/>
        <v/>
      </c>
      <c r="R18" s="25"/>
    </row>
    <row r="19" customHeight="1" spans="1:18">
      <c r="A19" s="20"/>
      <c r="B19" s="20"/>
      <c r="C19" s="20"/>
      <c r="D19" s="21"/>
      <c r="E19" s="72"/>
      <c r="F19" s="535"/>
      <c r="G19" s="474"/>
      <c r="H19" s="24" t="str">
        <f t="shared" si="3"/>
        <v/>
      </c>
      <c r="I19" s="23"/>
      <c r="J19" s="479"/>
      <c r="K19" s="24" t="str">
        <f t="shared" si="4"/>
        <v/>
      </c>
      <c r="L19" s="452"/>
      <c r="M19" s="474"/>
      <c r="N19" s="24"/>
      <c r="O19" s="24">
        <f t="shared" si="0"/>
        <v>0</v>
      </c>
      <c r="P19" s="474" t="str">
        <f t="shared" si="1"/>
        <v/>
      </c>
      <c r="Q19" s="474" t="str">
        <f t="shared" si="2"/>
        <v/>
      </c>
      <c r="R19" s="25"/>
    </row>
    <row r="20" customHeight="1" spans="1:18">
      <c r="A20" s="20"/>
      <c r="B20" s="20"/>
      <c r="C20" s="20"/>
      <c r="D20" s="21"/>
      <c r="E20" s="72"/>
      <c r="F20" s="535"/>
      <c r="G20" s="474"/>
      <c r="H20" s="24" t="str">
        <f t="shared" si="3"/>
        <v/>
      </c>
      <c r="I20" s="23"/>
      <c r="J20" s="479"/>
      <c r="K20" s="24" t="str">
        <f t="shared" si="4"/>
        <v/>
      </c>
      <c r="L20" s="452"/>
      <c r="M20" s="474"/>
      <c r="N20" s="24"/>
      <c r="O20" s="24">
        <f t="shared" si="0"/>
        <v>0</v>
      </c>
      <c r="P20" s="474" t="str">
        <f t="shared" si="1"/>
        <v/>
      </c>
      <c r="Q20" s="474" t="str">
        <f t="shared" si="2"/>
        <v/>
      </c>
      <c r="R20" s="25"/>
    </row>
    <row r="21" customHeight="1" spans="1:18">
      <c r="A21" s="20"/>
      <c r="B21" s="20"/>
      <c r="C21" s="20"/>
      <c r="D21" s="21"/>
      <c r="E21" s="72"/>
      <c r="F21" s="535"/>
      <c r="G21" s="474"/>
      <c r="H21" s="24" t="str">
        <f t="shared" si="3"/>
        <v/>
      </c>
      <c r="I21" s="23"/>
      <c r="J21" s="479"/>
      <c r="K21" s="24" t="str">
        <f t="shared" si="4"/>
        <v/>
      </c>
      <c r="L21" s="452"/>
      <c r="M21" s="474"/>
      <c r="N21" s="24"/>
      <c r="O21" s="24">
        <f t="shared" si="0"/>
        <v>0</v>
      </c>
      <c r="P21" s="474" t="str">
        <f t="shared" si="1"/>
        <v/>
      </c>
      <c r="Q21" s="474" t="str">
        <f t="shared" si="2"/>
        <v/>
      </c>
      <c r="R21" s="25"/>
    </row>
    <row r="22" customHeight="1" spans="1:18">
      <c r="A22" s="20"/>
      <c r="B22" s="20"/>
      <c r="C22" s="20"/>
      <c r="D22" s="74"/>
      <c r="E22" s="72"/>
      <c r="F22" s="535"/>
      <c r="G22" s="474"/>
      <c r="H22" s="24" t="str">
        <f t="shared" si="3"/>
        <v/>
      </c>
      <c r="I22" s="23"/>
      <c r="J22" s="479"/>
      <c r="K22" s="24" t="str">
        <f t="shared" si="4"/>
        <v/>
      </c>
      <c r="L22" s="452"/>
      <c r="M22" s="474"/>
      <c r="N22" s="24"/>
      <c r="O22" s="24">
        <f t="shared" si="0"/>
        <v>0</v>
      </c>
      <c r="P22" s="474" t="str">
        <f t="shared" si="1"/>
        <v/>
      </c>
      <c r="Q22" s="474" t="str">
        <f t="shared" si="2"/>
        <v/>
      </c>
      <c r="R22" s="25"/>
    </row>
    <row r="23" customHeight="1" spans="1:18">
      <c r="A23" s="20"/>
      <c r="B23" s="20"/>
      <c r="C23" s="20"/>
      <c r="D23" s="74"/>
      <c r="E23" s="72"/>
      <c r="F23" s="535"/>
      <c r="G23" s="474"/>
      <c r="H23" s="24" t="str">
        <f t="shared" si="3"/>
        <v/>
      </c>
      <c r="I23" s="23"/>
      <c r="J23" s="479"/>
      <c r="K23" s="24" t="str">
        <f t="shared" si="4"/>
        <v/>
      </c>
      <c r="L23" s="452"/>
      <c r="M23" s="474"/>
      <c r="N23" s="24"/>
      <c r="O23" s="24">
        <f t="shared" si="0"/>
        <v>0</v>
      </c>
      <c r="P23" s="474" t="str">
        <f t="shared" si="1"/>
        <v/>
      </c>
      <c r="Q23" s="474" t="str">
        <f t="shared" si="2"/>
        <v/>
      </c>
      <c r="R23" s="25"/>
    </row>
    <row r="24" customHeight="1" spans="1:18">
      <c r="A24" s="20"/>
      <c r="B24" s="20"/>
      <c r="C24" s="20"/>
      <c r="D24" s="21"/>
      <c r="E24" s="72"/>
      <c r="F24" s="535"/>
      <c r="G24" s="474"/>
      <c r="H24" s="452"/>
      <c r="I24" s="23"/>
      <c r="J24" s="479"/>
      <c r="K24" s="452"/>
      <c r="L24" s="452"/>
      <c r="M24" s="474"/>
      <c r="N24" s="24"/>
      <c r="O24" s="24">
        <f t="shared" si="0"/>
        <v>0</v>
      </c>
      <c r="P24" s="474" t="str">
        <f t="shared" si="1"/>
        <v/>
      </c>
      <c r="Q24" s="474" t="str">
        <f t="shared" si="2"/>
        <v/>
      </c>
      <c r="R24" s="25"/>
    </row>
    <row r="25" customHeight="1" spans="1:18">
      <c r="A25" s="27" t="s">
        <v>598</v>
      </c>
      <c r="B25" s="121"/>
      <c r="C25" s="121"/>
      <c r="D25" s="28"/>
      <c r="E25" s="72"/>
      <c r="F25" s="535"/>
      <c r="G25" s="474"/>
      <c r="H25" s="24"/>
      <c r="I25" s="23">
        <f>SUM(I7:I24)</f>
        <v>0</v>
      </c>
      <c r="J25" s="474"/>
      <c r="K25" s="24"/>
      <c r="L25" s="24">
        <f>SUM(L7:L24)</f>
        <v>0</v>
      </c>
      <c r="M25" s="474"/>
      <c r="N25" s="24"/>
      <c r="O25" s="24">
        <f>SUM(O7:O24)</f>
        <v>0</v>
      </c>
      <c r="P25" s="474" t="str">
        <f t="shared" si="1"/>
        <v/>
      </c>
      <c r="Q25" s="474" t="str">
        <f t="shared" si="2"/>
        <v/>
      </c>
      <c r="R25" s="25"/>
    </row>
    <row r="26" customHeight="1" spans="1:18">
      <c r="A26" s="439" t="s">
        <v>587</v>
      </c>
      <c r="B26" s="129"/>
      <c r="C26" s="129"/>
      <c r="D26" s="28"/>
      <c r="E26" s="72"/>
      <c r="F26" s="535"/>
      <c r="G26" s="474"/>
      <c r="H26" s="452"/>
      <c r="I26" s="23"/>
      <c r="J26" s="479"/>
      <c r="K26" s="452"/>
      <c r="L26" s="452"/>
      <c r="M26" s="474"/>
      <c r="N26" s="24"/>
      <c r="O26" s="24"/>
      <c r="P26" s="474" t="str">
        <f t="shared" si="1"/>
        <v/>
      </c>
      <c r="Q26" s="474" t="str">
        <f t="shared" si="2"/>
        <v/>
      </c>
      <c r="R26" s="25"/>
    </row>
    <row r="27" customHeight="1" spans="1:18">
      <c r="A27" s="27" t="s">
        <v>530</v>
      </c>
      <c r="B27" s="121"/>
      <c r="C27" s="121"/>
      <c r="D27" s="57"/>
      <c r="E27" s="72"/>
      <c r="F27" s="535"/>
      <c r="G27" s="474"/>
      <c r="H27" s="24"/>
      <c r="I27" s="23">
        <f>I25-I26</f>
        <v>0</v>
      </c>
      <c r="J27" s="474"/>
      <c r="K27" s="24"/>
      <c r="L27" s="24">
        <f>L25-L26</f>
        <v>0</v>
      </c>
      <c r="M27" s="474"/>
      <c r="N27" s="24"/>
      <c r="O27" s="24">
        <f>O25-O26</f>
        <v>0</v>
      </c>
      <c r="P27" s="474" t="str">
        <f t="shared" si="1"/>
        <v/>
      </c>
      <c r="Q27" s="474" t="str">
        <f t="shared" si="2"/>
        <v/>
      </c>
      <c r="R27" s="25"/>
    </row>
    <row r="28" customHeight="1" spans="1:15">
      <c r="A28" s="30" t="str">
        <f>封面!D9&amp;封面!F9</f>
        <v>产权持有人填表人：刘砚岷</v>
      </c>
      <c r="J28" s="465"/>
      <c r="K28" s="5"/>
      <c r="O28" s="5" t="str">
        <f>"评估人员："&amp;封面!F21</f>
        <v>评估人员：</v>
      </c>
    </row>
    <row r="29" customHeight="1" spans="1:12">
      <c r="A29" s="4" t="str">
        <f>CONCATENATE(封面!D13,封面!F13,封面!G13,封面!H13,封面!I13,封面!J13,封面!K13)</f>
        <v>填表日期：2024年9月20日</v>
      </c>
      <c r="J29" s="465"/>
      <c r="L29" s="465"/>
    </row>
    <row r="30" customHeight="1" spans="1:12">
      <c r="A30" s="13"/>
      <c r="B30" s="13"/>
      <c r="C30" s="13"/>
      <c r="D30" s="447" t="s">
        <v>602</v>
      </c>
      <c r="E30" s="4" t="s">
        <v>603</v>
      </c>
      <c r="J30" s="465"/>
      <c r="L30" s="465"/>
    </row>
    <row r="31" customHeight="1" spans="1:12">
      <c r="A31" s="13"/>
      <c r="B31" s="13"/>
      <c r="C31" s="13"/>
      <c r="E31" s="4" t="s">
        <v>604</v>
      </c>
      <c r="J31" s="465"/>
      <c r="L31" s="465"/>
    </row>
  </sheetData>
  <mergeCells count="18">
    <mergeCell ref="A2:R2"/>
    <mergeCell ref="A3:R3"/>
    <mergeCell ref="G5:I5"/>
    <mergeCell ref="J5:L5"/>
    <mergeCell ref="M5:O5"/>
    <mergeCell ref="A25:D25"/>
    <mergeCell ref="A26:D26"/>
    <mergeCell ref="A27:D27"/>
    <mergeCell ref="A5:A6"/>
    <mergeCell ref="B5:B6"/>
    <mergeCell ref="C5:C6"/>
    <mergeCell ref="D5:D6"/>
    <mergeCell ref="E5:E6"/>
    <mergeCell ref="F5:F6"/>
    <mergeCell ref="P5:P6"/>
    <mergeCell ref="Q5:Q6"/>
    <mergeCell ref="R5:R6"/>
    <mergeCell ref="S5:S6"/>
  </mergeCells>
  <hyperlinks>
    <hyperlink ref="A1" location="索引目录!E22" display="返回索引页"/>
    <hyperlink ref="B1" location="存货汇总!B8" display="返回"/>
  </hyperlinks>
  <printOptions horizontalCentered="1"/>
  <pageMargins left="0.354330708661417" right="0.354330708661417" top="0.78740157480315" bottom="0.78740157480315" header="0.79" footer="0.511811023622047"/>
  <pageSetup paperSize="9" scale="70" fitToHeight="0" orientation="landscape"/>
  <headerFooter alignWithMargins="0">
    <oddHeader>&amp;R&amp;"宋体,常规"&amp;9表&amp;"Times New Roman,常规"3-11-3
&amp;"宋体,常规"共&amp;"Times New Roman,常规"&amp;N&amp;"宋体,常规"页第&amp;"Times New Roman,常规"&amp;P&amp;"宋体,常规"页</oddHead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workbookViewId="0">
      <selection activeCell="A2" sqref="A2:R2"/>
    </sheetView>
  </sheetViews>
  <sheetFormatPr defaultColWidth="11" defaultRowHeight="15.75" customHeight="1"/>
  <cols>
    <col min="1" max="1" width="5.6" style="4" customWidth="1"/>
    <col min="2" max="2" width="9.5" style="4" customWidth="1"/>
    <col min="3" max="3" width="17.4" style="4" customWidth="1"/>
    <col min="4" max="4" width="11.9" style="4" customWidth="1"/>
    <col min="5" max="5" width="20.1" style="4" customWidth="1"/>
    <col min="6" max="6" width="4.5" style="4" customWidth="1"/>
    <col min="7" max="8" width="9" style="5" customWidth="1" outlineLevel="1"/>
    <col min="9" max="9" width="12.6" style="5" customWidth="1" outlineLevel="1"/>
    <col min="10" max="10" width="10.1" style="5" customWidth="1"/>
    <col min="11" max="11" width="6.9" style="5" customWidth="1"/>
    <col min="12" max="12" width="12.5" style="5" customWidth="1"/>
    <col min="13" max="13" width="8.9" style="5" customWidth="1"/>
    <col min="14" max="14" width="7.9" style="5" customWidth="1"/>
    <col min="15" max="16" width="12.1" style="5" customWidth="1"/>
    <col min="17" max="17" width="7" style="5" customWidth="1"/>
    <col min="18" max="18" width="8.1" style="5" customWidth="1"/>
    <col min="19" max="34" width="9" style="5" customWidth="1"/>
    <col min="35" max="16384" width="11" style="5"/>
  </cols>
  <sheetData>
    <row r="1" s="1" customFormat="1" ht="12" customHeight="1" spans="1:18">
      <c r="A1" s="70" t="s">
        <v>135</v>
      </c>
      <c r="B1" s="509" t="s">
        <v>429</v>
      </c>
      <c r="C1" s="32"/>
      <c r="D1" s="32"/>
      <c r="E1" s="32"/>
      <c r="F1" s="32"/>
      <c r="G1" s="33"/>
      <c r="H1" s="33"/>
      <c r="I1" s="33"/>
      <c r="J1" s="33"/>
      <c r="K1" s="33"/>
      <c r="L1" s="33"/>
      <c r="M1" s="33"/>
      <c r="N1" s="33"/>
      <c r="O1" s="33"/>
      <c r="P1" s="33"/>
      <c r="Q1" s="33"/>
      <c r="R1" s="33"/>
    </row>
    <row r="2" s="2" customFormat="1" ht="29.4" customHeight="1" spans="1:18">
      <c r="A2" s="10" t="s">
        <v>606</v>
      </c>
      <c r="B2" s="10"/>
      <c r="C2" s="10"/>
      <c r="D2" s="34"/>
      <c r="E2" s="34"/>
      <c r="F2" s="34"/>
      <c r="G2" s="34"/>
      <c r="H2" s="34"/>
      <c r="I2" s="34"/>
      <c r="J2" s="34"/>
      <c r="K2" s="34"/>
      <c r="L2" s="34"/>
      <c r="M2" s="34"/>
      <c r="N2" s="34"/>
      <c r="O2" s="34"/>
      <c r="P2" s="34"/>
      <c r="Q2" s="34"/>
      <c r="R2" s="34"/>
    </row>
    <row r="3" ht="14.25" customHeight="1" spans="1:18">
      <c r="A3" s="13" t="str">
        <f>CONCATENATE(封面!D7,封面!F7,封面!G7,封面!H7,封面!I7,封面!J7,封面!K7)</f>
        <v>评估基准日：2024年8月31日</v>
      </c>
      <c r="B3" s="13"/>
      <c r="C3" s="13"/>
      <c r="D3" s="13"/>
      <c r="E3" s="13"/>
      <c r="F3" s="13"/>
      <c r="G3" s="13"/>
      <c r="H3" s="13"/>
      <c r="I3" s="13"/>
      <c r="J3" s="13"/>
      <c r="K3" s="13"/>
      <c r="L3" s="13"/>
      <c r="M3" s="13"/>
      <c r="N3" s="13"/>
      <c r="O3" s="13"/>
      <c r="P3" s="13"/>
      <c r="Q3" s="13"/>
      <c r="R3" s="13"/>
    </row>
    <row r="4" customHeight="1" spans="1:18">
      <c r="A4" s="4" t="str">
        <f>封面!D5&amp;封面!F5</f>
        <v>产权持有人：中石油昆仑燃气有限公司开封分公司</v>
      </c>
      <c r="R4" s="15" t="e">
        <f>#REF!</f>
        <v>#REF!</v>
      </c>
    </row>
    <row r="5" s="3" customFormat="1" customHeight="1" spans="1:18">
      <c r="A5" s="16" t="s">
        <v>462</v>
      </c>
      <c r="B5" s="41" t="s">
        <v>590</v>
      </c>
      <c r="C5" s="16" t="s">
        <v>591</v>
      </c>
      <c r="D5" s="41" t="s">
        <v>592</v>
      </c>
      <c r="E5" s="41" t="s">
        <v>607</v>
      </c>
      <c r="F5" s="131" t="s">
        <v>593</v>
      </c>
      <c r="G5" s="39" t="s">
        <v>433</v>
      </c>
      <c r="H5" s="530"/>
      <c r="I5" s="532"/>
      <c r="J5" s="533" t="s">
        <v>434</v>
      </c>
      <c r="K5" s="147"/>
      <c r="L5" s="55"/>
      <c r="M5" s="39" t="s">
        <v>435</v>
      </c>
      <c r="N5" s="147"/>
      <c r="O5" s="55"/>
      <c r="P5" s="42" t="s">
        <v>436</v>
      </c>
      <c r="Q5" s="42" t="s">
        <v>467</v>
      </c>
      <c r="R5" s="42" t="s">
        <v>476</v>
      </c>
    </row>
    <row r="6" s="3" customFormat="1" customHeight="1" spans="1:18">
      <c r="A6" s="43"/>
      <c r="B6" s="44"/>
      <c r="C6" s="43"/>
      <c r="D6" s="44"/>
      <c r="E6" s="531"/>
      <c r="F6" s="482"/>
      <c r="G6" s="19" t="s">
        <v>510</v>
      </c>
      <c r="H6" s="19" t="s">
        <v>594</v>
      </c>
      <c r="I6" s="17" t="s">
        <v>595</v>
      </c>
      <c r="J6" s="55" t="s">
        <v>510</v>
      </c>
      <c r="K6" s="19" t="s">
        <v>594</v>
      </c>
      <c r="L6" s="19" t="s">
        <v>595</v>
      </c>
      <c r="M6" s="19" t="s">
        <v>596</v>
      </c>
      <c r="N6" s="19" t="s">
        <v>597</v>
      </c>
      <c r="O6" s="19" t="s">
        <v>595</v>
      </c>
      <c r="P6" s="181"/>
      <c r="Q6" s="181"/>
      <c r="R6" s="181"/>
    </row>
    <row r="7" customHeight="1" spans="1:18">
      <c r="A7" s="20"/>
      <c r="B7" s="20"/>
      <c r="C7" s="20"/>
      <c r="D7" s="21"/>
      <c r="E7" s="20"/>
      <c r="F7" s="484"/>
      <c r="G7" s="474"/>
      <c r="H7" s="24" t="str">
        <f>IF(G7=0,"",I7/G7)</f>
        <v/>
      </c>
      <c r="I7" s="23"/>
      <c r="J7" s="517"/>
      <c r="K7" s="24" t="str">
        <f>IF(J7=0,"",L7/J7)</f>
        <v/>
      </c>
      <c r="L7" s="452"/>
      <c r="M7" s="474"/>
      <c r="N7" s="24"/>
      <c r="O7" s="24">
        <f t="shared" ref="O7:O24" si="0">ROUND(M7*N7,2)</f>
        <v>0</v>
      </c>
      <c r="P7" s="24" t="str">
        <f t="shared" ref="P7:P27" si="1">IF(O7-L7=0,"",(O7-L7))</f>
        <v/>
      </c>
      <c r="Q7" s="24" t="str">
        <f t="shared" ref="Q7:Q27" si="2">IF(L7=0,"",(O7-L7)/L7*100)</f>
        <v/>
      </c>
      <c r="R7" s="25"/>
    </row>
    <row r="8" customHeight="1" spans="1:18">
      <c r="A8" s="20"/>
      <c r="B8" s="20"/>
      <c r="C8" s="20"/>
      <c r="D8" s="74"/>
      <c r="E8" s="20"/>
      <c r="F8" s="72"/>
      <c r="G8" s="474"/>
      <c r="H8" s="24" t="str">
        <f t="shared" ref="H8:H24" si="3">IF(G8=0,"",I8/G8)</f>
        <v/>
      </c>
      <c r="I8" s="23"/>
      <c r="J8" s="517"/>
      <c r="K8" s="24" t="str">
        <f t="shared" ref="K8:K24" si="4">IF(J8=0,"",L8/J8)</f>
        <v/>
      </c>
      <c r="L8" s="452"/>
      <c r="M8" s="474"/>
      <c r="N8" s="24"/>
      <c r="O8" s="24">
        <f t="shared" si="0"/>
        <v>0</v>
      </c>
      <c r="P8" s="24" t="str">
        <f t="shared" si="1"/>
        <v/>
      </c>
      <c r="Q8" s="24" t="str">
        <f t="shared" si="2"/>
        <v/>
      </c>
      <c r="R8" s="25"/>
    </row>
    <row r="9" customHeight="1" spans="1:18">
      <c r="A9" s="20"/>
      <c r="B9" s="20"/>
      <c r="C9" s="20"/>
      <c r="D9" s="21"/>
      <c r="E9" s="20"/>
      <c r="F9" s="72"/>
      <c r="G9" s="474"/>
      <c r="H9" s="24" t="str">
        <f t="shared" si="3"/>
        <v/>
      </c>
      <c r="I9" s="23"/>
      <c r="J9" s="517"/>
      <c r="K9" s="24" t="str">
        <f t="shared" si="4"/>
        <v/>
      </c>
      <c r="L9" s="452"/>
      <c r="M9" s="474"/>
      <c r="N9" s="24"/>
      <c r="O9" s="24">
        <f t="shared" si="0"/>
        <v>0</v>
      </c>
      <c r="P9" s="24" t="str">
        <f t="shared" si="1"/>
        <v/>
      </c>
      <c r="Q9" s="24" t="str">
        <f t="shared" si="2"/>
        <v/>
      </c>
      <c r="R9" s="25"/>
    </row>
    <row r="10" customHeight="1" spans="1:18">
      <c r="A10" s="20"/>
      <c r="B10" s="20"/>
      <c r="C10" s="20"/>
      <c r="D10" s="21"/>
      <c r="E10" s="20"/>
      <c r="F10" s="72"/>
      <c r="G10" s="474"/>
      <c r="H10" s="24" t="str">
        <f t="shared" si="3"/>
        <v/>
      </c>
      <c r="I10" s="23"/>
      <c r="J10" s="517"/>
      <c r="K10" s="24" t="str">
        <f t="shared" si="4"/>
        <v/>
      </c>
      <c r="L10" s="452"/>
      <c r="M10" s="474"/>
      <c r="N10" s="24"/>
      <c r="O10" s="24">
        <f t="shared" si="0"/>
        <v>0</v>
      </c>
      <c r="P10" s="24" t="str">
        <f t="shared" si="1"/>
        <v/>
      </c>
      <c r="Q10" s="24" t="str">
        <f t="shared" si="2"/>
        <v/>
      </c>
      <c r="R10" s="25"/>
    </row>
    <row r="11" customHeight="1" spans="1:18">
      <c r="A11" s="20"/>
      <c r="B11" s="20"/>
      <c r="C11" s="20"/>
      <c r="D11" s="21"/>
      <c r="E11" s="20"/>
      <c r="F11" s="72"/>
      <c r="G11" s="474"/>
      <c r="H11" s="24" t="str">
        <f t="shared" si="3"/>
        <v/>
      </c>
      <c r="I11" s="23"/>
      <c r="J11" s="517"/>
      <c r="K11" s="24" t="str">
        <f t="shared" si="4"/>
        <v/>
      </c>
      <c r="L11" s="452"/>
      <c r="M11" s="474"/>
      <c r="N11" s="24"/>
      <c r="O11" s="24">
        <f t="shared" si="0"/>
        <v>0</v>
      </c>
      <c r="P11" s="24" t="str">
        <f t="shared" si="1"/>
        <v/>
      </c>
      <c r="Q11" s="24" t="str">
        <f t="shared" si="2"/>
        <v/>
      </c>
      <c r="R11" s="25"/>
    </row>
    <row r="12" customHeight="1" spans="1:18">
      <c r="A12" s="20"/>
      <c r="B12" s="20"/>
      <c r="C12" s="20"/>
      <c r="D12" s="21"/>
      <c r="E12" s="20"/>
      <c r="F12" s="72"/>
      <c r="G12" s="474"/>
      <c r="H12" s="24" t="str">
        <f t="shared" si="3"/>
        <v/>
      </c>
      <c r="I12" s="23"/>
      <c r="J12" s="517"/>
      <c r="K12" s="24" t="str">
        <f t="shared" si="4"/>
        <v/>
      </c>
      <c r="L12" s="452"/>
      <c r="M12" s="474"/>
      <c r="N12" s="24"/>
      <c r="O12" s="24">
        <f t="shared" si="0"/>
        <v>0</v>
      </c>
      <c r="P12" s="24" t="str">
        <f t="shared" si="1"/>
        <v/>
      </c>
      <c r="Q12" s="24" t="str">
        <f t="shared" si="2"/>
        <v/>
      </c>
      <c r="R12" s="25"/>
    </row>
    <row r="13" customHeight="1" spans="1:18">
      <c r="A13" s="20"/>
      <c r="B13" s="20"/>
      <c r="C13" s="20"/>
      <c r="D13" s="21"/>
      <c r="E13" s="20"/>
      <c r="F13" s="72"/>
      <c r="G13" s="474"/>
      <c r="H13" s="24" t="str">
        <f t="shared" si="3"/>
        <v/>
      </c>
      <c r="I13" s="23"/>
      <c r="J13" s="517"/>
      <c r="K13" s="24" t="str">
        <f t="shared" si="4"/>
        <v/>
      </c>
      <c r="L13" s="452"/>
      <c r="M13" s="474"/>
      <c r="N13" s="24"/>
      <c r="O13" s="24">
        <f t="shared" si="0"/>
        <v>0</v>
      </c>
      <c r="P13" s="24" t="str">
        <f t="shared" si="1"/>
        <v/>
      </c>
      <c r="Q13" s="24" t="str">
        <f t="shared" si="2"/>
        <v/>
      </c>
      <c r="R13" s="25"/>
    </row>
    <row r="14" customHeight="1" spans="1:18">
      <c r="A14" s="20"/>
      <c r="B14" s="20"/>
      <c r="C14" s="20"/>
      <c r="D14" s="74"/>
      <c r="E14" s="20"/>
      <c r="F14" s="72"/>
      <c r="G14" s="474"/>
      <c r="H14" s="24" t="str">
        <f t="shared" si="3"/>
        <v/>
      </c>
      <c r="I14" s="23"/>
      <c r="J14" s="517"/>
      <c r="K14" s="24" t="str">
        <f t="shared" si="4"/>
        <v/>
      </c>
      <c r="L14" s="452"/>
      <c r="M14" s="474"/>
      <c r="N14" s="24"/>
      <c r="O14" s="24">
        <f t="shared" si="0"/>
        <v>0</v>
      </c>
      <c r="P14" s="24" t="str">
        <f t="shared" si="1"/>
        <v/>
      </c>
      <c r="Q14" s="24" t="str">
        <f t="shared" si="2"/>
        <v/>
      </c>
      <c r="R14" s="25"/>
    </row>
    <row r="15" customHeight="1" spans="1:18">
      <c r="A15" s="20"/>
      <c r="B15" s="20"/>
      <c r="C15" s="20"/>
      <c r="D15" s="74"/>
      <c r="E15" s="20"/>
      <c r="F15" s="72"/>
      <c r="G15" s="474"/>
      <c r="H15" s="24" t="str">
        <f t="shared" si="3"/>
        <v/>
      </c>
      <c r="I15" s="23"/>
      <c r="J15" s="517"/>
      <c r="K15" s="24" t="str">
        <f t="shared" si="4"/>
        <v/>
      </c>
      <c r="L15" s="452"/>
      <c r="M15" s="474"/>
      <c r="N15" s="24"/>
      <c r="O15" s="24">
        <f t="shared" si="0"/>
        <v>0</v>
      </c>
      <c r="P15" s="24" t="str">
        <f t="shared" si="1"/>
        <v/>
      </c>
      <c r="Q15" s="24" t="str">
        <f t="shared" si="2"/>
        <v/>
      </c>
      <c r="R15" s="25"/>
    </row>
    <row r="16" customHeight="1" spans="1:18">
      <c r="A16" s="20"/>
      <c r="B16" s="20"/>
      <c r="C16" s="20"/>
      <c r="D16" s="21"/>
      <c r="E16" s="20"/>
      <c r="F16" s="72"/>
      <c r="G16" s="474"/>
      <c r="H16" s="24" t="str">
        <f t="shared" si="3"/>
        <v/>
      </c>
      <c r="I16" s="23"/>
      <c r="J16" s="517"/>
      <c r="K16" s="24" t="str">
        <f t="shared" si="4"/>
        <v/>
      </c>
      <c r="L16" s="452"/>
      <c r="M16" s="474"/>
      <c r="N16" s="24"/>
      <c r="O16" s="24">
        <f t="shared" si="0"/>
        <v>0</v>
      </c>
      <c r="P16" s="24" t="str">
        <f t="shared" si="1"/>
        <v/>
      </c>
      <c r="Q16" s="24" t="str">
        <f t="shared" si="2"/>
        <v/>
      </c>
      <c r="R16" s="25"/>
    </row>
    <row r="17" customHeight="1" spans="1:18">
      <c r="A17" s="20"/>
      <c r="B17" s="20"/>
      <c r="C17" s="20"/>
      <c r="D17" s="21"/>
      <c r="E17" s="20"/>
      <c r="F17" s="72"/>
      <c r="G17" s="474"/>
      <c r="H17" s="24" t="str">
        <f t="shared" si="3"/>
        <v/>
      </c>
      <c r="I17" s="23"/>
      <c r="J17" s="517"/>
      <c r="K17" s="24" t="str">
        <f t="shared" si="4"/>
        <v/>
      </c>
      <c r="L17" s="452"/>
      <c r="M17" s="474"/>
      <c r="N17" s="24"/>
      <c r="O17" s="24">
        <f t="shared" si="0"/>
        <v>0</v>
      </c>
      <c r="P17" s="24" t="str">
        <f t="shared" si="1"/>
        <v/>
      </c>
      <c r="Q17" s="24" t="str">
        <f t="shared" si="2"/>
        <v/>
      </c>
      <c r="R17" s="25"/>
    </row>
    <row r="18" customHeight="1" spans="1:18">
      <c r="A18" s="20"/>
      <c r="B18" s="20"/>
      <c r="C18" s="20"/>
      <c r="D18" s="21"/>
      <c r="E18" s="20"/>
      <c r="F18" s="72"/>
      <c r="G18" s="474"/>
      <c r="H18" s="24" t="str">
        <f t="shared" si="3"/>
        <v/>
      </c>
      <c r="I18" s="23"/>
      <c r="J18" s="517"/>
      <c r="K18" s="24" t="str">
        <f t="shared" si="4"/>
        <v/>
      </c>
      <c r="L18" s="452"/>
      <c r="M18" s="474"/>
      <c r="N18" s="24"/>
      <c r="O18" s="24">
        <f t="shared" si="0"/>
        <v>0</v>
      </c>
      <c r="P18" s="24" t="str">
        <f t="shared" si="1"/>
        <v/>
      </c>
      <c r="Q18" s="24" t="str">
        <f t="shared" si="2"/>
        <v/>
      </c>
      <c r="R18" s="25"/>
    </row>
    <row r="19" customHeight="1" spans="1:18">
      <c r="A19" s="20"/>
      <c r="B19" s="20"/>
      <c r="C19" s="20"/>
      <c r="D19" s="21"/>
      <c r="E19" s="20"/>
      <c r="F19" s="72"/>
      <c r="G19" s="474"/>
      <c r="H19" s="24" t="str">
        <f t="shared" si="3"/>
        <v/>
      </c>
      <c r="I19" s="23"/>
      <c r="J19" s="517"/>
      <c r="K19" s="24" t="str">
        <f t="shared" si="4"/>
        <v/>
      </c>
      <c r="L19" s="452"/>
      <c r="M19" s="474"/>
      <c r="N19" s="24"/>
      <c r="O19" s="24">
        <f t="shared" si="0"/>
        <v>0</v>
      </c>
      <c r="P19" s="24" t="str">
        <f t="shared" si="1"/>
        <v/>
      </c>
      <c r="Q19" s="24" t="str">
        <f t="shared" si="2"/>
        <v/>
      </c>
      <c r="R19" s="25"/>
    </row>
    <row r="20" customHeight="1" spans="1:18">
      <c r="A20" s="20"/>
      <c r="B20" s="20"/>
      <c r="C20" s="20"/>
      <c r="D20" s="21"/>
      <c r="E20" s="20"/>
      <c r="F20" s="72"/>
      <c r="G20" s="474"/>
      <c r="H20" s="24" t="str">
        <f t="shared" si="3"/>
        <v/>
      </c>
      <c r="I20" s="23"/>
      <c r="J20" s="517"/>
      <c r="K20" s="24" t="str">
        <f t="shared" si="4"/>
        <v/>
      </c>
      <c r="L20" s="452"/>
      <c r="M20" s="474"/>
      <c r="N20" s="24"/>
      <c r="O20" s="24">
        <f t="shared" si="0"/>
        <v>0</v>
      </c>
      <c r="P20" s="24" t="str">
        <f t="shared" si="1"/>
        <v/>
      </c>
      <c r="Q20" s="24" t="str">
        <f t="shared" si="2"/>
        <v/>
      </c>
      <c r="R20" s="25"/>
    </row>
    <row r="21" customHeight="1" spans="1:18">
      <c r="A21" s="20"/>
      <c r="B21" s="20"/>
      <c r="C21" s="20"/>
      <c r="D21" s="21"/>
      <c r="E21" s="20"/>
      <c r="F21" s="72"/>
      <c r="G21" s="474"/>
      <c r="H21" s="24" t="str">
        <f t="shared" si="3"/>
        <v/>
      </c>
      <c r="I21" s="23"/>
      <c r="J21" s="517"/>
      <c r="K21" s="24" t="str">
        <f t="shared" si="4"/>
        <v/>
      </c>
      <c r="L21" s="452"/>
      <c r="M21" s="474"/>
      <c r="N21" s="24"/>
      <c r="O21" s="24">
        <f t="shared" si="0"/>
        <v>0</v>
      </c>
      <c r="P21" s="24" t="str">
        <f t="shared" si="1"/>
        <v/>
      </c>
      <c r="Q21" s="24" t="str">
        <f t="shared" si="2"/>
        <v/>
      </c>
      <c r="R21" s="25"/>
    </row>
    <row r="22" customHeight="1" spans="1:18">
      <c r="A22" s="20"/>
      <c r="B22" s="20"/>
      <c r="C22" s="20"/>
      <c r="D22" s="74"/>
      <c r="E22" s="20"/>
      <c r="F22" s="72"/>
      <c r="G22" s="474"/>
      <c r="H22" s="24" t="str">
        <f t="shared" si="3"/>
        <v/>
      </c>
      <c r="I22" s="23"/>
      <c r="J22" s="517"/>
      <c r="K22" s="24" t="str">
        <f t="shared" si="4"/>
        <v/>
      </c>
      <c r="L22" s="452"/>
      <c r="M22" s="474"/>
      <c r="N22" s="24"/>
      <c r="O22" s="24">
        <f t="shared" si="0"/>
        <v>0</v>
      </c>
      <c r="P22" s="24" t="str">
        <f t="shared" si="1"/>
        <v/>
      </c>
      <c r="Q22" s="24" t="str">
        <f t="shared" si="2"/>
        <v/>
      </c>
      <c r="R22" s="25"/>
    </row>
    <row r="23" customHeight="1" spans="1:18">
      <c r="A23" s="20"/>
      <c r="B23" s="20"/>
      <c r="C23" s="20"/>
      <c r="D23" s="74"/>
      <c r="E23" s="20"/>
      <c r="F23" s="72"/>
      <c r="G23" s="474"/>
      <c r="H23" s="24" t="str">
        <f t="shared" si="3"/>
        <v/>
      </c>
      <c r="I23" s="23"/>
      <c r="J23" s="517"/>
      <c r="K23" s="24" t="str">
        <f t="shared" si="4"/>
        <v/>
      </c>
      <c r="L23" s="452"/>
      <c r="M23" s="474"/>
      <c r="N23" s="24"/>
      <c r="O23" s="24">
        <f t="shared" si="0"/>
        <v>0</v>
      </c>
      <c r="P23" s="24" t="str">
        <f t="shared" si="1"/>
        <v/>
      </c>
      <c r="Q23" s="24" t="str">
        <f t="shared" si="2"/>
        <v/>
      </c>
      <c r="R23" s="25"/>
    </row>
    <row r="24" customHeight="1" spans="1:18">
      <c r="A24" s="20"/>
      <c r="B24" s="20"/>
      <c r="C24" s="20"/>
      <c r="D24" s="21"/>
      <c r="E24" s="20"/>
      <c r="F24" s="72"/>
      <c r="G24" s="474"/>
      <c r="H24" s="24" t="str">
        <f t="shared" si="3"/>
        <v/>
      </c>
      <c r="I24" s="23"/>
      <c r="J24" s="517"/>
      <c r="K24" s="24" t="str">
        <f t="shared" si="4"/>
        <v/>
      </c>
      <c r="L24" s="452"/>
      <c r="M24" s="474"/>
      <c r="N24" s="24"/>
      <c r="O24" s="24">
        <f t="shared" si="0"/>
        <v>0</v>
      </c>
      <c r="P24" s="24" t="str">
        <f t="shared" si="1"/>
        <v/>
      </c>
      <c r="Q24" s="24" t="str">
        <f t="shared" si="2"/>
        <v/>
      </c>
      <c r="R24" s="25"/>
    </row>
    <row r="25" customHeight="1" spans="1:18">
      <c r="A25" s="27" t="s">
        <v>598</v>
      </c>
      <c r="B25" s="121"/>
      <c r="C25" s="121"/>
      <c r="D25" s="28"/>
      <c r="E25" s="20"/>
      <c r="F25" s="72"/>
      <c r="G25" s="474"/>
      <c r="H25" s="24"/>
      <c r="I25" s="23">
        <f>SUM(I7:I24)</f>
        <v>0</v>
      </c>
      <c r="J25" s="513"/>
      <c r="K25" s="24"/>
      <c r="L25" s="24">
        <f>SUM(L7:L24)</f>
        <v>0</v>
      </c>
      <c r="M25" s="474"/>
      <c r="N25" s="24"/>
      <c r="O25" s="24">
        <f>SUM(O7:O24)</f>
        <v>0</v>
      </c>
      <c r="P25" s="24" t="str">
        <f t="shared" si="1"/>
        <v/>
      </c>
      <c r="Q25" s="24" t="str">
        <f t="shared" si="2"/>
        <v/>
      </c>
      <c r="R25" s="25"/>
    </row>
    <row r="26" customHeight="1" spans="1:18">
      <c r="A26" s="439" t="s">
        <v>587</v>
      </c>
      <c r="B26" s="129"/>
      <c r="C26" s="129"/>
      <c r="D26" s="28"/>
      <c r="E26" s="20"/>
      <c r="F26" s="72"/>
      <c r="G26" s="474"/>
      <c r="H26" s="452"/>
      <c r="I26" s="23"/>
      <c r="J26" s="517"/>
      <c r="K26" s="452"/>
      <c r="L26" s="452"/>
      <c r="M26" s="474"/>
      <c r="N26" s="24"/>
      <c r="O26" s="24"/>
      <c r="P26" s="24" t="str">
        <f t="shared" si="1"/>
        <v/>
      </c>
      <c r="Q26" s="24" t="str">
        <f t="shared" si="2"/>
        <v/>
      </c>
      <c r="R26" s="25"/>
    </row>
    <row r="27" customHeight="1" spans="1:18">
      <c r="A27" s="27" t="s">
        <v>530</v>
      </c>
      <c r="B27" s="121"/>
      <c r="C27" s="121"/>
      <c r="D27" s="57"/>
      <c r="E27" s="20"/>
      <c r="F27" s="72"/>
      <c r="G27" s="474"/>
      <c r="H27" s="24"/>
      <c r="I27" s="23">
        <f>I25-I26</f>
        <v>0</v>
      </c>
      <c r="J27" s="513"/>
      <c r="K27" s="24"/>
      <c r="L27" s="24">
        <f>L25-L26</f>
        <v>0</v>
      </c>
      <c r="M27" s="474"/>
      <c r="N27" s="24"/>
      <c r="O27" s="24">
        <f>O25-O26</f>
        <v>0</v>
      </c>
      <c r="P27" s="24" t="str">
        <f t="shared" si="1"/>
        <v/>
      </c>
      <c r="Q27" s="24" t="str">
        <f t="shared" si="2"/>
        <v/>
      </c>
      <c r="R27" s="25"/>
    </row>
    <row r="28" customHeight="1" spans="1:15">
      <c r="A28" s="30" t="str">
        <f>封面!D9&amp;封面!F9</f>
        <v>产权持有人填表人：刘砚岷</v>
      </c>
      <c r="O28" s="5" t="str">
        <f>"评估人员："&amp;封面!F21</f>
        <v>评估人员：</v>
      </c>
    </row>
    <row r="29" customHeight="1" spans="1:1">
      <c r="A29" s="4" t="str">
        <f>CONCATENATE(封面!D13,封面!F13,封面!G13,封面!H13,封面!I13,封面!J13,封面!K13)</f>
        <v>填表日期：2024年9月20日</v>
      </c>
    </row>
  </sheetData>
  <mergeCells count="17">
    <mergeCell ref="A2:R2"/>
    <mergeCell ref="A3:R3"/>
    <mergeCell ref="G5:I5"/>
    <mergeCell ref="J5:L5"/>
    <mergeCell ref="M5:O5"/>
    <mergeCell ref="A25:D25"/>
    <mergeCell ref="A26:D26"/>
    <mergeCell ref="A27:D27"/>
    <mergeCell ref="A5:A6"/>
    <mergeCell ref="B5:B6"/>
    <mergeCell ref="C5:C6"/>
    <mergeCell ref="D5:D6"/>
    <mergeCell ref="E5:E6"/>
    <mergeCell ref="F5:F6"/>
    <mergeCell ref="P5:P6"/>
    <mergeCell ref="Q5:Q6"/>
    <mergeCell ref="R5:R6"/>
  </mergeCells>
  <hyperlinks>
    <hyperlink ref="A1" location="索引目录!E23" display="返回索引页"/>
    <hyperlink ref="B1" location="存货汇总!B9" display="返回"/>
  </hyperlinks>
  <printOptions horizontalCentered="1"/>
  <pageMargins left="0.354330708661417" right="0.354330708661417" top="0.78740157480315" bottom="0.78740157480315" header="0.88" footer="0.511811023622047"/>
  <pageSetup paperSize="9" scale="72" fitToHeight="0" orientation="landscape"/>
  <headerFooter alignWithMargins="0">
    <oddHeader>&amp;R&amp;"宋体,常规"&amp;9表&amp;"Times New Roman,常规"3-11-4
&amp;"宋体,常规"共&amp;"Times New Roman,常规"&amp;N&amp;"宋体,常规"页第&amp;"Times New Roman,常规"&amp;P&amp;"宋体,常规"页</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1"/>
  <sheetViews>
    <sheetView showGridLines="0" workbookViewId="0">
      <selection activeCell="A2" sqref="A2:L2"/>
    </sheetView>
  </sheetViews>
  <sheetFormatPr defaultColWidth="11" defaultRowHeight="15.9" customHeight="1"/>
  <cols>
    <col min="1" max="1" width="6.9" style="4" customWidth="1"/>
    <col min="2" max="16384" width="11" style="4"/>
  </cols>
  <sheetData>
    <row r="1" s="124" customFormat="1" ht="12" customHeight="1" spans="1:1">
      <c r="A1" s="773" t="s">
        <v>135</v>
      </c>
    </row>
    <row r="2" ht="29.4" customHeight="1" spans="1:12">
      <c r="A2" s="774" t="s">
        <v>136</v>
      </c>
      <c r="B2" s="774"/>
      <c r="C2" s="774"/>
      <c r="D2" s="774"/>
      <c r="E2" s="774"/>
      <c r="F2" s="774"/>
      <c r="G2" s="774"/>
      <c r="H2" s="774"/>
      <c r="I2" s="774"/>
      <c r="J2" s="774"/>
      <c r="K2" s="774"/>
      <c r="L2" s="774"/>
    </row>
    <row r="3" customHeight="1" spans="1:2">
      <c r="A3" s="775">
        <v>1</v>
      </c>
      <c r="B3" s="4" t="s">
        <v>137</v>
      </c>
    </row>
    <row r="4" customHeight="1" spans="1:2">
      <c r="A4" s="13"/>
      <c r="B4" s="4" t="s">
        <v>138</v>
      </c>
    </row>
    <row r="5" customHeight="1" spans="1:2">
      <c r="A5" s="775">
        <v>2</v>
      </c>
      <c r="B5" s="4" t="s">
        <v>139</v>
      </c>
    </row>
    <row r="6" customHeight="1" spans="1:2">
      <c r="A6" s="775">
        <v>3</v>
      </c>
      <c r="B6" s="4" t="s">
        <v>140</v>
      </c>
    </row>
    <row r="7" customHeight="1" spans="1:2">
      <c r="A7" s="775">
        <v>4</v>
      </c>
      <c r="B7" s="4" t="s">
        <v>141</v>
      </c>
    </row>
    <row r="8" customHeight="1" spans="1:2">
      <c r="A8" s="775"/>
      <c r="B8" s="4" t="s">
        <v>142</v>
      </c>
    </row>
    <row r="9" customHeight="1" spans="1:2">
      <c r="A9" s="775"/>
      <c r="B9" s="4" t="s">
        <v>143</v>
      </c>
    </row>
    <row r="10" customHeight="1" spans="1:2">
      <c r="A10" s="775"/>
      <c r="B10" s="4" t="s">
        <v>144</v>
      </c>
    </row>
    <row r="11" customHeight="1" spans="1:2">
      <c r="A11" s="775"/>
      <c r="B11" s="4" t="s">
        <v>145</v>
      </c>
    </row>
    <row r="12" customHeight="1" spans="1:2">
      <c r="A12" s="775">
        <v>5</v>
      </c>
      <c r="B12" s="4" t="s">
        <v>146</v>
      </c>
    </row>
    <row r="13" customHeight="1" spans="1:2">
      <c r="A13" s="775">
        <v>6</v>
      </c>
      <c r="B13" s="4" t="s">
        <v>147</v>
      </c>
    </row>
    <row r="14" customHeight="1" spans="1:2">
      <c r="A14" s="775">
        <v>7</v>
      </c>
      <c r="B14" s="4" t="s">
        <v>148</v>
      </c>
    </row>
    <row r="15" customHeight="1" spans="1:2">
      <c r="A15" s="775">
        <v>8</v>
      </c>
      <c r="B15" s="4" t="s">
        <v>149</v>
      </c>
    </row>
    <row r="16" customHeight="1" spans="1:13">
      <c r="A16" s="776"/>
      <c r="B16" s="772" t="s">
        <v>150</v>
      </c>
      <c r="C16" s="772"/>
      <c r="D16" s="772"/>
      <c r="E16" s="772"/>
      <c r="F16" s="772"/>
      <c r="G16" s="772"/>
      <c r="H16" s="772"/>
      <c r="I16" s="772"/>
      <c r="J16" s="772"/>
      <c r="K16" s="772"/>
      <c r="L16" s="772"/>
      <c r="M16" s="772"/>
    </row>
    <row r="17" customHeight="1" spans="1:13">
      <c r="A17" s="777"/>
      <c r="B17" s="772"/>
      <c r="C17" s="772"/>
      <c r="D17" s="772"/>
      <c r="E17" s="772"/>
      <c r="F17" s="772"/>
      <c r="G17" s="772"/>
      <c r="H17" s="772"/>
      <c r="I17" s="772"/>
      <c r="J17" s="772"/>
      <c r="K17" s="772"/>
      <c r="L17" s="772"/>
      <c r="M17" s="772"/>
    </row>
    <row r="18" s="772" customFormat="1" customHeight="1" spans="2:13">
      <c r="B18" s="778" t="s">
        <v>151</v>
      </c>
      <c r="C18" s="778"/>
      <c r="D18" s="778"/>
      <c r="E18" s="778"/>
      <c r="F18" s="778"/>
      <c r="G18" s="778"/>
      <c r="H18" s="778"/>
      <c r="I18" s="778"/>
      <c r="J18" s="778"/>
      <c r="K18" s="778"/>
      <c r="L18" s="778"/>
      <c r="M18" s="778"/>
    </row>
    <row r="19" s="772" customFormat="1" customHeight="1" spans="1:13">
      <c r="A19" s="778"/>
      <c r="B19" s="779"/>
      <c r="C19" s="778"/>
      <c r="D19" s="778"/>
      <c r="E19" s="778"/>
      <c r="F19" s="778"/>
      <c r="G19" s="778"/>
      <c r="H19" s="778"/>
      <c r="I19" s="778"/>
      <c r="J19" s="778"/>
      <c r="K19" s="778"/>
      <c r="L19" s="778"/>
      <c r="M19" s="778"/>
    </row>
    <row r="20" customHeight="1" spans="2:13">
      <c r="B20" s="780" t="s">
        <v>152</v>
      </c>
      <c r="C20" s="781"/>
      <c r="D20" s="781"/>
      <c r="E20" s="781"/>
      <c r="F20" s="781"/>
      <c r="G20" s="781"/>
      <c r="H20" s="781"/>
      <c r="I20" s="781"/>
      <c r="J20" s="781"/>
      <c r="K20" s="781"/>
      <c r="L20" s="781"/>
      <c r="M20" s="781"/>
    </row>
    <row r="21" customHeight="1" spans="2:13">
      <c r="B21" s="780"/>
      <c r="C21" s="781"/>
      <c r="D21" s="781"/>
      <c r="E21" s="781"/>
      <c r="F21" s="781"/>
      <c r="G21" s="781"/>
      <c r="H21" s="781"/>
      <c r="I21" s="781"/>
      <c r="J21" s="781"/>
      <c r="K21" s="781"/>
      <c r="L21" s="781"/>
      <c r="M21" s="781"/>
    </row>
  </sheetData>
  <mergeCells count="1">
    <mergeCell ref="A2:L2"/>
  </mergeCells>
  <hyperlinks>
    <hyperlink ref="A1" location="索引目录!B3" display="返回索引页"/>
  </hyperlinks>
  <pageMargins left="0.75" right="0.75" top="1" bottom="1" header="0.5" footer="0.5"/>
  <pageSetup paperSize="9" scale="58" orientation="portrait"/>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31"/>
  <sheetViews>
    <sheetView workbookViewId="0">
      <selection activeCell="A2" sqref="A2:V2"/>
    </sheetView>
  </sheetViews>
  <sheetFormatPr defaultColWidth="11" defaultRowHeight="15.75" customHeight="1"/>
  <cols>
    <col min="1" max="1" width="4.6" style="4" customWidth="1"/>
    <col min="2" max="2" width="9.4" style="4" customWidth="1"/>
    <col min="3" max="3" width="19" style="4" customWidth="1"/>
    <col min="4" max="4" width="10.1" style="4" customWidth="1"/>
    <col min="5" max="5" width="8.6" style="4" customWidth="1"/>
    <col min="6" max="6" width="11.4" style="4" customWidth="1" outlineLevel="1"/>
    <col min="7" max="7" width="10.1" style="5" customWidth="1" outlineLevel="1"/>
    <col min="8" max="8" width="8.6" style="5" customWidth="1" outlineLevel="1"/>
    <col min="9" max="9" width="7.4" style="5" customWidth="1" outlineLevel="1"/>
    <col min="10" max="10" width="11.4" style="5" customWidth="1" outlineLevel="1"/>
    <col min="11" max="11" width="8.4" style="5" customWidth="1"/>
    <col min="12" max="12" width="5.4" style="5" customWidth="1"/>
    <col min="13" max="13" width="6.1" style="5" customWidth="1"/>
    <col min="14" max="14" width="11.4" style="465" customWidth="1"/>
    <col min="15" max="15" width="8.1" style="5" customWidth="1"/>
    <col min="16" max="16" width="5.1" style="5" customWidth="1"/>
    <col min="17" max="17" width="6.1" style="5" customWidth="1"/>
    <col min="18" max="18" width="6.4" style="5" customWidth="1"/>
    <col min="19" max="19" width="11" style="5" customWidth="1"/>
    <col min="20" max="20" width="8.5" style="5" customWidth="1"/>
    <col min="21" max="21" width="6.6" style="5" customWidth="1"/>
    <col min="22" max="22" width="8.6" style="5" customWidth="1"/>
    <col min="23" max="23" width="8.1" style="5" customWidth="1"/>
    <col min="24" max="44" width="9" style="5" customWidth="1"/>
    <col min="45" max="16384" width="11" style="5"/>
  </cols>
  <sheetData>
    <row r="1" s="1" customFormat="1" ht="12" customHeight="1" spans="1:22">
      <c r="A1" s="70" t="s">
        <v>135</v>
      </c>
      <c r="B1" s="71" t="s">
        <v>429</v>
      </c>
      <c r="C1" s="124"/>
      <c r="D1" s="71"/>
      <c r="E1" s="8"/>
      <c r="F1" s="8"/>
      <c r="G1" s="9"/>
      <c r="H1" s="9"/>
      <c r="I1" s="9"/>
      <c r="J1" s="9"/>
      <c r="K1" s="9"/>
      <c r="L1" s="9"/>
      <c r="M1" s="9"/>
      <c r="N1" s="9"/>
      <c r="O1" s="9"/>
      <c r="P1" s="9"/>
      <c r="Q1" s="9"/>
      <c r="R1" s="9"/>
      <c r="S1" s="9"/>
      <c r="T1" s="9"/>
      <c r="U1" s="9"/>
      <c r="V1" s="9"/>
    </row>
    <row r="2" s="2" customFormat="1" ht="29.4" customHeight="1" spans="1:22">
      <c r="A2" s="10" t="s">
        <v>608</v>
      </c>
      <c r="B2" s="10"/>
      <c r="C2" s="11"/>
      <c r="D2" s="11"/>
      <c r="E2" s="11"/>
      <c r="F2" s="11"/>
      <c r="G2" s="11"/>
      <c r="H2" s="11"/>
      <c r="I2" s="11"/>
      <c r="J2" s="11"/>
      <c r="K2" s="11"/>
      <c r="L2" s="11"/>
      <c r="M2" s="11"/>
      <c r="N2" s="11"/>
      <c r="O2" s="11"/>
      <c r="P2" s="11"/>
      <c r="Q2" s="11"/>
      <c r="R2" s="11"/>
      <c r="S2" s="11"/>
      <c r="T2" s="11"/>
      <c r="U2" s="11"/>
      <c r="V2" s="11"/>
    </row>
    <row r="3" ht="14.25" customHeight="1" spans="1:22">
      <c r="A3" s="13" t="str">
        <f>CONCATENATE(封面!D7,封面!F7,封面!G7,封面!H7,封面!I7,封面!J7,封面!K7)</f>
        <v>评估基准日：2024年8月31日</v>
      </c>
      <c r="B3" s="13"/>
      <c r="C3" s="13"/>
      <c r="D3" s="13"/>
      <c r="E3" s="13"/>
      <c r="F3" s="13"/>
      <c r="G3" s="13"/>
      <c r="H3" s="13"/>
      <c r="I3" s="13"/>
      <c r="J3" s="13"/>
      <c r="K3" s="13"/>
      <c r="L3" s="13"/>
      <c r="M3" s="13"/>
      <c r="N3" s="13"/>
      <c r="O3" s="13"/>
      <c r="P3" s="13"/>
      <c r="Q3" s="13"/>
      <c r="R3" s="13"/>
      <c r="S3" s="13"/>
      <c r="T3" s="13"/>
      <c r="U3" s="13"/>
      <c r="V3" s="13"/>
    </row>
    <row r="4" customHeight="1" spans="1:22">
      <c r="A4" s="4" t="str">
        <f>封面!D5&amp;封面!F5</f>
        <v>产权持有人：中石油昆仑燃气有限公司开封分公司</v>
      </c>
      <c r="V4" s="15" t="e">
        <f>#REF!</f>
        <v>#REF!</v>
      </c>
    </row>
    <row r="5" s="3" customFormat="1" customHeight="1" spans="1:23">
      <c r="A5" s="16" t="s">
        <v>462</v>
      </c>
      <c r="B5" s="41" t="s">
        <v>590</v>
      </c>
      <c r="C5" s="16" t="s">
        <v>609</v>
      </c>
      <c r="D5" s="16" t="s">
        <v>592</v>
      </c>
      <c r="E5" s="131" t="s">
        <v>593</v>
      </c>
      <c r="F5" s="480" t="s">
        <v>610</v>
      </c>
      <c r="G5" s="481" t="s">
        <v>611</v>
      </c>
      <c r="H5" s="19" t="s">
        <v>433</v>
      </c>
      <c r="I5" s="46"/>
      <c r="J5" s="52"/>
      <c r="K5" s="53" t="s">
        <v>434</v>
      </c>
      <c r="L5" s="53"/>
      <c r="M5" s="53"/>
      <c r="N5" s="54"/>
      <c r="O5" s="19" t="s">
        <v>435</v>
      </c>
      <c r="P5" s="19"/>
      <c r="Q5" s="19"/>
      <c r="R5" s="19"/>
      <c r="S5" s="19"/>
      <c r="T5" s="42" t="s">
        <v>436</v>
      </c>
      <c r="U5" s="143" t="s">
        <v>467</v>
      </c>
      <c r="V5" s="19" t="s">
        <v>476</v>
      </c>
      <c r="W5" s="19" t="s">
        <v>600</v>
      </c>
    </row>
    <row r="6" s="3" customFormat="1" ht="22.5" spans="1:23">
      <c r="A6" s="43"/>
      <c r="B6" s="44"/>
      <c r="C6" s="43"/>
      <c r="D6" s="43"/>
      <c r="E6" s="482"/>
      <c r="F6" s="483"/>
      <c r="G6" s="169"/>
      <c r="H6" s="19" t="s">
        <v>510</v>
      </c>
      <c r="I6" s="19" t="s">
        <v>594</v>
      </c>
      <c r="J6" s="17" t="s">
        <v>595</v>
      </c>
      <c r="K6" s="55" t="s">
        <v>510</v>
      </c>
      <c r="L6" s="111" t="s">
        <v>612</v>
      </c>
      <c r="M6" s="111" t="s">
        <v>613</v>
      </c>
      <c r="N6" s="19" t="s">
        <v>595</v>
      </c>
      <c r="O6" s="529" t="s">
        <v>596</v>
      </c>
      <c r="P6" s="111" t="s">
        <v>612</v>
      </c>
      <c r="Q6" s="111" t="s">
        <v>613</v>
      </c>
      <c r="R6" s="19" t="s">
        <v>614</v>
      </c>
      <c r="S6" s="19" t="s">
        <v>595</v>
      </c>
      <c r="T6" s="45"/>
      <c r="U6" s="144"/>
      <c r="V6" s="46"/>
      <c r="W6" s="46"/>
    </row>
    <row r="7" s="3" customFormat="1" customHeight="1" spans="1:23">
      <c r="A7" s="20"/>
      <c r="B7" s="20"/>
      <c r="C7" s="21"/>
      <c r="D7" s="471"/>
      <c r="E7" s="484"/>
      <c r="F7" s="522"/>
      <c r="G7" s="97"/>
      <c r="H7" s="474"/>
      <c r="I7" s="24" t="str">
        <f t="shared" ref="I7:I25" si="0">IF(H7=0,"",J7/H7)</f>
        <v/>
      </c>
      <c r="J7" s="23"/>
      <c r="K7" s="517"/>
      <c r="L7" s="464"/>
      <c r="M7" s="24" t="str">
        <f>IF(K7=0,"",N7/K7)</f>
        <v/>
      </c>
      <c r="N7" s="452"/>
      <c r="O7" s="474"/>
      <c r="P7" s="24"/>
      <c r="Q7" s="24"/>
      <c r="R7" s="24"/>
      <c r="S7" s="24">
        <f>ROUND(O7*Q7,2)</f>
        <v>0</v>
      </c>
      <c r="T7" s="24" t="str">
        <f t="shared" ref="T7:T27" si="1">IF(S7-N7=0,"",(S7-N7))</f>
        <v/>
      </c>
      <c r="U7" s="24" t="str">
        <f t="shared" ref="U7:U27" si="2">IF(N7=0,"",(S7-N7)/N7*100)</f>
        <v/>
      </c>
      <c r="V7" s="25"/>
      <c r="W7" s="59"/>
    </row>
    <row r="8" customHeight="1" spans="1:23">
      <c r="A8" s="20"/>
      <c r="B8" s="20"/>
      <c r="C8" s="74"/>
      <c r="D8" s="74"/>
      <c r="E8" s="72"/>
      <c r="F8" s="526"/>
      <c r="G8" s="97"/>
      <c r="H8" s="474"/>
      <c r="I8" s="24" t="str">
        <f t="shared" si="0"/>
        <v/>
      </c>
      <c r="J8" s="23"/>
      <c r="K8" s="517"/>
      <c r="L8" s="464"/>
      <c r="M8" s="24" t="str">
        <f t="shared" ref="M8:M25" si="3">IF(K8=0,"",N8/K8)</f>
        <v/>
      </c>
      <c r="N8" s="452"/>
      <c r="O8" s="474"/>
      <c r="P8" s="24"/>
      <c r="Q8" s="24"/>
      <c r="R8" s="24"/>
      <c r="S8" s="24">
        <f t="shared" ref="S8:S24" si="4">ROUND(O8*Q8,2)</f>
        <v>0</v>
      </c>
      <c r="T8" s="24" t="str">
        <f t="shared" si="1"/>
        <v/>
      </c>
      <c r="U8" s="24" t="str">
        <f t="shared" si="2"/>
        <v/>
      </c>
      <c r="V8" s="25"/>
      <c r="W8" s="25"/>
    </row>
    <row r="9" customHeight="1" spans="1:23">
      <c r="A9" s="20"/>
      <c r="B9" s="20"/>
      <c r="C9" s="21"/>
      <c r="D9" s="21"/>
      <c r="E9" s="72"/>
      <c r="F9" s="169"/>
      <c r="G9" s="97"/>
      <c r="H9" s="474"/>
      <c r="I9" s="24" t="str">
        <f t="shared" si="0"/>
        <v/>
      </c>
      <c r="J9" s="23"/>
      <c r="K9" s="517"/>
      <c r="L9" s="464"/>
      <c r="M9" s="24" t="str">
        <f t="shared" si="3"/>
        <v/>
      </c>
      <c r="N9" s="452"/>
      <c r="O9" s="474"/>
      <c r="P9" s="24"/>
      <c r="Q9" s="24"/>
      <c r="R9" s="24"/>
      <c r="S9" s="24">
        <f t="shared" si="4"/>
        <v>0</v>
      </c>
      <c r="T9" s="24" t="str">
        <f t="shared" si="1"/>
        <v/>
      </c>
      <c r="U9" s="24" t="str">
        <f t="shared" si="2"/>
        <v/>
      </c>
      <c r="V9" s="25"/>
      <c r="W9" s="25"/>
    </row>
    <row r="10" customHeight="1" spans="1:23">
      <c r="A10" s="20"/>
      <c r="B10" s="20"/>
      <c r="C10" s="21"/>
      <c r="D10" s="21"/>
      <c r="E10" s="72"/>
      <c r="F10" s="169"/>
      <c r="G10" s="97"/>
      <c r="H10" s="474"/>
      <c r="I10" s="24" t="str">
        <f t="shared" si="0"/>
        <v/>
      </c>
      <c r="J10" s="23"/>
      <c r="K10" s="517"/>
      <c r="L10" s="464"/>
      <c r="M10" s="24" t="str">
        <f t="shared" si="3"/>
        <v/>
      </c>
      <c r="N10" s="452"/>
      <c r="O10" s="474"/>
      <c r="P10" s="24"/>
      <c r="Q10" s="24"/>
      <c r="R10" s="24"/>
      <c r="S10" s="24">
        <f t="shared" si="4"/>
        <v>0</v>
      </c>
      <c r="T10" s="24" t="str">
        <f t="shared" si="1"/>
        <v/>
      </c>
      <c r="U10" s="24" t="str">
        <f t="shared" si="2"/>
        <v/>
      </c>
      <c r="V10" s="25"/>
      <c r="W10" s="25"/>
    </row>
    <row r="11" customHeight="1" spans="1:23">
      <c r="A11" s="20"/>
      <c r="B11" s="20"/>
      <c r="C11" s="21"/>
      <c r="D11" s="21"/>
      <c r="E11" s="72"/>
      <c r="F11" s="169"/>
      <c r="G11" s="97"/>
      <c r="H11" s="474"/>
      <c r="I11" s="24" t="str">
        <f t="shared" si="0"/>
        <v/>
      </c>
      <c r="J11" s="23"/>
      <c r="K11" s="517"/>
      <c r="L11" s="464"/>
      <c r="M11" s="24" t="str">
        <f t="shared" si="3"/>
        <v/>
      </c>
      <c r="N11" s="452"/>
      <c r="O11" s="474"/>
      <c r="P11" s="24"/>
      <c r="Q11" s="24"/>
      <c r="R11" s="24"/>
      <c r="S11" s="24">
        <f t="shared" si="4"/>
        <v>0</v>
      </c>
      <c r="T11" s="24" t="str">
        <f t="shared" si="1"/>
        <v/>
      </c>
      <c r="U11" s="24" t="str">
        <f t="shared" si="2"/>
        <v/>
      </c>
      <c r="V11" s="25"/>
      <c r="W11" s="25"/>
    </row>
    <row r="12" customHeight="1" spans="1:23">
      <c r="A12" s="20"/>
      <c r="B12" s="20"/>
      <c r="C12" s="21"/>
      <c r="D12" s="21"/>
      <c r="E12" s="72"/>
      <c r="F12" s="169"/>
      <c r="G12" s="97"/>
      <c r="H12" s="474"/>
      <c r="I12" s="24" t="str">
        <f t="shared" si="0"/>
        <v/>
      </c>
      <c r="J12" s="23"/>
      <c r="K12" s="517"/>
      <c r="L12" s="464"/>
      <c r="M12" s="24" t="str">
        <f t="shared" si="3"/>
        <v/>
      </c>
      <c r="N12" s="452"/>
      <c r="O12" s="474"/>
      <c r="P12" s="24"/>
      <c r="Q12" s="24"/>
      <c r="R12" s="24"/>
      <c r="S12" s="24">
        <f t="shared" si="4"/>
        <v>0</v>
      </c>
      <c r="T12" s="24" t="str">
        <f t="shared" si="1"/>
        <v/>
      </c>
      <c r="U12" s="24" t="str">
        <f t="shared" si="2"/>
        <v/>
      </c>
      <c r="V12" s="25"/>
      <c r="W12" s="25"/>
    </row>
    <row r="13" customHeight="1" spans="1:23">
      <c r="A13" s="20"/>
      <c r="B13" s="20"/>
      <c r="C13" s="21"/>
      <c r="D13" s="21"/>
      <c r="E13" s="72"/>
      <c r="F13" s="527"/>
      <c r="G13" s="97"/>
      <c r="H13" s="474"/>
      <c r="I13" s="24" t="str">
        <f t="shared" si="0"/>
        <v/>
      </c>
      <c r="J13" s="23"/>
      <c r="K13" s="517"/>
      <c r="L13" s="464"/>
      <c r="M13" s="24" t="str">
        <f t="shared" si="3"/>
        <v/>
      </c>
      <c r="N13" s="452"/>
      <c r="O13" s="474"/>
      <c r="P13" s="24"/>
      <c r="Q13" s="24"/>
      <c r="R13" s="24"/>
      <c r="S13" s="24">
        <f t="shared" si="4"/>
        <v>0</v>
      </c>
      <c r="T13" s="24" t="str">
        <f t="shared" si="1"/>
        <v/>
      </c>
      <c r="U13" s="24" t="str">
        <f t="shared" si="2"/>
        <v/>
      </c>
      <c r="V13" s="25"/>
      <c r="W13" s="25"/>
    </row>
    <row r="14" customHeight="1" spans="1:23">
      <c r="A14" s="20"/>
      <c r="B14" s="20"/>
      <c r="C14" s="74"/>
      <c r="D14" s="74"/>
      <c r="E14" s="72"/>
      <c r="F14" s="526"/>
      <c r="G14" s="97"/>
      <c r="H14" s="474"/>
      <c r="I14" s="24" t="str">
        <f t="shared" si="0"/>
        <v/>
      </c>
      <c r="J14" s="23"/>
      <c r="K14" s="517"/>
      <c r="L14" s="464"/>
      <c r="M14" s="24" t="str">
        <f t="shared" si="3"/>
        <v/>
      </c>
      <c r="N14" s="452"/>
      <c r="O14" s="474"/>
      <c r="P14" s="24"/>
      <c r="Q14" s="24"/>
      <c r="R14" s="24"/>
      <c r="S14" s="24">
        <f t="shared" si="4"/>
        <v>0</v>
      </c>
      <c r="T14" s="24" t="str">
        <f t="shared" si="1"/>
        <v/>
      </c>
      <c r="U14" s="24" t="str">
        <f t="shared" si="2"/>
        <v/>
      </c>
      <c r="V14" s="25"/>
      <c r="W14" s="25"/>
    </row>
    <row r="15" customHeight="1" spans="1:23">
      <c r="A15" s="20"/>
      <c r="B15" s="20"/>
      <c r="C15" s="74"/>
      <c r="D15" s="74"/>
      <c r="E15" s="72"/>
      <c r="F15" s="526"/>
      <c r="G15" s="97"/>
      <c r="H15" s="474"/>
      <c r="I15" s="24" t="str">
        <f t="shared" si="0"/>
        <v/>
      </c>
      <c r="J15" s="23"/>
      <c r="K15" s="517"/>
      <c r="L15" s="464"/>
      <c r="M15" s="24" t="str">
        <f t="shared" si="3"/>
        <v/>
      </c>
      <c r="N15" s="452"/>
      <c r="O15" s="474"/>
      <c r="P15" s="24"/>
      <c r="Q15" s="24"/>
      <c r="R15" s="24"/>
      <c r="S15" s="24">
        <f t="shared" si="4"/>
        <v>0</v>
      </c>
      <c r="T15" s="24" t="str">
        <f t="shared" si="1"/>
        <v/>
      </c>
      <c r="U15" s="24" t="str">
        <f t="shared" si="2"/>
        <v/>
      </c>
      <c r="V15" s="25"/>
      <c r="W15" s="25"/>
    </row>
    <row r="16" customHeight="1" spans="1:23">
      <c r="A16" s="20"/>
      <c r="B16" s="20"/>
      <c r="C16" s="21"/>
      <c r="D16" s="21"/>
      <c r="E16" s="72"/>
      <c r="F16" s="169"/>
      <c r="G16" s="97"/>
      <c r="H16" s="474"/>
      <c r="I16" s="24" t="str">
        <f t="shared" si="0"/>
        <v/>
      </c>
      <c r="J16" s="23"/>
      <c r="K16" s="517"/>
      <c r="L16" s="464"/>
      <c r="M16" s="24" t="str">
        <f t="shared" si="3"/>
        <v/>
      </c>
      <c r="N16" s="452"/>
      <c r="O16" s="474"/>
      <c r="P16" s="24"/>
      <c r="Q16" s="24"/>
      <c r="R16" s="24"/>
      <c r="S16" s="24">
        <f t="shared" si="4"/>
        <v>0</v>
      </c>
      <c r="T16" s="24" t="str">
        <f t="shared" si="1"/>
        <v/>
      </c>
      <c r="U16" s="24" t="str">
        <f t="shared" si="2"/>
        <v/>
      </c>
      <c r="V16" s="25"/>
      <c r="W16" s="25"/>
    </row>
    <row r="17" customHeight="1" spans="1:23">
      <c r="A17" s="20"/>
      <c r="B17" s="20"/>
      <c r="C17" s="21"/>
      <c r="D17" s="21"/>
      <c r="E17" s="72"/>
      <c r="F17" s="169"/>
      <c r="G17" s="97"/>
      <c r="H17" s="474"/>
      <c r="I17" s="24" t="str">
        <f t="shared" si="0"/>
        <v/>
      </c>
      <c r="J17" s="23"/>
      <c r="K17" s="517"/>
      <c r="L17" s="464"/>
      <c r="M17" s="24" t="str">
        <f t="shared" si="3"/>
        <v/>
      </c>
      <c r="N17" s="452"/>
      <c r="O17" s="474"/>
      <c r="P17" s="24"/>
      <c r="Q17" s="24"/>
      <c r="R17" s="24"/>
      <c r="S17" s="24">
        <f t="shared" si="4"/>
        <v>0</v>
      </c>
      <c r="T17" s="24" t="str">
        <f t="shared" si="1"/>
        <v/>
      </c>
      <c r="U17" s="24" t="str">
        <f t="shared" si="2"/>
        <v/>
      </c>
      <c r="V17" s="25"/>
      <c r="W17" s="25"/>
    </row>
    <row r="18" customHeight="1" spans="1:23">
      <c r="A18" s="20"/>
      <c r="B18" s="20"/>
      <c r="C18" s="21"/>
      <c r="D18" s="21"/>
      <c r="E18" s="72"/>
      <c r="F18" s="169"/>
      <c r="G18" s="97"/>
      <c r="H18" s="474"/>
      <c r="I18" s="24" t="str">
        <f t="shared" si="0"/>
        <v/>
      </c>
      <c r="J18" s="23"/>
      <c r="K18" s="517"/>
      <c r="L18" s="464"/>
      <c r="M18" s="24" t="str">
        <f t="shared" si="3"/>
        <v/>
      </c>
      <c r="N18" s="452"/>
      <c r="O18" s="474"/>
      <c r="P18" s="24"/>
      <c r="Q18" s="24"/>
      <c r="R18" s="24"/>
      <c r="S18" s="24">
        <f t="shared" si="4"/>
        <v>0</v>
      </c>
      <c r="T18" s="24" t="str">
        <f t="shared" si="1"/>
        <v/>
      </c>
      <c r="U18" s="24" t="str">
        <f t="shared" si="2"/>
        <v/>
      </c>
      <c r="V18" s="25"/>
      <c r="W18" s="25"/>
    </row>
    <row r="19" customHeight="1" spans="1:23">
      <c r="A19" s="20"/>
      <c r="B19" s="20"/>
      <c r="C19" s="21"/>
      <c r="D19" s="21"/>
      <c r="E19" s="72"/>
      <c r="F19" s="169"/>
      <c r="G19" s="97"/>
      <c r="H19" s="474"/>
      <c r="I19" s="24" t="str">
        <f t="shared" si="0"/>
        <v/>
      </c>
      <c r="J19" s="23"/>
      <c r="K19" s="517"/>
      <c r="L19" s="464"/>
      <c r="M19" s="24" t="str">
        <f t="shared" si="3"/>
        <v/>
      </c>
      <c r="N19" s="452"/>
      <c r="O19" s="474"/>
      <c r="P19" s="24"/>
      <c r="Q19" s="24"/>
      <c r="R19" s="24"/>
      <c r="S19" s="24">
        <f t="shared" si="4"/>
        <v>0</v>
      </c>
      <c r="T19" s="24" t="str">
        <f t="shared" si="1"/>
        <v/>
      </c>
      <c r="U19" s="24" t="str">
        <f t="shared" si="2"/>
        <v/>
      </c>
      <c r="V19" s="25"/>
      <c r="W19" s="25"/>
    </row>
    <row r="20" customHeight="1" spans="1:23">
      <c r="A20" s="20"/>
      <c r="B20" s="20"/>
      <c r="C20" s="21"/>
      <c r="D20" s="21"/>
      <c r="E20" s="72"/>
      <c r="F20" s="169"/>
      <c r="G20" s="97"/>
      <c r="H20" s="474"/>
      <c r="I20" s="24" t="str">
        <f t="shared" si="0"/>
        <v/>
      </c>
      <c r="J20" s="23"/>
      <c r="K20" s="517"/>
      <c r="L20" s="464"/>
      <c r="M20" s="24" t="str">
        <f t="shared" si="3"/>
        <v/>
      </c>
      <c r="N20" s="452"/>
      <c r="O20" s="474"/>
      <c r="P20" s="24"/>
      <c r="Q20" s="24"/>
      <c r="R20" s="24"/>
      <c r="S20" s="24">
        <f t="shared" si="4"/>
        <v>0</v>
      </c>
      <c r="T20" s="24" t="str">
        <f t="shared" si="1"/>
        <v/>
      </c>
      <c r="U20" s="24" t="str">
        <f t="shared" si="2"/>
        <v/>
      </c>
      <c r="V20" s="25"/>
      <c r="W20" s="25"/>
    </row>
    <row r="21" customHeight="1" spans="1:23">
      <c r="A21" s="20"/>
      <c r="B21" s="20"/>
      <c r="C21" s="21"/>
      <c r="D21" s="21"/>
      <c r="E21" s="72"/>
      <c r="F21" s="169"/>
      <c r="G21" s="97"/>
      <c r="H21" s="474"/>
      <c r="I21" s="24" t="str">
        <f t="shared" si="0"/>
        <v/>
      </c>
      <c r="J21" s="23"/>
      <c r="K21" s="517"/>
      <c r="L21" s="464"/>
      <c r="M21" s="24" t="str">
        <f t="shared" si="3"/>
        <v/>
      </c>
      <c r="N21" s="452"/>
      <c r="O21" s="474"/>
      <c r="P21" s="24"/>
      <c r="Q21" s="24"/>
      <c r="R21" s="24"/>
      <c r="S21" s="24">
        <f t="shared" si="4"/>
        <v>0</v>
      </c>
      <c r="T21" s="24" t="str">
        <f t="shared" si="1"/>
        <v/>
      </c>
      <c r="U21" s="24" t="str">
        <f t="shared" si="2"/>
        <v/>
      </c>
      <c r="V21" s="25"/>
      <c r="W21" s="25"/>
    </row>
    <row r="22" customHeight="1" spans="1:23">
      <c r="A22" s="20"/>
      <c r="B22" s="20"/>
      <c r="C22" s="74"/>
      <c r="D22" s="74"/>
      <c r="E22" s="72"/>
      <c r="F22" s="526"/>
      <c r="G22" s="97"/>
      <c r="H22" s="474"/>
      <c r="I22" s="24" t="str">
        <f t="shared" si="0"/>
        <v/>
      </c>
      <c r="J22" s="23"/>
      <c r="K22" s="517"/>
      <c r="L22" s="464"/>
      <c r="M22" s="24" t="str">
        <f t="shared" si="3"/>
        <v/>
      </c>
      <c r="N22" s="452"/>
      <c r="O22" s="474"/>
      <c r="P22" s="24"/>
      <c r="Q22" s="24"/>
      <c r="R22" s="24"/>
      <c r="S22" s="24">
        <f t="shared" si="4"/>
        <v>0</v>
      </c>
      <c r="T22" s="24" t="str">
        <f t="shared" si="1"/>
        <v/>
      </c>
      <c r="U22" s="24" t="str">
        <f t="shared" si="2"/>
        <v/>
      </c>
      <c r="V22" s="25"/>
      <c r="W22" s="25"/>
    </row>
    <row r="23" customHeight="1" spans="1:23">
      <c r="A23" s="20"/>
      <c r="B23" s="20"/>
      <c r="C23" s="74"/>
      <c r="D23" s="74"/>
      <c r="E23" s="72"/>
      <c r="F23" s="526"/>
      <c r="G23" s="97"/>
      <c r="H23" s="474"/>
      <c r="I23" s="24" t="str">
        <f t="shared" si="0"/>
        <v/>
      </c>
      <c r="J23" s="23"/>
      <c r="K23" s="517"/>
      <c r="L23" s="464"/>
      <c r="M23" s="24" t="str">
        <f t="shared" si="3"/>
        <v/>
      </c>
      <c r="N23" s="452"/>
      <c r="O23" s="474"/>
      <c r="P23" s="24"/>
      <c r="Q23" s="24"/>
      <c r="R23" s="24"/>
      <c r="S23" s="24">
        <f t="shared" si="4"/>
        <v>0</v>
      </c>
      <c r="T23" s="24" t="str">
        <f t="shared" si="1"/>
        <v/>
      </c>
      <c r="U23" s="24" t="str">
        <f t="shared" si="2"/>
        <v/>
      </c>
      <c r="V23" s="25"/>
      <c r="W23" s="25"/>
    </row>
    <row r="24" customHeight="1" spans="1:23">
      <c r="A24" s="20"/>
      <c r="B24" s="20"/>
      <c r="C24" s="21"/>
      <c r="D24" s="21"/>
      <c r="E24" s="72"/>
      <c r="F24" s="169"/>
      <c r="G24" s="97"/>
      <c r="H24" s="474"/>
      <c r="I24" s="24" t="str">
        <f t="shared" si="0"/>
        <v/>
      </c>
      <c r="J24" s="23"/>
      <c r="K24" s="517"/>
      <c r="L24" s="464"/>
      <c r="M24" s="24" t="str">
        <f t="shared" si="3"/>
        <v/>
      </c>
      <c r="N24" s="452"/>
      <c r="O24" s="474"/>
      <c r="P24" s="24"/>
      <c r="Q24" s="24"/>
      <c r="R24" s="24"/>
      <c r="S24" s="24">
        <f t="shared" si="4"/>
        <v>0</v>
      </c>
      <c r="T24" s="24" t="str">
        <f t="shared" si="1"/>
        <v/>
      </c>
      <c r="U24" s="24" t="str">
        <f t="shared" si="2"/>
        <v/>
      </c>
      <c r="V24" s="25"/>
      <c r="W24" s="25"/>
    </row>
    <row r="25" customHeight="1" spans="1:23">
      <c r="A25" s="27" t="s">
        <v>598</v>
      </c>
      <c r="B25" s="121"/>
      <c r="C25" s="28"/>
      <c r="D25" s="21"/>
      <c r="E25" s="72"/>
      <c r="F25" s="169"/>
      <c r="G25" s="97"/>
      <c r="H25" s="474"/>
      <c r="I25" s="24" t="str">
        <f t="shared" si="0"/>
        <v/>
      </c>
      <c r="J25" s="23">
        <f>SUM(J7:J24)</f>
        <v>0</v>
      </c>
      <c r="K25" s="517"/>
      <c r="L25" s="464"/>
      <c r="M25" s="24" t="str">
        <f t="shared" si="3"/>
        <v/>
      </c>
      <c r="N25" s="24">
        <f>SUM(N7:N24)</f>
        <v>0</v>
      </c>
      <c r="O25" s="474"/>
      <c r="P25" s="24"/>
      <c r="Q25" s="24"/>
      <c r="R25" s="24"/>
      <c r="S25" s="24">
        <f>SUM(S7:S24)</f>
        <v>0</v>
      </c>
      <c r="T25" s="24" t="str">
        <f t="shared" si="1"/>
        <v/>
      </c>
      <c r="U25" s="24" t="str">
        <f t="shared" si="2"/>
        <v/>
      </c>
      <c r="V25" s="25"/>
      <c r="W25" s="25"/>
    </row>
    <row r="26" customHeight="1" spans="1:23">
      <c r="A26" s="439" t="s">
        <v>587</v>
      </c>
      <c r="B26" s="129"/>
      <c r="C26" s="28"/>
      <c r="D26" s="21"/>
      <c r="E26" s="72"/>
      <c r="F26" s="169"/>
      <c r="G26" s="97"/>
      <c r="H26" s="474"/>
      <c r="I26" s="452"/>
      <c r="J26" s="23"/>
      <c r="K26" s="517"/>
      <c r="L26" s="464"/>
      <c r="M26" s="452"/>
      <c r="N26" s="452"/>
      <c r="O26" s="474"/>
      <c r="P26" s="24"/>
      <c r="Q26" s="24"/>
      <c r="R26" s="24"/>
      <c r="S26" s="24"/>
      <c r="T26" s="24" t="str">
        <f t="shared" si="1"/>
        <v/>
      </c>
      <c r="U26" s="24" t="str">
        <f t="shared" si="2"/>
        <v/>
      </c>
      <c r="V26" s="25"/>
      <c r="W26" s="25"/>
    </row>
    <row r="27" customHeight="1" spans="1:23">
      <c r="A27" s="27" t="s">
        <v>530</v>
      </c>
      <c r="B27" s="121"/>
      <c r="C27" s="57"/>
      <c r="D27" s="60"/>
      <c r="E27" s="72"/>
      <c r="F27" s="528"/>
      <c r="G27" s="97"/>
      <c r="H27" s="474"/>
      <c r="I27" s="24"/>
      <c r="J27" s="23">
        <f>J25-J26</f>
        <v>0</v>
      </c>
      <c r="K27" s="513"/>
      <c r="L27" s="26"/>
      <c r="M27" s="24"/>
      <c r="N27" s="24">
        <f>N25-N26</f>
        <v>0</v>
      </c>
      <c r="O27" s="474"/>
      <c r="P27" s="24"/>
      <c r="Q27" s="24"/>
      <c r="R27" s="24"/>
      <c r="S27" s="24">
        <f>S25-S26</f>
        <v>0</v>
      </c>
      <c r="T27" s="24" t="str">
        <f t="shared" si="1"/>
        <v/>
      </c>
      <c r="U27" s="24" t="str">
        <f t="shared" si="2"/>
        <v/>
      </c>
      <c r="V27" s="25"/>
      <c r="W27" s="25"/>
    </row>
    <row r="28" customHeight="1" spans="1:17">
      <c r="A28" s="30" t="str">
        <f>封面!D9&amp;封面!F9</f>
        <v>产权持有人填表人：刘砚岷</v>
      </c>
      <c r="K28" s="465"/>
      <c r="L28" s="465"/>
      <c r="N28" s="5"/>
      <c r="Q28" s="5" t="str">
        <f>"评估人员："&amp;封面!F21</f>
        <v>评估人员：</v>
      </c>
    </row>
    <row r="29" customHeight="1" spans="1:13">
      <c r="A29" s="4" t="str">
        <f>CONCATENATE(封面!D13,封面!F13,封面!G13,封面!H13,封面!I13,封面!J13,封面!K13)</f>
        <v>填表日期：2024年9月20日</v>
      </c>
      <c r="K29" s="465"/>
      <c r="L29" s="465"/>
      <c r="M29" s="465"/>
    </row>
    <row r="30" customHeight="1" spans="1:13">
      <c r="A30" s="13"/>
      <c r="B30" s="13"/>
      <c r="C30" s="447" t="s">
        <v>602</v>
      </c>
      <c r="D30" s="447"/>
      <c r="E30" s="4" t="s">
        <v>603</v>
      </c>
      <c r="K30" s="465"/>
      <c r="L30" s="465"/>
      <c r="M30" s="465"/>
    </row>
    <row r="31" customHeight="1" spans="1:13">
      <c r="A31" s="13"/>
      <c r="B31" s="13"/>
      <c r="E31" s="4" t="s">
        <v>604</v>
      </c>
      <c r="K31" s="465"/>
      <c r="L31" s="465"/>
      <c r="M31" s="465"/>
    </row>
  </sheetData>
  <mergeCells count="19">
    <mergeCell ref="A2:V2"/>
    <mergeCell ref="A3:V3"/>
    <mergeCell ref="H5:J5"/>
    <mergeCell ref="K5:N5"/>
    <mergeCell ref="O5:S5"/>
    <mergeCell ref="A25:C25"/>
    <mergeCell ref="A26:C26"/>
    <mergeCell ref="A27:C27"/>
    <mergeCell ref="A5:A6"/>
    <mergeCell ref="B5:B6"/>
    <mergeCell ref="C5:C6"/>
    <mergeCell ref="D5:D6"/>
    <mergeCell ref="E5:E6"/>
    <mergeCell ref="F5:F6"/>
    <mergeCell ref="G5:G6"/>
    <mergeCell ref="T5:T6"/>
    <mergeCell ref="U5:U6"/>
    <mergeCell ref="V5:V6"/>
    <mergeCell ref="W5:W6"/>
  </mergeCells>
  <hyperlinks>
    <hyperlink ref="A1" location="索引目录!E24" display="返回索引页"/>
    <hyperlink ref="B1" location="存货汇总!B10" display="返回"/>
  </hyperlinks>
  <printOptions horizontalCentered="1"/>
  <pageMargins left="0.354330708661417" right="0.354330708661417" top="0.78740157480315" bottom="0.78740157480315" header="0.85" footer="0.511811023622047"/>
  <pageSetup paperSize="9" scale="72" fitToHeight="0" orientation="landscape"/>
  <headerFooter alignWithMargins="0">
    <oddHeader>&amp;R&amp;"宋体,常规"&amp;9表&amp;"Times New Roman,常规"3-11-5
&amp;"宋体,常规"共&amp;"Times New Roman,常规"&amp;N&amp;"宋体,常规"页第&amp;"Times New Roman,常规"&amp;P&amp;"宋体,常规"页</oddHead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9"/>
  <sheetViews>
    <sheetView workbookViewId="0">
      <selection activeCell="A2" sqref="A2:V2"/>
    </sheetView>
  </sheetViews>
  <sheetFormatPr defaultColWidth="11" defaultRowHeight="15.75" customHeight="1"/>
  <cols>
    <col min="1" max="1" width="4.5" style="4" customWidth="1"/>
    <col min="2" max="2" width="10.1" style="4" customWidth="1"/>
    <col min="3" max="3" width="19.6" style="4" customWidth="1"/>
    <col min="4" max="4" width="10.9" style="4" customWidth="1"/>
    <col min="5" max="5" width="5.1" style="4" customWidth="1"/>
    <col min="6" max="6" width="8.5" style="4" customWidth="1" outlineLevel="1"/>
    <col min="7" max="7" width="9.5" style="4" customWidth="1" outlineLevel="1"/>
    <col min="8" max="10" width="9.6" style="5" customWidth="1" outlineLevel="1"/>
    <col min="11" max="12" width="8.1" style="5" customWidth="1" outlineLevel="1"/>
    <col min="13" max="13" width="11.5" style="5" customWidth="1" outlineLevel="1"/>
    <col min="14" max="14" width="10.1" style="5" customWidth="1"/>
    <col min="15" max="15" width="9.1" style="5" customWidth="1"/>
    <col min="16" max="16" width="13.1" style="5" customWidth="1"/>
    <col min="17" max="17" width="10.1" style="5" customWidth="1"/>
    <col min="18" max="18" width="9.6" style="5" customWidth="1"/>
    <col min="19" max="19" width="13.5" style="5" customWidth="1"/>
    <col min="20" max="20" width="11.4" style="5" customWidth="1"/>
    <col min="21" max="21" width="6.6" style="5" customWidth="1"/>
    <col min="22" max="22" width="11" style="5" customWidth="1"/>
    <col min="23" max="16384" width="11" style="5"/>
  </cols>
  <sheetData>
    <row r="1" s="1" customFormat="1" ht="12" customHeight="1" spans="1:22">
      <c r="A1" s="70" t="s">
        <v>135</v>
      </c>
      <c r="B1" s="71" t="s">
        <v>429</v>
      </c>
      <c r="C1" s="71"/>
      <c r="D1" s="71"/>
      <c r="E1" s="8"/>
      <c r="F1" s="8"/>
      <c r="G1" s="8"/>
      <c r="H1" s="9"/>
      <c r="I1" s="9"/>
      <c r="J1" s="9"/>
      <c r="K1" s="9"/>
      <c r="L1" s="9"/>
      <c r="M1" s="9"/>
      <c r="N1" s="9"/>
      <c r="O1" s="9"/>
      <c r="P1" s="9"/>
      <c r="Q1" s="9"/>
      <c r="R1" s="9"/>
      <c r="S1" s="9"/>
      <c r="T1" s="9"/>
      <c r="U1" s="9"/>
      <c r="V1" s="9"/>
    </row>
    <row r="2" s="2" customFormat="1" ht="29.4" customHeight="1" spans="1:22">
      <c r="A2" s="10" t="s">
        <v>615</v>
      </c>
      <c r="B2" s="11"/>
      <c r="C2" s="11"/>
      <c r="D2" s="11"/>
      <c r="E2" s="11"/>
      <c r="F2" s="11"/>
      <c r="G2" s="11"/>
      <c r="H2" s="11"/>
      <c r="I2" s="11"/>
      <c r="J2" s="11"/>
      <c r="K2" s="11"/>
      <c r="L2" s="11"/>
      <c r="M2" s="11"/>
      <c r="N2" s="11"/>
      <c r="O2" s="11"/>
      <c r="P2" s="11"/>
      <c r="Q2" s="11"/>
      <c r="R2" s="11"/>
      <c r="S2" s="11"/>
      <c r="T2" s="11"/>
      <c r="U2" s="11"/>
      <c r="V2" s="11"/>
    </row>
    <row r="3" ht="14.25" customHeight="1" spans="1:22">
      <c r="A3" s="13" t="str">
        <f>CONCATENATE(封面!D7,封面!F7,封面!G7,封面!H7,封面!I7,封面!J7,封面!K7)</f>
        <v>评估基准日：2024年8月31日</v>
      </c>
      <c r="B3" s="13"/>
      <c r="C3" s="13"/>
      <c r="D3" s="13"/>
      <c r="E3" s="13"/>
      <c r="F3" s="13"/>
      <c r="G3" s="13"/>
      <c r="H3" s="13"/>
      <c r="I3" s="13"/>
      <c r="J3" s="13"/>
      <c r="K3" s="13"/>
      <c r="L3" s="13"/>
      <c r="M3" s="13"/>
      <c r="N3" s="13"/>
      <c r="O3" s="13"/>
      <c r="P3" s="13"/>
      <c r="Q3" s="13"/>
      <c r="R3" s="13"/>
      <c r="S3" s="13"/>
      <c r="T3" s="13"/>
      <c r="U3" s="13"/>
      <c r="V3" s="13"/>
    </row>
    <row r="4" customHeight="1" spans="1:22">
      <c r="A4" s="4" t="str">
        <f>封面!D5&amp;封面!F5</f>
        <v>产权持有人：中石油昆仑燃气有限公司开封分公司</v>
      </c>
      <c r="V4" s="15" t="e">
        <f>#REF!</f>
        <v>#REF!</v>
      </c>
    </row>
    <row r="5" s="3" customFormat="1" customHeight="1" spans="1:22">
      <c r="A5" s="16" t="s">
        <v>462</v>
      </c>
      <c r="B5" s="41" t="s">
        <v>590</v>
      </c>
      <c r="C5" s="16" t="s">
        <v>591</v>
      </c>
      <c r="D5" s="41" t="s">
        <v>592</v>
      </c>
      <c r="E5" s="131" t="s">
        <v>593</v>
      </c>
      <c r="F5" s="518" t="s">
        <v>616</v>
      </c>
      <c r="G5" s="519" t="s">
        <v>617</v>
      </c>
      <c r="H5" s="520" t="s">
        <v>618</v>
      </c>
      <c r="I5" s="524" t="s">
        <v>619</v>
      </c>
      <c r="J5" s="525" t="s">
        <v>611</v>
      </c>
      <c r="K5" s="19" t="s">
        <v>433</v>
      </c>
      <c r="L5" s="46"/>
      <c r="M5" s="52"/>
      <c r="N5" s="53" t="s">
        <v>434</v>
      </c>
      <c r="O5" s="53"/>
      <c r="P5" s="54"/>
      <c r="Q5" s="19" t="s">
        <v>435</v>
      </c>
      <c r="R5" s="19"/>
      <c r="S5" s="46"/>
      <c r="T5" s="42" t="s">
        <v>436</v>
      </c>
      <c r="U5" s="19" t="s">
        <v>467</v>
      </c>
      <c r="V5" s="19" t="s">
        <v>476</v>
      </c>
    </row>
    <row r="6" s="3" customFormat="1" customHeight="1" spans="1:22">
      <c r="A6" s="43"/>
      <c r="B6" s="44"/>
      <c r="C6" s="43"/>
      <c r="D6" s="44"/>
      <c r="E6" s="482"/>
      <c r="F6" s="521"/>
      <c r="G6" s="521"/>
      <c r="H6" s="522"/>
      <c r="I6" s="522"/>
      <c r="J6" s="522"/>
      <c r="K6" s="19" t="s">
        <v>510</v>
      </c>
      <c r="L6" s="19" t="s">
        <v>594</v>
      </c>
      <c r="M6" s="17" t="s">
        <v>595</v>
      </c>
      <c r="N6" s="55" t="s">
        <v>510</v>
      </c>
      <c r="O6" s="19" t="s">
        <v>594</v>
      </c>
      <c r="P6" s="19" t="s">
        <v>595</v>
      </c>
      <c r="Q6" s="19" t="s">
        <v>596</v>
      </c>
      <c r="R6" s="19" t="s">
        <v>597</v>
      </c>
      <c r="S6" s="19" t="s">
        <v>595</v>
      </c>
      <c r="T6" s="181"/>
      <c r="U6" s="46"/>
      <c r="V6" s="46"/>
    </row>
    <row r="7" s="3" customFormat="1" customHeight="1" spans="1:22">
      <c r="A7" s="20"/>
      <c r="B7" s="21"/>
      <c r="C7" s="471"/>
      <c r="D7" s="471"/>
      <c r="E7" s="484"/>
      <c r="F7" s="523"/>
      <c r="G7" s="523"/>
      <c r="H7" s="102"/>
      <c r="I7" s="97"/>
      <c r="J7" s="97"/>
      <c r="K7" s="474"/>
      <c r="L7" s="24" t="str">
        <f>IF(K7=0,"",M7/K7)</f>
        <v/>
      </c>
      <c r="M7" s="23"/>
      <c r="N7" s="517"/>
      <c r="O7" s="24" t="str">
        <f>IF(N7=0,"",P7/N7)</f>
        <v/>
      </c>
      <c r="P7" s="452"/>
      <c r="Q7" s="474"/>
      <c r="R7" s="24"/>
      <c r="S7" s="24">
        <f>ROUND(Q7*R7,2)</f>
        <v>0</v>
      </c>
      <c r="T7" s="24" t="str">
        <f t="shared" ref="T7:T27" si="0">IF(S7-P7=0,"",(S7-P7))</f>
        <v/>
      </c>
      <c r="U7" s="24" t="str">
        <f t="shared" ref="U7:U27" si="1">IF(P7=0,"",(S7-P7)/P7*100)</f>
        <v/>
      </c>
      <c r="V7" s="25"/>
    </row>
    <row r="8" customHeight="1" spans="1:22">
      <c r="A8" s="20"/>
      <c r="B8" s="74"/>
      <c r="C8" s="74"/>
      <c r="D8" s="74"/>
      <c r="E8" s="72"/>
      <c r="F8" s="523"/>
      <c r="G8" s="523"/>
      <c r="H8" s="102"/>
      <c r="I8" s="97"/>
      <c r="J8" s="97"/>
      <c r="K8" s="474"/>
      <c r="L8" s="24" t="str">
        <f t="shared" ref="L8:L24" si="2">IF(K8=0,"",M8/K8)</f>
        <v/>
      </c>
      <c r="M8" s="23"/>
      <c r="N8" s="517"/>
      <c r="O8" s="24" t="str">
        <f t="shared" ref="O8:O24" si="3">IF(N8=0,"",P8/N8)</f>
        <v/>
      </c>
      <c r="P8" s="452"/>
      <c r="Q8" s="474"/>
      <c r="R8" s="24"/>
      <c r="S8" s="24">
        <f t="shared" ref="S8:S24" si="4">ROUND(Q8*R8,2)</f>
        <v>0</v>
      </c>
      <c r="T8" s="24" t="str">
        <f t="shared" si="0"/>
        <v/>
      </c>
      <c r="U8" s="24" t="str">
        <f t="shared" si="1"/>
        <v/>
      </c>
      <c r="V8" s="25"/>
    </row>
    <row r="9" customHeight="1" spans="1:22">
      <c r="A9" s="20"/>
      <c r="B9" s="21"/>
      <c r="C9" s="21"/>
      <c r="D9" s="21"/>
      <c r="E9" s="72"/>
      <c r="F9" s="523"/>
      <c r="G9" s="523"/>
      <c r="H9" s="102"/>
      <c r="I9" s="97"/>
      <c r="J9" s="97"/>
      <c r="K9" s="474"/>
      <c r="L9" s="24" t="str">
        <f t="shared" si="2"/>
        <v/>
      </c>
      <c r="M9" s="23"/>
      <c r="N9" s="517"/>
      <c r="O9" s="24" t="str">
        <f t="shared" si="3"/>
        <v/>
      </c>
      <c r="P9" s="452"/>
      <c r="Q9" s="474"/>
      <c r="R9" s="24"/>
      <c r="S9" s="24">
        <f t="shared" si="4"/>
        <v>0</v>
      </c>
      <c r="T9" s="24" t="str">
        <f t="shared" si="0"/>
        <v/>
      </c>
      <c r="U9" s="24" t="str">
        <f t="shared" si="1"/>
        <v/>
      </c>
      <c r="V9" s="25"/>
    </row>
    <row r="10" customHeight="1" spans="1:22">
      <c r="A10" s="20"/>
      <c r="B10" s="21"/>
      <c r="C10" s="21"/>
      <c r="D10" s="21"/>
      <c r="E10" s="72"/>
      <c r="F10" s="523"/>
      <c r="G10" s="523"/>
      <c r="H10" s="102"/>
      <c r="I10" s="97"/>
      <c r="J10" s="97"/>
      <c r="K10" s="474"/>
      <c r="L10" s="24" t="str">
        <f t="shared" si="2"/>
        <v/>
      </c>
      <c r="M10" s="23"/>
      <c r="N10" s="517"/>
      <c r="O10" s="24" t="str">
        <f t="shared" si="3"/>
        <v/>
      </c>
      <c r="P10" s="452"/>
      <c r="Q10" s="474"/>
      <c r="R10" s="24"/>
      <c r="S10" s="24">
        <f t="shared" si="4"/>
        <v>0</v>
      </c>
      <c r="T10" s="24" t="str">
        <f t="shared" si="0"/>
        <v/>
      </c>
      <c r="U10" s="24" t="str">
        <f t="shared" si="1"/>
        <v/>
      </c>
      <c r="V10" s="25"/>
    </row>
    <row r="11" customHeight="1" spans="1:22">
      <c r="A11" s="20"/>
      <c r="B11" s="21"/>
      <c r="C11" s="21"/>
      <c r="D11" s="21"/>
      <c r="E11" s="72"/>
      <c r="F11" s="523"/>
      <c r="G11" s="523"/>
      <c r="H11" s="102"/>
      <c r="I11" s="97"/>
      <c r="J11" s="97"/>
      <c r="K11" s="474"/>
      <c r="L11" s="24" t="str">
        <f t="shared" si="2"/>
        <v/>
      </c>
      <c r="M11" s="23"/>
      <c r="N11" s="517"/>
      <c r="O11" s="24" t="str">
        <f t="shared" si="3"/>
        <v/>
      </c>
      <c r="P11" s="452"/>
      <c r="Q11" s="474"/>
      <c r="R11" s="24"/>
      <c r="S11" s="24">
        <f t="shared" si="4"/>
        <v>0</v>
      </c>
      <c r="T11" s="24" t="str">
        <f t="shared" si="0"/>
        <v/>
      </c>
      <c r="U11" s="24" t="str">
        <f t="shared" si="1"/>
        <v/>
      </c>
      <c r="V11" s="25"/>
    </row>
    <row r="12" customHeight="1" spans="1:22">
      <c r="A12" s="20"/>
      <c r="B12" s="21"/>
      <c r="C12" s="21"/>
      <c r="D12" s="21"/>
      <c r="E12" s="72"/>
      <c r="F12" s="523"/>
      <c r="G12" s="523"/>
      <c r="H12" s="102"/>
      <c r="I12" s="97"/>
      <c r="J12" s="97"/>
      <c r="K12" s="474"/>
      <c r="L12" s="24" t="str">
        <f t="shared" si="2"/>
        <v/>
      </c>
      <c r="M12" s="23"/>
      <c r="N12" s="517"/>
      <c r="O12" s="24" t="str">
        <f t="shared" si="3"/>
        <v/>
      </c>
      <c r="P12" s="452"/>
      <c r="Q12" s="474"/>
      <c r="R12" s="24"/>
      <c r="S12" s="24">
        <f t="shared" si="4"/>
        <v>0</v>
      </c>
      <c r="T12" s="24" t="str">
        <f t="shared" si="0"/>
        <v/>
      </c>
      <c r="U12" s="24" t="str">
        <f t="shared" si="1"/>
        <v/>
      </c>
      <c r="V12" s="25"/>
    </row>
    <row r="13" customHeight="1" spans="1:22">
      <c r="A13" s="20"/>
      <c r="B13" s="21"/>
      <c r="C13" s="21"/>
      <c r="D13" s="21"/>
      <c r="E13" s="72"/>
      <c r="F13" s="523"/>
      <c r="G13" s="523"/>
      <c r="H13" s="102"/>
      <c r="I13" s="97"/>
      <c r="J13" s="97"/>
      <c r="K13" s="474"/>
      <c r="L13" s="24" t="str">
        <f t="shared" si="2"/>
        <v/>
      </c>
      <c r="M13" s="23"/>
      <c r="N13" s="517"/>
      <c r="O13" s="24" t="str">
        <f t="shared" si="3"/>
        <v/>
      </c>
      <c r="P13" s="452"/>
      <c r="Q13" s="474"/>
      <c r="R13" s="24"/>
      <c r="S13" s="24">
        <f t="shared" si="4"/>
        <v>0</v>
      </c>
      <c r="T13" s="24" t="str">
        <f t="shared" si="0"/>
        <v/>
      </c>
      <c r="U13" s="24" t="str">
        <f t="shared" si="1"/>
        <v/>
      </c>
      <c r="V13" s="25"/>
    </row>
    <row r="14" customHeight="1" spans="1:22">
      <c r="A14" s="20"/>
      <c r="B14" s="74"/>
      <c r="C14" s="74"/>
      <c r="D14" s="74"/>
      <c r="E14" s="72"/>
      <c r="F14" s="523"/>
      <c r="G14" s="523"/>
      <c r="H14" s="102"/>
      <c r="I14" s="97"/>
      <c r="J14" s="97"/>
      <c r="K14" s="474"/>
      <c r="L14" s="24" t="str">
        <f t="shared" si="2"/>
        <v/>
      </c>
      <c r="M14" s="23"/>
      <c r="N14" s="517"/>
      <c r="O14" s="24" t="str">
        <f t="shared" si="3"/>
        <v/>
      </c>
      <c r="P14" s="452"/>
      <c r="Q14" s="474"/>
      <c r="R14" s="24"/>
      <c r="S14" s="24">
        <f t="shared" si="4"/>
        <v>0</v>
      </c>
      <c r="T14" s="24" t="str">
        <f t="shared" si="0"/>
        <v/>
      </c>
      <c r="U14" s="24" t="str">
        <f t="shared" si="1"/>
        <v/>
      </c>
      <c r="V14" s="25"/>
    </row>
    <row r="15" customHeight="1" spans="1:22">
      <c r="A15" s="20"/>
      <c r="B15" s="74"/>
      <c r="C15" s="74"/>
      <c r="D15" s="74"/>
      <c r="E15" s="72"/>
      <c r="F15" s="523"/>
      <c r="G15" s="523"/>
      <c r="H15" s="102"/>
      <c r="I15" s="97"/>
      <c r="J15" s="97"/>
      <c r="K15" s="474"/>
      <c r="L15" s="24" t="str">
        <f t="shared" si="2"/>
        <v/>
      </c>
      <c r="M15" s="23"/>
      <c r="N15" s="517"/>
      <c r="O15" s="24" t="str">
        <f t="shared" si="3"/>
        <v/>
      </c>
      <c r="P15" s="452"/>
      <c r="Q15" s="474"/>
      <c r="R15" s="24"/>
      <c r="S15" s="24">
        <f t="shared" si="4"/>
        <v>0</v>
      </c>
      <c r="T15" s="24" t="str">
        <f t="shared" si="0"/>
        <v/>
      </c>
      <c r="U15" s="24" t="str">
        <f t="shared" si="1"/>
        <v/>
      </c>
      <c r="V15" s="25"/>
    </row>
    <row r="16" customHeight="1" spans="1:22">
      <c r="A16" s="20"/>
      <c r="B16" s="21"/>
      <c r="C16" s="21"/>
      <c r="D16" s="21"/>
      <c r="E16" s="72"/>
      <c r="F16" s="523"/>
      <c r="G16" s="523"/>
      <c r="H16" s="102"/>
      <c r="I16" s="97"/>
      <c r="J16" s="97"/>
      <c r="K16" s="474"/>
      <c r="L16" s="24" t="str">
        <f t="shared" si="2"/>
        <v/>
      </c>
      <c r="M16" s="23"/>
      <c r="N16" s="517"/>
      <c r="O16" s="24" t="str">
        <f t="shared" si="3"/>
        <v/>
      </c>
      <c r="P16" s="452"/>
      <c r="Q16" s="474"/>
      <c r="R16" s="24"/>
      <c r="S16" s="24">
        <f t="shared" si="4"/>
        <v>0</v>
      </c>
      <c r="T16" s="24" t="str">
        <f t="shared" si="0"/>
        <v/>
      </c>
      <c r="U16" s="24" t="str">
        <f t="shared" si="1"/>
        <v/>
      </c>
      <c r="V16" s="25"/>
    </row>
    <row r="17" customHeight="1" spans="1:22">
      <c r="A17" s="20"/>
      <c r="B17" s="21"/>
      <c r="C17" s="21"/>
      <c r="D17" s="21"/>
      <c r="E17" s="72"/>
      <c r="F17" s="523"/>
      <c r="G17" s="523"/>
      <c r="H17" s="102"/>
      <c r="I17" s="97"/>
      <c r="J17" s="97"/>
      <c r="K17" s="474"/>
      <c r="L17" s="24" t="str">
        <f t="shared" si="2"/>
        <v/>
      </c>
      <c r="M17" s="23"/>
      <c r="N17" s="517"/>
      <c r="O17" s="24" t="str">
        <f t="shared" si="3"/>
        <v/>
      </c>
      <c r="P17" s="452"/>
      <c r="Q17" s="474"/>
      <c r="R17" s="24"/>
      <c r="S17" s="24">
        <f t="shared" si="4"/>
        <v>0</v>
      </c>
      <c r="T17" s="24" t="str">
        <f t="shared" si="0"/>
        <v/>
      </c>
      <c r="U17" s="24" t="str">
        <f t="shared" si="1"/>
        <v/>
      </c>
      <c r="V17" s="25"/>
    </row>
    <row r="18" customHeight="1" spans="1:22">
      <c r="A18" s="20"/>
      <c r="B18" s="21"/>
      <c r="C18" s="21"/>
      <c r="D18" s="21"/>
      <c r="E18" s="72"/>
      <c r="F18" s="523"/>
      <c r="G18" s="523"/>
      <c r="H18" s="102"/>
      <c r="I18" s="97"/>
      <c r="J18" s="97"/>
      <c r="K18" s="474"/>
      <c r="L18" s="24" t="str">
        <f t="shared" si="2"/>
        <v/>
      </c>
      <c r="M18" s="23"/>
      <c r="N18" s="517"/>
      <c r="O18" s="24" t="str">
        <f t="shared" si="3"/>
        <v/>
      </c>
      <c r="P18" s="452"/>
      <c r="Q18" s="474"/>
      <c r="R18" s="24"/>
      <c r="S18" s="24">
        <f t="shared" si="4"/>
        <v>0</v>
      </c>
      <c r="T18" s="24" t="str">
        <f t="shared" si="0"/>
        <v/>
      </c>
      <c r="U18" s="24" t="str">
        <f t="shared" si="1"/>
        <v/>
      </c>
      <c r="V18" s="25"/>
    </row>
    <row r="19" customHeight="1" spans="1:22">
      <c r="A19" s="20"/>
      <c r="B19" s="21"/>
      <c r="C19" s="21"/>
      <c r="D19" s="21"/>
      <c r="E19" s="72"/>
      <c r="F19" s="523"/>
      <c r="G19" s="523"/>
      <c r="H19" s="102"/>
      <c r="I19" s="97"/>
      <c r="J19" s="97"/>
      <c r="K19" s="474"/>
      <c r="L19" s="24" t="str">
        <f t="shared" si="2"/>
        <v/>
      </c>
      <c r="M19" s="23"/>
      <c r="N19" s="517"/>
      <c r="O19" s="24" t="str">
        <f t="shared" si="3"/>
        <v/>
      </c>
      <c r="P19" s="452"/>
      <c r="Q19" s="474"/>
      <c r="R19" s="24"/>
      <c r="S19" s="24">
        <f t="shared" si="4"/>
        <v>0</v>
      </c>
      <c r="T19" s="24" t="str">
        <f t="shared" si="0"/>
        <v/>
      </c>
      <c r="U19" s="24" t="str">
        <f t="shared" si="1"/>
        <v/>
      </c>
      <c r="V19" s="25"/>
    </row>
    <row r="20" customHeight="1" spans="1:22">
      <c r="A20" s="20"/>
      <c r="B20" s="21"/>
      <c r="C20" s="21"/>
      <c r="D20" s="21"/>
      <c r="E20" s="72"/>
      <c r="F20" s="523"/>
      <c r="G20" s="523"/>
      <c r="H20" s="102"/>
      <c r="I20" s="97"/>
      <c r="J20" s="97"/>
      <c r="K20" s="474"/>
      <c r="L20" s="24" t="str">
        <f t="shared" si="2"/>
        <v/>
      </c>
      <c r="M20" s="23"/>
      <c r="N20" s="517"/>
      <c r="O20" s="24" t="str">
        <f t="shared" si="3"/>
        <v/>
      </c>
      <c r="P20" s="452"/>
      <c r="Q20" s="474"/>
      <c r="R20" s="24"/>
      <c r="S20" s="24">
        <f t="shared" si="4"/>
        <v>0</v>
      </c>
      <c r="T20" s="24" t="str">
        <f t="shared" si="0"/>
        <v/>
      </c>
      <c r="U20" s="24" t="str">
        <f t="shared" si="1"/>
        <v/>
      </c>
      <c r="V20" s="25"/>
    </row>
    <row r="21" customHeight="1" spans="1:22">
      <c r="A21" s="20"/>
      <c r="B21" s="21"/>
      <c r="C21" s="21"/>
      <c r="D21" s="21"/>
      <c r="E21" s="72"/>
      <c r="F21" s="523"/>
      <c r="G21" s="523"/>
      <c r="H21" s="102"/>
      <c r="I21" s="97"/>
      <c r="J21" s="97"/>
      <c r="K21" s="474"/>
      <c r="L21" s="24" t="str">
        <f t="shared" si="2"/>
        <v/>
      </c>
      <c r="M21" s="23"/>
      <c r="N21" s="517"/>
      <c r="O21" s="24" t="str">
        <f t="shared" si="3"/>
        <v/>
      </c>
      <c r="P21" s="452"/>
      <c r="Q21" s="474"/>
      <c r="R21" s="24"/>
      <c r="S21" s="24">
        <f t="shared" si="4"/>
        <v>0</v>
      </c>
      <c r="T21" s="24" t="str">
        <f t="shared" si="0"/>
        <v/>
      </c>
      <c r="U21" s="24" t="str">
        <f t="shared" si="1"/>
        <v/>
      </c>
      <c r="V21" s="25"/>
    </row>
    <row r="22" customHeight="1" spans="1:22">
      <c r="A22" s="20"/>
      <c r="B22" s="74"/>
      <c r="C22" s="74"/>
      <c r="D22" s="74"/>
      <c r="E22" s="72"/>
      <c r="F22" s="523"/>
      <c r="G22" s="523"/>
      <c r="H22" s="102"/>
      <c r="I22" s="97"/>
      <c r="J22" s="97"/>
      <c r="K22" s="474"/>
      <c r="L22" s="24" t="str">
        <f t="shared" si="2"/>
        <v/>
      </c>
      <c r="M22" s="23"/>
      <c r="N22" s="517"/>
      <c r="O22" s="24" t="str">
        <f t="shared" si="3"/>
        <v/>
      </c>
      <c r="P22" s="452"/>
      <c r="Q22" s="474"/>
      <c r="R22" s="24"/>
      <c r="S22" s="24">
        <f t="shared" si="4"/>
        <v>0</v>
      </c>
      <c r="T22" s="24" t="str">
        <f t="shared" si="0"/>
        <v/>
      </c>
      <c r="U22" s="24" t="str">
        <f t="shared" si="1"/>
        <v/>
      </c>
      <c r="V22" s="25"/>
    </row>
    <row r="23" customHeight="1" spans="1:22">
      <c r="A23" s="20"/>
      <c r="B23" s="74"/>
      <c r="C23" s="74"/>
      <c r="D23" s="74"/>
      <c r="E23" s="72"/>
      <c r="F23" s="523"/>
      <c r="G23" s="523"/>
      <c r="H23" s="102"/>
      <c r="I23" s="97"/>
      <c r="J23" s="97"/>
      <c r="K23" s="474"/>
      <c r="L23" s="24" t="str">
        <f t="shared" si="2"/>
        <v/>
      </c>
      <c r="M23" s="23"/>
      <c r="N23" s="517"/>
      <c r="O23" s="24" t="str">
        <f t="shared" si="3"/>
        <v/>
      </c>
      <c r="P23" s="452"/>
      <c r="Q23" s="474"/>
      <c r="R23" s="24"/>
      <c r="S23" s="24">
        <f t="shared" si="4"/>
        <v>0</v>
      </c>
      <c r="T23" s="24" t="str">
        <f t="shared" si="0"/>
        <v/>
      </c>
      <c r="U23" s="24" t="str">
        <f t="shared" si="1"/>
        <v/>
      </c>
      <c r="V23" s="25"/>
    </row>
    <row r="24" customHeight="1" spans="1:22">
      <c r="A24" s="20"/>
      <c r="B24" s="21"/>
      <c r="C24" s="21"/>
      <c r="D24" s="21"/>
      <c r="E24" s="72"/>
      <c r="F24" s="523"/>
      <c r="G24" s="523"/>
      <c r="H24" s="102"/>
      <c r="I24" s="97"/>
      <c r="J24" s="97"/>
      <c r="K24" s="474"/>
      <c r="L24" s="24" t="str">
        <f t="shared" si="2"/>
        <v/>
      </c>
      <c r="M24" s="23"/>
      <c r="N24" s="517"/>
      <c r="O24" s="24" t="str">
        <f t="shared" si="3"/>
        <v/>
      </c>
      <c r="P24" s="452"/>
      <c r="Q24" s="474"/>
      <c r="R24" s="24"/>
      <c r="S24" s="24">
        <f t="shared" si="4"/>
        <v>0</v>
      </c>
      <c r="T24" s="24" t="str">
        <f t="shared" si="0"/>
        <v/>
      </c>
      <c r="U24" s="24" t="str">
        <f t="shared" si="1"/>
        <v/>
      </c>
      <c r="V24" s="25"/>
    </row>
    <row r="25" customHeight="1" spans="1:22">
      <c r="A25" s="27" t="s">
        <v>598</v>
      </c>
      <c r="B25" s="28"/>
      <c r="C25" s="40"/>
      <c r="D25" s="40"/>
      <c r="E25" s="72"/>
      <c r="F25" s="523"/>
      <c r="G25" s="523"/>
      <c r="H25" s="102"/>
      <c r="I25" s="97">
        <f>SUM(I7:I24)</f>
        <v>0</v>
      </c>
      <c r="J25" s="97"/>
      <c r="K25" s="474"/>
      <c r="L25" s="24"/>
      <c r="M25" s="23">
        <f>SUM(M7:M24)</f>
        <v>0</v>
      </c>
      <c r="N25" s="513"/>
      <c r="O25" s="24"/>
      <c r="P25" s="24">
        <f>SUM(P7:P24)</f>
        <v>0</v>
      </c>
      <c r="Q25" s="474"/>
      <c r="R25" s="24"/>
      <c r="S25" s="24">
        <f>SUM(S7:S24)</f>
        <v>0</v>
      </c>
      <c r="T25" s="24" t="str">
        <f t="shared" si="0"/>
        <v/>
      </c>
      <c r="U25" s="24" t="str">
        <f t="shared" si="1"/>
        <v/>
      </c>
      <c r="V25" s="25"/>
    </row>
    <row r="26" customHeight="1" spans="1:22">
      <c r="A26" s="439" t="s">
        <v>587</v>
      </c>
      <c r="B26" s="28"/>
      <c r="C26" s="40"/>
      <c r="D26" s="40"/>
      <c r="E26" s="72"/>
      <c r="F26" s="523"/>
      <c r="G26" s="523"/>
      <c r="H26" s="102"/>
      <c r="I26" s="97"/>
      <c r="J26" s="97"/>
      <c r="K26" s="474"/>
      <c r="L26" s="452"/>
      <c r="M26" s="23"/>
      <c r="N26" s="517"/>
      <c r="O26" s="452"/>
      <c r="P26" s="452"/>
      <c r="Q26" s="474"/>
      <c r="R26" s="24"/>
      <c r="S26" s="24"/>
      <c r="T26" s="24" t="str">
        <f t="shared" si="0"/>
        <v/>
      </c>
      <c r="U26" s="24" t="str">
        <f t="shared" si="1"/>
        <v/>
      </c>
      <c r="V26" s="25"/>
    </row>
    <row r="27" customHeight="1" spans="1:22">
      <c r="A27" s="27" t="s">
        <v>530</v>
      </c>
      <c r="B27" s="57"/>
      <c r="C27" s="60"/>
      <c r="D27" s="60"/>
      <c r="E27" s="72"/>
      <c r="F27" s="523"/>
      <c r="G27" s="523"/>
      <c r="H27" s="102"/>
      <c r="I27" s="97">
        <f>I25-I26</f>
        <v>0</v>
      </c>
      <c r="J27" s="97"/>
      <c r="K27" s="474"/>
      <c r="L27" s="24"/>
      <c r="M27" s="23">
        <f>M25-M26</f>
        <v>0</v>
      </c>
      <c r="N27" s="513"/>
      <c r="O27" s="24"/>
      <c r="P27" s="24">
        <f>P25-P26</f>
        <v>0</v>
      </c>
      <c r="Q27" s="474"/>
      <c r="R27" s="24"/>
      <c r="S27" s="24">
        <f>S25-S26</f>
        <v>0</v>
      </c>
      <c r="T27" s="24" t="str">
        <f t="shared" si="0"/>
        <v/>
      </c>
      <c r="U27" s="24" t="str">
        <f t="shared" si="1"/>
        <v/>
      </c>
      <c r="V27" s="25"/>
    </row>
    <row r="28" customHeight="1" spans="1:19">
      <c r="A28" s="30" t="str">
        <f>封面!D9&amp;封面!F9</f>
        <v>产权持有人填表人：刘砚岷</v>
      </c>
      <c r="N28" s="465"/>
      <c r="S28" s="5" t="str">
        <f>"评估人员："&amp;封面!F21</f>
        <v>评估人员：</v>
      </c>
    </row>
    <row r="29" customHeight="1" spans="1:16">
      <c r="A29" s="4" t="str">
        <f>CONCATENATE(封面!D13,封面!F13,封面!G13,封面!H13,封面!I13,封面!J13,封面!K13)</f>
        <v>填表日期：2024年9月20日</v>
      </c>
      <c r="N29" s="465"/>
      <c r="O29" s="465"/>
      <c r="P29" s="465"/>
    </row>
  </sheetData>
  <mergeCells count="21">
    <mergeCell ref="A2:V2"/>
    <mergeCell ref="A3:V3"/>
    <mergeCell ref="K5:M5"/>
    <mergeCell ref="N5:P5"/>
    <mergeCell ref="Q5:S5"/>
    <mergeCell ref="A25:B25"/>
    <mergeCell ref="A26:B26"/>
    <mergeCell ref="A27:B27"/>
    <mergeCell ref="A5:A6"/>
    <mergeCell ref="B5:B6"/>
    <mergeCell ref="C5:C6"/>
    <mergeCell ref="D5:D6"/>
    <mergeCell ref="E5:E6"/>
    <mergeCell ref="F5:F6"/>
    <mergeCell ref="G5:G6"/>
    <mergeCell ref="H5:H6"/>
    <mergeCell ref="I5:I6"/>
    <mergeCell ref="J5:J6"/>
    <mergeCell ref="T5:T6"/>
    <mergeCell ref="U5:U6"/>
    <mergeCell ref="V5:V6"/>
  </mergeCells>
  <hyperlinks>
    <hyperlink ref="A1" location="索引目录!E25" display="返回索引页"/>
    <hyperlink ref="B1" location="存货汇总!B11" display="返回"/>
  </hyperlinks>
  <printOptions horizontalCentered="1"/>
  <pageMargins left="0.354330708661417" right="0.354330708661417" top="0.78740157480315" bottom="0.78740157480315" header="0.826771653543307" footer="0.511811023622047"/>
  <pageSetup paperSize="9" scale="63" fitToHeight="0" orientation="landscape"/>
  <headerFooter alignWithMargins="0">
    <oddHeader>&amp;R&amp;"宋体,常规"&amp;9表&amp;"Times New Roman,常规"3-11-6
&amp;"宋体,常规"共&amp;"Times New Roman,常规"&amp;N&amp;"宋体,常规"页第&amp;"Times New Roman,常规"&amp;P&amp;"宋体,常规"页</oddHead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
  <sheetViews>
    <sheetView workbookViewId="0">
      <selection activeCell="A2" sqref="A2:V2"/>
    </sheetView>
  </sheetViews>
  <sheetFormatPr defaultColWidth="11" defaultRowHeight="15.75" customHeight="1"/>
  <cols>
    <col min="1" max="1" width="4.6" style="4" customWidth="1"/>
    <col min="2" max="2" width="11.5" style="4" customWidth="1"/>
    <col min="3" max="3" width="18.9" style="4" customWidth="1"/>
    <col min="4" max="4" width="11.5" style="4" customWidth="1"/>
    <col min="5" max="5" width="25.9" style="4" customWidth="1"/>
    <col min="6" max="6" width="4.5" style="4" customWidth="1"/>
    <col min="7" max="7" width="12.6" style="5" customWidth="1" outlineLevel="1"/>
    <col min="8" max="9" width="9" style="5" customWidth="1" outlineLevel="1"/>
    <col min="10" max="10" width="11.1" style="5" customWidth="1" outlineLevel="1"/>
    <col min="11" max="11" width="9.1" style="5" customWidth="1"/>
    <col min="12" max="12" width="6.9" style="5" customWidth="1"/>
    <col min="13" max="13" width="12.9" style="5" customWidth="1"/>
    <col min="14" max="14" width="8.1" style="5" customWidth="1"/>
    <col min="15" max="15" width="8.5" style="5" customWidth="1"/>
    <col min="16" max="16" width="13.4" style="5" customWidth="1"/>
    <col min="17" max="17" width="11.1" style="5" customWidth="1"/>
    <col min="18" max="18" width="7.9" style="5" customWidth="1"/>
    <col min="19" max="19" width="8.1" style="5" customWidth="1"/>
    <col min="20" max="16384" width="11" style="5"/>
  </cols>
  <sheetData>
    <row r="1" s="1" customFormat="1" ht="12" customHeight="1" spans="1:19">
      <c r="A1" s="70" t="s">
        <v>135</v>
      </c>
      <c r="B1" s="509" t="s">
        <v>429</v>
      </c>
      <c r="C1" s="509"/>
      <c r="D1" s="509"/>
      <c r="E1" s="32"/>
      <c r="F1" s="32"/>
      <c r="G1" s="33"/>
      <c r="H1" s="33"/>
      <c r="I1" s="33"/>
      <c r="J1" s="33"/>
      <c r="K1" s="33"/>
      <c r="L1" s="33"/>
      <c r="M1" s="33"/>
      <c r="N1" s="33"/>
      <c r="O1" s="33"/>
      <c r="P1" s="33"/>
      <c r="Q1" s="33"/>
      <c r="R1" s="33"/>
      <c r="S1" s="33"/>
    </row>
    <row r="2" s="2" customFormat="1" ht="29.4" customHeight="1" spans="1:19">
      <c r="A2" s="10" t="s">
        <v>620</v>
      </c>
      <c r="B2" s="34"/>
      <c r="C2" s="34"/>
      <c r="D2" s="34"/>
      <c r="E2" s="34"/>
      <c r="F2" s="34"/>
      <c r="G2" s="34"/>
      <c r="H2" s="34"/>
      <c r="I2" s="34"/>
      <c r="J2" s="34"/>
      <c r="K2" s="34"/>
      <c r="L2" s="34"/>
      <c r="M2" s="34"/>
      <c r="N2" s="34"/>
      <c r="O2" s="34"/>
      <c r="P2" s="34"/>
      <c r="Q2" s="34"/>
      <c r="R2" s="34"/>
      <c r="S2" s="34"/>
    </row>
    <row r="3" ht="14.25" customHeight="1" spans="1:19">
      <c r="A3" s="13" t="str">
        <f>CONCATENATE(封面!D7,封面!F7,封面!G7,封面!H7,封面!I7,封面!J7,封面!K7)</f>
        <v>评估基准日：2024年8月31日</v>
      </c>
      <c r="B3" s="13"/>
      <c r="C3" s="13"/>
      <c r="D3" s="13"/>
      <c r="E3" s="13"/>
      <c r="F3" s="13"/>
      <c r="G3" s="13"/>
      <c r="H3" s="13"/>
      <c r="I3" s="13"/>
      <c r="J3" s="13"/>
      <c r="K3" s="13"/>
      <c r="L3" s="13"/>
      <c r="M3" s="13"/>
      <c r="N3" s="13"/>
      <c r="O3" s="13"/>
      <c r="P3" s="13"/>
      <c r="Q3" s="13"/>
      <c r="R3" s="13"/>
      <c r="S3" s="13"/>
    </row>
    <row r="4" customHeight="1" spans="1:19">
      <c r="A4" s="4" t="str">
        <f>封面!D5&amp;封面!F5</f>
        <v>产权持有人：中石油昆仑燃气有限公司开封分公司</v>
      </c>
      <c r="S4" s="15" t="e">
        <f>#REF!</f>
        <v>#REF!</v>
      </c>
    </row>
    <row r="5" s="3" customFormat="1" customHeight="1" spans="1:19">
      <c r="A5" s="16" t="s">
        <v>462</v>
      </c>
      <c r="B5" s="41" t="s">
        <v>590</v>
      </c>
      <c r="C5" s="16" t="s">
        <v>591</v>
      </c>
      <c r="D5" s="41" t="s">
        <v>592</v>
      </c>
      <c r="E5" s="16" t="s">
        <v>621</v>
      </c>
      <c r="F5" s="514" t="s">
        <v>593</v>
      </c>
      <c r="G5" s="515" t="s">
        <v>622</v>
      </c>
      <c r="H5" s="19" t="s">
        <v>433</v>
      </c>
      <c r="I5" s="46"/>
      <c r="J5" s="52"/>
      <c r="K5" s="53" t="s">
        <v>434</v>
      </c>
      <c r="L5" s="53"/>
      <c r="M5" s="54"/>
      <c r="N5" s="19" t="s">
        <v>435</v>
      </c>
      <c r="O5" s="19"/>
      <c r="P5" s="46"/>
      <c r="Q5" s="42" t="s">
        <v>436</v>
      </c>
      <c r="R5" s="19" t="s">
        <v>467</v>
      </c>
      <c r="S5" s="19" t="s">
        <v>476</v>
      </c>
    </row>
    <row r="6" s="3" customFormat="1" customHeight="1" spans="1:19">
      <c r="A6" s="43"/>
      <c r="B6" s="44"/>
      <c r="C6" s="43"/>
      <c r="D6" s="44"/>
      <c r="E6" s="43"/>
      <c r="F6" s="516"/>
      <c r="G6" s="169"/>
      <c r="H6" s="19" t="s">
        <v>510</v>
      </c>
      <c r="I6" s="19" t="s">
        <v>594</v>
      </c>
      <c r="J6" s="17" t="s">
        <v>595</v>
      </c>
      <c r="K6" s="55" t="s">
        <v>510</v>
      </c>
      <c r="L6" s="19" t="s">
        <v>594</v>
      </c>
      <c r="M6" s="19" t="s">
        <v>595</v>
      </c>
      <c r="N6" s="19" t="s">
        <v>596</v>
      </c>
      <c r="O6" s="19" t="s">
        <v>597</v>
      </c>
      <c r="P6" s="19" t="s">
        <v>595</v>
      </c>
      <c r="Q6" s="181"/>
      <c r="R6" s="46"/>
      <c r="S6" s="46"/>
    </row>
    <row r="7" customHeight="1" spans="1:19">
      <c r="A7" s="20"/>
      <c r="B7" s="21"/>
      <c r="C7" s="21"/>
      <c r="D7" s="21"/>
      <c r="E7" s="20"/>
      <c r="F7" s="484"/>
      <c r="G7" s="97"/>
      <c r="H7" s="474"/>
      <c r="I7" s="24" t="str">
        <f t="shared" ref="I7:I24" si="0">IF(H7=0,"",J7/H7)</f>
        <v/>
      </c>
      <c r="J7" s="23"/>
      <c r="K7" s="517"/>
      <c r="L7" s="24" t="str">
        <f t="shared" ref="L7:L24" si="1">IF(K7=0,"",M7/K7)</f>
        <v/>
      </c>
      <c r="M7" s="452"/>
      <c r="N7" s="474"/>
      <c r="O7" s="24"/>
      <c r="P7" s="24">
        <f>ROUND(N7*O7,2)</f>
        <v>0</v>
      </c>
      <c r="Q7" s="24" t="str">
        <f t="shared" ref="Q7:Q27" si="2">IF(P7-M7=0,"",(P7-M7))</f>
        <v/>
      </c>
      <c r="R7" s="24" t="str">
        <f t="shared" ref="R7:R27" si="3">IF(M7=0,"",(P7-M7)/M7*100)</f>
        <v/>
      </c>
      <c r="S7" s="25"/>
    </row>
    <row r="8" customHeight="1" spans="1:19">
      <c r="A8" s="20"/>
      <c r="B8" s="74"/>
      <c r="C8" s="74"/>
      <c r="D8" s="74"/>
      <c r="E8" s="20"/>
      <c r="F8" s="72"/>
      <c r="G8" s="97"/>
      <c r="H8" s="474"/>
      <c r="I8" s="24" t="str">
        <f t="shared" si="0"/>
        <v/>
      </c>
      <c r="J8" s="23"/>
      <c r="K8" s="517"/>
      <c r="L8" s="24" t="str">
        <f t="shared" si="1"/>
        <v/>
      </c>
      <c r="M8" s="452"/>
      <c r="N8" s="474"/>
      <c r="O8" s="24"/>
      <c r="P8" s="24">
        <f t="shared" ref="P8:P24" si="4">ROUND(N8*O8,2)</f>
        <v>0</v>
      </c>
      <c r="Q8" s="24" t="str">
        <f t="shared" si="2"/>
        <v/>
      </c>
      <c r="R8" s="24" t="str">
        <f t="shared" si="3"/>
        <v/>
      </c>
      <c r="S8" s="25"/>
    </row>
    <row r="9" customHeight="1" spans="1:19">
      <c r="A9" s="20"/>
      <c r="B9" s="21"/>
      <c r="C9" s="21"/>
      <c r="D9" s="21"/>
      <c r="E9" s="20"/>
      <c r="F9" s="72"/>
      <c r="G9" s="97"/>
      <c r="H9" s="474"/>
      <c r="I9" s="24" t="str">
        <f t="shared" si="0"/>
        <v/>
      </c>
      <c r="J9" s="23"/>
      <c r="K9" s="517"/>
      <c r="L9" s="24" t="str">
        <f t="shared" si="1"/>
        <v/>
      </c>
      <c r="M9" s="452"/>
      <c r="N9" s="474"/>
      <c r="O9" s="24"/>
      <c r="P9" s="24">
        <f t="shared" si="4"/>
        <v>0</v>
      </c>
      <c r="Q9" s="24" t="str">
        <f t="shared" si="2"/>
        <v/>
      </c>
      <c r="R9" s="24" t="str">
        <f t="shared" si="3"/>
        <v/>
      </c>
      <c r="S9" s="25"/>
    </row>
    <row r="10" customHeight="1" spans="1:19">
      <c r="A10" s="20"/>
      <c r="B10" s="21"/>
      <c r="C10" s="21"/>
      <c r="D10" s="21"/>
      <c r="E10" s="20"/>
      <c r="F10" s="72"/>
      <c r="G10" s="97"/>
      <c r="H10" s="474"/>
      <c r="I10" s="24" t="str">
        <f t="shared" si="0"/>
        <v/>
      </c>
      <c r="J10" s="23"/>
      <c r="K10" s="517"/>
      <c r="L10" s="24" t="str">
        <f t="shared" si="1"/>
        <v/>
      </c>
      <c r="M10" s="452"/>
      <c r="N10" s="474"/>
      <c r="O10" s="24"/>
      <c r="P10" s="24">
        <f t="shared" si="4"/>
        <v>0</v>
      </c>
      <c r="Q10" s="24" t="str">
        <f t="shared" si="2"/>
        <v/>
      </c>
      <c r="R10" s="24" t="str">
        <f t="shared" si="3"/>
        <v/>
      </c>
      <c r="S10" s="25"/>
    </row>
    <row r="11" customHeight="1" spans="1:19">
      <c r="A11" s="20"/>
      <c r="B11" s="21"/>
      <c r="C11" s="21"/>
      <c r="D11" s="21"/>
      <c r="E11" s="20"/>
      <c r="F11" s="72"/>
      <c r="G11" s="97"/>
      <c r="H11" s="474"/>
      <c r="I11" s="24" t="str">
        <f t="shared" si="0"/>
        <v/>
      </c>
      <c r="J11" s="23"/>
      <c r="K11" s="517"/>
      <c r="L11" s="24" t="str">
        <f t="shared" si="1"/>
        <v/>
      </c>
      <c r="M11" s="452"/>
      <c r="N11" s="474"/>
      <c r="O11" s="24"/>
      <c r="P11" s="24">
        <f t="shared" si="4"/>
        <v>0</v>
      </c>
      <c r="Q11" s="24" t="str">
        <f t="shared" si="2"/>
        <v/>
      </c>
      <c r="R11" s="24" t="str">
        <f t="shared" si="3"/>
        <v/>
      </c>
      <c r="S11" s="25"/>
    </row>
    <row r="12" customHeight="1" spans="1:19">
      <c r="A12" s="20"/>
      <c r="B12" s="21"/>
      <c r="C12" s="21"/>
      <c r="D12" s="21"/>
      <c r="E12" s="20"/>
      <c r="F12" s="72"/>
      <c r="G12" s="97"/>
      <c r="H12" s="474"/>
      <c r="I12" s="24" t="str">
        <f t="shared" si="0"/>
        <v/>
      </c>
      <c r="J12" s="23"/>
      <c r="K12" s="517"/>
      <c r="L12" s="24" t="str">
        <f t="shared" si="1"/>
        <v/>
      </c>
      <c r="M12" s="452"/>
      <c r="N12" s="474"/>
      <c r="O12" s="24"/>
      <c r="P12" s="24">
        <f t="shared" si="4"/>
        <v>0</v>
      </c>
      <c r="Q12" s="24" t="str">
        <f t="shared" si="2"/>
        <v/>
      </c>
      <c r="R12" s="24" t="str">
        <f t="shared" si="3"/>
        <v/>
      </c>
      <c r="S12" s="25"/>
    </row>
    <row r="13" customHeight="1" spans="1:19">
      <c r="A13" s="20"/>
      <c r="B13" s="21"/>
      <c r="C13" s="21"/>
      <c r="D13" s="21"/>
      <c r="E13" s="20"/>
      <c r="F13" s="72"/>
      <c r="G13" s="97"/>
      <c r="H13" s="474"/>
      <c r="I13" s="24" t="str">
        <f t="shared" si="0"/>
        <v/>
      </c>
      <c r="J13" s="23"/>
      <c r="K13" s="517"/>
      <c r="L13" s="24" t="str">
        <f t="shared" si="1"/>
        <v/>
      </c>
      <c r="M13" s="452"/>
      <c r="N13" s="474"/>
      <c r="O13" s="24"/>
      <c r="P13" s="24">
        <f t="shared" si="4"/>
        <v>0</v>
      </c>
      <c r="Q13" s="24" t="str">
        <f t="shared" si="2"/>
        <v/>
      </c>
      <c r="R13" s="24" t="str">
        <f t="shared" si="3"/>
        <v/>
      </c>
      <c r="S13" s="25"/>
    </row>
    <row r="14" customHeight="1" spans="1:19">
      <c r="A14" s="20"/>
      <c r="B14" s="74"/>
      <c r="C14" s="74"/>
      <c r="D14" s="74"/>
      <c r="E14" s="20"/>
      <c r="F14" s="72"/>
      <c r="G14" s="97"/>
      <c r="H14" s="474"/>
      <c r="I14" s="24" t="str">
        <f t="shared" si="0"/>
        <v/>
      </c>
      <c r="J14" s="23"/>
      <c r="K14" s="517"/>
      <c r="L14" s="24" t="str">
        <f t="shared" si="1"/>
        <v/>
      </c>
      <c r="M14" s="452"/>
      <c r="N14" s="474"/>
      <c r="O14" s="24"/>
      <c r="P14" s="24">
        <f t="shared" si="4"/>
        <v>0</v>
      </c>
      <c r="Q14" s="24" t="str">
        <f t="shared" si="2"/>
        <v/>
      </c>
      <c r="R14" s="24" t="str">
        <f t="shared" si="3"/>
        <v/>
      </c>
      <c r="S14" s="25"/>
    </row>
    <row r="15" customHeight="1" spans="1:19">
      <c r="A15" s="20"/>
      <c r="B15" s="74"/>
      <c r="C15" s="74"/>
      <c r="D15" s="74"/>
      <c r="E15" s="20"/>
      <c r="F15" s="72"/>
      <c r="G15" s="97"/>
      <c r="H15" s="474"/>
      <c r="I15" s="24" t="str">
        <f t="shared" si="0"/>
        <v/>
      </c>
      <c r="J15" s="23"/>
      <c r="K15" s="517"/>
      <c r="L15" s="24" t="str">
        <f t="shared" si="1"/>
        <v/>
      </c>
      <c r="M15" s="452"/>
      <c r="N15" s="474"/>
      <c r="O15" s="24"/>
      <c r="P15" s="24">
        <f t="shared" si="4"/>
        <v>0</v>
      </c>
      <c r="Q15" s="24" t="str">
        <f t="shared" si="2"/>
        <v/>
      </c>
      <c r="R15" s="24" t="str">
        <f t="shared" si="3"/>
        <v/>
      </c>
      <c r="S15" s="25"/>
    </row>
    <row r="16" customHeight="1" spans="1:19">
      <c r="A16" s="20"/>
      <c r="B16" s="21"/>
      <c r="C16" s="21"/>
      <c r="D16" s="21"/>
      <c r="E16" s="20"/>
      <c r="F16" s="72"/>
      <c r="G16" s="97"/>
      <c r="H16" s="474"/>
      <c r="I16" s="24" t="str">
        <f t="shared" si="0"/>
        <v/>
      </c>
      <c r="J16" s="23"/>
      <c r="K16" s="517"/>
      <c r="L16" s="24" t="str">
        <f t="shared" si="1"/>
        <v/>
      </c>
      <c r="M16" s="452"/>
      <c r="N16" s="474"/>
      <c r="O16" s="24"/>
      <c r="P16" s="24">
        <f t="shared" si="4"/>
        <v>0</v>
      </c>
      <c r="Q16" s="24" t="str">
        <f t="shared" si="2"/>
        <v/>
      </c>
      <c r="R16" s="24" t="str">
        <f t="shared" si="3"/>
        <v/>
      </c>
      <c r="S16" s="25"/>
    </row>
    <row r="17" customHeight="1" spans="1:19">
      <c r="A17" s="20"/>
      <c r="B17" s="21"/>
      <c r="C17" s="21"/>
      <c r="D17" s="21"/>
      <c r="E17" s="20"/>
      <c r="F17" s="72"/>
      <c r="G17" s="97"/>
      <c r="H17" s="474"/>
      <c r="I17" s="24" t="str">
        <f t="shared" si="0"/>
        <v/>
      </c>
      <c r="J17" s="23"/>
      <c r="K17" s="517"/>
      <c r="L17" s="24" t="str">
        <f t="shared" si="1"/>
        <v/>
      </c>
      <c r="M17" s="452"/>
      <c r="N17" s="474"/>
      <c r="O17" s="24"/>
      <c r="P17" s="24">
        <f t="shared" si="4"/>
        <v>0</v>
      </c>
      <c r="Q17" s="24" t="str">
        <f t="shared" si="2"/>
        <v/>
      </c>
      <c r="R17" s="24" t="str">
        <f t="shared" si="3"/>
        <v/>
      </c>
      <c r="S17" s="25"/>
    </row>
    <row r="18" customHeight="1" spans="1:19">
      <c r="A18" s="20"/>
      <c r="B18" s="21"/>
      <c r="C18" s="21"/>
      <c r="D18" s="21"/>
      <c r="E18" s="20"/>
      <c r="F18" s="72"/>
      <c r="G18" s="97"/>
      <c r="H18" s="474"/>
      <c r="I18" s="24" t="str">
        <f t="shared" si="0"/>
        <v/>
      </c>
      <c r="J18" s="23"/>
      <c r="K18" s="517"/>
      <c r="L18" s="24" t="str">
        <f t="shared" si="1"/>
        <v/>
      </c>
      <c r="M18" s="452"/>
      <c r="N18" s="474"/>
      <c r="O18" s="24"/>
      <c r="P18" s="24">
        <f t="shared" si="4"/>
        <v>0</v>
      </c>
      <c r="Q18" s="24" t="str">
        <f t="shared" si="2"/>
        <v/>
      </c>
      <c r="R18" s="24" t="str">
        <f t="shared" si="3"/>
        <v/>
      </c>
      <c r="S18" s="25"/>
    </row>
    <row r="19" customHeight="1" spans="1:19">
      <c r="A19" s="20"/>
      <c r="B19" s="21"/>
      <c r="C19" s="21"/>
      <c r="D19" s="21"/>
      <c r="E19" s="20"/>
      <c r="F19" s="72"/>
      <c r="G19" s="97"/>
      <c r="H19" s="474"/>
      <c r="I19" s="24" t="str">
        <f t="shared" si="0"/>
        <v/>
      </c>
      <c r="J19" s="23"/>
      <c r="K19" s="517"/>
      <c r="L19" s="24" t="str">
        <f t="shared" si="1"/>
        <v/>
      </c>
      <c r="M19" s="452"/>
      <c r="N19" s="474"/>
      <c r="O19" s="24"/>
      <c r="P19" s="24">
        <f t="shared" si="4"/>
        <v>0</v>
      </c>
      <c r="Q19" s="24" t="str">
        <f t="shared" si="2"/>
        <v/>
      </c>
      <c r="R19" s="24" t="str">
        <f t="shared" si="3"/>
        <v/>
      </c>
      <c r="S19" s="25"/>
    </row>
    <row r="20" customHeight="1" spans="1:19">
      <c r="A20" s="20"/>
      <c r="B20" s="21"/>
      <c r="C20" s="21"/>
      <c r="D20" s="21"/>
      <c r="E20" s="20"/>
      <c r="F20" s="72"/>
      <c r="G20" s="97"/>
      <c r="H20" s="474"/>
      <c r="I20" s="24" t="str">
        <f t="shared" si="0"/>
        <v/>
      </c>
      <c r="J20" s="23"/>
      <c r="K20" s="517"/>
      <c r="L20" s="24" t="str">
        <f t="shared" si="1"/>
        <v/>
      </c>
      <c r="M20" s="452"/>
      <c r="N20" s="474"/>
      <c r="O20" s="24"/>
      <c r="P20" s="24">
        <f t="shared" si="4"/>
        <v>0</v>
      </c>
      <c r="Q20" s="24" t="str">
        <f t="shared" si="2"/>
        <v/>
      </c>
      <c r="R20" s="24" t="str">
        <f t="shared" si="3"/>
        <v/>
      </c>
      <c r="S20" s="25"/>
    </row>
    <row r="21" customHeight="1" spans="1:19">
      <c r="A21" s="20"/>
      <c r="B21" s="21"/>
      <c r="C21" s="21"/>
      <c r="D21" s="21"/>
      <c r="E21" s="20"/>
      <c r="F21" s="72"/>
      <c r="G21" s="97"/>
      <c r="H21" s="474"/>
      <c r="I21" s="24" t="str">
        <f t="shared" si="0"/>
        <v/>
      </c>
      <c r="J21" s="23"/>
      <c r="K21" s="517"/>
      <c r="L21" s="24" t="str">
        <f t="shared" si="1"/>
        <v/>
      </c>
      <c r="M21" s="452"/>
      <c r="N21" s="474"/>
      <c r="O21" s="24"/>
      <c r="P21" s="24">
        <f t="shared" si="4"/>
        <v>0</v>
      </c>
      <c r="Q21" s="24" t="str">
        <f t="shared" si="2"/>
        <v/>
      </c>
      <c r="R21" s="24" t="str">
        <f t="shared" si="3"/>
        <v/>
      </c>
      <c r="S21" s="25"/>
    </row>
    <row r="22" customHeight="1" spans="1:19">
      <c r="A22" s="20"/>
      <c r="B22" s="74"/>
      <c r="C22" s="74"/>
      <c r="D22" s="74"/>
      <c r="E22" s="20"/>
      <c r="F22" s="72"/>
      <c r="G22" s="97"/>
      <c r="H22" s="474"/>
      <c r="I22" s="24" t="str">
        <f t="shared" si="0"/>
        <v/>
      </c>
      <c r="J22" s="23"/>
      <c r="K22" s="517"/>
      <c r="L22" s="24" t="str">
        <f t="shared" si="1"/>
        <v/>
      </c>
      <c r="M22" s="452"/>
      <c r="N22" s="474"/>
      <c r="O22" s="24"/>
      <c r="P22" s="24">
        <f t="shared" si="4"/>
        <v>0</v>
      </c>
      <c r="Q22" s="24" t="str">
        <f t="shared" si="2"/>
        <v/>
      </c>
      <c r="R22" s="24" t="str">
        <f t="shared" si="3"/>
        <v/>
      </c>
      <c r="S22" s="25"/>
    </row>
    <row r="23" customHeight="1" spans="1:19">
      <c r="A23" s="20"/>
      <c r="B23" s="74"/>
      <c r="C23" s="74"/>
      <c r="D23" s="74"/>
      <c r="E23" s="20"/>
      <c r="F23" s="72"/>
      <c r="G23" s="97"/>
      <c r="H23" s="474"/>
      <c r="I23" s="24" t="str">
        <f t="shared" si="0"/>
        <v/>
      </c>
      <c r="J23" s="23"/>
      <c r="K23" s="517"/>
      <c r="L23" s="24" t="str">
        <f t="shared" si="1"/>
        <v/>
      </c>
      <c r="M23" s="452"/>
      <c r="N23" s="474"/>
      <c r="O23" s="24"/>
      <c r="P23" s="24">
        <f t="shared" si="4"/>
        <v>0</v>
      </c>
      <c r="Q23" s="24" t="str">
        <f t="shared" si="2"/>
        <v/>
      </c>
      <c r="R23" s="24" t="str">
        <f t="shared" si="3"/>
        <v/>
      </c>
      <c r="S23" s="25"/>
    </row>
    <row r="24" customHeight="1" spans="1:19">
      <c r="A24" s="20"/>
      <c r="B24" s="21"/>
      <c r="C24" s="21"/>
      <c r="D24" s="21"/>
      <c r="E24" s="20"/>
      <c r="F24" s="72"/>
      <c r="G24" s="97"/>
      <c r="H24" s="474"/>
      <c r="I24" s="24" t="str">
        <f t="shared" si="0"/>
        <v/>
      </c>
      <c r="J24" s="23"/>
      <c r="K24" s="517"/>
      <c r="L24" s="24" t="str">
        <f t="shared" si="1"/>
        <v/>
      </c>
      <c r="M24" s="452"/>
      <c r="N24" s="474"/>
      <c r="O24" s="24"/>
      <c r="P24" s="24">
        <f t="shared" si="4"/>
        <v>0</v>
      </c>
      <c r="Q24" s="24" t="str">
        <f t="shared" si="2"/>
        <v/>
      </c>
      <c r="R24" s="24" t="str">
        <f t="shared" si="3"/>
        <v/>
      </c>
      <c r="S24" s="25"/>
    </row>
    <row r="25" customHeight="1" spans="1:19">
      <c r="A25" s="27" t="s">
        <v>598</v>
      </c>
      <c r="B25" s="28"/>
      <c r="C25" s="40"/>
      <c r="D25" s="40"/>
      <c r="E25" s="20"/>
      <c r="F25" s="72"/>
      <c r="G25" s="97"/>
      <c r="H25" s="474"/>
      <c r="I25" s="24"/>
      <c r="J25" s="23">
        <f>SUM(J7:J24)</f>
        <v>0</v>
      </c>
      <c r="K25" s="513"/>
      <c r="L25" s="24"/>
      <c r="M25" s="24">
        <f>SUM(M7:M24)</f>
        <v>0</v>
      </c>
      <c r="N25" s="474"/>
      <c r="O25" s="24"/>
      <c r="P25" s="24">
        <f>SUM(P7:P24)</f>
        <v>0</v>
      </c>
      <c r="Q25" s="24" t="str">
        <f t="shared" si="2"/>
        <v/>
      </c>
      <c r="R25" s="24" t="str">
        <f t="shared" si="3"/>
        <v/>
      </c>
      <c r="S25" s="25"/>
    </row>
    <row r="26" customHeight="1" spans="1:19">
      <c r="A26" s="439" t="s">
        <v>587</v>
      </c>
      <c r="B26" s="28"/>
      <c r="C26" s="40"/>
      <c r="D26" s="40"/>
      <c r="E26" s="20"/>
      <c r="F26" s="72"/>
      <c r="G26" s="97"/>
      <c r="H26" s="474"/>
      <c r="I26" s="452"/>
      <c r="J26" s="23"/>
      <c r="K26" s="517"/>
      <c r="L26" s="452"/>
      <c r="M26" s="452"/>
      <c r="N26" s="474"/>
      <c r="O26" s="24"/>
      <c r="P26" s="24"/>
      <c r="Q26" s="24" t="str">
        <f t="shared" si="2"/>
        <v/>
      </c>
      <c r="R26" s="24" t="str">
        <f t="shared" si="3"/>
        <v/>
      </c>
      <c r="S26" s="25"/>
    </row>
    <row r="27" customHeight="1" spans="1:19">
      <c r="A27" s="27" t="s">
        <v>530</v>
      </c>
      <c r="B27" s="57"/>
      <c r="C27" s="60"/>
      <c r="D27" s="60"/>
      <c r="E27" s="20"/>
      <c r="F27" s="72"/>
      <c r="G27" s="97"/>
      <c r="H27" s="474"/>
      <c r="I27" s="24"/>
      <c r="J27" s="23">
        <f>J25-J26</f>
        <v>0</v>
      </c>
      <c r="K27" s="513"/>
      <c r="L27" s="24"/>
      <c r="M27" s="24">
        <f>M25-M26</f>
        <v>0</v>
      </c>
      <c r="N27" s="474"/>
      <c r="O27" s="24"/>
      <c r="P27" s="24">
        <f>P25-P26</f>
        <v>0</v>
      </c>
      <c r="Q27" s="24" t="str">
        <f t="shared" si="2"/>
        <v/>
      </c>
      <c r="R27" s="24" t="str">
        <f t="shared" si="3"/>
        <v/>
      </c>
      <c r="S27" s="25"/>
    </row>
    <row r="28" customHeight="1" spans="1:16">
      <c r="A28" s="30" t="str">
        <f>封面!D9&amp;封面!F9</f>
        <v>产权持有人填表人：刘砚岷</v>
      </c>
      <c r="P28" s="5" t="str">
        <f>"评估人员："&amp;封面!F21</f>
        <v>评估人员：</v>
      </c>
    </row>
    <row r="29" customHeight="1" spans="1:1">
      <c r="A29" s="4" t="str">
        <f>CONCATENATE(封面!D13,封面!F13,封面!G13,封面!H13,封面!I13,封面!J13,封面!K13)</f>
        <v>填表日期：2024年9月20日</v>
      </c>
    </row>
  </sheetData>
  <mergeCells count="18">
    <mergeCell ref="A2:S2"/>
    <mergeCell ref="A3:S3"/>
    <mergeCell ref="H5:J5"/>
    <mergeCell ref="K5:M5"/>
    <mergeCell ref="N5:P5"/>
    <mergeCell ref="A25:B25"/>
    <mergeCell ref="A26:B26"/>
    <mergeCell ref="A27:B27"/>
    <mergeCell ref="A5:A6"/>
    <mergeCell ref="B5:B6"/>
    <mergeCell ref="C5:C6"/>
    <mergeCell ref="D5:D6"/>
    <mergeCell ref="E5:E6"/>
    <mergeCell ref="F5:F6"/>
    <mergeCell ref="G5:G6"/>
    <mergeCell ref="Q5:Q6"/>
    <mergeCell ref="R5:R6"/>
    <mergeCell ref="S5:S6"/>
  </mergeCells>
  <hyperlinks>
    <hyperlink ref="A1" location="索引目录!E26" display="返回索引页"/>
    <hyperlink ref="B1" location="存货汇总!B12" display="返回"/>
  </hyperlinks>
  <printOptions horizontalCentered="1"/>
  <pageMargins left="0.354330708661417" right="0.354330708661417" top="0.78740157480315" bottom="0.78740157480315" header="0.826771653543307" footer="0.511811023622047"/>
  <pageSetup paperSize="9" scale="63" fitToHeight="0" orientation="landscape"/>
  <headerFooter alignWithMargins="0">
    <oddHeader>&amp;R&amp;"宋体,常规"&amp;9表&amp;"Times New Roman,常规"3-11-7
&amp;"宋体,常规"共&amp;"Times New Roman,常规"&amp;N&amp;"宋体,常规"页第&amp;"Times New Roman,常规"&amp;P&amp;"宋体,常规"页</oddHead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9"/>
  <sheetViews>
    <sheetView workbookViewId="0">
      <selection activeCell="A2" sqref="A2:V2"/>
    </sheetView>
  </sheetViews>
  <sheetFormatPr defaultColWidth="11" defaultRowHeight="15.75" customHeight="1"/>
  <cols>
    <col min="1" max="1" width="4.4" style="4" customWidth="1"/>
    <col min="2" max="2" width="9" style="4" customWidth="1"/>
    <col min="3" max="3" width="18.6" style="4" customWidth="1"/>
    <col min="4" max="4" width="11.6" style="4" customWidth="1"/>
    <col min="5" max="5" width="8" style="4" customWidth="1"/>
    <col min="6" max="6" width="11.6" style="5" customWidth="1"/>
    <col min="7" max="7" width="4.6" style="4" customWidth="1"/>
    <col min="8" max="8" width="11" style="5" customWidth="1" outlineLevel="1"/>
    <col min="9" max="9" width="10.6" style="5" customWidth="1" outlineLevel="1"/>
    <col min="10" max="10" width="8.9" style="5" customWidth="1"/>
    <col min="11" max="11" width="11.1" style="5" customWidth="1"/>
    <col min="12" max="13" width="9.1" style="5" customWidth="1"/>
    <col min="14" max="14" width="8.4" style="5" customWidth="1"/>
    <col min="15" max="15" width="11.4" style="5" customWidth="1"/>
    <col min="16" max="16" width="9.4" style="5" customWidth="1"/>
    <col min="17" max="17" width="6.6" style="5" customWidth="1"/>
    <col min="18" max="18" width="8.9" style="5" customWidth="1"/>
    <col min="19" max="19" width="9" style="5" customWidth="1" outlineLevel="1"/>
    <col min="20" max="34" width="9" style="5" customWidth="1"/>
    <col min="35" max="16384" width="11" style="5"/>
  </cols>
  <sheetData>
    <row r="1" s="1" customFormat="1" ht="12" customHeight="1" spans="1:18">
      <c r="A1" s="70" t="s">
        <v>135</v>
      </c>
      <c r="B1" s="509" t="s">
        <v>429</v>
      </c>
      <c r="C1" s="509"/>
      <c r="D1" s="509"/>
      <c r="E1" s="510"/>
      <c r="F1" s="511"/>
      <c r="G1" s="32"/>
      <c r="H1" s="33"/>
      <c r="I1" s="33"/>
      <c r="J1" s="33"/>
      <c r="K1" s="33"/>
      <c r="L1" s="33"/>
      <c r="M1" s="33"/>
      <c r="N1" s="33"/>
      <c r="O1" s="33"/>
      <c r="P1" s="33"/>
      <c r="Q1" s="33"/>
      <c r="R1" s="33"/>
    </row>
    <row r="2" s="2" customFormat="1" ht="29.4" customHeight="1" spans="1:18">
      <c r="A2" s="10" t="s">
        <v>623</v>
      </c>
      <c r="B2" s="34"/>
      <c r="C2" s="34"/>
      <c r="D2" s="34"/>
      <c r="E2" s="34"/>
      <c r="F2" s="34"/>
      <c r="G2" s="34"/>
      <c r="H2" s="34"/>
      <c r="I2" s="34"/>
      <c r="J2" s="34"/>
      <c r="K2" s="34"/>
      <c r="L2" s="34"/>
      <c r="M2" s="34"/>
      <c r="N2" s="34"/>
      <c r="O2" s="34"/>
      <c r="P2" s="34"/>
      <c r="Q2" s="34"/>
      <c r="R2" s="34"/>
    </row>
    <row r="3" ht="14.25" customHeight="1" spans="1:18">
      <c r="A3" s="13" t="str">
        <f>CONCATENATE(封面!D7,封面!F7,封面!G7,封面!H7,封面!I7,封面!J7,封面!K7)</f>
        <v>评估基准日：2024年8月31日</v>
      </c>
      <c r="B3" s="13"/>
      <c r="C3" s="13"/>
      <c r="D3" s="13"/>
      <c r="E3" s="13"/>
      <c r="F3" s="13"/>
      <c r="G3" s="13"/>
      <c r="H3" s="13"/>
      <c r="I3" s="13"/>
      <c r="J3" s="13"/>
      <c r="K3" s="13"/>
      <c r="L3" s="13"/>
      <c r="M3" s="13"/>
      <c r="N3" s="13"/>
      <c r="O3" s="13"/>
      <c r="P3" s="13"/>
      <c r="Q3" s="13"/>
      <c r="R3" s="13"/>
    </row>
    <row r="4" customHeight="1" spans="1:18">
      <c r="A4" s="4" t="str">
        <f>封面!D5&amp;封面!F5</f>
        <v>产权持有人：中石油昆仑燃气有限公司开封分公司</v>
      </c>
      <c r="R4" s="15" t="e">
        <f>#REF!</f>
        <v>#REF!</v>
      </c>
    </row>
    <row r="5" s="3" customFormat="1" customHeight="1" spans="1:19">
      <c r="A5" s="16" t="s">
        <v>462</v>
      </c>
      <c r="B5" s="41" t="s">
        <v>590</v>
      </c>
      <c r="C5" s="16" t="s">
        <v>591</v>
      </c>
      <c r="D5" s="41" t="s">
        <v>592</v>
      </c>
      <c r="E5" s="41" t="s">
        <v>624</v>
      </c>
      <c r="F5" s="143" t="s">
        <v>625</v>
      </c>
      <c r="G5" s="131" t="s">
        <v>593</v>
      </c>
      <c r="H5" s="19" t="s">
        <v>626</v>
      </c>
      <c r="I5" s="52"/>
      <c r="J5" s="53" t="s">
        <v>627</v>
      </c>
      <c r="K5" s="54"/>
      <c r="L5" s="19" t="s">
        <v>596</v>
      </c>
      <c r="M5" s="19" t="s">
        <v>435</v>
      </c>
      <c r="N5" s="46"/>
      <c r="O5" s="46"/>
      <c r="P5" s="42" t="s">
        <v>436</v>
      </c>
      <c r="Q5" s="19" t="s">
        <v>467</v>
      </c>
      <c r="R5" s="19" t="s">
        <v>476</v>
      </c>
      <c r="S5" s="138" t="s">
        <v>628</v>
      </c>
    </row>
    <row r="6" s="3" customFormat="1" customHeight="1" spans="1:19">
      <c r="A6" s="43"/>
      <c r="B6" s="44"/>
      <c r="C6" s="43"/>
      <c r="D6" s="44"/>
      <c r="E6" s="44"/>
      <c r="F6" s="144"/>
      <c r="G6" s="482"/>
      <c r="H6" s="19" t="s">
        <v>510</v>
      </c>
      <c r="I6" s="17" t="s">
        <v>595</v>
      </c>
      <c r="J6" s="55" t="s">
        <v>510</v>
      </c>
      <c r="K6" s="19" t="s">
        <v>595</v>
      </c>
      <c r="L6" s="46"/>
      <c r="M6" s="19" t="s">
        <v>597</v>
      </c>
      <c r="N6" s="19" t="s">
        <v>629</v>
      </c>
      <c r="O6" s="19" t="s">
        <v>595</v>
      </c>
      <c r="P6" s="181"/>
      <c r="Q6" s="46"/>
      <c r="R6" s="46"/>
      <c r="S6" s="139"/>
    </row>
    <row r="7" customHeight="1" spans="1:19">
      <c r="A7" s="20"/>
      <c r="B7" s="21"/>
      <c r="C7" s="21"/>
      <c r="D7" s="21"/>
      <c r="E7" s="21"/>
      <c r="F7" s="512"/>
      <c r="G7" s="48"/>
      <c r="H7" s="474"/>
      <c r="I7" s="23"/>
      <c r="J7" s="513"/>
      <c r="K7" s="24"/>
      <c r="L7" s="474"/>
      <c r="M7" s="474"/>
      <c r="N7" s="197"/>
      <c r="O7" s="24">
        <f>IF(S7="成本法",ROUND(L7*M7*N7/100,2),M7)</f>
        <v>0</v>
      </c>
      <c r="P7" s="24" t="str">
        <f t="shared" ref="P7:P27" si="0">IF(O7-K7=0,"",(O7-K7))</f>
        <v/>
      </c>
      <c r="Q7" s="24" t="str">
        <f>IF(K7=0,"",(O7-K7)/K7*100)</f>
        <v/>
      </c>
      <c r="R7" s="25"/>
      <c r="S7" s="414" t="s">
        <v>630</v>
      </c>
    </row>
    <row r="8" customHeight="1" spans="1:19">
      <c r="A8" s="20"/>
      <c r="B8" s="21"/>
      <c r="C8" s="21"/>
      <c r="D8" s="21"/>
      <c r="E8" s="21"/>
      <c r="F8" s="512"/>
      <c r="G8" s="48"/>
      <c r="H8" s="474"/>
      <c r="I8" s="23"/>
      <c r="J8" s="513"/>
      <c r="K8" s="24"/>
      <c r="L8" s="474"/>
      <c r="M8" s="474"/>
      <c r="N8" s="197"/>
      <c r="O8" s="24">
        <f t="shared" ref="O8:O24" si="1">IF(S8="成本法",ROUND(L8*M8*N8/100,2),M8)</f>
        <v>0</v>
      </c>
      <c r="P8" s="24" t="str">
        <f t="shared" si="0"/>
        <v/>
      </c>
      <c r="Q8" s="24" t="str">
        <f t="shared" ref="Q8:Q27" si="2">IF(K8=0,"",(O8-K8)/K8*100)</f>
        <v/>
      </c>
      <c r="R8" s="25"/>
      <c r="S8" s="140" t="s">
        <v>630</v>
      </c>
    </row>
    <row r="9" customHeight="1" spans="1:19">
      <c r="A9" s="20"/>
      <c r="B9" s="21"/>
      <c r="C9" s="21"/>
      <c r="D9" s="21"/>
      <c r="E9" s="21"/>
      <c r="F9" s="512"/>
      <c r="G9" s="48"/>
      <c r="H9" s="474"/>
      <c r="I9" s="23"/>
      <c r="J9" s="513"/>
      <c r="K9" s="24"/>
      <c r="L9" s="474"/>
      <c r="M9" s="474"/>
      <c r="N9" s="197"/>
      <c r="O9" s="24">
        <f t="shared" si="1"/>
        <v>0</v>
      </c>
      <c r="P9" s="24" t="str">
        <f t="shared" si="0"/>
        <v/>
      </c>
      <c r="Q9" s="24" t="str">
        <f t="shared" si="2"/>
        <v/>
      </c>
      <c r="R9" s="25"/>
      <c r="S9" s="140" t="s">
        <v>630</v>
      </c>
    </row>
    <row r="10" customHeight="1" spans="1:19">
      <c r="A10" s="20"/>
      <c r="B10" s="21"/>
      <c r="C10" s="21"/>
      <c r="D10" s="21"/>
      <c r="E10" s="21"/>
      <c r="F10" s="512"/>
      <c r="G10" s="48"/>
      <c r="H10" s="474"/>
      <c r="I10" s="23"/>
      <c r="J10" s="513"/>
      <c r="K10" s="24"/>
      <c r="L10" s="474"/>
      <c r="M10" s="474"/>
      <c r="N10" s="197"/>
      <c r="O10" s="24">
        <f t="shared" si="1"/>
        <v>0</v>
      </c>
      <c r="P10" s="24" t="str">
        <f t="shared" si="0"/>
        <v/>
      </c>
      <c r="Q10" s="24" t="str">
        <f t="shared" si="2"/>
        <v/>
      </c>
      <c r="R10" s="25"/>
      <c r="S10" s="140" t="s">
        <v>630</v>
      </c>
    </row>
    <row r="11" customHeight="1" spans="1:19">
      <c r="A11" s="20"/>
      <c r="B11" s="21"/>
      <c r="C11" s="21"/>
      <c r="D11" s="21"/>
      <c r="E11" s="21"/>
      <c r="F11" s="512"/>
      <c r="G11" s="48"/>
      <c r="H11" s="474"/>
      <c r="I11" s="23"/>
      <c r="J11" s="513"/>
      <c r="K11" s="24"/>
      <c r="L11" s="474"/>
      <c r="M11" s="474"/>
      <c r="N11" s="197"/>
      <c r="O11" s="24">
        <f t="shared" si="1"/>
        <v>0</v>
      </c>
      <c r="P11" s="24" t="str">
        <f t="shared" si="0"/>
        <v/>
      </c>
      <c r="Q11" s="24" t="str">
        <f t="shared" si="2"/>
        <v/>
      </c>
      <c r="R11" s="25"/>
      <c r="S11" s="140" t="s">
        <v>630</v>
      </c>
    </row>
    <row r="12" customHeight="1" spans="1:19">
      <c r="A12" s="20"/>
      <c r="B12" s="21"/>
      <c r="C12" s="21"/>
      <c r="D12" s="21"/>
      <c r="E12" s="21"/>
      <c r="F12" s="512"/>
      <c r="G12" s="48"/>
      <c r="H12" s="474"/>
      <c r="I12" s="23"/>
      <c r="J12" s="513"/>
      <c r="K12" s="24"/>
      <c r="L12" s="474"/>
      <c r="M12" s="474"/>
      <c r="N12" s="197"/>
      <c r="O12" s="24">
        <f t="shared" si="1"/>
        <v>0</v>
      </c>
      <c r="P12" s="24" t="str">
        <f t="shared" si="0"/>
        <v/>
      </c>
      <c r="Q12" s="24" t="str">
        <f t="shared" si="2"/>
        <v/>
      </c>
      <c r="R12" s="25"/>
      <c r="S12" s="140" t="s">
        <v>630</v>
      </c>
    </row>
    <row r="13" customHeight="1" spans="1:19">
      <c r="A13" s="20"/>
      <c r="B13" s="21"/>
      <c r="C13" s="21"/>
      <c r="D13" s="21"/>
      <c r="E13" s="21"/>
      <c r="F13" s="512"/>
      <c r="G13" s="48"/>
      <c r="H13" s="474"/>
      <c r="I13" s="23"/>
      <c r="J13" s="513"/>
      <c r="K13" s="24"/>
      <c r="L13" s="474"/>
      <c r="M13" s="474"/>
      <c r="N13" s="197"/>
      <c r="O13" s="24">
        <f t="shared" si="1"/>
        <v>0</v>
      </c>
      <c r="P13" s="24" t="str">
        <f t="shared" si="0"/>
        <v/>
      </c>
      <c r="Q13" s="24" t="str">
        <f t="shared" si="2"/>
        <v/>
      </c>
      <c r="R13" s="25"/>
      <c r="S13" s="140" t="s">
        <v>630</v>
      </c>
    </row>
    <row r="14" customHeight="1" spans="1:19">
      <c r="A14" s="20"/>
      <c r="B14" s="21"/>
      <c r="C14" s="21"/>
      <c r="D14" s="21"/>
      <c r="E14" s="21"/>
      <c r="F14" s="512"/>
      <c r="G14" s="48"/>
      <c r="H14" s="474"/>
      <c r="I14" s="23"/>
      <c r="J14" s="513"/>
      <c r="K14" s="24"/>
      <c r="L14" s="474"/>
      <c r="M14" s="474"/>
      <c r="N14" s="197"/>
      <c r="O14" s="24">
        <f t="shared" si="1"/>
        <v>0</v>
      </c>
      <c r="P14" s="24" t="str">
        <f t="shared" si="0"/>
        <v/>
      </c>
      <c r="Q14" s="24" t="str">
        <f t="shared" si="2"/>
        <v/>
      </c>
      <c r="R14" s="25"/>
      <c r="S14" s="140" t="s">
        <v>630</v>
      </c>
    </row>
    <row r="15" customHeight="1" spans="1:19">
      <c r="A15" s="20"/>
      <c r="B15" s="21"/>
      <c r="C15" s="21"/>
      <c r="D15" s="21"/>
      <c r="E15" s="21"/>
      <c r="F15" s="512"/>
      <c r="G15" s="48"/>
      <c r="H15" s="474"/>
      <c r="I15" s="23"/>
      <c r="J15" s="513"/>
      <c r="K15" s="24"/>
      <c r="L15" s="474"/>
      <c r="M15" s="474"/>
      <c r="N15" s="197"/>
      <c r="O15" s="24">
        <f t="shared" si="1"/>
        <v>0</v>
      </c>
      <c r="P15" s="24" t="str">
        <f t="shared" si="0"/>
        <v/>
      </c>
      <c r="Q15" s="24" t="str">
        <f t="shared" si="2"/>
        <v/>
      </c>
      <c r="R15" s="25"/>
      <c r="S15" s="140" t="s">
        <v>630</v>
      </c>
    </row>
    <row r="16" customHeight="1" spans="1:19">
      <c r="A16" s="20"/>
      <c r="B16" s="21"/>
      <c r="C16" s="21"/>
      <c r="D16" s="21"/>
      <c r="E16" s="21"/>
      <c r="F16" s="512"/>
      <c r="G16" s="48"/>
      <c r="H16" s="474"/>
      <c r="I16" s="23"/>
      <c r="J16" s="513"/>
      <c r="K16" s="24"/>
      <c r="L16" s="474"/>
      <c r="M16" s="474"/>
      <c r="N16" s="197"/>
      <c r="O16" s="24">
        <f t="shared" si="1"/>
        <v>0</v>
      </c>
      <c r="P16" s="24" t="str">
        <f t="shared" si="0"/>
        <v/>
      </c>
      <c r="Q16" s="24" t="str">
        <f t="shared" si="2"/>
        <v/>
      </c>
      <c r="R16" s="25"/>
      <c r="S16" s="140" t="s">
        <v>630</v>
      </c>
    </row>
    <row r="17" customHeight="1" spans="1:19">
      <c r="A17" s="20"/>
      <c r="B17" s="21"/>
      <c r="C17" s="21"/>
      <c r="D17" s="21"/>
      <c r="E17" s="21"/>
      <c r="F17" s="512"/>
      <c r="G17" s="48"/>
      <c r="H17" s="474"/>
      <c r="I17" s="23"/>
      <c r="J17" s="513"/>
      <c r="K17" s="24"/>
      <c r="L17" s="474"/>
      <c r="M17" s="474"/>
      <c r="N17" s="197"/>
      <c r="O17" s="24">
        <f t="shared" si="1"/>
        <v>0</v>
      </c>
      <c r="P17" s="24" t="str">
        <f t="shared" si="0"/>
        <v/>
      </c>
      <c r="Q17" s="24" t="str">
        <f t="shared" si="2"/>
        <v/>
      </c>
      <c r="R17" s="25"/>
      <c r="S17" s="140" t="s">
        <v>630</v>
      </c>
    </row>
    <row r="18" customHeight="1" spans="1:19">
      <c r="A18" s="20"/>
      <c r="B18" s="21"/>
      <c r="C18" s="21"/>
      <c r="D18" s="21"/>
      <c r="E18" s="21"/>
      <c r="F18" s="512"/>
      <c r="G18" s="48"/>
      <c r="H18" s="474"/>
      <c r="I18" s="23"/>
      <c r="J18" s="513"/>
      <c r="K18" s="24"/>
      <c r="L18" s="474"/>
      <c r="M18" s="474"/>
      <c r="N18" s="197"/>
      <c r="O18" s="24">
        <f t="shared" si="1"/>
        <v>0</v>
      </c>
      <c r="P18" s="24" t="str">
        <f t="shared" si="0"/>
        <v/>
      </c>
      <c r="Q18" s="24" t="str">
        <f t="shared" si="2"/>
        <v/>
      </c>
      <c r="R18" s="25"/>
      <c r="S18" s="140" t="s">
        <v>630</v>
      </c>
    </row>
    <row r="19" customHeight="1" spans="1:19">
      <c r="A19" s="20"/>
      <c r="B19" s="21"/>
      <c r="C19" s="21"/>
      <c r="D19" s="21"/>
      <c r="E19" s="21"/>
      <c r="F19" s="512"/>
      <c r="G19" s="48"/>
      <c r="H19" s="474"/>
      <c r="I19" s="23"/>
      <c r="J19" s="513"/>
      <c r="K19" s="24"/>
      <c r="L19" s="474"/>
      <c r="M19" s="474"/>
      <c r="N19" s="197"/>
      <c r="O19" s="24">
        <f t="shared" si="1"/>
        <v>0</v>
      </c>
      <c r="P19" s="24" t="str">
        <f t="shared" si="0"/>
        <v/>
      </c>
      <c r="Q19" s="24" t="str">
        <f t="shared" si="2"/>
        <v/>
      </c>
      <c r="R19" s="25"/>
      <c r="S19" s="140" t="s">
        <v>630</v>
      </c>
    </row>
    <row r="20" customHeight="1" spans="1:19">
      <c r="A20" s="20"/>
      <c r="B20" s="21"/>
      <c r="C20" s="21"/>
      <c r="D20" s="21"/>
      <c r="E20" s="21"/>
      <c r="F20" s="512"/>
      <c r="G20" s="48"/>
      <c r="H20" s="474"/>
      <c r="I20" s="23"/>
      <c r="J20" s="513"/>
      <c r="K20" s="24"/>
      <c r="L20" s="474"/>
      <c r="M20" s="474"/>
      <c r="N20" s="197"/>
      <c r="O20" s="24">
        <f t="shared" si="1"/>
        <v>0</v>
      </c>
      <c r="P20" s="24" t="str">
        <f t="shared" si="0"/>
        <v/>
      </c>
      <c r="Q20" s="24" t="str">
        <f t="shared" si="2"/>
        <v/>
      </c>
      <c r="R20" s="25"/>
      <c r="S20" s="140" t="s">
        <v>630</v>
      </c>
    </row>
    <row r="21" customHeight="1" spans="1:19">
      <c r="A21" s="20"/>
      <c r="B21" s="21"/>
      <c r="C21" s="21"/>
      <c r="D21" s="21"/>
      <c r="E21" s="21"/>
      <c r="F21" s="512"/>
      <c r="G21" s="48"/>
      <c r="H21" s="474"/>
      <c r="I21" s="23"/>
      <c r="J21" s="513"/>
      <c r="K21" s="24"/>
      <c r="L21" s="474"/>
      <c r="M21" s="474"/>
      <c r="N21" s="197"/>
      <c r="O21" s="24">
        <f t="shared" si="1"/>
        <v>0</v>
      </c>
      <c r="P21" s="24" t="str">
        <f t="shared" si="0"/>
        <v/>
      </c>
      <c r="Q21" s="24" t="str">
        <f t="shared" si="2"/>
        <v/>
      </c>
      <c r="R21" s="25"/>
      <c r="S21" s="140" t="s">
        <v>630</v>
      </c>
    </row>
    <row r="22" customHeight="1" spans="1:19">
      <c r="A22" s="20"/>
      <c r="B22" s="21"/>
      <c r="C22" s="21"/>
      <c r="D22" s="21"/>
      <c r="E22" s="21"/>
      <c r="F22" s="512"/>
      <c r="G22" s="48"/>
      <c r="H22" s="474"/>
      <c r="I22" s="23"/>
      <c r="J22" s="513"/>
      <c r="K22" s="24"/>
      <c r="L22" s="474"/>
      <c r="M22" s="474"/>
      <c r="N22" s="197"/>
      <c r="O22" s="24">
        <f t="shared" si="1"/>
        <v>0</v>
      </c>
      <c r="P22" s="24" t="str">
        <f t="shared" si="0"/>
        <v/>
      </c>
      <c r="Q22" s="24" t="str">
        <f t="shared" si="2"/>
        <v/>
      </c>
      <c r="R22" s="25"/>
      <c r="S22" s="140" t="s">
        <v>630</v>
      </c>
    </row>
    <row r="23" customHeight="1" spans="1:19">
      <c r="A23" s="20"/>
      <c r="B23" s="21"/>
      <c r="C23" s="21"/>
      <c r="D23" s="21"/>
      <c r="E23" s="21"/>
      <c r="F23" s="512"/>
      <c r="G23" s="48"/>
      <c r="H23" s="474"/>
      <c r="I23" s="23"/>
      <c r="J23" s="513"/>
      <c r="K23" s="24"/>
      <c r="L23" s="474"/>
      <c r="M23" s="474"/>
      <c r="N23" s="197"/>
      <c r="O23" s="24">
        <f t="shared" si="1"/>
        <v>0</v>
      </c>
      <c r="P23" s="24" t="str">
        <f t="shared" si="0"/>
        <v/>
      </c>
      <c r="Q23" s="24" t="str">
        <f t="shared" si="2"/>
        <v/>
      </c>
      <c r="R23" s="25"/>
      <c r="S23" s="140" t="s">
        <v>630</v>
      </c>
    </row>
    <row r="24" customHeight="1" spans="1:19">
      <c r="A24" s="20"/>
      <c r="B24" s="21"/>
      <c r="C24" s="21"/>
      <c r="D24" s="21"/>
      <c r="E24" s="21"/>
      <c r="F24" s="512"/>
      <c r="G24" s="48"/>
      <c r="H24" s="474"/>
      <c r="I24" s="23"/>
      <c r="J24" s="513"/>
      <c r="K24" s="24"/>
      <c r="L24" s="474"/>
      <c r="M24" s="474"/>
      <c r="N24" s="197"/>
      <c r="O24" s="24">
        <f t="shared" si="1"/>
        <v>0</v>
      </c>
      <c r="P24" s="24" t="str">
        <f t="shared" si="0"/>
        <v/>
      </c>
      <c r="Q24" s="24" t="str">
        <f t="shared" si="2"/>
        <v/>
      </c>
      <c r="R24" s="25"/>
      <c r="S24" s="140" t="s">
        <v>630</v>
      </c>
    </row>
    <row r="25" customHeight="1" spans="1:19">
      <c r="A25" s="27" t="s">
        <v>598</v>
      </c>
      <c r="B25" s="28"/>
      <c r="C25" s="40"/>
      <c r="D25" s="40"/>
      <c r="E25" s="60"/>
      <c r="F25" s="24">
        <f>SUM(F7:F24)</f>
        <v>0</v>
      </c>
      <c r="G25" s="37"/>
      <c r="H25" s="474"/>
      <c r="I25" s="23">
        <f>SUM(I7:I24)</f>
        <v>0</v>
      </c>
      <c r="J25" s="513"/>
      <c r="K25" s="24">
        <f>SUM(K7:K24)</f>
        <v>0</v>
      </c>
      <c r="L25" s="474"/>
      <c r="M25" s="474"/>
      <c r="N25" s="197"/>
      <c r="O25" s="24">
        <f>SUM(O7:O24)</f>
        <v>0</v>
      </c>
      <c r="P25" s="24" t="str">
        <f t="shared" si="0"/>
        <v/>
      </c>
      <c r="Q25" s="24" t="str">
        <f t="shared" si="2"/>
        <v/>
      </c>
      <c r="R25" s="25"/>
      <c r="S25" s="140"/>
    </row>
    <row r="26" customHeight="1" spans="1:19">
      <c r="A26" s="439" t="s">
        <v>587</v>
      </c>
      <c r="B26" s="28"/>
      <c r="C26" s="40"/>
      <c r="D26" s="40"/>
      <c r="E26" s="21"/>
      <c r="F26" s="512"/>
      <c r="G26" s="48"/>
      <c r="H26" s="474"/>
      <c r="I26" s="23"/>
      <c r="J26" s="513"/>
      <c r="K26" s="24"/>
      <c r="L26" s="474"/>
      <c r="M26" s="474"/>
      <c r="N26" s="197"/>
      <c r="O26" s="24"/>
      <c r="P26" s="24" t="str">
        <f t="shared" si="0"/>
        <v/>
      </c>
      <c r="Q26" s="24" t="str">
        <f t="shared" si="2"/>
        <v/>
      </c>
      <c r="R26" s="25"/>
      <c r="S26" s="140"/>
    </row>
    <row r="27" customHeight="1" spans="1:19">
      <c r="A27" s="27" t="s">
        <v>530</v>
      </c>
      <c r="B27" s="57"/>
      <c r="C27" s="60"/>
      <c r="D27" s="60"/>
      <c r="E27" s="60"/>
      <c r="F27" s="24">
        <f>F25-F26</f>
        <v>0</v>
      </c>
      <c r="G27" s="37"/>
      <c r="H27" s="474"/>
      <c r="I27" s="23">
        <f>I25-I26</f>
        <v>0</v>
      </c>
      <c r="J27" s="513"/>
      <c r="K27" s="24">
        <f>K25-K26</f>
        <v>0</v>
      </c>
      <c r="L27" s="474"/>
      <c r="M27" s="474"/>
      <c r="N27" s="197"/>
      <c r="O27" s="24">
        <f>O25-O26</f>
        <v>0</v>
      </c>
      <c r="P27" s="24" t="str">
        <f t="shared" si="0"/>
        <v/>
      </c>
      <c r="Q27" s="24" t="str">
        <f t="shared" si="2"/>
        <v/>
      </c>
      <c r="R27" s="25"/>
      <c r="S27" s="140"/>
    </row>
    <row r="28" customHeight="1" spans="1:15">
      <c r="A28" s="30" t="str">
        <f>封面!D9&amp;封面!F9</f>
        <v>产权持有人填表人：刘砚岷</v>
      </c>
      <c r="O28" s="5" t="str">
        <f>"评估人员："&amp;封面!F21</f>
        <v>评估人员：</v>
      </c>
    </row>
    <row r="29" customHeight="1" spans="1:1">
      <c r="A29" s="4" t="str">
        <f>CONCATENATE(封面!D13,封面!F13,封面!G13,封面!H13,封面!I13,封面!J13,封面!K13)</f>
        <v>填表日期：2024年9月20日</v>
      </c>
    </row>
  </sheetData>
  <mergeCells count="20">
    <mergeCell ref="A2:R2"/>
    <mergeCell ref="A3:R3"/>
    <mergeCell ref="H5:I5"/>
    <mergeCell ref="J5:K5"/>
    <mergeCell ref="M5:O5"/>
    <mergeCell ref="A25:B25"/>
    <mergeCell ref="A26:B26"/>
    <mergeCell ref="A27:B27"/>
    <mergeCell ref="A5:A6"/>
    <mergeCell ref="B5:B6"/>
    <mergeCell ref="C5:C6"/>
    <mergeCell ref="D5:D6"/>
    <mergeCell ref="E5:E6"/>
    <mergeCell ref="F5:F6"/>
    <mergeCell ref="G5:G6"/>
    <mergeCell ref="L5:L6"/>
    <mergeCell ref="P5:P6"/>
    <mergeCell ref="Q5:Q6"/>
    <mergeCell ref="R5:R6"/>
    <mergeCell ref="S5:S6"/>
  </mergeCells>
  <dataValidations count="1">
    <dataValidation type="list" allowBlank="1" showInputMessage="1" showErrorMessage="1" sqref="S7:S27">
      <formula1>"成本法,收益法,市场法,其他"</formula1>
    </dataValidation>
  </dataValidations>
  <hyperlinks>
    <hyperlink ref="A1" location="索引目录!E27" display="返回索引页"/>
    <hyperlink ref="B1" location="存货汇总!B13" display="返回"/>
  </hyperlinks>
  <printOptions horizontalCentered="1"/>
  <pageMargins left="0.354330708661417" right="0.354330708661417" top="0.78740157480315" bottom="0.78740157480315" header="0.866141732283464" footer="0.511811023622047"/>
  <pageSetup paperSize="9" scale="71" fitToHeight="0" orientation="landscape"/>
  <headerFooter alignWithMargins="0">
    <oddHeader>&amp;R&amp;"宋体,常规"&amp;9表&amp;"Times New Roman,常规"3-11-8
&amp;"宋体,常规"共&amp;"Times New Roman,常规"&amp;N&amp;"宋体,常规"页第&amp;"Times New Roman,常规"&amp;P&amp;"宋体,常规"页</oddHead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29"/>
  <sheetViews>
    <sheetView zoomScale="90" zoomScaleNormal="90" workbookViewId="0">
      <selection activeCell="A2" sqref="A2:Y2"/>
    </sheetView>
  </sheetViews>
  <sheetFormatPr defaultColWidth="11" defaultRowHeight="15.75" customHeight="1"/>
  <cols>
    <col min="1" max="1" width="4.5" style="4" customWidth="1"/>
    <col min="2" max="2" width="20.5" style="4" customWidth="1"/>
    <col min="3" max="4" width="19.6" style="4" customWidth="1"/>
    <col min="5" max="5" width="14" style="4" customWidth="1"/>
    <col min="6" max="6" width="8.5" style="4" customWidth="1"/>
    <col min="7" max="7" width="7.9" style="4" customWidth="1"/>
    <col min="8" max="9" width="9.6" style="4" customWidth="1"/>
    <col min="10" max="13" width="9.6" style="4" customWidth="1" outlineLevel="1"/>
    <col min="14" max="17" width="8.1" style="5" customWidth="1" outlineLevel="1"/>
    <col min="18" max="18" width="11.5" style="5" customWidth="1" outlineLevel="1"/>
    <col min="19" max="19" width="9.6" style="5" customWidth="1" outlineLevel="1"/>
    <col min="20" max="20" width="11.5" style="5" customWidth="1" outlineLevel="1"/>
    <col min="21" max="21" width="13.1" style="5" customWidth="1"/>
    <col min="22" max="22" width="13.5" style="5" customWidth="1"/>
    <col min="23" max="23" width="11.4" style="5" customWidth="1"/>
    <col min="24" max="24" width="6.6" style="5" customWidth="1"/>
    <col min="25" max="25" width="11" style="5" customWidth="1"/>
    <col min="26" max="16384" width="11" style="5"/>
  </cols>
  <sheetData>
    <row r="1" s="1" customFormat="1" ht="12" customHeight="1" spans="1:25">
      <c r="A1" s="70" t="s">
        <v>135</v>
      </c>
      <c r="B1" s="71" t="s">
        <v>429</v>
      </c>
      <c r="C1" s="71"/>
      <c r="D1" s="71"/>
      <c r="E1" s="8"/>
      <c r="F1" s="8"/>
      <c r="G1" s="8"/>
      <c r="H1" s="8"/>
      <c r="I1" s="8"/>
      <c r="J1" s="8"/>
      <c r="K1" s="8"/>
      <c r="L1" s="8"/>
      <c r="M1" s="8"/>
      <c r="N1" s="9"/>
      <c r="O1" s="9"/>
      <c r="P1" s="9"/>
      <c r="Q1" s="9"/>
      <c r="R1" s="9"/>
      <c r="S1" s="9"/>
      <c r="T1" s="9"/>
      <c r="U1" s="9"/>
      <c r="V1" s="9"/>
      <c r="W1" s="9"/>
      <c r="X1" s="9"/>
      <c r="Y1" s="9"/>
    </row>
    <row r="2" s="2" customFormat="1" ht="29.4" customHeight="1" spans="1:25">
      <c r="A2" s="10" t="s">
        <v>631</v>
      </c>
      <c r="B2" s="11"/>
      <c r="C2" s="11"/>
      <c r="D2" s="11"/>
      <c r="E2" s="11"/>
      <c r="F2" s="11"/>
      <c r="G2" s="11"/>
      <c r="H2" s="11"/>
      <c r="I2" s="11"/>
      <c r="J2" s="11"/>
      <c r="K2" s="11"/>
      <c r="L2" s="11"/>
      <c r="M2" s="11"/>
      <c r="N2" s="11"/>
      <c r="O2" s="11"/>
      <c r="P2" s="11"/>
      <c r="Q2" s="11"/>
      <c r="R2" s="11"/>
      <c r="S2" s="11"/>
      <c r="T2" s="11"/>
      <c r="U2" s="11"/>
      <c r="V2" s="11"/>
      <c r="W2" s="11"/>
      <c r="X2" s="11"/>
      <c r="Y2" s="11"/>
    </row>
    <row r="3" ht="14.25" customHeight="1" spans="1:25">
      <c r="A3" s="13" t="str">
        <f>CONCATENATE(封面!D7,封面!F7,封面!G7,封面!H7,封面!I7,封面!J7,封面!K7)</f>
        <v>评估基准日：2024年8月31日</v>
      </c>
      <c r="B3" s="13"/>
      <c r="C3" s="13"/>
      <c r="D3" s="13"/>
      <c r="E3" s="13"/>
      <c r="F3" s="13"/>
      <c r="G3" s="13"/>
      <c r="H3" s="13"/>
      <c r="I3" s="13"/>
      <c r="J3" s="13"/>
      <c r="K3" s="13"/>
      <c r="L3" s="13"/>
      <c r="M3" s="13"/>
      <c r="N3" s="13"/>
      <c r="O3" s="13"/>
      <c r="P3" s="13"/>
      <c r="Q3" s="13"/>
      <c r="R3" s="13"/>
      <c r="S3" s="13"/>
      <c r="T3" s="13"/>
      <c r="U3" s="13"/>
      <c r="V3" s="13"/>
      <c r="W3" s="13"/>
      <c r="X3" s="13"/>
      <c r="Y3" s="13"/>
    </row>
    <row r="4" customHeight="1" spans="1:25">
      <c r="A4" s="4" t="str">
        <f>封面!D5&amp;封面!F5</f>
        <v>产权持有人：中石油昆仑燃气有限公司开封分公司</v>
      </c>
      <c r="Y4" s="15" t="e">
        <f>#REF!</f>
        <v>#REF!</v>
      </c>
    </row>
    <row r="5" s="3" customFormat="1" customHeight="1" spans="1:25">
      <c r="A5" s="504" t="s">
        <v>462</v>
      </c>
      <c r="B5" s="489" t="s">
        <v>537</v>
      </c>
      <c r="C5" s="489" t="s">
        <v>632</v>
      </c>
      <c r="D5" s="488" t="s">
        <v>633</v>
      </c>
      <c r="E5" s="488" t="s">
        <v>634</v>
      </c>
      <c r="F5" s="490" t="s">
        <v>635</v>
      </c>
      <c r="G5" s="488" t="s">
        <v>636</v>
      </c>
      <c r="H5" s="505" t="s">
        <v>616</v>
      </c>
      <c r="I5" s="505" t="s">
        <v>637</v>
      </c>
      <c r="J5" s="491" t="s">
        <v>638</v>
      </c>
      <c r="K5" s="491" t="s">
        <v>639</v>
      </c>
      <c r="L5" s="491" t="s">
        <v>640</v>
      </c>
      <c r="M5" s="491" t="s">
        <v>641</v>
      </c>
      <c r="N5" s="506" t="s">
        <v>642</v>
      </c>
      <c r="O5" s="507"/>
      <c r="P5" s="507"/>
      <c r="Q5" s="507"/>
      <c r="R5" s="507"/>
      <c r="S5" s="508"/>
      <c r="T5" s="498" t="s">
        <v>643</v>
      </c>
      <c r="U5" s="55" t="s">
        <v>434</v>
      </c>
      <c r="V5" s="42" t="s">
        <v>435</v>
      </c>
      <c r="W5" s="42" t="s">
        <v>436</v>
      </c>
      <c r="X5" s="19" t="s">
        <v>467</v>
      </c>
      <c r="Y5" s="19" t="s">
        <v>476</v>
      </c>
    </row>
    <row r="6" s="3" customFormat="1" customHeight="1" spans="1:25">
      <c r="A6" s="152"/>
      <c r="B6" s="152"/>
      <c r="C6" s="152"/>
      <c r="D6" s="152"/>
      <c r="E6" s="152"/>
      <c r="F6" s="423"/>
      <c r="G6" s="152"/>
      <c r="H6" s="152"/>
      <c r="I6" s="152"/>
      <c r="J6" s="495"/>
      <c r="K6" s="495" t="s">
        <v>644</v>
      </c>
      <c r="L6" s="495" t="s">
        <v>644</v>
      </c>
      <c r="M6" s="495" t="s">
        <v>644</v>
      </c>
      <c r="N6" s="496" t="s">
        <v>645</v>
      </c>
      <c r="O6" s="496" t="s">
        <v>646</v>
      </c>
      <c r="P6" s="499" t="s">
        <v>647</v>
      </c>
      <c r="Q6" s="499" t="s">
        <v>648</v>
      </c>
      <c r="R6" s="499" t="s">
        <v>649</v>
      </c>
      <c r="S6" s="496" t="s">
        <v>650</v>
      </c>
      <c r="T6" s="500"/>
      <c r="U6" s="55"/>
      <c r="V6" s="45"/>
      <c r="W6" s="181"/>
      <c r="X6" s="46"/>
      <c r="Y6" s="46"/>
    </row>
    <row r="7" s="3" customFormat="1" customHeight="1" spans="1:25">
      <c r="A7" s="20"/>
      <c r="B7" s="21"/>
      <c r="C7" s="471"/>
      <c r="D7" s="471"/>
      <c r="E7" s="484"/>
      <c r="F7" s="72"/>
      <c r="G7" s="484"/>
      <c r="H7" s="22"/>
      <c r="I7" s="22"/>
      <c r="J7" s="97"/>
      <c r="K7" s="97"/>
      <c r="L7" s="97"/>
      <c r="M7" s="97"/>
      <c r="N7" s="497"/>
      <c r="O7" s="497"/>
      <c r="P7" s="497"/>
      <c r="Q7" s="497"/>
      <c r="R7" s="497"/>
      <c r="S7" s="497"/>
      <c r="T7" s="23"/>
      <c r="U7" s="452"/>
      <c r="V7" s="24"/>
      <c r="W7" s="24" t="str">
        <f t="shared" ref="W7:W27" si="0">IF(V7-U7=0,"",(V7-U7))</f>
        <v/>
      </c>
      <c r="X7" s="24" t="str">
        <f t="shared" ref="X7:X27" si="1">IF(U7=0,"",(V7-U7)/U7*100)</f>
        <v/>
      </c>
      <c r="Y7" s="25"/>
    </row>
    <row r="8" customHeight="1" spans="1:25">
      <c r="A8" s="20"/>
      <c r="B8" s="74"/>
      <c r="C8" s="74"/>
      <c r="D8" s="74"/>
      <c r="E8" s="72"/>
      <c r="F8" s="72"/>
      <c r="G8" s="72"/>
      <c r="H8" s="22"/>
      <c r="I8" s="22"/>
      <c r="J8" s="97"/>
      <c r="K8" s="97"/>
      <c r="L8" s="97"/>
      <c r="M8" s="97"/>
      <c r="N8" s="497"/>
      <c r="O8" s="497"/>
      <c r="P8" s="497"/>
      <c r="Q8" s="497"/>
      <c r="R8" s="497"/>
      <c r="S8" s="497"/>
      <c r="T8" s="23"/>
      <c r="U8" s="452"/>
      <c r="V8" s="24"/>
      <c r="W8" s="24" t="str">
        <f t="shared" si="0"/>
        <v/>
      </c>
      <c r="X8" s="24" t="str">
        <f t="shared" si="1"/>
        <v/>
      </c>
      <c r="Y8" s="25"/>
    </row>
    <row r="9" customHeight="1" spans="1:25">
      <c r="A9" s="20"/>
      <c r="B9" s="21"/>
      <c r="C9" s="21"/>
      <c r="D9" s="21"/>
      <c r="E9" s="72"/>
      <c r="F9" s="72"/>
      <c r="G9" s="72"/>
      <c r="H9" s="22"/>
      <c r="I9" s="22"/>
      <c r="J9" s="97"/>
      <c r="K9" s="97"/>
      <c r="L9" s="97"/>
      <c r="M9" s="97"/>
      <c r="N9" s="497"/>
      <c r="O9" s="497"/>
      <c r="P9" s="497"/>
      <c r="Q9" s="497"/>
      <c r="R9" s="497"/>
      <c r="S9" s="497"/>
      <c r="T9" s="23"/>
      <c r="U9" s="452"/>
      <c r="V9" s="24"/>
      <c r="W9" s="24" t="str">
        <f t="shared" si="0"/>
        <v/>
      </c>
      <c r="X9" s="24" t="str">
        <f t="shared" si="1"/>
        <v/>
      </c>
      <c r="Y9" s="25"/>
    </row>
    <row r="10" customHeight="1" spans="1:25">
      <c r="A10" s="20"/>
      <c r="B10" s="21"/>
      <c r="C10" s="21"/>
      <c r="D10" s="21"/>
      <c r="E10" s="72"/>
      <c r="F10" s="72"/>
      <c r="G10" s="72"/>
      <c r="H10" s="22"/>
      <c r="I10" s="22"/>
      <c r="J10" s="97"/>
      <c r="K10" s="97"/>
      <c r="L10" s="97"/>
      <c r="M10" s="97"/>
      <c r="N10" s="497"/>
      <c r="O10" s="497"/>
      <c r="P10" s="497"/>
      <c r="Q10" s="497"/>
      <c r="R10" s="497"/>
      <c r="S10" s="497"/>
      <c r="T10" s="23"/>
      <c r="U10" s="452"/>
      <c r="V10" s="24"/>
      <c r="W10" s="24" t="str">
        <f t="shared" si="0"/>
        <v/>
      </c>
      <c r="X10" s="24" t="str">
        <f t="shared" si="1"/>
        <v/>
      </c>
      <c r="Y10" s="25"/>
    </row>
    <row r="11" customHeight="1" spans="1:25">
      <c r="A11" s="20"/>
      <c r="B11" s="21"/>
      <c r="C11" s="21"/>
      <c r="D11" s="21"/>
      <c r="E11" s="72"/>
      <c r="F11" s="72"/>
      <c r="G11" s="72"/>
      <c r="H11" s="22"/>
      <c r="I11" s="22"/>
      <c r="J11" s="97"/>
      <c r="K11" s="97"/>
      <c r="L11" s="97"/>
      <c r="M11" s="97"/>
      <c r="N11" s="497"/>
      <c r="O11" s="497"/>
      <c r="P11" s="497"/>
      <c r="Q11" s="497"/>
      <c r="R11" s="497"/>
      <c r="S11" s="497"/>
      <c r="T11" s="23"/>
      <c r="U11" s="452"/>
      <c r="V11" s="24"/>
      <c r="W11" s="24" t="str">
        <f t="shared" si="0"/>
        <v/>
      </c>
      <c r="X11" s="24" t="str">
        <f t="shared" si="1"/>
        <v/>
      </c>
      <c r="Y11" s="25"/>
    </row>
    <row r="12" customHeight="1" spans="1:25">
      <c r="A12" s="20"/>
      <c r="B12" s="21"/>
      <c r="C12" s="21"/>
      <c r="D12" s="21"/>
      <c r="E12" s="72"/>
      <c r="F12" s="72"/>
      <c r="G12" s="72"/>
      <c r="H12" s="22"/>
      <c r="I12" s="22"/>
      <c r="J12" s="97"/>
      <c r="K12" s="97"/>
      <c r="L12" s="97"/>
      <c r="M12" s="97"/>
      <c r="N12" s="497"/>
      <c r="O12" s="497"/>
      <c r="P12" s="497"/>
      <c r="Q12" s="497"/>
      <c r="R12" s="497"/>
      <c r="S12" s="497"/>
      <c r="T12" s="23"/>
      <c r="U12" s="452"/>
      <c r="V12" s="24"/>
      <c r="W12" s="24" t="str">
        <f t="shared" si="0"/>
        <v/>
      </c>
      <c r="X12" s="24" t="str">
        <f t="shared" si="1"/>
        <v/>
      </c>
      <c r="Y12" s="25"/>
    </row>
    <row r="13" customHeight="1" spans="1:25">
      <c r="A13" s="20"/>
      <c r="B13" s="21"/>
      <c r="C13" s="21"/>
      <c r="D13" s="21"/>
      <c r="E13" s="72"/>
      <c r="F13" s="72"/>
      <c r="G13" s="72"/>
      <c r="H13" s="22"/>
      <c r="I13" s="22"/>
      <c r="J13" s="97"/>
      <c r="K13" s="97"/>
      <c r="L13" s="97"/>
      <c r="M13" s="97"/>
      <c r="N13" s="497"/>
      <c r="O13" s="497"/>
      <c r="P13" s="497"/>
      <c r="Q13" s="497"/>
      <c r="R13" s="497"/>
      <c r="S13" s="497"/>
      <c r="T13" s="23"/>
      <c r="U13" s="452"/>
      <c r="V13" s="24"/>
      <c r="W13" s="24" t="str">
        <f t="shared" si="0"/>
        <v/>
      </c>
      <c r="X13" s="24" t="str">
        <f t="shared" si="1"/>
        <v/>
      </c>
      <c r="Y13" s="25"/>
    </row>
    <row r="14" customHeight="1" spans="1:25">
      <c r="A14" s="20"/>
      <c r="B14" s="74"/>
      <c r="C14" s="74"/>
      <c r="D14" s="74"/>
      <c r="E14" s="72"/>
      <c r="F14" s="72"/>
      <c r="G14" s="72"/>
      <c r="H14" s="22"/>
      <c r="I14" s="22"/>
      <c r="J14" s="97"/>
      <c r="K14" s="97"/>
      <c r="L14" s="97"/>
      <c r="M14" s="97"/>
      <c r="N14" s="497"/>
      <c r="O14" s="497"/>
      <c r="P14" s="497"/>
      <c r="Q14" s="497"/>
      <c r="R14" s="497"/>
      <c r="S14" s="497"/>
      <c r="T14" s="23"/>
      <c r="U14" s="452"/>
      <c r="V14" s="24"/>
      <c r="W14" s="24" t="str">
        <f t="shared" si="0"/>
        <v/>
      </c>
      <c r="X14" s="24" t="str">
        <f t="shared" si="1"/>
        <v/>
      </c>
      <c r="Y14" s="25"/>
    </row>
    <row r="15" customHeight="1" spans="1:25">
      <c r="A15" s="20"/>
      <c r="B15" s="74"/>
      <c r="C15" s="74"/>
      <c r="D15" s="74"/>
      <c r="E15" s="72"/>
      <c r="F15" s="72"/>
      <c r="G15" s="72"/>
      <c r="H15" s="22"/>
      <c r="I15" s="22"/>
      <c r="J15" s="97"/>
      <c r="K15" s="97"/>
      <c r="L15" s="97"/>
      <c r="M15" s="97"/>
      <c r="N15" s="497"/>
      <c r="O15" s="497"/>
      <c r="P15" s="497"/>
      <c r="Q15" s="497"/>
      <c r="R15" s="497"/>
      <c r="S15" s="497"/>
      <c r="T15" s="23"/>
      <c r="U15" s="452"/>
      <c r="V15" s="24"/>
      <c r="W15" s="24" t="str">
        <f t="shared" si="0"/>
        <v/>
      </c>
      <c r="X15" s="24" t="str">
        <f t="shared" si="1"/>
        <v/>
      </c>
      <c r="Y15" s="25"/>
    </row>
    <row r="16" customHeight="1" spans="1:25">
      <c r="A16" s="20"/>
      <c r="B16" s="21"/>
      <c r="C16" s="21"/>
      <c r="D16" s="21"/>
      <c r="E16" s="72"/>
      <c r="F16" s="72"/>
      <c r="G16" s="72"/>
      <c r="H16" s="22"/>
      <c r="I16" s="22"/>
      <c r="J16" s="97"/>
      <c r="K16" s="97"/>
      <c r="L16" s="97"/>
      <c r="M16" s="97"/>
      <c r="N16" s="497"/>
      <c r="O16" s="497"/>
      <c r="P16" s="497"/>
      <c r="Q16" s="497"/>
      <c r="R16" s="497"/>
      <c r="S16" s="497"/>
      <c r="T16" s="23"/>
      <c r="U16" s="452"/>
      <c r="V16" s="24"/>
      <c r="W16" s="24" t="str">
        <f t="shared" si="0"/>
        <v/>
      </c>
      <c r="X16" s="24" t="str">
        <f t="shared" si="1"/>
        <v/>
      </c>
      <c r="Y16" s="25"/>
    </row>
    <row r="17" customHeight="1" spans="1:25">
      <c r="A17" s="20"/>
      <c r="B17" s="21"/>
      <c r="C17" s="21"/>
      <c r="D17" s="21"/>
      <c r="E17" s="72"/>
      <c r="F17" s="72"/>
      <c r="G17" s="72"/>
      <c r="H17" s="22"/>
      <c r="I17" s="22"/>
      <c r="J17" s="97"/>
      <c r="K17" s="97"/>
      <c r="L17" s="97"/>
      <c r="M17" s="97"/>
      <c r="N17" s="497"/>
      <c r="O17" s="497"/>
      <c r="P17" s="497"/>
      <c r="Q17" s="497"/>
      <c r="R17" s="497"/>
      <c r="S17" s="497"/>
      <c r="T17" s="23"/>
      <c r="U17" s="452"/>
      <c r="V17" s="24"/>
      <c r="W17" s="24" t="str">
        <f t="shared" si="0"/>
        <v/>
      </c>
      <c r="X17" s="24" t="str">
        <f t="shared" si="1"/>
        <v/>
      </c>
      <c r="Y17" s="25"/>
    </row>
    <row r="18" customHeight="1" spans="1:25">
      <c r="A18" s="20"/>
      <c r="B18" s="21"/>
      <c r="C18" s="21"/>
      <c r="D18" s="21"/>
      <c r="E18" s="72"/>
      <c r="F18" s="72"/>
      <c r="G18" s="72"/>
      <c r="H18" s="22"/>
      <c r="I18" s="22"/>
      <c r="J18" s="97"/>
      <c r="K18" s="97"/>
      <c r="L18" s="97"/>
      <c r="M18" s="97"/>
      <c r="N18" s="497"/>
      <c r="O18" s="497"/>
      <c r="P18" s="497"/>
      <c r="Q18" s="497"/>
      <c r="R18" s="497"/>
      <c r="S18" s="497"/>
      <c r="T18" s="23"/>
      <c r="U18" s="452"/>
      <c r="V18" s="24"/>
      <c r="W18" s="24" t="str">
        <f t="shared" si="0"/>
        <v/>
      </c>
      <c r="X18" s="24" t="str">
        <f t="shared" si="1"/>
        <v/>
      </c>
      <c r="Y18" s="25"/>
    </row>
    <row r="19" customHeight="1" spans="1:25">
      <c r="A19" s="20"/>
      <c r="B19" s="21"/>
      <c r="C19" s="21"/>
      <c r="D19" s="21"/>
      <c r="E19" s="72"/>
      <c r="F19" s="72"/>
      <c r="G19" s="72"/>
      <c r="H19" s="22"/>
      <c r="I19" s="22"/>
      <c r="J19" s="97"/>
      <c r="K19" s="97"/>
      <c r="L19" s="97"/>
      <c r="M19" s="97"/>
      <c r="N19" s="497"/>
      <c r="O19" s="497"/>
      <c r="P19" s="497"/>
      <c r="Q19" s="497"/>
      <c r="R19" s="497"/>
      <c r="S19" s="497"/>
      <c r="T19" s="23"/>
      <c r="U19" s="452"/>
      <c r="V19" s="24"/>
      <c r="W19" s="24" t="str">
        <f t="shared" si="0"/>
        <v/>
      </c>
      <c r="X19" s="24" t="str">
        <f t="shared" si="1"/>
        <v/>
      </c>
      <c r="Y19" s="25"/>
    </row>
    <row r="20" customHeight="1" spans="1:25">
      <c r="A20" s="20"/>
      <c r="B20" s="21"/>
      <c r="C20" s="21"/>
      <c r="D20" s="21"/>
      <c r="E20" s="72"/>
      <c r="F20" s="72"/>
      <c r="G20" s="72"/>
      <c r="H20" s="22"/>
      <c r="I20" s="22"/>
      <c r="J20" s="97"/>
      <c r="K20" s="97"/>
      <c r="L20" s="97"/>
      <c r="M20" s="97"/>
      <c r="N20" s="497"/>
      <c r="O20" s="497"/>
      <c r="P20" s="497"/>
      <c r="Q20" s="497"/>
      <c r="R20" s="497"/>
      <c r="S20" s="497"/>
      <c r="T20" s="23"/>
      <c r="U20" s="452"/>
      <c r="V20" s="24"/>
      <c r="W20" s="24" t="str">
        <f t="shared" si="0"/>
        <v/>
      </c>
      <c r="X20" s="24" t="str">
        <f t="shared" si="1"/>
        <v/>
      </c>
      <c r="Y20" s="25"/>
    </row>
    <row r="21" customHeight="1" spans="1:25">
      <c r="A21" s="20"/>
      <c r="B21" s="21"/>
      <c r="C21" s="21"/>
      <c r="D21" s="21"/>
      <c r="E21" s="72"/>
      <c r="F21" s="72"/>
      <c r="G21" s="72"/>
      <c r="H21" s="22"/>
      <c r="I21" s="22"/>
      <c r="J21" s="97"/>
      <c r="K21" s="97"/>
      <c r="L21" s="97"/>
      <c r="M21" s="97"/>
      <c r="N21" s="497"/>
      <c r="O21" s="497"/>
      <c r="P21" s="497"/>
      <c r="Q21" s="497"/>
      <c r="R21" s="497"/>
      <c r="S21" s="497"/>
      <c r="T21" s="23"/>
      <c r="U21" s="452"/>
      <c r="V21" s="24"/>
      <c r="W21" s="24" t="str">
        <f t="shared" si="0"/>
        <v/>
      </c>
      <c r="X21" s="24" t="str">
        <f t="shared" si="1"/>
        <v/>
      </c>
      <c r="Y21" s="25"/>
    </row>
    <row r="22" customHeight="1" spans="1:25">
      <c r="A22" s="20"/>
      <c r="B22" s="74"/>
      <c r="C22" s="74"/>
      <c r="D22" s="74"/>
      <c r="E22" s="72"/>
      <c r="F22" s="72"/>
      <c r="G22" s="72"/>
      <c r="H22" s="22"/>
      <c r="I22" s="22"/>
      <c r="J22" s="97"/>
      <c r="K22" s="97"/>
      <c r="L22" s="97"/>
      <c r="M22" s="97"/>
      <c r="N22" s="497"/>
      <c r="O22" s="497"/>
      <c r="P22" s="497"/>
      <c r="Q22" s="497"/>
      <c r="R22" s="497"/>
      <c r="S22" s="497"/>
      <c r="T22" s="23"/>
      <c r="U22" s="452"/>
      <c r="V22" s="24"/>
      <c r="W22" s="24" t="str">
        <f t="shared" si="0"/>
        <v/>
      </c>
      <c r="X22" s="24" t="str">
        <f t="shared" si="1"/>
        <v/>
      </c>
      <c r="Y22" s="25"/>
    </row>
    <row r="23" customHeight="1" spans="1:25">
      <c r="A23" s="20"/>
      <c r="B23" s="74"/>
      <c r="C23" s="74"/>
      <c r="D23" s="74"/>
      <c r="E23" s="72"/>
      <c r="F23" s="72"/>
      <c r="G23" s="72"/>
      <c r="H23" s="22"/>
      <c r="I23" s="22"/>
      <c r="J23" s="97"/>
      <c r="K23" s="97"/>
      <c r="L23" s="97"/>
      <c r="M23" s="97"/>
      <c r="N23" s="497"/>
      <c r="O23" s="497"/>
      <c r="P23" s="497"/>
      <c r="Q23" s="497"/>
      <c r="R23" s="497"/>
      <c r="S23" s="497"/>
      <c r="T23" s="23"/>
      <c r="U23" s="452"/>
      <c r="V23" s="24"/>
      <c r="W23" s="24" t="str">
        <f t="shared" si="0"/>
        <v/>
      </c>
      <c r="X23" s="24" t="str">
        <f t="shared" si="1"/>
        <v/>
      </c>
      <c r="Y23" s="25"/>
    </row>
    <row r="24" customHeight="1" spans="1:25">
      <c r="A24" s="20"/>
      <c r="B24" s="21"/>
      <c r="C24" s="21"/>
      <c r="D24" s="21"/>
      <c r="E24" s="72"/>
      <c r="F24" s="72"/>
      <c r="G24" s="72"/>
      <c r="H24" s="22"/>
      <c r="I24" s="22"/>
      <c r="J24" s="97"/>
      <c r="K24" s="97"/>
      <c r="L24" s="97"/>
      <c r="M24" s="97"/>
      <c r="N24" s="497"/>
      <c r="O24" s="497"/>
      <c r="P24" s="497"/>
      <c r="Q24" s="497"/>
      <c r="R24" s="497"/>
      <c r="S24" s="497"/>
      <c r="T24" s="23"/>
      <c r="U24" s="452"/>
      <c r="V24" s="24"/>
      <c r="W24" s="24" t="str">
        <f t="shared" si="0"/>
        <v/>
      </c>
      <c r="X24" s="24" t="str">
        <f t="shared" si="1"/>
        <v/>
      </c>
      <c r="Y24" s="25"/>
    </row>
    <row r="25" customHeight="1" spans="1:25">
      <c r="A25" s="27" t="s">
        <v>598</v>
      </c>
      <c r="B25" s="28"/>
      <c r="C25" s="40"/>
      <c r="D25" s="40"/>
      <c r="E25" s="72"/>
      <c r="F25" s="72"/>
      <c r="G25" s="72"/>
      <c r="H25" s="22"/>
      <c r="I25" s="22"/>
      <c r="J25" s="97"/>
      <c r="K25" s="97"/>
      <c r="L25" s="97"/>
      <c r="M25" s="97"/>
      <c r="N25" s="497"/>
      <c r="O25" s="497"/>
      <c r="P25" s="497"/>
      <c r="Q25" s="497"/>
      <c r="R25" s="497"/>
      <c r="S25" s="497"/>
      <c r="T25" s="23">
        <f>SUM(T7:T24)</f>
        <v>0</v>
      </c>
      <c r="U25" s="24">
        <f>SUM(U7:U24)</f>
        <v>0</v>
      </c>
      <c r="V25" s="24">
        <f>SUM(V7:V24)</f>
        <v>0</v>
      </c>
      <c r="W25" s="24" t="str">
        <f t="shared" si="0"/>
        <v/>
      </c>
      <c r="X25" s="24" t="str">
        <f t="shared" si="1"/>
        <v/>
      </c>
      <c r="Y25" s="25"/>
    </row>
    <row r="26" customHeight="1" spans="1:25">
      <c r="A26" s="439" t="s">
        <v>587</v>
      </c>
      <c r="B26" s="28"/>
      <c r="C26" s="40"/>
      <c r="D26" s="40"/>
      <c r="E26" s="72"/>
      <c r="F26" s="72"/>
      <c r="G26" s="72"/>
      <c r="H26" s="22"/>
      <c r="I26" s="22"/>
      <c r="J26" s="103"/>
      <c r="K26" s="103"/>
      <c r="L26" s="103"/>
      <c r="M26" s="103"/>
      <c r="N26" s="104"/>
      <c r="O26" s="104"/>
      <c r="P26" s="104"/>
      <c r="Q26" s="104"/>
      <c r="R26" s="104"/>
      <c r="S26" s="104"/>
      <c r="T26" s="23"/>
      <c r="U26" s="452"/>
      <c r="V26" s="24"/>
      <c r="W26" s="24" t="str">
        <f t="shared" si="0"/>
        <v/>
      </c>
      <c r="X26" s="24" t="str">
        <f t="shared" si="1"/>
        <v/>
      </c>
      <c r="Y26" s="25"/>
    </row>
    <row r="27" customHeight="1" spans="1:25">
      <c r="A27" s="27" t="s">
        <v>530</v>
      </c>
      <c r="B27" s="57"/>
      <c r="C27" s="60"/>
      <c r="D27" s="60"/>
      <c r="E27" s="72"/>
      <c r="F27" s="72"/>
      <c r="G27" s="72"/>
      <c r="H27" s="22"/>
      <c r="I27" s="22"/>
      <c r="J27" s="103"/>
      <c r="K27" s="103"/>
      <c r="L27" s="103"/>
      <c r="M27" s="103"/>
      <c r="N27" s="104"/>
      <c r="O27" s="104"/>
      <c r="P27" s="104"/>
      <c r="Q27" s="104"/>
      <c r="R27" s="104"/>
      <c r="S27" s="104"/>
      <c r="T27" s="23">
        <f>T25-T26</f>
        <v>0</v>
      </c>
      <c r="U27" s="24">
        <f>U25-U26</f>
        <v>0</v>
      </c>
      <c r="V27" s="24">
        <f>V25-V26</f>
        <v>0</v>
      </c>
      <c r="W27" s="24" t="str">
        <f t="shared" si="0"/>
        <v/>
      </c>
      <c r="X27" s="24" t="str">
        <f t="shared" si="1"/>
        <v/>
      </c>
      <c r="Y27" s="25"/>
    </row>
    <row r="28" customHeight="1" spans="1:22">
      <c r="A28" s="30" t="str">
        <f>封面!D9&amp;封面!F9</f>
        <v>产权持有人填表人：刘砚岷</v>
      </c>
      <c r="V28" s="5" t="str">
        <f>"评估人员："&amp;封面!F21</f>
        <v>评估人员：</v>
      </c>
    </row>
    <row r="29" customHeight="1" spans="1:21">
      <c r="A29" s="4" t="str">
        <f>CONCATENATE(封面!D13,封面!F13,封面!G13,封面!H13,封面!I13,封面!J13,封面!K13)</f>
        <v>填表日期：2024年9月20日</v>
      </c>
      <c r="U29" s="465"/>
    </row>
  </sheetData>
  <mergeCells count="25">
    <mergeCell ref="A2:Y2"/>
    <mergeCell ref="A3:Y3"/>
    <mergeCell ref="N5:S5"/>
    <mergeCell ref="A25:B25"/>
    <mergeCell ref="A26:B26"/>
    <mergeCell ref="A27:B27"/>
    <mergeCell ref="A5:A6"/>
    <mergeCell ref="B5:B6"/>
    <mergeCell ref="C5:C6"/>
    <mergeCell ref="D5:D6"/>
    <mergeCell ref="E5:E6"/>
    <mergeCell ref="F5:F6"/>
    <mergeCell ref="G5:G6"/>
    <mergeCell ref="H5:H6"/>
    <mergeCell ref="I5:I6"/>
    <mergeCell ref="J5:J6"/>
    <mergeCell ref="K5:K6"/>
    <mergeCell ref="L5:L6"/>
    <mergeCell ref="M5:M6"/>
    <mergeCell ref="T5:T6"/>
    <mergeCell ref="U5:U6"/>
    <mergeCell ref="V5:V6"/>
    <mergeCell ref="W5:W6"/>
    <mergeCell ref="X5:X6"/>
    <mergeCell ref="Y5:Y6"/>
  </mergeCells>
  <hyperlinks>
    <hyperlink ref="A1" location="索引目录!E28" display="返回索引页"/>
    <hyperlink ref="B1" location="存货汇总!B14" display="返回"/>
  </hyperlinks>
  <printOptions horizontalCentered="1"/>
  <pageMargins left="0.354330708661417" right="0.354330708661417" top="0.78740157480315" bottom="0.78740157480315" header="0.826771653543307" footer="0.511811023622047"/>
  <pageSetup paperSize="9" scale="48" fitToHeight="0" orientation="landscape"/>
  <headerFooter alignWithMargins="0">
    <oddHeader>&amp;R&amp;"宋体,常规"&amp;9表&amp;"Times New Roman,常规"3-11-9
&amp;"宋体,常规"共&amp;"Times New Roman,常规"&amp;N&amp;"宋体,常规"页第&amp;"Times New Roman,常规"&amp;P&amp;"宋体,常规"页</oddHead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29"/>
  <sheetViews>
    <sheetView zoomScale="90" zoomScaleNormal="90" workbookViewId="0">
      <selection activeCell="A2" sqref="A2:Z2"/>
    </sheetView>
  </sheetViews>
  <sheetFormatPr defaultColWidth="11" defaultRowHeight="15.75" customHeight="1"/>
  <cols>
    <col min="1" max="1" width="4.5" style="4" customWidth="1"/>
    <col min="2" max="4" width="19.6" style="4" customWidth="1"/>
    <col min="5" max="5" width="5.1" style="4" customWidth="1"/>
    <col min="6" max="6" width="8.5" style="4" customWidth="1"/>
    <col min="7" max="7" width="10" style="4" customWidth="1"/>
    <col min="8" max="10" width="9.6" style="4" customWidth="1"/>
    <col min="11" max="13" width="9.6" style="4" customWidth="1" outlineLevel="1"/>
    <col min="14" max="14" width="8.1" style="4" customWidth="1" outlineLevel="1"/>
    <col min="15" max="17" width="8.1" style="5" customWidth="1" outlineLevel="1"/>
    <col min="18" max="18" width="11.5" style="5" customWidth="1" outlineLevel="1"/>
    <col min="19" max="19" width="11" style="5" customWidth="1" outlineLevel="1"/>
    <col min="20" max="20" width="9.6" style="5" customWidth="1" outlineLevel="1"/>
    <col min="21" max="21" width="11.5" style="5" customWidth="1" outlineLevel="1"/>
    <col min="22" max="22" width="13.1" style="5" customWidth="1"/>
    <col min="23" max="23" width="13.5" style="5" customWidth="1"/>
    <col min="24" max="24" width="11.4" style="5" customWidth="1"/>
    <col min="25" max="25" width="6.6" style="5" customWidth="1"/>
    <col min="26" max="26" width="11" style="5" customWidth="1"/>
    <col min="27" max="16384" width="11" style="5"/>
  </cols>
  <sheetData>
    <row r="1" s="1" customFormat="1" ht="12" customHeight="1" spans="1:26">
      <c r="A1" s="70" t="s">
        <v>135</v>
      </c>
      <c r="B1" s="71" t="s">
        <v>429</v>
      </c>
      <c r="C1" s="71"/>
      <c r="D1" s="71"/>
      <c r="E1" s="8"/>
      <c r="F1" s="8"/>
      <c r="G1" s="8"/>
      <c r="H1" s="8"/>
      <c r="I1" s="8"/>
      <c r="J1" s="8"/>
      <c r="K1" s="8"/>
      <c r="L1" s="8"/>
      <c r="M1" s="8"/>
      <c r="N1" s="8"/>
      <c r="O1" s="9"/>
      <c r="P1" s="9"/>
      <c r="Q1" s="9"/>
      <c r="R1" s="9"/>
      <c r="S1" s="9"/>
      <c r="T1" s="9"/>
      <c r="U1" s="9"/>
      <c r="V1" s="9"/>
      <c r="W1" s="9"/>
      <c r="X1" s="9"/>
      <c r="Y1" s="9"/>
      <c r="Z1" s="9"/>
    </row>
    <row r="2" s="2" customFormat="1" ht="29.4" customHeight="1" spans="1:26">
      <c r="A2" s="10" t="s">
        <v>651</v>
      </c>
      <c r="B2" s="11"/>
      <c r="C2" s="11"/>
      <c r="D2" s="11"/>
      <c r="E2" s="11"/>
      <c r="F2" s="11"/>
      <c r="G2" s="11"/>
      <c r="H2" s="11"/>
      <c r="I2" s="11"/>
      <c r="J2" s="11"/>
      <c r="K2" s="11"/>
      <c r="L2" s="11"/>
      <c r="M2" s="11"/>
      <c r="N2" s="11"/>
      <c r="O2" s="11"/>
      <c r="P2" s="11"/>
      <c r="Q2" s="11"/>
      <c r="R2" s="11"/>
      <c r="S2" s="11"/>
      <c r="T2" s="11"/>
      <c r="U2" s="11"/>
      <c r="V2" s="11"/>
      <c r="W2" s="11"/>
      <c r="X2" s="11"/>
      <c r="Y2" s="11"/>
      <c r="Z2" s="11"/>
    </row>
    <row r="3" ht="14.25" customHeight="1" spans="1:26">
      <c r="A3" s="13" t="str">
        <f>CONCATENATE(封面!D7,封面!F7,封面!G7,封面!H7,封面!I7,封面!J7,封面!K7)</f>
        <v>评估基准日：2024年8月31日</v>
      </c>
      <c r="B3" s="13"/>
      <c r="C3" s="13"/>
      <c r="D3" s="13"/>
      <c r="E3" s="13"/>
      <c r="F3" s="13"/>
      <c r="G3" s="13"/>
      <c r="H3" s="13"/>
      <c r="I3" s="13"/>
      <c r="J3" s="13"/>
      <c r="K3" s="13"/>
      <c r="L3" s="13"/>
      <c r="M3" s="13"/>
      <c r="N3" s="13"/>
      <c r="O3" s="13"/>
      <c r="P3" s="13"/>
      <c r="Q3" s="13"/>
      <c r="R3" s="13"/>
      <c r="S3" s="13"/>
      <c r="T3" s="13"/>
      <c r="U3" s="13"/>
      <c r="V3" s="13"/>
      <c r="W3" s="13"/>
      <c r="X3" s="13"/>
      <c r="Y3" s="13"/>
      <c r="Z3" s="13"/>
    </row>
    <row r="4" customHeight="1" spans="1:26">
      <c r="A4" s="4" t="str">
        <f>封面!D5&amp;封面!F5</f>
        <v>产权持有人：中石油昆仑燃气有限公司开封分公司</v>
      </c>
      <c r="Z4" s="15" t="e">
        <f>#REF!</f>
        <v>#REF!</v>
      </c>
    </row>
    <row r="5" s="3" customFormat="1" customHeight="1" spans="1:26">
      <c r="A5" s="487" t="s">
        <v>462</v>
      </c>
      <c r="B5" s="488" t="s">
        <v>537</v>
      </c>
      <c r="C5" s="489" t="s">
        <v>632</v>
      </c>
      <c r="D5" s="488" t="s">
        <v>633</v>
      </c>
      <c r="E5" s="488" t="s">
        <v>634</v>
      </c>
      <c r="F5" s="490" t="s">
        <v>635</v>
      </c>
      <c r="G5" s="490" t="s">
        <v>652</v>
      </c>
      <c r="H5" s="488" t="s">
        <v>636</v>
      </c>
      <c r="I5" s="488" t="s">
        <v>616</v>
      </c>
      <c r="J5" s="488" t="s">
        <v>653</v>
      </c>
      <c r="K5" s="491" t="s">
        <v>638</v>
      </c>
      <c r="L5" s="491" t="s">
        <v>639</v>
      </c>
      <c r="M5" s="491" t="s">
        <v>640</v>
      </c>
      <c r="N5" s="491" t="s">
        <v>654</v>
      </c>
      <c r="O5" s="492" t="s">
        <v>642</v>
      </c>
      <c r="P5" s="493"/>
      <c r="Q5" s="493"/>
      <c r="R5" s="493"/>
      <c r="S5" s="493"/>
      <c r="T5" s="493"/>
      <c r="U5" s="498" t="s">
        <v>643</v>
      </c>
      <c r="V5" s="90" t="s">
        <v>434</v>
      </c>
      <c r="W5" s="42" t="s">
        <v>435</v>
      </c>
      <c r="X5" s="42" t="s">
        <v>436</v>
      </c>
      <c r="Y5" s="19" t="s">
        <v>467</v>
      </c>
      <c r="Z5" s="19" t="s">
        <v>476</v>
      </c>
    </row>
    <row r="6" s="3" customFormat="1" customHeight="1" spans="1:26">
      <c r="A6" s="152"/>
      <c r="B6" s="152"/>
      <c r="C6" s="152"/>
      <c r="D6" s="152"/>
      <c r="E6" s="152"/>
      <c r="F6" s="423"/>
      <c r="G6" s="423"/>
      <c r="H6" s="152"/>
      <c r="I6" s="152"/>
      <c r="J6" s="494"/>
      <c r="K6" s="495"/>
      <c r="L6" s="495" t="s">
        <v>644</v>
      </c>
      <c r="M6" s="495" t="s">
        <v>644</v>
      </c>
      <c r="N6" s="495" t="s">
        <v>644</v>
      </c>
      <c r="O6" s="496" t="s">
        <v>645</v>
      </c>
      <c r="P6" s="496" t="s">
        <v>646</v>
      </c>
      <c r="Q6" s="496" t="s">
        <v>647</v>
      </c>
      <c r="R6" s="499" t="s">
        <v>648</v>
      </c>
      <c r="S6" s="499" t="s">
        <v>649</v>
      </c>
      <c r="T6" s="496" t="s">
        <v>650</v>
      </c>
      <c r="U6" s="500"/>
      <c r="V6" s="96"/>
      <c r="W6" s="45"/>
      <c r="X6" s="181"/>
      <c r="Y6" s="46"/>
      <c r="Z6" s="46"/>
    </row>
    <row r="7" s="3" customFormat="1" customHeight="1" spans="1:26">
      <c r="A7" s="20"/>
      <c r="B7" s="21"/>
      <c r="C7" s="471"/>
      <c r="D7" s="471"/>
      <c r="E7" s="484"/>
      <c r="F7" s="72"/>
      <c r="G7" s="72"/>
      <c r="H7" s="22"/>
      <c r="I7" s="22"/>
      <c r="J7" s="452"/>
      <c r="K7" s="97"/>
      <c r="L7" s="97"/>
      <c r="M7" s="97"/>
      <c r="N7" s="97" t="s">
        <v>655</v>
      </c>
      <c r="O7" s="497"/>
      <c r="P7" s="497"/>
      <c r="Q7" s="497"/>
      <c r="R7" s="497"/>
      <c r="S7" s="497"/>
      <c r="T7" s="501"/>
      <c r="U7" s="502"/>
      <c r="V7" s="452"/>
      <c r="W7" s="24"/>
      <c r="X7" s="24" t="str">
        <f t="shared" ref="X7:X27" si="0">IF(W7-V7=0,"",(W7-V7))</f>
        <v/>
      </c>
      <c r="Y7" s="24" t="str">
        <f t="shared" ref="Y7:Y27" si="1">IF(V7=0,"",(W7-V7)/V7*100)</f>
        <v/>
      </c>
      <c r="Z7" s="25"/>
    </row>
    <row r="8" customHeight="1" spans="1:26">
      <c r="A8" s="20"/>
      <c r="B8" s="74"/>
      <c r="C8" s="74"/>
      <c r="D8" s="74"/>
      <c r="E8" s="72"/>
      <c r="F8" s="72"/>
      <c r="G8" s="72"/>
      <c r="H8" s="22"/>
      <c r="I8" s="22"/>
      <c r="J8" s="452"/>
      <c r="K8" s="97"/>
      <c r="L8" s="97"/>
      <c r="M8" s="97"/>
      <c r="N8" s="97"/>
      <c r="O8" s="497"/>
      <c r="P8" s="497"/>
      <c r="Q8" s="497"/>
      <c r="R8" s="497"/>
      <c r="S8" s="497"/>
      <c r="T8" s="501"/>
      <c r="U8" s="502"/>
      <c r="V8" s="452"/>
      <c r="W8" s="24"/>
      <c r="X8" s="24" t="str">
        <f t="shared" si="0"/>
        <v/>
      </c>
      <c r="Y8" s="24" t="str">
        <f t="shared" si="1"/>
        <v/>
      </c>
      <c r="Z8" s="25"/>
    </row>
    <row r="9" customHeight="1" spans="1:26">
      <c r="A9" s="20"/>
      <c r="B9" s="21"/>
      <c r="C9" s="21"/>
      <c r="D9" s="21"/>
      <c r="E9" s="72"/>
      <c r="F9" s="72"/>
      <c r="G9" s="72"/>
      <c r="H9" s="22"/>
      <c r="I9" s="22"/>
      <c r="J9" s="452"/>
      <c r="K9" s="97"/>
      <c r="L9" s="97"/>
      <c r="M9" s="97"/>
      <c r="N9" s="97"/>
      <c r="O9" s="497"/>
      <c r="P9" s="497"/>
      <c r="Q9" s="497"/>
      <c r="R9" s="497"/>
      <c r="S9" s="497"/>
      <c r="T9" s="501"/>
      <c r="U9" s="502"/>
      <c r="V9" s="452"/>
      <c r="W9" s="24"/>
      <c r="X9" s="24" t="str">
        <f t="shared" si="0"/>
        <v/>
      </c>
      <c r="Y9" s="24" t="str">
        <f t="shared" si="1"/>
        <v/>
      </c>
      <c r="Z9" s="25"/>
    </row>
    <row r="10" customHeight="1" spans="1:26">
      <c r="A10" s="20"/>
      <c r="B10" s="21"/>
      <c r="C10" s="21"/>
      <c r="D10" s="21"/>
      <c r="E10" s="72"/>
      <c r="F10" s="72"/>
      <c r="G10" s="72"/>
      <c r="H10" s="22"/>
      <c r="I10" s="22"/>
      <c r="J10" s="452"/>
      <c r="K10" s="97"/>
      <c r="L10" s="97"/>
      <c r="M10" s="97"/>
      <c r="N10" s="97"/>
      <c r="O10" s="497"/>
      <c r="P10" s="497"/>
      <c r="Q10" s="497"/>
      <c r="R10" s="497"/>
      <c r="S10" s="497"/>
      <c r="T10" s="501"/>
      <c r="U10" s="502"/>
      <c r="V10" s="452"/>
      <c r="W10" s="24"/>
      <c r="X10" s="24" t="str">
        <f t="shared" si="0"/>
        <v/>
      </c>
      <c r="Y10" s="24" t="str">
        <f t="shared" si="1"/>
        <v/>
      </c>
      <c r="Z10" s="25"/>
    </row>
    <row r="11" customHeight="1" spans="1:26">
      <c r="A11" s="20"/>
      <c r="B11" s="21"/>
      <c r="C11" s="21"/>
      <c r="D11" s="21"/>
      <c r="E11" s="72"/>
      <c r="F11" s="72"/>
      <c r="G11" s="72"/>
      <c r="H11" s="22"/>
      <c r="I11" s="22"/>
      <c r="J11" s="452"/>
      <c r="K11" s="97"/>
      <c r="L11" s="97"/>
      <c r="M11" s="97"/>
      <c r="N11" s="97"/>
      <c r="O11" s="497"/>
      <c r="P11" s="497"/>
      <c r="Q11" s="497"/>
      <c r="R11" s="497"/>
      <c r="S11" s="497"/>
      <c r="T11" s="501"/>
      <c r="U11" s="502"/>
      <c r="V11" s="452"/>
      <c r="W11" s="24"/>
      <c r="X11" s="24" t="str">
        <f t="shared" si="0"/>
        <v/>
      </c>
      <c r="Y11" s="24" t="str">
        <f t="shared" si="1"/>
        <v/>
      </c>
      <c r="Z11" s="25"/>
    </row>
    <row r="12" customHeight="1" spans="1:26">
      <c r="A12" s="20"/>
      <c r="B12" s="21"/>
      <c r="C12" s="21"/>
      <c r="D12" s="21"/>
      <c r="E12" s="72"/>
      <c r="F12" s="72"/>
      <c r="G12" s="72"/>
      <c r="H12" s="22"/>
      <c r="I12" s="22"/>
      <c r="J12" s="452"/>
      <c r="K12" s="97"/>
      <c r="L12" s="97"/>
      <c r="M12" s="97"/>
      <c r="N12" s="97"/>
      <c r="O12" s="497"/>
      <c r="P12" s="497"/>
      <c r="Q12" s="497"/>
      <c r="R12" s="497"/>
      <c r="S12" s="497"/>
      <c r="T12" s="501"/>
      <c r="U12" s="502"/>
      <c r="V12" s="452"/>
      <c r="W12" s="24"/>
      <c r="X12" s="24" t="str">
        <f t="shared" si="0"/>
        <v/>
      </c>
      <c r="Y12" s="24" t="str">
        <f t="shared" si="1"/>
        <v/>
      </c>
      <c r="Z12" s="25"/>
    </row>
    <row r="13" customHeight="1" spans="1:26">
      <c r="A13" s="20"/>
      <c r="B13" s="21"/>
      <c r="C13" s="21"/>
      <c r="D13" s="21"/>
      <c r="E13" s="72"/>
      <c r="F13" s="72"/>
      <c r="G13" s="72"/>
      <c r="H13" s="22"/>
      <c r="I13" s="22"/>
      <c r="J13" s="452"/>
      <c r="K13" s="97"/>
      <c r="L13" s="97"/>
      <c r="M13" s="97"/>
      <c r="N13" s="97"/>
      <c r="O13" s="497"/>
      <c r="P13" s="497"/>
      <c r="Q13" s="497"/>
      <c r="R13" s="497"/>
      <c r="S13" s="497"/>
      <c r="T13" s="501"/>
      <c r="U13" s="502"/>
      <c r="V13" s="452"/>
      <c r="W13" s="24"/>
      <c r="X13" s="24" t="str">
        <f t="shared" si="0"/>
        <v/>
      </c>
      <c r="Y13" s="24" t="str">
        <f t="shared" si="1"/>
        <v/>
      </c>
      <c r="Z13" s="25"/>
    </row>
    <row r="14" customHeight="1" spans="1:26">
      <c r="A14" s="20"/>
      <c r="B14" s="74"/>
      <c r="C14" s="74"/>
      <c r="D14" s="74"/>
      <c r="E14" s="72"/>
      <c r="F14" s="72"/>
      <c r="G14" s="72"/>
      <c r="H14" s="22"/>
      <c r="I14" s="22"/>
      <c r="J14" s="452"/>
      <c r="K14" s="97"/>
      <c r="L14" s="97"/>
      <c r="M14" s="97"/>
      <c r="N14" s="97"/>
      <c r="O14" s="497"/>
      <c r="P14" s="497"/>
      <c r="Q14" s="497"/>
      <c r="R14" s="497"/>
      <c r="S14" s="497"/>
      <c r="T14" s="501"/>
      <c r="U14" s="502"/>
      <c r="V14" s="452"/>
      <c r="W14" s="24"/>
      <c r="X14" s="24" t="str">
        <f t="shared" si="0"/>
        <v/>
      </c>
      <c r="Y14" s="24" t="str">
        <f t="shared" si="1"/>
        <v/>
      </c>
      <c r="Z14" s="25"/>
    </row>
    <row r="15" customHeight="1" spans="1:26">
      <c r="A15" s="20"/>
      <c r="B15" s="74"/>
      <c r="C15" s="74"/>
      <c r="D15" s="74"/>
      <c r="E15" s="72"/>
      <c r="F15" s="72"/>
      <c r="G15" s="72"/>
      <c r="H15" s="22"/>
      <c r="I15" s="22"/>
      <c r="J15" s="452"/>
      <c r="K15" s="97"/>
      <c r="L15" s="97"/>
      <c r="M15" s="97"/>
      <c r="N15" s="97"/>
      <c r="O15" s="497"/>
      <c r="P15" s="497"/>
      <c r="Q15" s="497"/>
      <c r="R15" s="497"/>
      <c r="S15" s="497"/>
      <c r="T15" s="501"/>
      <c r="U15" s="502"/>
      <c r="V15" s="452"/>
      <c r="W15" s="24"/>
      <c r="X15" s="24" t="str">
        <f t="shared" si="0"/>
        <v/>
      </c>
      <c r="Y15" s="24" t="str">
        <f t="shared" si="1"/>
        <v/>
      </c>
      <c r="Z15" s="25"/>
    </row>
    <row r="16" customHeight="1" spans="1:26">
      <c r="A16" s="20"/>
      <c r="B16" s="21"/>
      <c r="C16" s="21"/>
      <c r="D16" s="21"/>
      <c r="E16" s="72"/>
      <c r="F16" s="72"/>
      <c r="G16" s="72"/>
      <c r="H16" s="22"/>
      <c r="I16" s="22"/>
      <c r="J16" s="452"/>
      <c r="K16" s="97"/>
      <c r="L16" s="97"/>
      <c r="M16" s="97"/>
      <c r="N16" s="97"/>
      <c r="O16" s="497"/>
      <c r="P16" s="497"/>
      <c r="Q16" s="497"/>
      <c r="R16" s="497"/>
      <c r="S16" s="497"/>
      <c r="T16" s="501"/>
      <c r="U16" s="502"/>
      <c r="V16" s="452"/>
      <c r="W16" s="24"/>
      <c r="X16" s="24" t="str">
        <f t="shared" si="0"/>
        <v/>
      </c>
      <c r="Y16" s="24" t="str">
        <f t="shared" si="1"/>
        <v/>
      </c>
      <c r="Z16" s="25"/>
    </row>
    <row r="17" customHeight="1" spans="1:26">
      <c r="A17" s="20"/>
      <c r="B17" s="21"/>
      <c r="C17" s="21"/>
      <c r="D17" s="21"/>
      <c r="E17" s="72"/>
      <c r="F17" s="72"/>
      <c r="G17" s="72"/>
      <c r="H17" s="22"/>
      <c r="I17" s="22"/>
      <c r="J17" s="452"/>
      <c r="K17" s="97"/>
      <c r="L17" s="97"/>
      <c r="M17" s="97"/>
      <c r="N17" s="97"/>
      <c r="O17" s="497"/>
      <c r="P17" s="497"/>
      <c r="Q17" s="497"/>
      <c r="R17" s="497"/>
      <c r="S17" s="497"/>
      <c r="T17" s="501"/>
      <c r="U17" s="502"/>
      <c r="V17" s="452"/>
      <c r="W17" s="24"/>
      <c r="X17" s="24" t="str">
        <f t="shared" si="0"/>
        <v/>
      </c>
      <c r="Y17" s="24" t="str">
        <f t="shared" si="1"/>
        <v/>
      </c>
      <c r="Z17" s="25"/>
    </row>
    <row r="18" customHeight="1" spans="1:26">
      <c r="A18" s="20"/>
      <c r="B18" s="21"/>
      <c r="C18" s="21"/>
      <c r="D18" s="21"/>
      <c r="E18" s="72"/>
      <c r="F18" s="72"/>
      <c r="G18" s="72"/>
      <c r="H18" s="22"/>
      <c r="I18" s="22"/>
      <c r="J18" s="452"/>
      <c r="K18" s="97"/>
      <c r="L18" s="97"/>
      <c r="M18" s="97"/>
      <c r="N18" s="97"/>
      <c r="O18" s="497"/>
      <c r="P18" s="497"/>
      <c r="Q18" s="497"/>
      <c r="R18" s="497"/>
      <c r="S18" s="497"/>
      <c r="T18" s="501"/>
      <c r="U18" s="502"/>
      <c r="V18" s="452"/>
      <c r="W18" s="24"/>
      <c r="X18" s="24" t="str">
        <f t="shared" si="0"/>
        <v/>
      </c>
      <c r="Y18" s="24" t="str">
        <f t="shared" si="1"/>
        <v/>
      </c>
      <c r="Z18" s="25"/>
    </row>
    <row r="19" customHeight="1" spans="1:26">
      <c r="A19" s="20"/>
      <c r="B19" s="21"/>
      <c r="C19" s="21"/>
      <c r="E19" s="72"/>
      <c r="F19" s="72"/>
      <c r="G19" s="72"/>
      <c r="H19" s="22"/>
      <c r="I19" s="22"/>
      <c r="J19" s="452"/>
      <c r="K19" s="97"/>
      <c r="L19" s="97"/>
      <c r="M19" s="97"/>
      <c r="N19" s="97"/>
      <c r="O19" s="497"/>
      <c r="P19" s="497"/>
      <c r="Q19" s="497"/>
      <c r="R19" s="497"/>
      <c r="S19" s="497"/>
      <c r="T19" s="501"/>
      <c r="U19" s="502"/>
      <c r="V19" s="452"/>
      <c r="W19" s="24"/>
      <c r="X19" s="24" t="str">
        <f t="shared" si="0"/>
        <v/>
      </c>
      <c r="Y19" s="24" t="str">
        <f t="shared" si="1"/>
        <v/>
      </c>
      <c r="Z19" s="25"/>
    </row>
    <row r="20" customHeight="1" spans="1:26">
      <c r="A20" s="20"/>
      <c r="B20" s="21"/>
      <c r="C20" s="21"/>
      <c r="D20" s="21"/>
      <c r="E20" s="72"/>
      <c r="F20" s="72"/>
      <c r="G20" s="72"/>
      <c r="H20" s="22"/>
      <c r="I20" s="22"/>
      <c r="J20" s="452"/>
      <c r="K20" s="97"/>
      <c r="L20" s="97"/>
      <c r="M20" s="97"/>
      <c r="N20" s="97"/>
      <c r="O20" s="497"/>
      <c r="P20" s="497"/>
      <c r="Q20" s="497"/>
      <c r="R20" s="497"/>
      <c r="S20" s="497"/>
      <c r="T20" s="501"/>
      <c r="U20" s="502"/>
      <c r="V20" s="452"/>
      <c r="W20" s="24"/>
      <c r="X20" s="24" t="str">
        <f t="shared" si="0"/>
        <v/>
      </c>
      <c r="Y20" s="24" t="str">
        <f t="shared" si="1"/>
        <v/>
      </c>
      <c r="Z20" s="25"/>
    </row>
    <row r="21" customHeight="1" spans="1:26">
      <c r="A21" s="20"/>
      <c r="B21" s="21"/>
      <c r="C21" s="21"/>
      <c r="D21" s="21"/>
      <c r="E21" s="72"/>
      <c r="F21" s="72"/>
      <c r="G21" s="72"/>
      <c r="H21" s="22"/>
      <c r="I21" s="22"/>
      <c r="J21" s="452"/>
      <c r="K21" s="97"/>
      <c r="L21" s="97"/>
      <c r="M21" s="97"/>
      <c r="N21" s="97"/>
      <c r="O21" s="497"/>
      <c r="P21" s="497"/>
      <c r="Q21" s="497"/>
      <c r="R21" s="497"/>
      <c r="S21" s="497"/>
      <c r="T21" s="501"/>
      <c r="U21" s="502"/>
      <c r="V21" s="452"/>
      <c r="W21" s="24"/>
      <c r="X21" s="24" t="str">
        <f t="shared" si="0"/>
        <v/>
      </c>
      <c r="Y21" s="24" t="str">
        <f t="shared" si="1"/>
        <v/>
      </c>
      <c r="Z21" s="25"/>
    </row>
    <row r="22" customHeight="1" spans="1:26">
      <c r="A22" s="20"/>
      <c r="B22" s="74"/>
      <c r="C22" s="74"/>
      <c r="D22" s="74"/>
      <c r="E22" s="72"/>
      <c r="F22" s="72"/>
      <c r="G22" s="72"/>
      <c r="H22" s="22"/>
      <c r="I22" s="22"/>
      <c r="J22" s="452"/>
      <c r="K22" s="97"/>
      <c r="L22" s="97"/>
      <c r="M22" s="97"/>
      <c r="N22" s="97"/>
      <c r="O22" s="497"/>
      <c r="P22" s="497"/>
      <c r="Q22" s="497"/>
      <c r="R22" s="497"/>
      <c r="S22" s="497"/>
      <c r="T22" s="501"/>
      <c r="U22" s="502"/>
      <c r="V22" s="452"/>
      <c r="W22" s="24"/>
      <c r="X22" s="24" t="str">
        <f t="shared" si="0"/>
        <v/>
      </c>
      <c r="Y22" s="24" t="str">
        <f t="shared" si="1"/>
        <v/>
      </c>
      <c r="Z22" s="25"/>
    </row>
    <row r="23" customHeight="1" spans="1:26">
      <c r="A23" s="20"/>
      <c r="B23" s="74"/>
      <c r="C23" s="74"/>
      <c r="D23" s="74"/>
      <c r="E23" s="72"/>
      <c r="F23" s="72"/>
      <c r="G23" s="72"/>
      <c r="H23" s="22"/>
      <c r="I23" s="22"/>
      <c r="J23" s="452"/>
      <c r="K23" s="97"/>
      <c r="L23" s="97"/>
      <c r="M23" s="97"/>
      <c r="N23" s="97"/>
      <c r="O23" s="497"/>
      <c r="P23" s="497"/>
      <c r="Q23" s="497"/>
      <c r="R23" s="497"/>
      <c r="S23" s="497"/>
      <c r="T23" s="501"/>
      <c r="U23" s="502"/>
      <c r="V23" s="452"/>
      <c r="W23" s="24"/>
      <c r="X23" s="24" t="str">
        <f t="shared" si="0"/>
        <v/>
      </c>
      <c r="Y23" s="24" t="str">
        <f t="shared" si="1"/>
        <v/>
      </c>
      <c r="Z23" s="25"/>
    </row>
    <row r="24" customHeight="1" spans="1:26">
      <c r="A24" s="20"/>
      <c r="B24" s="21"/>
      <c r="C24" s="21"/>
      <c r="D24" s="21"/>
      <c r="E24" s="72"/>
      <c r="F24" s="72"/>
      <c r="G24" s="72"/>
      <c r="H24" s="22"/>
      <c r="I24" s="22"/>
      <c r="J24" s="452"/>
      <c r="K24" s="97"/>
      <c r="L24" s="97"/>
      <c r="M24" s="97"/>
      <c r="N24" s="97"/>
      <c r="O24" s="497"/>
      <c r="P24" s="497"/>
      <c r="Q24" s="497"/>
      <c r="R24" s="497"/>
      <c r="S24" s="497"/>
      <c r="T24" s="501"/>
      <c r="U24" s="502"/>
      <c r="V24" s="452"/>
      <c r="W24" s="24"/>
      <c r="X24" s="24" t="str">
        <f t="shared" si="0"/>
        <v/>
      </c>
      <c r="Y24" s="24" t="str">
        <f t="shared" si="1"/>
        <v/>
      </c>
      <c r="Z24" s="25"/>
    </row>
    <row r="25" customHeight="1" spans="1:26">
      <c r="A25" s="27" t="s">
        <v>598</v>
      </c>
      <c r="B25" s="28"/>
      <c r="C25" s="40"/>
      <c r="D25" s="40"/>
      <c r="E25" s="72"/>
      <c r="F25" s="72"/>
      <c r="G25" s="72"/>
      <c r="H25" s="22"/>
      <c r="I25" s="22"/>
      <c r="J25" s="452"/>
      <c r="K25" s="97"/>
      <c r="L25" s="97"/>
      <c r="M25" s="97"/>
      <c r="N25" s="97"/>
      <c r="O25" s="497"/>
      <c r="P25" s="497"/>
      <c r="Q25" s="497"/>
      <c r="R25" s="497"/>
      <c r="S25" s="497"/>
      <c r="T25" s="501"/>
      <c r="U25" s="502">
        <f>SUM(U7:U24)</f>
        <v>0</v>
      </c>
      <c r="V25" s="24">
        <f>SUM(V7:V24)</f>
        <v>0</v>
      </c>
      <c r="W25" s="24">
        <f>SUM(W7:W24)</f>
        <v>0</v>
      </c>
      <c r="X25" s="24" t="str">
        <f t="shared" si="0"/>
        <v/>
      </c>
      <c r="Y25" s="24" t="str">
        <f t="shared" si="1"/>
        <v/>
      </c>
      <c r="Z25" s="25"/>
    </row>
    <row r="26" customHeight="1" spans="1:26">
      <c r="A26" s="439" t="s">
        <v>587</v>
      </c>
      <c r="B26" s="28"/>
      <c r="C26" s="40"/>
      <c r="D26" s="40"/>
      <c r="E26" s="72"/>
      <c r="F26" s="72"/>
      <c r="G26" s="72"/>
      <c r="H26" s="22"/>
      <c r="I26" s="22"/>
      <c r="J26" s="72"/>
      <c r="K26" s="103"/>
      <c r="L26" s="103"/>
      <c r="M26" s="103"/>
      <c r="N26" s="103"/>
      <c r="O26" s="104"/>
      <c r="P26" s="104"/>
      <c r="Q26" s="104"/>
      <c r="R26" s="104"/>
      <c r="S26" s="104"/>
      <c r="T26" s="503"/>
      <c r="U26" s="502"/>
      <c r="V26" s="452"/>
      <c r="W26" s="24"/>
      <c r="X26" s="24" t="str">
        <f t="shared" si="0"/>
        <v/>
      </c>
      <c r="Y26" s="24" t="str">
        <f t="shared" si="1"/>
        <v/>
      </c>
      <c r="Z26" s="25"/>
    </row>
    <row r="27" customHeight="1" spans="1:26">
      <c r="A27" s="27" t="s">
        <v>530</v>
      </c>
      <c r="B27" s="57"/>
      <c r="C27" s="60"/>
      <c r="D27" s="60"/>
      <c r="E27" s="72"/>
      <c r="F27" s="72"/>
      <c r="G27" s="72"/>
      <c r="H27" s="22"/>
      <c r="I27" s="22"/>
      <c r="J27" s="72"/>
      <c r="K27" s="103"/>
      <c r="L27" s="103"/>
      <c r="M27" s="103"/>
      <c r="N27" s="103"/>
      <c r="O27" s="104"/>
      <c r="P27" s="104"/>
      <c r="Q27" s="104"/>
      <c r="R27" s="104"/>
      <c r="S27" s="104"/>
      <c r="T27" s="503"/>
      <c r="U27" s="502">
        <f>U25-U26</f>
        <v>0</v>
      </c>
      <c r="V27" s="24">
        <f>V25-V26</f>
        <v>0</v>
      </c>
      <c r="W27" s="24">
        <f>W25-W26</f>
        <v>0</v>
      </c>
      <c r="X27" s="24" t="str">
        <f t="shared" si="0"/>
        <v/>
      </c>
      <c r="Y27" s="24" t="str">
        <f t="shared" si="1"/>
        <v/>
      </c>
      <c r="Z27" s="25"/>
    </row>
    <row r="28" customHeight="1" spans="1:23">
      <c r="A28" s="30" t="str">
        <f>封面!D9&amp;封面!F9</f>
        <v>产权持有人填表人：刘砚岷</v>
      </c>
      <c r="W28" s="5" t="str">
        <f>"评估人员："&amp;封面!F21</f>
        <v>评估人员：</v>
      </c>
    </row>
    <row r="29" customHeight="1" spans="1:22">
      <c r="A29" s="4" t="str">
        <f>CONCATENATE(封面!D13,封面!F13,封面!G13,封面!H13,封面!I13,封面!J13,封面!K13)</f>
        <v>填表日期：2024年9月20日</v>
      </c>
      <c r="V29" s="465"/>
    </row>
  </sheetData>
  <mergeCells count="26">
    <mergeCell ref="A2:Z2"/>
    <mergeCell ref="A3:Z3"/>
    <mergeCell ref="O5:T5"/>
    <mergeCell ref="A25:B25"/>
    <mergeCell ref="A26:B26"/>
    <mergeCell ref="A27:B27"/>
    <mergeCell ref="A5:A6"/>
    <mergeCell ref="B5:B6"/>
    <mergeCell ref="C5:C6"/>
    <mergeCell ref="D5:D6"/>
    <mergeCell ref="E5:E6"/>
    <mergeCell ref="F5:F6"/>
    <mergeCell ref="G5:G6"/>
    <mergeCell ref="H5:H6"/>
    <mergeCell ref="I5:I6"/>
    <mergeCell ref="J5:J6"/>
    <mergeCell ref="K5:K6"/>
    <mergeCell ref="L5:L6"/>
    <mergeCell ref="M5:M6"/>
    <mergeCell ref="N5:N6"/>
    <mergeCell ref="U5:U6"/>
    <mergeCell ref="V5:V6"/>
    <mergeCell ref="W5:W6"/>
    <mergeCell ref="X5:X6"/>
    <mergeCell ref="Y5:Y6"/>
    <mergeCell ref="Z5:Z6"/>
  </mergeCells>
  <hyperlinks>
    <hyperlink ref="A1" location="索引目录!E29" display="返回索引页"/>
    <hyperlink ref="B1" location="存货汇总!B15" display="返回"/>
  </hyperlinks>
  <printOptions horizontalCentered="1"/>
  <pageMargins left="0.354330708661417" right="0.354330708661417" top="0.78740157480315" bottom="0.78740157480315" header="0.826771653543307" footer="0.511811023622047"/>
  <pageSetup paperSize="9" scale="47" fitToHeight="0" orientation="landscape"/>
  <headerFooter alignWithMargins="0">
    <oddHeader>&amp;R&amp;"宋体,常规"&amp;9表&amp;"Times New Roman,常规"3-11-10
&amp;"宋体,常规"共&amp;"Times New Roman,常规"&amp;N&amp;"宋体,常规"页第&amp;"Times New Roman,常规"&amp;P&amp;"宋体,常规"页</oddHead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30"/>
  <sheetViews>
    <sheetView workbookViewId="0">
      <selection activeCell="A2" sqref="A2:V2"/>
    </sheetView>
  </sheetViews>
  <sheetFormatPr defaultColWidth="11" defaultRowHeight="15.75" customHeight="1"/>
  <cols>
    <col min="1" max="1" width="4.6" style="13" customWidth="1"/>
    <col min="2" max="2" width="10.4" style="13" customWidth="1"/>
    <col min="3" max="3" width="19" style="13" customWidth="1"/>
    <col min="4" max="4" width="9.6" style="4" customWidth="1"/>
    <col min="5" max="5" width="6.1" style="4" customWidth="1"/>
    <col min="6" max="6" width="13.4" style="4" customWidth="1" outlineLevel="1"/>
    <col min="7" max="7" width="13.4" style="5" customWidth="1" outlineLevel="1"/>
    <col min="8" max="8" width="8.5" style="5" customWidth="1" outlineLevel="1"/>
    <col min="9" max="9" width="7.1" style="5" customWidth="1" outlineLevel="1"/>
    <col min="10" max="10" width="11.6" style="5" customWidth="1" outlineLevel="1"/>
    <col min="11" max="11" width="9.1" style="465" customWidth="1"/>
    <col min="12" max="12" width="8.4" style="465" customWidth="1"/>
    <col min="13" max="13" width="12.5" style="465" customWidth="1"/>
    <col min="14" max="14" width="9.4" style="5" customWidth="1"/>
    <col min="15" max="15" width="9" style="5" customWidth="1"/>
    <col min="16" max="16" width="12.5" style="5" customWidth="1"/>
    <col min="17" max="17" width="9.5" style="5" customWidth="1"/>
    <col min="18" max="18" width="7.1" style="5" customWidth="1"/>
    <col min="19" max="19" width="10.1" style="5" customWidth="1"/>
    <col min="20" max="16384" width="11" style="5"/>
  </cols>
  <sheetData>
    <row r="1" s="1" customFormat="1" ht="12" customHeight="1" spans="1:19">
      <c r="A1" s="70" t="s">
        <v>135</v>
      </c>
      <c r="B1" s="71" t="s">
        <v>429</v>
      </c>
      <c r="C1" s="124"/>
      <c r="D1" s="124"/>
      <c r="E1" s="8"/>
      <c r="F1" s="8"/>
      <c r="G1" s="9"/>
      <c r="H1" s="9"/>
      <c r="I1" s="9"/>
      <c r="J1" s="9"/>
      <c r="K1" s="9"/>
      <c r="L1" s="9"/>
      <c r="M1" s="9"/>
      <c r="N1" s="9"/>
      <c r="O1" s="9"/>
      <c r="P1" s="9"/>
      <c r="Q1" s="9"/>
      <c r="R1" s="9"/>
      <c r="S1" s="9"/>
    </row>
    <row r="2" s="2" customFormat="1" ht="29.4" customHeight="1" spans="1:19">
      <c r="A2" s="10" t="s">
        <v>656</v>
      </c>
      <c r="B2" s="10"/>
      <c r="C2" s="10"/>
      <c r="D2" s="10"/>
      <c r="E2" s="10"/>
      <c r="F2" s="10"/>
      <c r="G2" s="10"/>
      <c r="H2" s="10"/>
      <c r="I2" s="10"/>
      <c r="J2" s="10"/>
      <c r="K2" s="10"/>
      <c r="L2" s="10"/>
      <c r="M2" s="10"/>
      <c r="N2" s="10"/>
      <c r="O2" s="10"/>
      <c r="P2" s="10"/>
      <c r="Q2" s="10"/>
      <c r="R2" s="10"/>
      <c r="S2" s="10"/>
    </row>
    <row r="3" ht="14.25" customHeight="1" spans="1:19">
      <c r="A3" s="13" t="str">
        <f>CONCATENATE(封面!D7,封面!F7,封面!G7,封面!H7,封面!I7,封面!J7,封面!K7)</f>
        <v>评估基准日：2024年8月31日</v>
      </c>
      <c r="D3" s="13"/>
      <c r="E3" s="13"/>
      <c r="F3" s="13"/>
      <c r="G3" s="13"/>
      <c r="H3" s="13"/>
      <c r="I3" s="13"/>
      <c r="J3" s="13"/>
      <c r="K3" s="13"/>
      <c r="L3" s="13"/>
      <c r="M3" s="13"/>
      <c r="N3" s="13"/>
      <c r="O3" s="13"/>
      <c r="P3" s="13"/>
      <c r="Q3" s="13"/>
      <c r="R3" s="13"/>
      <c r="S3" s="13"/>
    </row>
    <row r="4" customHeight="1" spans="1:19">
      <c r="A4" s="4" t="str">
        <f>封面!D5&amp;封面!F5</f>
        <v>产权持有人：中石油昆仑燃气有限公司开封分公司</v>
      </c>
      <c r="B4" s="4"/>
      <c r="C4" s="4"/>
      <c r="S4" s="15" t="e">
        <f>#REF!</f>
        <v>#REF!</v>
      </c>
    </row>
    <row r="5" s="3" customFormat="1" customHeight="1" spans="1:19">
      <c r="A5" s="16" t="s">
        <v>462</v>
      </c>
      <c r="B5" s="41" t="s">
        <v>590</v>
      </c>
      <c r="C5" s="16" t="s">
        <v>591</v>
      </c>
      <c r="D5" s="41" t="s">
        <v>592</v>
      </c>
      <c r="E5" s="131" t="s">
        <v>593</v>
      </c>
      <c r="F5" s="480" t="s">
        <v>610</v>
      </c>
      <c r="G5" s="481" t="s">
        <v>657</v>
      </c>
      <c r="H5" s="19" t="s">
        <v>433</v>
      </c>
      <c r="I5" s="46"/>
      <c r="J5" s="52"/>
      <c r="K5" s="53" t="s">
        <v>434</v>
      </c>
      <c r="L5" s="53"/>
      <c r="M5" s="54"/>
      <c r="N5" s="19" t="s">
        <v>435</v>
      </c>
      <c r="O5" s="19"/>
      <c r="P5" s="19"/>
      <c r="Q5" s="42" t="s">
        <v>436</v>
      </c>
      <c r="R5" s="19" t="s">
        <v>467</v>
      </c>
      <c r="S5" s="19" t="s">
        <v>476</v>
      </c>
    </row>
    <row r="6" s="3" customFormat="1" customHeight="1" spans="1:19">
      <c r="A6" s="43"/>
      <c r="B6" s="44"/>
      <c r="C6" s="43"/>
      <c r="D6" s="44"/>
      <c r="E6" s="482"/>
      <c r="F6" s="483"/>
      <c r="G6" s="169"/>
      <c r="H6" s="19" t="s">
        <v>510</v>
      </c>
      <c r="I6" s="19" t="s">
        <v>594</v>
      </c>
      <c r="J6" s="17" t="s">
        <v>595</v>
      </c>
      <c r="K6" s="55" t="s">
        <v>510</v>
      </c>
      <c r="L6" s="19" t="s">
        <v>594</v>
      </c>
      <c r="M6" s="19" t="s">
        <v>595</v>
      </c>
      <c r="N6" s="19" t="s">
        <v>596</v>
      </c>
      <c r="O6" s="19" t="s">
        <v>597</v>
      </c>
      <c r="P6" s="19" t="s">
        <v>595</v>
      </c>
      <c r="Q6" s="181"/>
      <c r="R6" s="46"/>
      <c r="S6" s="46"/>
    </row>
    <row r="7" s="3" customFormat="1" customHeight="1" spans="1:19">
      <c r="A7" s="20"/>
      <c r="B7" s="20"/>
      <c r="C7" s="20"/>
      <c r="D7" s="21"/>
      <c r="E7" s="484"/>
      <c r="F7" s="485"/>
      <c r="G7" s="102"/>
      <c r="H7" s="474"/>
      <c r="I7" s="24" t="str">
        <f>IF(H7=0,"",J7/H7)</f>
        <v/>
      </c>
      <c r="J7" s="23"/>
      <c r="K7" s="479"/>
      <c r="L7" s="24" t="str">
        <f>IF(K7=0,"",M7/K7)</f>
        <v/>
      </c>
      <c r="M7" s="452"/>
      <c r="N7" s="474"/>
      <c r="O7" s="24"/>
      <c r="P7" s="24"/>
      <c r="Q7" s="24" t="str">
        <f t="shared" ref="Q7:Q27" si="0">IF(P7-M7=0,"",(P7-M7))</f>
        <v/>
      </c>
      <c r="R7" s="24" t="str">
        <f t="shared" ref="R7:R27" si="1">IF(M7=0,"",(P7-M7)/M7*100)</f>
        <v/>
      </c>
      <c r="S7" s="25"/>
    </row>
    <row r="8" customHeight="1" spans="1:19">
      <c r="A8" s="20"/>
      <c r="B8" s="20"/>
      <c r="C8" s="20"/>
      <c r="D8" s="74"/>
      <c r="E8" s="72"/>
      <c r="F8" s="399"/>
      <c r="G8" s="102"/>
      <c r="H8" s="474"/>
      <c r="I8" s="24" t="str">
        <f t="shared" ref="I8:I25" si="2">IF(H8=0,"",J8/H8)</f>
        <v/>
      </c>
      <c r="J8" s="23"/>
      <c r="K8" s="479"/>
      <c r="L8" s="24" t="str">
        <f t="shared" ref="L8:L25" si="3">IF(K8=0,"",M8/K8)</f>
        <v/>
      </c>
      <c r="M8" s="452"/>
      <c r="N8" s="474"/>
      <c r="O8" s="24"/>
      <c r="P8" s="24"/>
      <c r="Q8" s="24" t="str">
        <f t="shared" si="0"/>
        <v/>
      </c>
      <c r="R8" s="24" t="str">
        <f t="shared" si="1"/>
        <v/>
      </c>
      <c r="S8" s="25"/>
    </row>
    <row r="9" customHeight="1" spans="1:19">
      <c r="A9" s="20"/>
      <c r="B9" s="20"/>
      <c r="C9" s="20"/>
      <c r="D9" s="21"/>
      <c r="E9" s="72"/>
      <c r="F9" s="135"/>
      <c r="G9" s="102"/>
      <c r="H9" s="474"/>
      <c r="I9" s="24" t="str">
        <f t="shared" si="2"/>
        <v/>
      </c>
      <c r="J9" s="23"/>
      <c r="K9" s="479"/>
      <c r="L9" s="24" t="str">
        <f t="shared" si="3"/>
        <v/>
      </c>
      <c r="M9" s="452"/>
      <c r="N9" s="474"/>
      <c r="O9" s="24"/>
      <c r="P9" s="24"/>
      <c r="Q9" s="24" t="str">
        <f t="shared" si="0"/>
        <v/>
      </c>
      <c r="R9" s="24" t="str">
        <f t="shared" si="1"/>
        <v/>
      </c>
      <c r="S9" s="25"/>
    </row>
    <row r="10" customHeight="1" spans="1:19">
      <c r="A10" s="20"/>
      <c r="B10" s="20"/>
      <c r="C10" s="20"/>
      <c r="D10" s="21"/>
      <c r="E10" s="72"/>
      <c r="F10" s="135"/>
      <c r="G10" s="102"/>
      <c r="H10" s="474"/>
      <c r="I10" s="24" t="str">
        <f t="shared" si="2"/>
        <v/>
      </c>
      <c r="J10" s="23"/>
      <c r="K10" s="479"/>
      <c r="L10" s="24" t="str">
        <f t="shared" si="3"/>
        <v/>
      </c>
      <c r="M10" s="452"/>
      <c r="N10" s="474"/>
      <c r="O10" s="24"/>
      <c r="P10" s="24"/>
      <c r="Q10" s="24" t="str">
        <f t="shared" si="0"/>
        <v/>
      </c>
      <c r="R10" s="24" t="str">
        <f t="shared" si="1"/>
        <v/>
      </c>
      <c r="S10" s="25"/>
    </row>
    <row r="11" customHeight="1" spans="1:19">
      <c r="A11" s="20"/>
      <c r="B11" s="20"/>
      <c r="C11" s="20"/>
      <c r="D11" s="21"/>
      <c r="E11" s="72"/>
      <c r="F11" s="135"/>
      <c r="G11" s="102"/>
      <c r="H11" s="474"/>
      <c r="I11" s="24" t="str">
        <f t="shared" si="2"/>
        <v/>
      </c>
      <c r="J11" s="23"/>
      <c r="K11" s="479"/>
      <c r="L11" s="24" t="str">
        <f t="shared" si="3"/>
        <v/>
      </c>
      <c r="M11" s="452"/>
      <c r="N11" s="474"/>
      <c r="O11" s="24"/>
      <c r="P11" s="24"/>
      <c r="Q11" s="24" t="str">
        <f t="shared" si="0"/>
        <v/>
      </c>
      <c r="R11" s="24" t="str">
        <f t="shared" si="1"/>
        <v/>
      </c>
      <c r="S11" s="25"/>
    </row>
    <row r="12" customHeight="1" spans="1:19">
      <c r="A12" s="20"/>
      <c r="B12" s="20"/>
      <c r="C12" s="20"/>
      <c r="D12" s="21"/>
      <c r="E12" s="72"/>
      <c r="F12" s="135"/>
      <c r="G12" s="486"/>
      <c r="H12" s="474"/>
      <c r="I12" s="24" t="str">
        <f t="shared" si="2"/>
        <v/>
      </c>
      <c r="J12" s="23"/>
      <c r="K12" s="479"/>
      <c r="L12" s="24" t="str">
        <f t="shared" si="3"/>
        <v/>
      </c>
      <c r="M12" s="452"/>
      <c r="N12" s="474"/>
      <c r="O12" s="24"/>
      <c r="P12" s="24"/>
      <c r="Q12" s="24" t="str">
        <f t="shared" si="0"/>
        <v/>
      </c>
      <c r="R12" s="24" t="str">
        <f t="shared" si="1"/>
        <v/>
      </c>
      <c r="S12" s="25"/>
    </row>
    <row r="13" customHeight="1" spans="1:19">
      <c r="A13" s="20"/>
      <c r="B13" s="20"/>
      <c r="C13" s="20"/>
      <c r="D13" s="21"/>
      <c r="E13" s="72"/>
      <c r="F13" s="135"/>
      <c r="G13" s="102"/>
      <c r="H13" s="474"/>
      <c r="I13" s="24" t="str">
        <f t="shared" si="2"/>
        <v/>
      </c>
      <c r="J13" s="23"/>
      <c r="K13" s="479"/>
      <c r="L13" s="24" t="str">
        <f t="shared" si="3"/>
        <v/>
      </c>
      <c r="M13" s="452"/>
      <c r="N13" s="474"/>
      <c r="O13" s="24"/>
      <c r="P13" s="24"/>
      <c r="Q13" s="24" t="str">
        <f t="shared" si="0"/>
        <v/>
      </c>
      <c r="R13" s="24" t="str">
        <f t="shared" si="1"/>
        <v/>
      </c>
      <c r="S13" s="25"/>
    </row>
    <row r="14" customHeight="1" spans="1:19">
      <c r="A14" s="20"/>
      <c r="B14" s="20"/>
      <c r="C14" s="20"/>
      <c r="D14" s="74"/>
      <c r="E14" s="72"/>
      <c r="F14" s="399"/>
      <c r="G14" s="102"/>
      <c r="H14" s="474"/>
      <c r="I14" s="24" t="str">
        <f t="shared" si="2"/>
        <v/>
      </c>
      <c r="J14" s="23"/>
      <c r="K14" s="479"/>
      <c r="L14" s="24" t="str">
        <f t="shared" si="3"/>
        <v/>
      </c>
      <c r="M14" s="452"/>
      <c r="N14" s="474"/>
      <c r="O14" s="24"/>
      <c r="P14" s="24"/>
      <c r="Q14" s="24" t="str">
        <f t="shared" si="0"/>
        <v/>
      </c>
      <c r="R14" s="24" t="str">
        <f t="shared" si="1"/>
        <v/>
      </c>
      <c r="S14" s="25"/>
    </row>
    <row r="15" customHeight="1" spans="1:19">
      <c r="A15" s="20"/>
      <c r="B15" s="20"/>
      <c r="C15" s="20"/>
      <c r="D15" s="74"/>
      <c r="E15" s="72"/>
      <c r="F15" s="399"/>
      <c r="G15" s="102"/>
      <c r="H15" s="474"/>
      <c r="I15" s="24" t="str">
        <f t="shared" si="2"/>
        <v/>
      </c>
      <c r="J15" s="23"/>
      <c r="K15" s="479"/>
      <c r="L15" s="24" t="str">
        <f t="shared" si="3"/>
        <v/>
      </c>
      <c r="M15" s="452"/>
      <c r="N15" s="474"/>
      <c r="O15" s="24"/>
      <c r="P15" s="24"/>
      <c r="Q15" s="24" t="str">
        <f t="shared" si="0"/>
        <v/>
      </c>
      <c r="R15" s="24" t="str">
        <f t="shared" si="1"/>
        <v/>
      </c>
      <c r="S15" s="25"/>
    </row>
    <row r="16" customHeight="1" spans="1:19">
      <c r="A16" s="20"/>
      <c r="B16" s="20"/>
      <c r="C16" s="20"/>
      <c r="D16" s="21"/>
      <c r="E16" s="72"/>
      <c r="F16" s="135"/>
      <c r="G16" s="102"/>
      <c r="H16" s="474"/>
      <c r="I16" s="24" t="str">
        <f t="shared" si="2"/>
        <v/>
      </c>
      <c r="J16" s="23"/>
      <c r="K16" s="479"/>
      <c r="L16" s="24" t="str">
        <f t="shared" si="3"/>
        <v/>
      </c>
      <c r="M16" s="452"/>
      <c r="N16" s="474"/>
      <c r="O16" s="24"/>
      <c r="P16" s="24"/>
      <c r="Q16" s="24" t="str">
        <f t="shared" si="0"/>
        <v/>
      </c>
      <c r="R16" s="24" t="str">
        <f t="shared" si="1"/>
        <v/>
      </c>
      <c r="S16" s="25"/>
    </row>
    <row r="17" customHeight="1" spans="1:19">
      <c r="A17" s="20"/>
      <c r="B17" s="20"/>
      <c r="C17" s="20"/>
      <c r="D17" s="21"/>
      <c r="E17" s="72"/>
      <c r="F17" s="135"/>
      <c r="G17" s="102"/>
      <c r="H17" s="474"/>
      <c r="I17" s="24" t="str">
        <f t="shared" si="2"/>
        <v/>
      </c>
      <c r="J17" s="23"/>
      <c r="K17" s="479"/>
      <c r="L17" s="24" t="str">
        <f t="shared" si="3"/>
        <v/>
      </c>
      <c r="M17" s="452"/>
      <c r="N17" s="474"/>
      <c r="O17" s="24"/>
      <c r="P17" s="24"/>
      <c r="Q17" s="24" t="str">
        <f t="shared" si="0"/>
        <v/>
      </c>
      <c r="R17" s="24" t="str">
        <f t="shared" si="1"/>
        <v/>
      </c>
      <c r="S17" s="25"/>
    </row>
    <row r="18" customHeight="1" spans="1:19">
      <c r="A18" s="20"/>
      <c r="B18" s="20"/>
      <c r="C18" s="20"/>
      <c r="D18" s="21"/>
      <c r="E18" s="72"/>
      <c r="F18" s="135"/>
      <c r="G18" s="102"/>
      <c r="H18" s="474"/>
      <c r="I18" s="24" t="str">
        <f t="shared" si="2"/>
        <v/>
      </c>
      <c r="J18" s="23"/>
      <c r="K18" s="479"/>
      <c r="L18" s="24" t="str">
        <f t="shared" si="3"/>
        <v/>
      </c>
      <c r="M18" s="452"/>
      <c r="N18" s="474"/>
      <c r="O18" s="24"/>
      <c r="P18" s="24"/>
      <c r="Q18" s="24" t="str">
        <f t="shared" si="0"/>
        <v/>
      </c>
      <c r="R18" s="24" t="str">
        <f t="shared" si="1"/>
        <v/>
      </c>
      <c r="S18" s="25"/>
    </row>
    <row r="19" customHeight="1" spans="1:19">
      <c r="A19" s="20"/>
      <c r="B19" s="20"/>
      <c r="C19" s="20"/>
      <c r="D19" s="21"/>
      <c r="E19" s="72"/>
      <c r="F19" s="135"/>
      <c r="G19" s="102"/>
      <c r="H19" s="474"/>
      <c r="I19" s="24" t="str">
        <f t="shared" si="2"/>
        <v/>
      </c>
      <c r="J19" s="23"/>
      <c r="K19" s="479"/>
      <c r="L19" s="24" t="str">
        <f t="shared" si="3"/>
        <v/>
      </c>
      <c r="M19" s="452"/>
      <c r="N19" s="474"/>
      <c r="O19" s="24"/>
      <c r="P19" s="24"/>
      <c r="Q19" s="24" t="str">
        <f t="shared" si="0"/>
        <v/>
      </c>
      <c r="R19" s="24" t="str">
        <f t="shared" si="1"/>
        <v/>
      </c>
      <c r="S19" s="25"/>
    </row>
    <row r="20" customHeight="1" spans="1:19">
      <c r="A20" s="20"/>
      <c r="B20" s="20"/>
      <c r="C20" s="20"/>
      <c r="D20" s="21"/>
      <c r="E20" s="72"/>
      <c r="F20" s="135"/>
      <c r="G20" s="102"/>
      <c r="H20" s="474"/>
      <c r="I20" s="24" t="str">
        <f t="shared" si="2"/>
        <v/>
      </c>
      <c r="J20" s="23"/>
      <c r="K20" s="479"/>
      <c r="L20" s="24" t="str">
        <f t="shared" si="3"/>
        <v/>
      </c>
      <c r="M20" s="452"/>
      <c r="N20" s="474"/>
      <c r="O20" s="24"/>
      <c r="P20" s="24"/>
      <c r="Q20" s="24" t="str">
        <f t="shared" si="0"/>
        <v/>
      </c>
      <c r="R20" s="24" t="str">
        <f t="shared" si="1"/>
        <v/>
      </c>
      <c r="S20" s="25"/>
    </row>
    <row r="21" customHeight="1" spans="1:19">
      <c r="A21" s="20"/>
      <c r="B21" s="20"/>
      <c r="C21" s="20"/>
      <c r="D21" s="21"/>
      <c r="E21" s="72"/>
      <c r="F21" s="135"/>
      <c r="G21" s="102"/>
      <c r="H21" s="474"/>
      <c r="I21" s="24" t="str">
        <f t="shared" si="2"/>
        <v/>
      </c>
      <c r="J21" s="23"/>
      <c r="K21" s="479"/>
      <c r="L21" s="24" t="str">
        <f t="shared" si="3"/>
        <v/>
      </c>
      <c r="M21" s="452"/>
      <c r="N21" s="474"/>
      <c r="O21" s="24"/>
      <c r="P21" s="24"/>
      <c r="Q21" s="24" t="str">
        <f t="shared" si="0"/>
        <v/>
      </c>
      <c r="R21" s="24" t="str">
        <f t="shared" si="1"/>
        <v/>
      </c>
      <c r="S21" s="25"/>
    </row>
    <row r="22" customHeight="1" spans="1:19">
      <c r="A22" s="20"/>
      <c r="B22" s="20"/>
      <c r="C22" s="20"/>
      <c r="D22" s="74"/>
      <c r="E22" s="72"/>
      <c r="F22" s="399"/>
      <c r="G22" s="102"/>
      <c r="H22" s="474"/>
      <c r="I22" s="24" t="str">
        <f t="shared" si="2"/>
        <v/>
      </c>
      <c r="J22" s="23"/>
      <c r="K22" s="479"/>
      <c r="L22" s="24" t="str">
        <f t="shared" si="3"/>
        <v/>
      </c>
      <c r="M22" s="452"/>
      <c r="N22" s="474"/>
      <c r="O22" s="24"/>
      <c r="P22" s="24"/>
      <c r="Q22" s="24" t="str">
        <f t="shared" si="0"/>
        <v/>
      </c>
      <c r="R22" s="24" t="str">
        <f t="shared" si="1"/>
        <v/>
      </c>
      <c r="S22" s="25"/>
    </row>
    <row r="23" customHeight="1" spans="1:19">
      <c r="A23" s="20"/>
      <c r="B23" s="20"/>
      <c r="C23" s="20"/>
      <c r="D23" s="74"/>
      <c r="E23" s="72"/>
      <c r="F23" s="399"/>
      <c r="G23" s="102"/>
      <c r="H23" s="474"/>
      <c r="I23" s="24" t="str">
        <f t="shared" si="2"/>
        <v/>
      </c>
      <c r="J23" s="23"/>
      <c r="K23" s="479"/>
      <c r="L23" s="24" t="str">
        <f t="shared" si="3"/>
        <v/>
      </c>
      <c r="M23" s="452"/>
      <c r="N23" s="474"/>
      <c r="O23" s="24"/>
      <c r="P23" s="24"/>
      <c r="Q23" s="24" t="str">
        <f t="shared" si="0"/>
        <v/>
      </c>
      <c r="R23" s="24" t="str">
        <f t="shared" si="1"/>
        <v/>
      </c>
      <c r="S23" s="25"/>
    </row>
    <row r="24" customHeight="1" spans="1:19">
      <c r="A24" s="20"/>
      <c r="B24" s="20"/>
      <c r="C24" s="20"/>
      <c r="D24" s="21"/>
      <c r="E24" s="72"/>
      <c r="F24" s="135"/>
      <c r="G24" s="102"/>
      <c r="H24" s="474"/>
      <c r="I24" s="24" t="str">
        <f t="shared" si="2"/>
        <v/>
      </c>
      <c r="J24" s="23"/>
      <c r="K24" s="479"/>
      <c r="L24" s="24" t="str">
        <f t="shared" si="3"/>
        <v/>
      </c>
      <c r="M24" s="452"/>
      <c r="N24" s="474"/>
      <c r="O24" s="24"/>
      <c r="P24" s="24"/>
      <c r="Q24" s="24" t="str">
        <f t="shared" si="0"/>
        <v/>
      </c>
      <c r="R24" s="24" t="str">
        <f t="shared" si="1"/>
        <v/>
      </c>
      <c r="S24" s="25"/>
    </row>
    <row r="25" customHeight="1" spans="1:19">
      <c r="A25" s="27" t="s">
        <v>598</v>
      </c>
      <c r="B25" s="121"/>
      <c r="C25" s="121"/>
      <c r="D25" s="28"/>
      <c r="E25" s="72"/>
      <c r="F25" s="135"/>
      <c r="G25" s="102"/>
      <c r="H25" s="474"/>
      <c r="I25" s="24" t="str">
        <f t="shared" si="2"/>
        <v/>
      </c>
      <c r="J25" s="23">
        <f>SUM(J7:J24)</f>
        <v>0</v>
      </c>
      <c r="K25" s="479"/>
      <c r="L25" s="24" t="str">
        <f t="shared" si="3"/>
        <v/>
      </c>
      <c r="M25" s="122">
        <f>SUM(M7:M24)</f>
        <v>0</v>
      </c>
      <c r="N25" s="474"/>
      <c r="O25" s="24"/>
      <c r="P25" s="122">
        <f>SUM(P7:P24)</f>
        <v>0</v>
      </c>
      <c r="Q25" s="24" t="str">
        <f t="shared" si="0"/>
        <v/>
      </c>
      <c r="R25" s="24" t="str">
        <f t="shared" si="1"/>
        <v/>
      </c>
      <c r="S25" s="25"/>
    </row>
    <row r="26" customHeight="1" spans="1:19">
      <c r="A26" s="439" t="s">
        <v>587</v>
      </c>
      <c r="B26" s="129"/>
      <c r="C26" s="129"/>
      <c r="D26" s="28"/>
      <c r="E26" s="72"/>
      <c r="F26" s="135"/>
      <c r="G26" s="102"/>
      <c r="H26" s="474"/>
      <c r="I26" s="24"/>
      <c r="J26" s="23"/>
      <c r="K26" s="479"/>
      <c r="L26" s="452"/>
      <c r="M26" s="452"/>
      <c r="N26" s="474"/>
      <c r="O26" s="24"/>
      <c r="P26" s="24"/>
      <c r="Q26" s="24" t="str">
        <f t="shared" si="0"/>
        <v/>
      </c>
      <c r="R26" s="24" t="str">
        <f t="shared" si="1"/>
        <v/>
      </c>
      <c r="S26" s="25"/>
    </row>
    <row r="27" customHeight="1" spans="1:19">
      <c r="A27" s="27" t="s">
        <v>530</v>
      </c>
      <c r="B27" s="121"/>
      <c r="C27" s="121"/>
      <c r="D27" s="57"/>
      <c r="E27" s="72"/>
      <c r="F27" s="458"/>
      <c r="G27" s="102"/>
      <c r="H27" s="474"/>
      <c r="I27" s="24"/>
      <c r="J27" s="23">
        <f>J25-J26</f>
        <v>0</v>
      </c>
      <c r="K27" s="474"/>
      <c r="L27" s="24"/>
      <c r="M27" s="122">
        <f>M25-M26</f>
        <v>0</v>
      </c>
      <c r="N27" s="474"/>
      <c r="O27" s="24"/>
      <c r="P27" s="122">
        <f>P25-P26</f>
        <v>0</v>
      </c>
      <c r="Q27" s="24" t="str">
        <f t="shared" si="0"/>
        <v/>
      </c>
      <c r="R27" s="24" t="str">
        <f t="shared" si="1"/>
        <v/>
      </c>
      <c r="S27" s="25"/>
    </row>
    <row r="28" customHeight="1" spans="1:16">
      <c r="A28" s="30" t="str">
        <f>封面!D9&amp;封面!F9</f>
        <v>产权持有人填表人：刘砚岷</v>
      </c>
      <c r="B28" s="4"/>
      <c r="C28" s="4"/>
      <c r="L28" s="5"/>
      <c r="M28" s="5"/>
      <c r="P28" s="5" t="str">
        <f>"评估人员："&amp;封面!F21</f>
        <v>评估人员：</v>
      </c>
    </row>
    <row r="29" customHeight="1" spans="1:3">
      <c r="A29" s="4" t="str">
        <f>CONCATENATE(封面!D13,封面!F13,封面!G13,封面!H13,封面!I13,封面!J13,封面!K13)</f>
        <v>填表日期：2024年9月20日</v>
      </c>
      <c r="B29" s="4"/>
      <c r="C29" s="4"/>
    </row>
    <row r="30" customHeight="1" spans="4:4">
      <c r="D30" s="447"/>
    </row>
  </sheetData>
  <mergeCells count="18">
    <mergeCell ref="A2:S2"/>
    <mergeCell ref="A3:S3"/>
    <mergeCell ref="H5:J5"/>
    <mergeCell ref="K5:M5"/>
    <mergeCell ref="N5:P5"/>
    <mergeCell ref="A25:D25"/>
    <mergeCell ref="A26:D26"/>
    <mergeCell ref="A27:D27"/>
    <mergeCell ref="A5:A6"/>
    <mergeCell ref="B5:B6"/>
    <mergeCell ref="C5:C6"/>
    <mergeCell ref="D5:D6"/>
    <mergeCell ref="E5:E6"/>
    <mergeCell ref="F5:F6"/>
    <mergeCell ref="G5:G6"/>
    <mergeCell ref="Q5:Q6"/>
    <mergeCell ref="R5:R6"/>
    <mergeCell ref="S5:S6"/>
  </mergeCells>
  <hyperlinks>
    <hyperlink ref="A1" location="索引目录!E30" display="返回索引页"/>
    <hyperlink ref="B1" location="存货汇总!B16" display="返回"/>
  </hyperlinks>
  <printOptions horizontalCentered="1"/>
  <pageMargins left="0.354330708661417" right="0.354330708661417" top="0.78740157480315" bottom="0.78740157480315" header="0.866141732283464" footer="0.511811023622047"/>
  <pageSetup paperSize="9" scale="65" fitToHeight="0" orientation="landscape"/>
  <headerFooter alignWithMargins="0">
    <oddHeader>&amp;R&amp;"宋体,常规"&amp;9表&amp;"Times New Roman,常规"3-11-11
&amp;"宋体,常规"共&amp;"Times New Roman,常规"&amp;N&amp;"宋体,常规"页第&amp;"Times New Roman,常规"&amp;P&amp;"宋体,常规"页</oddHeader>
  </headerFooter>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30"/>
  <sheetViews>
    <sheetView zoomScale="90" zoomScaleNormal="90" workbookViewId="0">
      <selection activeCell="A2" sqref="A2:AC2"/>
    </sheetView>
  </sheetViews>
  <sheetFormatPr defaultColWidth="11" defaultRowHeight="15.75" customHeight="1"/>
  <cols>
    <col min="1" max="1" width="4.6" style="13" customWidth="1"/>
    <col min="2" max="2" width="17.5" style="13" customWidth="1"/>
    <col min="3" max="3" width="6.5" style="13" customWidth="1"/>
    <col min="4" max="4" width="9" style="4" customWidth="1"/>
    <col min="5" max="6" width="8.4" style="4" customWidth="1"/>
    <col min="7" max="7" width="8.4" style="5" customWidth="1"/>
    <col min="8" max="10" width="8.4" style="5" customWidth="1" outlineLevel="1"/>
    <col min="11" max="20" width="6.6" style="5" customWidth="1" outlineLevel="1"/>
    <col min="21" max="22" width="7.4" style="5" customWidth="1" outlineLevel="1"/>
    <col min="23" max="23" width="6.6" style="5" customWidth="1" outlineLevel="1"/>
    <col min="24" max="24" width="11.6" style="5" customWidth="1" outlineLevel="1"/>
    <col min="25" max="25" width="12" style="465" customWidth="1"/>
    <col min="26" max="26" width="12.5" style="5" customWidth="1"/>
    <col min="27" max="27" width="9.5" style="5" customWidth="1"/>
    <col min="28" max="28" width="7.1" style="5" customWidth="1"/>
    <col min="29" max="29" width="10.1" style="5" customWidth="1"/>
    <col min="30" max="16384" width="11" style="5"/>
  </cols>
  <sheetData>
    <row r="1" s="1" customFormat="1" ht="12" customHeight="1" spans="1:29">
      <c r="A1" s="70" t="s">
        <v>135</v>
      </c>
      <c r="B1" s="71" t="s">
        <v>429</v>
      </c>
      <c r="C1" s="124"/>
      <c r="D1" s="124"/>
      <c r="E1" s="124"/>
      <c r="F1" s="124"/>
      <c r="K1" s="9"/>
      <c r="L1" s="9"/>
      <c r="M1" s="9"/>
      <c r="N1" s="9"/>
      <c r="O1" s="9"/>
      <c r="P1" s="9"/>
      <c r="Q1" s="9"/>
      <c r="R1" s="9"/>
      <c r="S1" s="9"/>
      <c r="T1" s="9"/>
      <c r="U1" s="9"/>
      <c r="V1" s="9"/>
      <c r="W1" s="9"/>
      <c r="X1" s="9"/>
      <c r="Y1" s="9"/>
      <c r="Z1" s="9"/>
      <c r="AA1" s="9"/>
      <c r="AB1" s="9"/>
      <c r="AC1" s="9"/>
    </row>
    <row r="2" s="2" customFormat="1" ht="29.4" customHeight="1" spans="1:29">
      <c r="A2" s="10" t="s">
        <v>658</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row>
    <row r="3" ht="14.25" customHeight="1" spans="1:29">
      <c r="A3" s="13" t="str">
        <f>CONCATENATE(封面!D7,封面!F7,封面!G7,封面!H7,封面!I7,封面!J7,封面!K7)</f>
        <v>评估基准日：2024年8月31日</v>
      </c>
      <c r="D3" s="13"/>
      <c r="E3" s="13"/>
      <c r="F3" s="13"/>
      <c r="G3" s="13"/>
      <c r="H3" s="13"/>
      <c r="I3" s="13"/>
      <c r="J3" s="13"/>
      <c r="K3" s="13"/>
      <c r="L3" s="13"/>
      <c r="M3" s="13"/>
      <c r="N3" s="13"/>
      <c r="O3" s="13"/>
      <c r="P3" s="13"/>
      <c r="Q3" s="13"/>
      <c r="R3" s="13"/>
      <c r="S3" s="13"/>
      <c r="T3" s="13"/>
      <c r="U3" s="13"/>
      <c r="V3" s="13"/>
      <c r="W3" s="13"/>
      <c r="X3" s="13"/>
      <c r="Y3" s="13"/>
      <c r="Z3" s="13"/>
      <c r="AA3" s="13"/>
      <c r="AB3" s="13"/>
      <c r="AC3" s="13"/>
    </row>
    <row r="4" customHeight="1" spans="1:29">
      <c r="A4" s="4" t="str">
        <f>封面!D5&amp;封面!F5</f>
        <v>产权持有人：中石油昆仑燃气有限公司开封分公司</v>
      </c>
      <c r="B4" s="4"/>
      <c r="C4" s="4"/>
      <c r="AC4" s="15" t="e">
        <f>#REF!</f>
        <v>#REF!</v>
      </c>
    </row>
    <row r="5" s="3" customFormat="1" customHeight="1" spans="1:29">
      <c r="A5" s="466" t="s">
        <v>462</v>
      </c>
      <c r="B5" s="466" t="s">
        <v>537</v>
      </c>
      <c r="C5" s="466" t="s">
        <v>593</v>
      </c>
      <c r="D5" s="466" t="s">
        <v>659</v>
      </c>
      <c r="E5" s="466" t="s">
        <v>660</v>
      </c>
      <c r="F5" s="466" t="s">
        <v>661</v>
      </c>
      <c r="G5" s="467" t="s">
        <v>662</v>
      </c>
      <c r="H5" s="468" t="s">
        <v>663</v>
      </c>
      <c r="I5" s="468" t="s">
        <v>664</v>
      </c>
      <c r="J5" s="468" t="s">
        <v>665</v>
      </c>
      <c r="K5" s="39" t="s">
        <v>433</v>
      </c>
      <c r="L5" s="147"/>
      <c r="M5" s="147"/>
      <c r="N5" s="147"/>
      <c r="O5" s="147"/>
      <c r="P5" s="147"/>
      <c r="Q5" s="147"/>
      <c r="R5" s="147"/>
      <c r="S5" s="147"/>
      <c r="T5" s="147"/>
      <c r="U5" s="147"/>
      <c r="V5" s="147"/>
      <c r="W5" s="147"/>
      <c r="X5" s="476"/>
      <c r="Y5" s="90" t="s">
        <v>434</v>
      </c>
      <c r="Z5" s="42" t="s">
        <v>435</v>
      </c>
      <c r="AA5" s="42" t="s">
        <v>436</v>
      </c>
      <c r="AB5" s="19" t="s">
        <v>467</v>
      </c>
      <c r="AC5" s="19" t="s">
        <v>476</v>
      </c>
    </row>
    <row r="6" s="3" customFormat="1" customHeight="1" spans="1:29">
      <c r="A6" s="152"/>
      <c r="B6" s="152"/>
      <c r="C6" s="152"/>
      <c r="D6" s="152"/>
      <c r="E6" s="152"/>
      <c r="F6" s="152"/>
      <c r="G6" s="469"/>
      <c r="H6" s="470"/>
      <c r="I6" s="470" t="s">
        <v>504</v>
      </c>
      <c r="J6" s="470" t="s">
        <v>666</v>
      </c>
      <c r="K6" s="19" t="s">
        <v>667</v>
      </c>
      <c r="L6" s="19" t="s">
        <v>668</v>
      </c>
      <c r="M6" s="39" t="s">
        <v>669</v>
      </c>
      <c r="N6" s="39" t="s">
        <v>670</v>
      </c>
      <c r="O6" s="39" t="s">
        <v>671</v>
      </c>
      <c r="P6" s="39" t="s">
        <v>672</v>
      </c>
      <c r="Q6" s="39" t="s">
        <v>673</v>
      </c>
      <c r="R6" s="39" t="s">
        <v>674</v>
      </c>
      <c r="S6" s="39" t="s">
        <v>675</v>
      </c>
      <c r="T6" s="39" t="s">
        <v>676</v>
      </c>
      <c r="U6" s="39" t="s">
        <v>677</v>
      </c>
      <c r="V6" s="39" t="s">
        <v>678</v>
      </c>
      <c r="W6" s="39" t="s">
        <v>679</v>
      </c>
      <c r="X6" s="17" t="s">
        <v>595</v>
      </c>
      <c r="Y6" s="96"/>
      <c r="Z6" s="45"/>
      <c r="AA6" s="181"/>
      <c r="AB6" s="46"/>
      <c r="AC6" s="46"/>
    </row>
    <row r="7" s="3" customFormat="1" customHeight="1" spans="1:29">
      <c r="A7" s="20"/>
      <c r="B7" s="20"/>
      <c r="C7" s="20"/>
      <c r="D7" s="21"/>
      <c r="E7" s="471"/>
      <c r="F7" s="471"/>
      <c r="G7" s="472"/>
      <c r="H7" s="472"/>
      <c r="I7" s="472"/>
      <c r="J7" s="472"/>
      <c r="K7" s="474"/>
      <c r="L7" s="474" t="str">
        <f t="shared" ref="L7:L25" si="0">IF(K7=0,"",X7/K7)</f>
        <v/>
      </c>
      <c r="M7" s="475"/>
      <c r="N7" s="475"/>
      <c r="O7" s="475"/>
      <c r="P7" s="475"/>
      <c r="Q7" s="475"/>
      <c r="R7" s="475"/>
      <c r="S7" s="475"/>
      <c r="T7" s="475"/>
      <c r="U7" s="477">
        <f>SUM(K7:T7)</f>
        <v>0</v>
      </c>
      <c r="V7" s="475"/>
      <c r="W7" s="475"/>
      <c r="X7" s="478"/>
      <c r="Y7" s="479"/>
      <c r="Z7" s="474"/>
      <c r="AA7" s="474" t="str">
        <f t="shared" ref="AA7:AA27" si="1">IF(Z7-Y7=0,"",(Z7-Y7))</f>
        <v/>
      </c>
      <c r="AB7" s="474" t="str">
        <f t="shared" ref="AB7:AB27" si="2">IF(Y7=0,"",(Z7-Y7)/Y7*100)</f>
        <v/>
      </c>
      <c r="AC7" s="25"/>
    </row>
    <row r="8" customHeight="1" spans="1:29">
      <c r="A8" s="20"/>
      <c r="B8" s="20"/>
      <c r="C8" s="20"/>
      <c r="D8" s="74"/>
      <c r="E8" s="74"/>
      <c r="F8" s="74"/>
      <c r="G8" s="473"/>
      <c r="H8" s="473"/>
      <c r="I8" s="473"/>
      <c r="J8" s="473"/>
      <c r="K8" s="474"/>
      <c r="L8" s="474" t="str">
        <f t="shared" si="0"/>
        <v/>
      </c>
      <c r="M8" s="475"/>
      <c r="N8" s="475"/>
      <c r="O8" s="475"/>
      <c r="P8" s="475"/>
      <c r="Q8" s="475"/>
      <c r="R8" s="475"/>
      <c r="S8" s="475"/>
      <c r="T8" s="475"/>
      <c r="U8" s="477">
        <f t="shared" ref="U8:U24" si="3">SUM(K8:T8)</f>
        <v>0</v>
      </c>
      <c r="V8" s="475"/>
      <c r="W8" s="475"/>
      <c r="X8" s="478"/>
      <c r="Y8" s="479"/>
      <c r="Z8" s="474"/>
      <c r="AA8" s="474" t="str">
        <f t="shared" si="1"/>
        <v/>
      </c>
      <c r="AB8" s="474" t="str">
        <f t="shared" si="2"/>
        <v/>
      </c>
      <c r="AC8" s="25"/>
    </row>
    <row r="9" customHeight="1" spans="1:29">
      <c r="A9" s="20"/>
      <c r="B9" s="20"/>
      <c r="C9" s="20"/>
      <c r="D9" s="21"/>
      <c r="E9" s="21"/>
      <c r="F9" s="21"/>
      <c r="G9" s="134"/>
      <c r="H9" s="134"/>
      <c r="I9" s="134"/>
      <c r="J9" s="134"/>
      <c r="K9" s="474"/>
      <c r="L9" s="474" t="str">
        <f t="shared" si="0"/>
        <v/>
      </c>
      <c r="M9" s="475"/>
      <c r="N9" s="475"/>
      <c r="O9" s="475"/>
      <c r="P9" s="475"/>
      <c r="Q9" s="475"/>
      <c r="R9" s="475"/>
      <c r="S9" s="475"/>
      <c r="T9" s="475"/>
      <c r="U9" s="477">
        <f t="shared" si="3"/>
        <v>0</v>
      </c>
      <c r="V9" s="475"/>
      <c r="W9" s="475"/>
      <c r="X9" s="478"/>
      <c r="Y9" s="479"/>
      <c r="Z9" s="474"/>
      <c r="AA9" s="474" t="str">
        <f t="shared" si="1"/>
        <v/>
      </c>
      <c r="AB9" s="474" t="str">
        <f t="shared" si="2"/>
        <v/>
      </c>
      <c r="AC9" s="25"/>
    </row>
    <row r="10" customHeight="1" spans="1:29">
      <c r="A10" s="20"/>
      <c r="B10" s="20"/>
      <c r="C10" s="20"/>
      <c r="D10" s="21"/>
      <c r="E10" s="21"/>
      <c r="F10" s="21"/>
      <c r="G10" s="134"/>
      <c r="H10" s="134"/>
      <c r="I10" s="134"/>
      <c r="J10" s="134"/>
      <c r="K10" s="474"/>
      <c r="L10" s="474" t="str">
        <f t="shared" si="0"/>
        <v/>
      </c>
      <c r="M10" s="475"/>
      <c r="N10" s="475"/>
      <c r="O10" s="475"/>
      <c r="P10" s="475"/>
      <c r="Q10" s="475"/>
      <c r="R10" s="475"/>
      <c r="S10" s="475"/>
      <c r="T10" s="475"/>
      <c r="U10" s="477">
        <f t="shared" si="3"/>
        <v>0</v>
      </c>
      <c r="V10" s="475"/>
      <c r="W10" s="475"/>
      <c r="X10" s="478"/>
      <c r="Y10" s="479"/>
      <c r="Z10" s="474"/>
      <c r="AA10" s="474" t="str">
        <f t="shared" si="1"/>
        <v/>
      </c>
      <c r="AB10" s="474" t="str">
        <f t="shared" si="2"/>
        <v/>
      </c>
      <c r="AC10" s="25"/>
    </row>
    <row r="11" customHeight="1" spans="1:29">
      <c r="A11" s="20"/>
      <c r="B11" s="20"/>
      <c r="C11" s="20"/>
      <c r="D11" s="21"/>
      <c r="E11" s="21"/>
      <c r="F11" s="21"/>
      <c r="G11" s="134"/>
      <c r="H11" s="134"/>
      <c r="I11" s="134"/>
      <c r="J11" s="134"/>
      <c r="K11" s="474"/>
      <c r="L11" s="474" t="str">
        <f t="shared" si="0"/>
        <v/>
      </c>
      <c r="M11" s="475"/>
      <c r="N11" s="475"/>
      <c r="O11" s="475"/>
      <c r="P11" s="475"/>
      <c r="Q11" s="475"/>
      <c r="R11" s="475"/>
      <c r="S11" s="475"/>
      <c r="T11" s="475"/>
      <c r="U11" s="477">
        <f t="shared" si="3"/>
        <v>0</v>
      </c>
      <c r="V11" s="475"/>
      <c r="W11" s="475"/>
      <c r="X11" s="478"/>
      <c r="Y11" s="479"/>
      <c r="Z11" s="474"/>
      <c r="AA11" s="474" t="str">
        <f t="shared" si="1"/>
        <v/>
      </c>
      <c r="AB11" s="474" t="str">
        <f t="shared" si="2"/>
        <v/>
      </c>
      <c r="AC11" s="25"/>
    </row>
    <row r="12" customHeight="1" spans="1:29">
      <c r="A12" s="20"/>
      <c r="B12" s="20"/>
      <c r="C12" s="20"/>
      <c r="D12" s="21"/>
      <c r="E12" s="21"/>
      <c r="F12" s="21"/>
      <c r="G12" s="134"/>
      <c r="H12" s="134"/>
      <c r="I12" s="134"/>
      <c r="J12" s="134"/>
      <c r="K12" s="474"/>
      <c r="L12" s="474" t="str">
        <f t="shared" si="0"/>
        <v/>
      </c>
      <c r="M12" s="475"/>
      <c r="N12" s="475"/>
      <c r="O12" s="475"/>
      <c r="P12" s="475"/>
      <c r="Q12" s="475"/>
      <c r="R12" s="475"/>
      <c r="S12" s="475"/>
      <c r="T12" s="475"/>
      <c r="U12" s="477">
        <f t="shared" si="3"/>
        <v>0</v>
      </c>
      <c r="V12" s="475"/>
      <c r="W12" s="475"/>
      <c r="X12" s="478"/>
      <c r="Y12" s="479"/>
      <c r="Z12" s="474"/>
      <c r="AA12" s="474" t="str">
        <f t="shared" si="1"/>
        <v/>
      </c>
      <c r="AB12" s="474" t="str">
        <f t="shared" si="2"/>
        <v/>
      </c>
      <c r="AC12" s="25"/>
    </row>
    <row r="13" customHeight="1" spans="1:29">
      <c r="A13" s="20"/>
      <c r="B13" s="20"/>
      <c r="C13" s="20"/>
      <c r="D13" s="21"/>
      <c r="E13" s="21"/>
      <c r="F13" s="21"/>
      <c r="G13" s="134"/>
      <c r="H13" s="134"/>
      <c r="I13" s="134"/>
      <c r="J13" s="134"/>
      <c r="K13" s="474"/>
      <c r="L13" s="474" t="str">
        <f t="shared" si="0"/>
        <v/>
      </c>
      <c r="M13" s="475"/>
      <c r="N13" s="475"/>
      <c r="O13" s="475"/>
      <c r="P13" s="475"/>
      <c r="Q13" s="475"/>
      <c r="R13" s="475"/>
      <c r="S13" s="475"/>
      <c r="T13" s="475"/>
      <c r="U13" s="477">
        <f t="shared" si="3"/>
        <v>0</v>
      </c>
      <c r="V13" s="475"/>
      <c r="W13" s="475"/>
      <c r="X13" s="478"/>
      <c r="Y13" s="479"/>
      <c r="Z13" s="474"/>
      <c r="AA13" s="474" t="str">
        <f t="shared" si="1"/>
        <v/>
      </c>
      <c r="AB13" s="474" t="str">
        <f t="shared" si="2"/>
        <v/>
      </c>
      <c r="AC13" s="25"/>
    </row>
    <row r="14" customHeight="1" spans="1:29">
      <c r="A14" s="20"/>
      <c r="B14" s="20"/>
      <c r="C14" s="20"/>
      <c r="D14" s="74"/>
      <c r="E14" s="74"/>
      <c r="F14" s="74"/>
      <c r="G14" s="473"/>
      <c r="H14" s="473"/>
      <c r="I14" s="473"/>
      <c r="J14" s="473"/>
      <c r="K14" s="474"/>
      <c r="L14" s="474" t="str">
        <f t="shared" si="0"/>
        <v/>
      </c>
      <c r="M14" s="475"/>
      <c r="N14" s="475"/>
      <c r="O14" s="475"/>
      <c r="P14" s="475"/>
      <c r="Q14" s="475"/>
      <c r="R14" s="475"/>
      <c r="S14" s="475"/>
      <c r="T14" s="475"/>
      <c r="U14" s="477">
        <f t="shared" si="3"/>
        <v>0</v>
      </c>
      <c r="V14" s="475"/>
      <c r="W14" s="475"/>
      <c r="X14" s="478"/>
      <c r="Y14" s="479"/>
      <c r="Z14" s="474"/>
      <c r="AA14" s="474" t="str">
        <f t="shared" si="1"/>
        <v/>
      </c>
      <c r="AB14" s="474" t="str">
        <f t="shared" si="2"/>
        <v/>
      </c>
      <c r="AC14" s="25"/>
    </row>
    <row r="15" customHeight="1" spans="1:29">
      <c r="A15" s="20"/>
      <c r="B15" s="20"/>
      <c r="C15" s="20"/>
      <c r="D15" s="74"/>
      <c r="E15" s="74"/>
      <c r="F15" s="74"/>
      <c r="G15" s="473"/>
      <c r="H15" s="473"/>
      <c r="I15" s="473"/>
      <c r="J15" s="473"/>
      <c r="K15" s="474"/>
      <c r="L15" s="474" t="str">
        <f t="shared" si="0"/>
        <v/>
      </c>
      <c r="M15" s="475"/>
      <c r="N15" s="475"/>
      <c r="O15" s="475"/>
      <c r="P15" s="475"/>
      <c r="Q15" s="475"/>
      <c r="R15" s="475"/>
      <c r="S15" s="475"/>
      <c r="T15" s="475"/>
      <c r="U15" s="477">
        <f t="shared" si="3"/>
        <v>0</v>
      </c>
      <c r="V15" s="475"/>
      <c r="W15" s="475"/>
      <c r="X15" s="478"/>
      <c r="Y15" s="479"/>
      <c r="Z15" s="474"/>
      <c r="AA15" s="474" t="str">
        <f t="shared" si="1"/>
        <v/>
      </c>
      <c r="AB15" s="474" t="str">
        <f t="shared" si="2"/>
        <v/>
      </c>
      <c r="AC15" s="25"/>
    </row>
    <row r="16" customHeight="1" spans="1:29">
      <c r="A16" s="20"/>
      <c r="B16" s="20"/>
      <c r="C16" s="20"/>
      <c r="D16" s="21"/>
      <c r="E16" s="21"/>
      <c r="F16" s="21"/>
      <c r="G16" s="134"/>
      <c r="H16" s="134"/>
      <c r="I16" s="134"/>
      <c r="J16" s="134"/>
      <c r="K16" s="474"/>
      <c r="L16" s="474" t="str">
        <f t="shared" si="0"/>
        <v/>
      </c>
      <c r="M16" s="475"/>
      <c r="N16" s="475"/>
      <c r="O16" s="475"/>
      <c r="P16" s="475"/>
      <c r="Q16" s="475"/>
      <c r="R16" s="475"/>
      <c r="S16" s="475"/>
      <c r="T16" s="475"/>
      <c r="U16" s="477">
        <f t="shared" si="3"/>
        <v>0</v>
      </c>
      <c r="V16" s="475"/>
      <c r="W16" s="475"/>
      <c r="X16" s="478"/>
      <c r="Y16" s="479"/>
      <c r="Z16" s="474"/>
      <c r="AA16" s="474" t="str">
        <f t="shared" si="1"/>
        <v/>
      </c>
      <c r="AB16" s="474" t="str">
        <f t="shared" si="2"/>
        <v/>
      </c>
      <c r="AC16" s="25"/>
    </row>
    <row r="17" customHeight="1" spans="1:29">
      <c r="A17" s="20"/>
      <c r="B17" s="20"/>
      <c r="C17" s="20"/>
      <c r="D17" s="21"/>
      <c r="E17" s="21"/>
      <c r="F17" s="21"/>
      <c r="G17" s="134"/>
      <c r="H17" s="134"/>
      <c r="I17" s="134"/>
      <c r="J17" s="134"/>
      <c r="K17" s="474"/>
      <c r="L17" s="474" t="str">
        <f t="shared" si="0"/>
        <v/>
      </c>
      <c r="M17" s="475"/>
      <c r="N17" s="475"/>
      <c r="O17" s="475"/>
      <c r="P17" s="475"/>
      <c r="Q17" s="475"/>
      <c r="R17" s="475"/>
      <c r="S17" s="475"/>
      <c r="T17" s="475"/>
      <c r="U17" s="477">
        <f t="shared" si="3"/>
        <v>0</v>
      </c>
      <c r="V17" s="475"/>
      <c r="W17" s="475"/>
      <c r="X17" s="478"/>
      <c r="Y17" s="479"/>
      <c r="Z17" s="474"/>
      <c r="AA17" s="474" t="str">
        <f t="shared" si="1"/>
        <v/>
      </c>
      <c r="AB17" s="474" t="str">
        <f t="shared" si="2"/>
        <v/>
      </c>
      <c r="AC17" s="25"/>
    </row>
    <row r="18" customHeight="1" spans="1:29">
      <c r="A18" s="20"/>
      <c r="B18" s="20"/>
      <c r="C18" s="20"/>
      <c r="D18" s="21"/>
      <c r="E18" s="21"/>
      <c r="F18" s="21"/>
      <c r="G18" s="134"/>
      <c r="H18" s="134"/>
      <c r="I18" s="134"/>
      <c r="J18" s="134"/>
      <c r="K18" s="474"/>
      <c r="L18" s="474" t="str">
        <f t="shared" si="0"/>
        <v/>
      </c>
      <c r="M18" s="475"/>
      <c r="N18" s="475"/>
      <c r="O18" s="475"/>
      <c r="P18" s="475"/>
      <c r="Q18" s="475"/>
      <c r="R18" s="475"/>
      <c r="S18" s="475"/>
      <c r="T18" s="475"/>
      <c r="U18" s="477">
        <f t="shared" si="3"/>
        <v>0</v>
      </c>
      <c r="V18" s="475"/>
      <c r="W18" s="475"/>
      <c r="X18" s="478"/>
      <c r="Y18" s="479"/>
      <c r="Z18" s="474"/>
      <c r="AA18" s="474" t="str">
        <f t="shared" si="1"/>
        <v/>
      </c>
      <c r="AB18" s="474" t="str">
        <f t="shared" si="2"/>
        <v/>
      </c>
      <c r="AC18" s="25"/>
    </row>
    <row r="19" customHeight="1" spans="1:29">
      <c r="A19" s="20"/>
      <c r="B19" s="20"/>
      <c r="C19" s="20"/>
      <c r="D19" s="21"/>
      <c r="E19" s="21"/>
      <c r="F19" s="21"/>
      <c r="G19" s="134"/>
      <c r="H19" s="134"/>
      <c r="I19" s="134"/>
      <c r="J19" s="134"/>
      <c r="K19" s="474"/>
      <c r="L19" s="474" t="str">
        <f t="shared" si="0"/>
        <v/>
      </c>
      <c r="M19" s="475"/>
      <c r="N19" s="475"/>
      <c r="O19" s="475"/>
      <c r="P19" s="475"/>
      <c r="Q19" s="475"/>
      <c r="R19" s="475"/>
      <c r="S19" s="475"/>
      <c r="T19" s="475"/>
      <c r="U19" s="477">
        <f t="shared" si="3"/>
        <v>0</v>
      </c>
      <c r="V19" s="475"/>
      <c r="W19" s="475"/>
      <c r="X19" s="478"/>
      <c r="Y19" s="479"/>
      <c r="Z19" s="474"/>
      <c r="AA19" s="474" t="str">
        <f t="shared" si="1"/>
        <v/>
      </c>
      <c r="AB19" s="474" t="str">
        <f t="shared" si="2"/>
        <v/>
      </c>
      <c r="AC19" s="25"/>
    </row>
    <row r="20" customHeight="1" spans="1:29">
      <c r="A20" s="20"/>
      <c r="B20" s="20"/>
      <c r="C20" s="20"/>
      <c r="D20" s="21"/>
      <c r="E20" s="21"/>
      <c r="F20" s="21"/>
      <c r="G20" s="134"/>
      <c r="H20" s="134"/>
      <c r="I20" s="134"/>
      <c r="J20" s="134"/>
      <c r="K20" s="474"/>
      <c r="L20" s="474" t="str">
        <f t="shared" si="0"/>
        <v/>
      </c>
      <c r="M20" s="475"/>
      <c r="N20" s="475"/>
      <c r="O20" s="475"/>
      <c r="P20" s="475"/>
      <c r="Q20" s="475"/>
      <c r="R20" s="475"/>
      <c r="S20" s="475"/>
      <c r="T20" s="475"/>
      <c r="U20" s="477">
        <f t="shared" si="3"/>
        <v>0</v>
      </c>
      <c r="V20" s="475"/>
      <c r="W20" s="475"/>
      <c r="X20" s="478"/>
      <c r="Y20" s="479"/>
      <c r="Z20" s="474"/>
      <c r="AA20" s="474" t="str">
        <f t="shared" si="1"/>
        <v/>
      </c>
      <c r="AB20" s="474" t="str">
        <f t="shared" si="2"/>
        <v/>
      </c>
      <c r="AC20" s="25"/>
    </row>
    <row r="21" customHeight="1" spans="1:29">
      <c r="A21" s="20"/>
      <c r="B21" s="20"/>
      <c r="C21" s="20"/>
      <c r="D21" s="21"/>
      <c r="E21" s="21"/>
      <c r="F21" s="21"/>
      <c r="G21" s="134"/>
      <c r="H21" s="134"/>
      <c r="I21" s="134"/>
      <c r="J21" s="134"/>
      <c r="K21" s="474"/>
      <c r="L21" s="474" t="str">
        <f t="shared" si="0"/>
        <v/>
      </c>
      <c r="M21" s="475"/>
      <c r="N21" s="475"/>
      <c r="O21" s="475"/>
      <c r="P21" s="475"/>
      <c r="Q21" s="475"/>
      <c r="R21" s="475"/>
      <c r="S21" s="475"/>
      <c r="T21" s="475"/>
      <c r="U21" s="477">
        <f t="shared" si="3"/>
        <v>0</v>
      </c>
      <c r="V21" s="475"/>
      <c r="W21" s="475"/>
      <c r="X21" s="478"/>
      <c r="Y21" s="479"/>
      <c r="Z21" s="474"/>
      <c r="AA21" s="474" t="str">
        <f t="shared" si="1"/>
        <v/>
      </c>
      <c r="AB21" s="474" t="str">
        <f t="shared" si="2"/>
        <v/>
      </c>
      <c r="AC21" s="25"/>
    </row>
    <row r="22" customHeight="1" spans="1:29">
      <c r="A22" s="20"/>
      <c r="B22" s="20"/>
      <c r="C22" s="20"/>
      <c r="D22" s="74"/>
      <c r="E22" s="74"/>
      <c r="F22" s="74"/>
      <c r="G22" s="473"/>
      <c r="H22" s="473"/>
      <c r="I22" s="473"/>
      <c r="J22" s="473"/>
      <c r="K22" s="474"/>
      <c r="L22" s="474" t="str">
        <f t="shared" si="0"/>
        <v/>
      </c>
      <c r="M22" s="475"/>
      <c r="N22" s="475"/>
      <c r="O22" s="475"/>
      <c r="P22" s="475"/>
      <c r="Q22" s="475"/>
      <c r="R22" s="475"/>
      <c r="S22" s="475"/>
      <c r="T22" s="475"/>
      <c r="U22" s="477">
        <f t="shared" si="3"/>
        <v>0</v>
      </c>
      <c r="V22" s="475"/>
      <c r="W22" s="475"/>
      <c r="X22" s="478"/>
      <c r="Y22" s="479"/>
      <c r="Z22" s="474"/>
      <c r="AA22" s="474" t="str">
        <f t="shared" si="1"/>
        <v/>
      </c>
      <c r="AB22" s="474" t="str">
        <f t="shared" si="2"/>
        <v/>
      </c>
      <c r="AC22" s="25"/>
    </row>
    <row r="23" customHeight="1" spans="1:29">
      <c r="A23" s="20"/>
      <c r="B23" s="20"/>
      <c r="C23" s="20"/>
      <c r="D23" s="74"/>
      <c r="E23" s="74"/>
      <c r="F23" s="74"/>
      <c r="G23" s="473"/>
      <c r="H23" s="473"/>
      <c r="I23" s="473"/>
      <c r="J23" s="473"/>
      <c r="K23" s="474"/>
      <c r="L23" s="474" t="str">
        <f t="shared" si="0"/>
        <v/>
      </c>
      <c r="M23" s="475"/>
      <c r="N23" s="475"/>
      <c r="O23" s="475"/>
      <c r="P23" s="475"/>
      <c r="Q23" s="475"/>
      <c r="R23" s="475"/>
      <c r="S23" s="475"/>
      <c r="T23" s="475"/>
      <c r="U23" s="477">
        <f t="shared" si="3"/>
        <v>0</v>
      </c>
      <c r="V23" s="475"/>
      <c r="W23" s="475"/>
      <c r="X23" s="478"/>
      <c r="Y23" s="479"/>
      <c r="Z23" s="474"/>
      <c r="AA23" s="474" t="str">
        <f t="shared" si="1"/>
        <v/>
      </c>
      <c r="AB23" s="474" t="str">
        <f t="shared" si="2"/>
        <v/>
      </c>
      <c r="AC23" s="25"/>
    </row>
    <row r="24" customHeight="1" spans="1:29">
      <c r="A24" s="20"/>
      <c r="B24" s="20"/>
      <c r="C24" s="20"/>
      <c r="D24" s="21"/>
      <c r="E24" s="21"/>
      <c r="F24" s="21"/>
      <c r="G24" s="134"/>
      <c r="H24" s="134"/>
      <c r="I24" s="134"/>
      <c r="J24" s="134"/>
      <c r="K24" s="474"/>
      <c r="L24" s="474" t="str">
        <f t="shared" si="0"/>
        <v/>
      </c>
      <c r="M24" s="475"/>
      <c r="N24" s="475"/>
      <c r="O24" s="475"/>
      <c r="P24" s="475"/>
      <c r="Q24" s="475"/>
      <c r="R24" s="475"/>
      <c r="S24" s="475"/>
      <c r="T24" s="475"/>
      <c r="U24" s="477">
        <f t="shared" si="3"/>
        <v>0</v>
      </c>
      <c r="V24" s="475"/>
      <c r="W24" s="475"/>
      <c r="X24" s="478"/>
      <c r="Y24" s="479"/>
      <c r="Z24" s="474"/>
      <c r="AA24" s="474" t="str">
        <f t="shared" si="1"/>
        <v/>
      </c>
      <c r="AB24" s="474" t="str">
        <f t="shared" si="2"/>
        <v/>
      </c>
      <c r="AC24" s="25"/>
    </row>
    <row r="25" customHeight="1" spans="1:29">
      <c r="A25" s="27" t="s">
        <v>598</v>
      </c>
      <c r="B25" s="121"/>
      <c r="C25" s="121"/>
      <c r="D25" s="28"/>
      <c r="E25" s="28"/>
      <c r="F25" s="28"/>
      <c r="G25" s="397"/>
      <c r="H25" s="397"/>
      <c r="I25" s="397"/>
      <c r="J25" s="397"/>
      <c r="K25" s="474"/>
      <c r="L25" s="474" t="str">
        <f t="shared" si="0"/>
        <v/>
      </c>
      <c r="M25" s="475"/>
      <c r="N25" s="475"/>
      <c r="O25" s="475"/>
      <c r="P25" s="475"/>
      <c r="Q25" s="475"/>
      <c r="R25" s="475"/>
      <c r="S25" s="475"/>
      <c r="T25" s="475"/>
      <c r="U25" s="475">
        <f>SUM(U7:U24)</f>
        <v>0</v>
      </c>
      <c r="V25" s="475"/>
      <c r="W25" s="475"/>
      <c r="X25" s="478">
        <f>SUM(X7:X24)</f>
        <v>0</v>
      </c>
      <c r="Y25" s="475">
        <f>SUM(Y7:Y24)</f>
        <v>0</v>
      </c>
      <c r="Z25" s="475">
        <f>SUM(Z7:Z24)</f>
        <v>0</v>
      </c>
      <c r="AA25" s="474" t="str">
        <f t="shared" si="1"/>
        <v/>
      </c>
      <c r="AB25" s="474" t="str">
        <f t="shared" si="2"/>
        <v/>
      </c>
      <c r="AC25" s="25"/>
    </row>
    <row r="26" customHeight="1" spans="1:29">
      <c r="A26" s="439" t="s">
        <v>587</v>
      </c>
      <c r="B26" s="129"/>
      <c r="C26" s="129"/>
      <c r="D26" s="28"/>
      <c r="E26" s="28"/>
      <c r="F26" s="28"/>
      <c r="G26" s="397"/>
      <c r="H26" s="397"/>
      <c r="I26" s="397"/>
      <c r="J26" s="397"/>
      <c r="K26" s="474"/>
      <c r="L26" s="474"/>
      <c r="M26" s="475"/>
      <c r="N26" s="475"/>
      <c r="O26" s="475"/>
      <c r="P26" s="475"/>
      <c r="Q26" s="475"/>
      <c r="R26" s="475"/>
      <c r="S26" s="475"/>
      <c r="T26" s="475"/>
      <c r="U26" s="475"/>
      <c r="V26" s="475"/>
      <c r="W26" s="475"/>
      <c r="X26" s="478"/>
      <c r="Y26" s="479"/>
      <c r="Z26" s="474"/>
      <c r="AA26" s="474" t="str">
        <f t="shared" si="1"/>
        <v/>
      </c>
      <c r="AB26" s="474" t="str">
        <f t="shared" si="2"/>
        <v/>
      </c>
      <c r="AC26" s="25"/>
    </row>
    <row r="27" customHeight="1" spans="1:29">
      <c r="A27" s="27" t="s">
        <v>530</v>
      </c>
      <c r="B27" s="121"/>
      <c r="C27" s="121"/>
      <c r="D27" s="57"/>
      <c r="E27" s="57"/>
      <c r="F27" s="57"/>
      <c r="G27" s="55"/>
      <c r="H27" s="55"/>
      <c r="I27" s="55"/>
      <c r="J27" s="55"/>
      <c r="K27" s="474"/>
      <c r="L27" s="474"/>
      <c r="M27" s="475"/>
      <c r="N27" s="475"/>
      <c r="O27" s="475"/>
      <c r="P27" s="475"/>
      <c r="Q27" s="475"/>
      <c r="R27" s="475"/>
      <c r="S27" s="475"/>
      <c r="T27" s="475"/>
      <c r="U27" s="475"/>
      <c r="V27" s="475"/>
      <c r="W27" s="475"/>
      <c r="X27" s="478">
        <f>X25-X26</f>
        <v>0</v>
      </c>
      <c r="Y27" s="475">
        <f>Y25-Y26</f>
        <v>0</v>
      </c>
      <c r="Z27" s="475">
        <f>Z25-Z26</f>
        <v>0</v>
      </c>
      <c r="AA27" s="474" t="str">
        <f t="shared" si="1"/>
        <v/>
      </c>
      <c r="AB27" s="474" t="str">
        <f t="shared" si="2"/>
        <v/>
      </c>
      <c r="AC27" s="25"/>
    </row>
    <row r="28" customHeight="1" spans="1:26">
      <c r="A28" s="30" t="str">
        <f>封面!D9&amp;封面!F9</f>
        <v>产权持有人填表人：刘砚岷</v>
      </c>
      <c r="B28" s="4"/>
      <c r="C28" s="4"/>
      <c r="Y28" s="5"/>
      <c r="Z28" s="5" t="str">
        <f>"评估人员："&amp;封面!F21</f>
        <v>评估人员：</v>
      </c>
    </row>
    <row r="29" customHeight="1" spans="1:3">
      <c r="A29" s="4" t="str">
        <f>CONCATENATE(封面!D13,封面!F13,封面!G13,封面!H13,封面!I13,封面!J13,封面!K13)</f>
        <v>填表日期：2024年9月20日</v>
      </c>
      <c r="B29" s="4"/>
      <c r="C29" s="4"/>
    </row>
    <row r="30" customHeight="1" spans="4:10">
      <c r="D30" s="447"/>
      <c r="E30" s="447"/>
      <c r="F30" s="447"/>
      <c r="G30" s="15"/>
      <c r="H30" s="15"/>
      <c r="I30" s="15"/>
      <c r="J30" s="15"/>
    </row>
  </sheetData>
  <mergeCells count="21">
    <mergeCell ref="A2:AC2"/>
    <mergeCell ref="A3:AC3"/>
    <mergeCell ref="K5:X5"/>
    <mergeCell ref="A25:D25"/>
    <mergeCell ref="A26:D26"/>
    <mergeCell ref="A27:D27"/>
    <mergeCell ref="A5:A6"/>
    <mergeCell ref="B5:B6"/>
    <mergeCell ref="C5:C6"/>
    <mergeCell ref="D5:D6"/>
    <mergeCell ref="E5:E6"/>
    <mergeCell ref="F5:F6"/>
    <mergeCell ref="G5:G6"/>
    <mergeCell ref="H5:H6"/>
    <mergeCell ref="I5:I6"/>
    <mergeCell ref="J5:J6"/>
    <mergeCell ref="Y5:Y6"/>
    <mergeCell ref="Z5:Z6"/>
    <mergeCell ref="AA5:AA6"/>
    <mergeCell ref="AB5:AB6"/>
    <mergeCell ref="AC5:AC6"/>
  </mergeCells>
  <hyperlinks>
    <hyperlink ref="A1" location="索引目录!E31" display="返回索引页"/>
    <hyperlink ref="B1" location="存货汇总!B17" display="返回"/>
  </hyperlinks>
  <printOptions horizontalCentered="1"/>
  <pageMargins left="0.354330708661417" right="0.354330708661417" top="0.78740157480315" bottom="0.78740157480315" header="0.866141732283464" footer="0.511811023622047"/>
  <pageSetup paperSize="9" scale="56" fitToHeight="0" orientation="landscape"/>
  <headerFooter alignWithMargins="0">
    <oddHeader>&amp;R&amp;"宋体,常规"&amp;9表&amp;"Times New Roman,常规"3-11-12
&amp;"宋体,常规"共&amp;"Times New Roman,常规"&amp;N&amp;"宋体,常规"页第&amp;"Times New Roman,常规"&amp;P&amp;"宋体,常规"页</oddHeader>
  </headerFooter>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4"/>
  <sheetViews>
    <sheetView workbookViewId="0">
      <selection activeCell="A2" sqref="A2:V2"/>
    </sheetView>
  </sheetViews>
  <sheetFormatPr defaultColWidth="11" defaultRowHeight="15.75" customHeight="1"/>
  <cols>
    <col min="1" max="1" width="5.1" style="4" customWidth="1"/>
    <col min="2" max="2" width="24.6" style="4" customWidth="1"/>
    <col min="3" max="3" width="23.1" style="4" customWidth="1" outlineLevel="1"/>
    <col min="4" max="4" width="12.1" style="4" customWidth="1"/>
    <col min="5" max="5" width="8.6" style="4" customWidth="1"/>
    <col min="6" max="6" width="7.6" style="4" customWidth="1"/>
    <col min="7" max="7" width="13.1" style="5" customWidth="1" outlineLevel="1"/>
    <col min="8" max="8" width="10.4" style="5" customWidth="1" outlineLevel="1"/>
    <col min="9" max="12" width="8.6" style="5" customWidth="1" outlineLevel="1"/>
    <col min="13" max="13" width="10.4" style="5" customWidth="1" outlineLevel="1"/>
    <col min="14" max="14" width="11.1" style="5" customWidth="1" outlineLevel="1"/>
    <col min="15" max="15" width="10.6" style="457" customWidth="1" outlineLevel="1"/>
    <col min="16" max="17" width="14.4" style="5" customWidth="1"/>
    <col min="18" max="18" width="10.6" style="5" customWidth="1"/>
    <col min="19" max="19" width="9.6" style="5" customWidth="1"/>
    <col min="20" max="20" width="14.6" style="5" customWidth="1"/>
    <col min="21" max="33" width="9" style="5" customWidth="1"/>
    <col min="34" max="16384" width="11" style="5"/>
  </cols>
  <sheetData>
    <row r="1" s="1" customFormat="1" ht="12" customHeight="1" spans="1:20">
      <c r="A1" s="6" t="s">
        <v>135</v>
      </c>
      <c r="B1" s="107" t="s">
        <v>532</v>
      </c>
      <c r="C1" s="7"/>
      <c r="D1" s="8"/>
      <c r="E1" s="8"/>
      <c r="F1" s="8"/>
      <c r="G1" s="9"/>
      <c r="H1" s="9"/>
      <c r="I1" s="9"/>
      <c r="J1" s="9"/>
      <c r="K1" s="9"/>
      <c r="L1" s="9"/>
      <c r="M1" s="9"/>
      <c r="N1" s="9"/>
      <c r="O1" s="9"/>
      <c r="P1" s="9"/>
      <c r="Q1" s="9"/>
      <c r="R1" s="9"/>
      <c r="S1" s="9"/>
      <c r="T1" s="9"/>
    </row>
    <row r="2" s="2" customFormat="1" ht="29.4" customHeight="1" spans="1:20">
      <c r="A2" s="10" t="s">
        <v>680</v>
      </c>
      <c r="B2" s="11"/>
      <c r="C2" s="11"/>
      <c r="D2" s="11"/>
      <c r="E2" s="11"/>
      <c r="F2" s="11"/>
      <c r="G2" s="11"/>
      <c r="H2" s="11"/>
      <c r="I2" s="11"/>
      <c r="J2" s="11"/>
      <c r="K2" s="11"/>
      <c r="L2" s="11"/>
      <c r="M2" s="11"/>
      <c r="N2" s="11"/>
      <c r="O2" s="11"/>
      <c r="P2" s="11"/>
      <c r="Q2" s="11"/>
      <c r="R2" s="11"/>
      <c r="S2" s="11"/>
      <c r="T2" s="11"/>
    </row>
    <row r="3" ht="14.25" customHeight="1" spans="1:20">
      <c r="A3" s="12" t="str">
        <f>CONCATENATE(封面!D7,封面!F7,封面!G7,封面!H7,封面!I7,封面!J7,封面!K7)</f>
        <v>评估基准日：2024年8月31日</v>
      </c>
      <c r="B3" s="12"/>
      <c r="C3" s="12"/>
      <c r="D3" s="12"/>
      <c r="E3" s="12"/>
      <c r="F3" s="12"/>
      <c r="G3" s="12"/>
      <c r="H3" s="12"/>
      <c r="I3" s="12"/>
      <c r="J3" s="13"/>
      <c r="K3" s="13"/>
      <c r="L3" s="13"/>
      <c r="M3" s="13"/>
      <c r="N3" s="13"/>
      <c r="O3" s="13"/>
      <c r="P3" s="13"/>
      <c r="Q3" s="13"/>
      <c r="R3" s="13"/>
      <c r="S3" s="13"/>
      <c r="T3" s="13"/>
    </row>
    <row r="4" customHeight="1" spans="1:20">
      <c r="A4" s="14" t="str">
        <f>封面!D5&amp;封面!F5</f>
        <v>产权持有人：中石油昆仑燃气有限公司开封分公司</v>
      </c>
      <c r="N4" s="459" t="s">
        <v>534</v>
      </c>
      <c r="O4" s="460" t="s">
        <v>535</v>
      </c>
      <c r="P4" s="109"/>
      <c r="T4" s="15" t="e">
        <f>#REF!</f>
        <v>#REF!</v>
      </c>
    </row>
    <row r="5" s="3" customFormat="1" ht="15" customHeight="1" spans="1:20">
      <c r="A5" s="16" t="s">
        <v>462</v>
      </c>
      <c r="B5" s="16" t="s">
        <v>536</v>
      </c>
      <c r="C5" s="199" t="s">
        <v>537</v>
      </c>
      <c r="D5" s="16" t="s">
        <v>529</v>
      </c>
      <c r="E5" s="16" t="s">
        <v>538</v>
      </c>
      <c r="F5" s="16" t="s">
        <v>539</v>
      </c>
      <c r="G5" s="19" t="s">
        <v>433</v>
      </c>
      <c r="H5" s="178" t="s">
        <v>540</v>
      </c>
      <c r="I5" s="190" t="s">
        <v>541</v>
      </c>
      <c r="J5" s="178" t="s">
        <v>542</v>
      </c>
      <c r="K5" s="178" t="s">
        <v>543</v>
      </c>
      <c r="L5" s="178" t="s">
        <v>544</v>
      </c>
      <c r="M5" s="178" t="s">
        <v>545</v>
      </c>
      <c r="N5" s="461"/>
      <c r="O5" s="462"/>
      <c r="P5" s="55" t="s">
        <v>434</v>
      </c>
      <c r="Q5" s="19" t="s">
        <v>435</v>
      </c>
      <c r="R5" s="19" t="s">
        <v>436</v>
      </c>
      <c r="S5" s="19" t="s">
        <v>467</v>
      </c>
      <c r="T5" s="19" t="s">
        <v>476</v>
      </c>
    </row>
    <row r="6" customHeight="1" spans="1:20">
      <c r="A6" s="20"/>
      <c r="B6" s="21"/>
      <c r="C6" s="120"/>
      <c r="D6" s="20"/>
      <c r="E6" s="22"/>
      <c r="F6" s="20"/>
      <c r="G6" s="24"/>
      <c r="H6" s="97"/>
      <c r="I6" s="97"/>
      <c r="J6" s="97"/>
      <c r="K6" s="97"/>
      <c r="L6" s="97"/>
      <c r="M6" s="97"/>
      <c r="N6" s="97">
        <f>SUM(H6:M6)-G6</f>
        <v>0</v>
      </c>
      <c r="O6" s="463"/>
      <c r="P6" s="464"/>
      <c r="Q6" s="24"/>
      <c r="R6" s="24" t="str">
        <f t="shared" ref="R6:R27" si="0">IF(Q6-P6=0,"",(Q6-P6))</f>
        <v/>
      </c>
      <c r="S6" s="24" t="str">
        <f t="shared" ref="S6:S27" si="1">IF(P6=0,"",(Q6-P6)/P6*100)</f>
        <v/>
      </c>
      <c r="T6" s="25"/>
    </row>
    <row r="7" customHeight="1" spans="1:20">
      <c r="A7" s="20"/>
      <c r="B7" s="21"/>
      <c r="C7" s="120"/>
      <c r="D7" s="20"/>
      <c r="E7" s="22"/>
      <c r="F7" s="20"/>
      <c r="G7" s="24"/>
      <c r="H7" s="97"/>
      <c r="I7" s="97"/>
      <c r="J7" s="97"/>
      <c r="K7" s="97"/>
      <c r="L7" s="97"/>
      <c r="M7" s="97"/>
      <c r="N7" s="97">
        <f t="shared" ref="N7:N21" si="2">SUM(H7:M7)-G7</f>
        <v>0</v>
      </c>
      <c r="O7" s="463"/>
      <c r="P7" s="464"/>
      <c r="Q7" s="24"/>
      <c r="R7" s="24" t="str">
        <f t="shared" si="0"/>
        <v/>
      </c>
      <c r="S7" s="24" t="str">
        <f t="shared" si="1"/>
        <v/>
      </c>
      <c r="T7" s="25"/>
    </row>
    <row r="8" customHeight="1" spans="1:20">
      <c r="A8" s="20"/>
      <c r="B8" s="21"/>
      <c r="C8" s="120"/>
      <c r="D8" s="20"/>
      <c r="E8" s="22"/>
      <c r="F8" s="20"/>
      <c r="G8" s="24"/>
      <c r="H8" s="97"/>
      <c r="I8" s="97"/>
      <c r="J8" s="97"/>
      <c r="K8" s="97"/>
      <c r="L8" s="97"/>
      <c r="M8" s="97"/>
      <c r="N8" s="97">
        <f t="shared" si="2"/>
        <v>0</v>
      </c>
      <c r="O8" s="463"/>
      <c r="P8" s="464"/>
      <c r="Q8" s="24"/>
      <c r="R8" s="24" t="str">
        <f t="shared" si="0"/>
        <v/>
      </c>
      <c r="S8" s="24" t="str">
        <f t="shared" si="1"/>
        <v/>
      </c>
      <c r="T8" s="25"/>
    </row>
    <row r="9" customHeight="1" spans="1:20">
      <c r="A9" s="20"/>
      <c r="B9" s="21"/>
      <c r="C9" s="120"/>
      <c r="D9" s="20"/>
      <c r="E9" s="22"/>
      <c r="F9" s="20"/>
      <c r="G9" s="24"/>
      <c r="H9" s="97"/>
      <c r="I9" s="97"/>
      <c r="J9" s="97"/>
      <c r="K9" s="97"/>
      <c r="L9" s="97"/>
      <c r="M9" s="97"/>
      <c r="N9" s="97">
        <f t="shared" si="2"/>
        <v>0</v>
      </c>
      <c r="O9" s="463"/>
      <c r="P9" s="464"/>
      <c r="Q9" s="24"/>
      <c r="R9" s="24" t="str">
        <f t="shared" si="0"/>
        <v/>
      </c>
      <c r="S9" s="24" t="str">
        <f t="shared" si="1"/>
        <v/>
      </c>
      <c r="T9" s="25"/>
    </row>
    <row r="10" customHeight="1" spans="1:20">
      <c r="A10" s="20"/>
      <c r="B10" s="21"/>
      <c r="C10" s="120"/>
      <c r="D10" s="20"/>
      <c r="E10" s="22"/>
      <c r="F10" s="20"/>
      <c r="G10" s="24"/>
      <c r="H10" s="97"/>
      <c r="I10" s="97"/>
      <c r="J10" s="97"/>
      <c r="K10" s="97"/>
      <c r="L10" s="97"/>
      <c r="M10" s="97"/>
      <c r="N10" s="97">
        <f t="shared" si="2"/>
        <v>0</v>
      </c>
      <c r="O10" s="463"/>
      <c r="P10" s="464"/>
      <c r="Q10" s="24"/>
      <c r="R10" s="24" t="str">
        <f t="shared" si="0"/>
        <v/>
      </c>
      <c r="S10" s="24" t="str">
        <f t="shared" si="1"/>
        <v/>
      </c>
      <c r="T10" s="25"/>
    </row>
    <row r="11" customHeight="1" spans="1:20">
      <c r="A11" s="20"/>
      <c r="B11" s="21"/>
      <c r="C11" s="120"/>
      <c r="D11" s="20"/>
      <c r="E11" s="22"/>
      <c r="F11" s="20"/>
      <c r="G11" s="24"/>
      <c r="H11" s="97"/>
      <c r="I11" s="97"/>
      <c r="J11" s="97"/>
      <c r="K11" s="97"/>
      <c r="L11" s="97"/>
      <c r="M11" s="97"/>
      <c r="N11" s="97">
        <f t="shared" si="2"/>
        <v>0</v>
      </c>
      <c r="O11" s="463"/>
      <c r="P11" s="464"/>
      <c r="Q11" s="24"/>
      <c r="R11" s="24" t="str">
        <f t="shared" si="0"/>
        <v/>
      </c>
      <c r="S11" s="24" t="str">
        <f t="shared" si="1"/>
        <v/>
      </c>
      <c r="T11" s="25"/>
    </row>
    <row r="12" customHeight="1" spans="1:20">
      <c r="A12" s="20"/>
      <c r="B12" s="21"/>
      <c r="C12" s="120"/>
      <c r="D12" s="20"/>
      <c r="E12" s="22"/>
      <c r="F12" s="20"/>
      <c r="G12" s="24"/>
      <c r="H12" s="97"/>
      <c r="I12" s="97"/>
      <c r="J12" s="97"/>
      <c r="K12" s="97"/>
      <c r="L12" s="97"/>
      <c r="M12" s="97"/>
      <c r="N12" s="97">
        <f t="shared" si="2"/>
        <v>0</v>
      </c>
      <c r="O12" s="463"/>
      <c r="P12" s="464"/>
      <c r="Q12" s="24"/>
      <c r="R12" s="24" t="str">
        <f t="shared" si="0"/>
        <v/>
      </c>
      <c r="S12" s="24" t="str">
        <f t="shared" si="1"/>
        <v/>
      </c>
      <c r="T12" s="25"/>
    </row>
    <row r="13" customHeight="1" spans="1:20">
      <c r="A13" s="20"/>
      <c r="B13" s="21"/>
      <c r="C13" s="120"/>
      <c r="D13" s="20"/>
      <c r="E13" s="22"/>
      <c r="F13" s="20"/>
      <c r="G13" s="24"/>
      <c r="H13" s="97"/>
      <c r="I13" s="97"/>
      <c r="J13" s="97"/>
      <c r="K13" s="97"/>
      <c r="L13" s="97"/>
      <c r="M13" s="97"/>
      <c r="N13" s="97">
        <f t="shared" si="2"/>
        <v>0</v>
      </c>
      <c r="O13" s="463"/>
      <c r="P13" s="464"/>
      <c r="Q13" s="24"/>
      <c r="R13" s="24" t="str">
        <f t="shared" si="0"/>
        <v/>
      </c>
      <c r="S13" s="24" t="str">
        <f t="shared" si="1"/>
        <v/>
      </c>
      <c r="T13" s="25"/>
    </row>
    <row r="14" customHeight="1" spans="1:20">
      <c r="A14" s="20"/>
      <c r="B14" s="21"/>
      <c r="C14" s="120"/>
      <c r="D14" s="20"/>
      <c r="E14" s="22"/>
      <c r="F14" s="20"/>
      <c r="G14" s="24"/>
      <c r="H14" s="97"/>
      <c r="I14" s="97"/>
      <c r="J14" s="97"/>
      <c r="K14" s="97"/>
      <c r="L14" s="97"/>
      <c r="M14" s="97"/>
      <c r="N14" s="97">
        <f t="shared" si="2"/>
        <v>0</v>
      </c>
      <c r="O14" s="463"/>
      <c r="P14" s="464"/>
      <c r="Q14" s="24"/>
      <c r="R14" s="24" t="str">
        <f t="shared" si="0"/>
        <v/>
      </c>
      <c r="S14" s="24" t="str">
        <f t="shared" si="1"/>
        <v/>
      </c>
      <c r="T14" s="25"/>
    </row>
    <row r="15" customHeight="1" spans="1:20">
      <c r="A15" s="20"/>
      <c r="B15" s="21"/>
      <c r="C15" s="120"/>
      <c r="D15" s="20"/>
      <c r="E15" s="22"/>
      <c r="F15" s="20"/>
      <c r="G15" s="24"/>
      <c r="H15" s="97"/>
      <c r="I15" s="97"/>
      <c r="J15" s="97"/>
      <c r="K15" s="97"/>
      <c r="L15" s="97"/>
      <c r="M15" s="97"/>
      <c r="N15" s="97">
        <f t="shared" si="2"/>
        <v>0</v>
      </c>
      <c r="O15" s="463"/>
      <c r="P15" s="464"/>
      <c r="Q15" s="24"/>
      <c r="R15" s="24" t="str">
        <f t="shared" si="0"/>
        <v/>
      </c>
      <c r="S15" s="24" t="str">
        <f t="shared" si="1"/>
        <v/>
      </c>
      <c r="T15" s="25"/>
    </row>
    <row r="16" customHeight="1" spans="1:20">
      <c r="A16" s="20"/>
      <c r="B16" s="21"/>
      <c r="C16" s="120"/>
      <c r="D16" s="20"/>
      <c r="E16" s="22"/>
      <c r="F16" s="20"/>
      <c r="G16" s="24"/>
      <c r="H16" s="97"/>
      <c r="I16" s="97"/>
      <c r="J16" s="97"/>
      <c r="K16" s="97"/>
      <c r="L16" s="97"/>
      <c r="M16" s="97"/>
      <c r="N16" s="97">
        <f t="shared" si="2"/>
        <v>0</v>
      </c>
      <c r="O16" s="463"/>
      <c r="P16" s="464"/>
      <c r="Q16" s="24"/>
      <c r="R16" s="24" t="str">
        <f t="shared" si="0"/>
        <v/>
      </c>
      <c r="S16" s="24" t="str">
        <f t="shared" si="1"/>
        <v/>
      </c>
      <c r="T16" s="25"/>
    </row>
    <row r="17" customHeight="1" spans="1:20">
      <c r="A17" s="20"/>
      <c r="B17" s="21"/>
      <c r="C17" s="120"/>
      <c r="D17" s="20"/>
      <c r="E17" s="22"/>
      <c r="F17" s="20"/>
      <c r="G17" s="24"/>
      <c r="H17" s="97"/>
      <c r="I17" s="97"/>
      <c r="J17" s="97"/>
      <c r="K17" s="97"/>
      <c r="L17" s="97"/>
      <c r="M17" s="97"/>
      <c r="N17" s="97">
        <f t="shared" si="2"/>
        <v>0</v>
      </c>
      <c r="O17" s="463"/>
      <c r="P17" s="464"/>
      <c r="Q17" s="24"/>
      <c r="R17" s="24" t="str">
        <f t="shared" si="0"/>
        <v/>
      </c>
      <c r="S17" s="24" t="str">
        <f t="shared" si="1"/>
        <v/>
      </c>
      <c r="T17" s="25"/>
    </row>
    <row r="18" customHeight="1" spans="1:20">
      <c r="A18" s="20"/>
      <c r="B18" s="21"/>
      <c r="C18" s="120"/>
      <c r="D18" s="20"/>
      <c r="E18" s="22"/>
      <c r="F18" s="20"/>
      <c r="G18" s="24"/>
      <c r="H18" s="97"/>
      <c r="I18" s="97"/>
      <c r="J18" s="97"/>
      <c r="K18" s="97"/>
      <c r="L18" s="97"/>
      <c r="M18" s="97"/>
      <c r="N18" s="97">
        <f t="shared" si="2"/>
        <v>0</v>
      </c>
      <c r="O18" s="463"/>
      <c r="P18" s="464"/>
      <c r="Q18" s="24"/>
      <c r="R18" s="24" t="str">
        <f t="shared" si="0"/>
        <v/>
      </c>
      <c r="S18" s="24" t="str">
        <f t="shared" si="1"/>
        <v/>
      </c>
      <c r="T18" s="25"/>
    </row>
    <row r="19" customHeight="1" spans="1:20">
      <c r="A19" s="20"/>
      <c r="B19" s="21"/>
      <c r="C19" s="120"/>
      <c r="D19" s="20"/>
      <c r="E19" s="22"/>
      <c r="F19" s="20"/>
      <c r="G19" s="24"/>
      <c r="H19" s="97"/>
      <c r="I19" s="97"/>
      <c r="J19" s="97"/>
      <c r="K19" s="97"/>
      <c r="L19" s="97"/>
      <c r="M19" s="97"/>
      <c r="N19" s="97">
        <f t="shared" si="2"/>
        <v>0</v>
      </c>
      <c r="O19" s="463"/>
      <c r="P19" s="464"/>
      <c r="Q19" s="24"/>
      <c r="R19" s="24" t="str">
        <f t="shared" si="0"/>
        <v/>
      </c>
      <c r="S19" s="24" t="str">
        <f t="shared" si="1"/>
        <v/>
      </c>
      <c r="T19" s="25"/>
    </row>
    <row r="20" customHeight="1" spans="1:20">
      <c r="A20" s="20"/>
      <c r="B20" s="21"/>
      <c r="C20" s="120"/>
      <c r="D20" s="20"/>
      <c r="E20" s="22"/>
      <c r="F20" s="20"/>
      <c r="G20" s="24"/>
      <c r="H20" s="97"/>
      <c r="I20" s="97"/>
      <c r="J20" s="97"/>
      <c r="K20" s="97"/>
      <c r="L20" s="97"/>
      <c r="M20" s="97"/>
      <c r="N20" s="97">
        <f t="shared" si="2"/>
        <v>0</v>
      </c>
      <c r="O20" s="463"/>
      <c r="P20" s="464"/>
      <c r="Q20" s="24"/>
      <c r="R20" s="24" t="str">
        <f t="shared" si="0"/>
        <v/>
      </c>
      <c r="S20" s="24" t="str">
        <f t="shared" si="1"/>
        <v/>
      </c>
      <c r="T20" s="25"/>
    </row>
    <row r="21" customHeight="1" spans="1:20">
      <c r="A21" s="20"/>
      <c r="B21" s="21"/>
      <c r="C21" s="120"/>
      <c r="D21" s="20"/>
      <c r="E21" s="22"/>
      <c r="F21" s="20"/>
      <c r="G21" s="24"/>
      <c r="H21" s="97"/>
      <c r="I21" s="97"/>
      <c r="J21" s="97"/>
      <c r="K21" s="97"/>
      <c r="L21" s="97"/>
      <c r="M21" s="97"/>
      <c r="N21" s="97">
        <f t="shared" si="2"/>
        <v>0</v>
      </c>
      <c r="O21" s="463"/>
      <c r="P21" s="464"/>
      <c r="Q21" s="24"/>
      <c r="R21" s="24" t="str">
        <f t="shared" si="0"/>
        <v/>
      </c>
      <c r="S21" s="24" t="str">
        <f t="shared" si="1"/>
        <v/>
      </c>
      <c r="T21" s="25"/>
    </row>
    <row r="22" customHeight="1" spans="1:20">
      <c r="A22" s="20"/>
      <c r="B22" s="21"/>
      <c r="C22" s="120"/>
      <c r="D22" s="20"/>
      <c r="E22" s="22"/>
      <c r="F22" s="20"/>
      <c r="G22" s="24"/>
      <c r="H22" s="97"/>
      <c r="I22" s="97"/>
      <c r="J22" s="97"/>
      <c r="K22" s="97"/>
      <c r="L22" s="97"/>
      <c r="M22" s="97"/>
      <c r="N22" s="97">
        <f t="shared" ref="N22:N24" si="3">SUM(H22:M22)-G22</f>
        <v>0</v>
      </c>
      <c r="O22" s="463"/>
      <c r="P22" s="464"/>
      <c r="Q22" s="24"/>
      <c r="R22" s="24" t="str">
        <f t="shared" si="0"/>
        <v/>
      </c>
      <c r="S22" s="24" t="str">
        <f t="shared" si="1"/>
        <v/>
      </c>
      <c r="T22" s="25"/>
    </row>
    <row r="23" customHeight="1" spans="1:20">
      <c r="A23" s="20"/>
      <c r="B23" s="21"/>
      <c r="C23" s="120"/>
      <c r="D23" s="20"/>
      <c r="E23" s="22"/>
      <c r="F23" s="20"/>
      <c r="G23" s="24"/>
      <c r="H23" s="97"/>
      <c r="I23" s="97"/>
      <c r="J23" s="97"/>
      <c r="K23" s="97"/>
      <c r="L23" s="97"/>
      <c r="M23" s="97"/>
      <c r="N23" s="97">
        <f t="shared" si="3"/>
        <v>0</v>
      </c>
      <c r="O23" s="463"/>
      <c r="P23" s="464"/>
      <c r="Q23" s="24"/>
      <c r="R23" s="24" t="str">
        <f t="shared" si="0"/>
        <v/>
      </c>
      <c r="S23" s="24" t="str">
        <f t="shared" si="1"/>
        <v/>
      </c>
      <c r="T23" s="25"/>
    </row>
    <row r="24" customHeight="1" spans="1:20">
      <c r="A24" s="27" t="s">
        <v>530</v>
      </c>
      <c r="B24" s="57"/>
      <c r="C24" s="458"/>
      <c r="D24" s="20"/>
      <c r="E24" s="29"/>
      <c r="F24" s="20"/>
      <c r="G24" s="24">
        <f>SUM(G6:G23)</f>
        <v>0</v>
      </c>
      <c r="H24" s="97">
        <f t="shared" ref="H24:M24" si="4">SUM(H6:H23)</f>
        <v>0</v>
      </c>
      <c r="I24" s="97">
        <f t="shared" si="4"/>
        <v>0</v>
      </c>
      <c r="J24" s="97">
        <f t="shared" si="4"/>
        <v>0</v>
      </c>
      <c r="K24" s="97">
        <f t="shared" si="4"/>
        <v>0</v>
      </c>
      <c r="L24" s="97">
        <f t="shared" si="4"/>
        <v>0</v>
      </c>
      <c r="M24" s="97">
        <f t="shared" si="4"/>
        <v>0</v>
      </c>
      <c r="N24" s="97">
        <f t="shared" si="3"/>
        <v>0</v>
      </c>
      <c r="O24" s="463">
        <f>SUM(O6:O23)</f>
        <v>0</v>
      </c>
      <c r="P24" s="464">
        <f>SUM(P6:P23)</f>
        <v>0</v>
      </c>
      <c r="Q24" s="24">
        <f>SUM(Q6:Q23)</f>
        <v>0</v>
      </c>
      <c r="R24" s="24" t="str">
        <f t="shared" si="0"/>
        <v/>
      </c>
      <c r="S24" s="24" t="str">
        <f t="shared" si="1"/>
        <v/>
      </c>
      <c r="T24" s="25"/>
    </row>
    <row r="25" customHeight="1" spans="1:20">
      <c r="A25" s="27" t="s">
        <v>546</v>
      </c>
      <c r="B25" s="57"/>
      <c r="C25" s="458"/>
      <c r="D25" s="20"/>
      <c r="E25" s="29"/>
      <c r="F25" s="20"/>
      <c r="G25" s="24"/>
      <c r="H25" s="97"/>
      <c r="I25" s="97"/>
      <c r="J25" s="97"/>
      <c r="K25" s="97"/>
      <c r="L25" s="97"/>
      <c r="M25" s="97"/>
      <c r="N25" s="97">
        <f t="shared" ref="N25" si="5">SUM(H25:M25)-G25</f>
        <v>0</v>
      </c>
      <c r="O25" s="463"/>
      <c r="P25" s="464"/>
      <c r="Q25" s="24"/>
      <c r="R25" s="24" t="str">
        <f t="shared" si="0"/>
        <v/>
      </c>
      <c r="S25" s="24" t="str">
        <f t="shared" si="1"/>
        <v/>
      </c>
      <c r="T25" s="25"/>
    </row>
    <row r="26" customHeight="1" spans="1:20">
      <c r="A26" s="27" t="s">
        <v>547</v>
      </c>
      <c r="B26" s="57"/>
      <c r="C26" s="458"/>
      <c r="D26" s="20"/>
      <c r="E26" s="29"/>
      <c r="F26" s="20"/>
      <c r="G26" s="24"/>
      <c r="H26" s="97"/>
      <c r="I26" s="97"/>
      <c r="J26" s="97"/>
      <c r="K26" s="97"/>
      <c r="L26" s="97"/>
      <c r="M26" s="97"/>
      <c r="N26" s="97"/>
      <c r="O26" s="463"/>
      <c r="P26" s="464"/>
      <c r="Q26" s="24"/>
      <c r="R26" s="24" t="str">
        <f t="shared" si="0"/>
        <v/>
      </c>
      <c r="S26" s="24" t="str">
        <f t="shared" si="1"/>
        <v/>
      </c>
      <c r="T26" s="25"/>
    </row>
    <row r="27" customHeight="1" spans="1:20">
      <c r="A27" s="27" t="s">
        <v>548</v>
      </c>
      <c r="B27" s="57"/>
      <c r="C27" s="458"/>
      <c r="D27" s="72"/>
      <c r="E27" s="29"/>
      <c r="F27" s="72"/>
      <c r="G27" s="24">
        <f t="shared" ref="G27:Q27" si="6">G24-G25-G26</f>
        <v>0</v>
      </c>
      <c r="H27" s="97">
        <f t="shared" si="6"/>
        <v>0</v>
      </c>
      <c r="I27" s="97">
        <f t="shared" si="6"/>
        <v>0</v>
      </c>
      <c r="J27" s="97">
        <f t="shared" si="6"/>
        <v>0</v>
      </c>
      <c r="K27" s="97">
        <f t="shared" si="6"/>
        <v>0</v>
      </c>
      <c r="L27" s="97">
        <f t="shared" si="6"/>
        <v>0</v>
      </c>
      <c r="M27" s="97">
        <f t="shared" si="6"/>
        <v>0</v>
      </c>
      <c r="N27" s="97">
        <f t="shared" si="6"/>
        <v>0</v>
      </c>
      <c r="O27" s="463">
        <f t="shared" si="6"/>
        <v>0</v>
      </c>
      <c r="P27" s="26">
        <f t="shared" si="6"/>
        <v>0</v>
      </c>
      <c r="Q27" s="24">
        <f t="shared" si="6"/>
        <v>0</v>
      </c>
      <c r="R27" s="24" t="str">
        <f t="shared" si="0"/>
        <v/>
      </c>
      <c r="S27" s="24" t="str">
        <f t="shared" si="1"/>
        <v/>
      </c>
      <c r="T27" s="25"/>
    </row>
    <row r="28" customHeight="1" spans="1:17">
      <c r="A28" s="30" t="str">
        <f>封面!D9&amp;封面!F9</f>
        <v>产权持有人填表人：刘砚岷</v>
      </c>
      <c r="Q28" s="5" t="str">
        <f>"评估人员："&amp;封面!F21</f>
        <v>评估人员：</v>
      </c>
    </row>
    <row r="29" customHeight="1" spans="1:1">
      <c r="A29" s="30" t="str">
        <f>CONCATENATE(封面!D13,封面!F13,封面!G13,封面!H13,封面!I13,封面!J13,封面!K13)</f>
        <v>填表日期：2024年9月20日</v>
      </c>
    </row>
    <row r="30" customHeight="1" spans="3:4">
      <c r="C30" s="447" t="s">
        <v>549</v>
      </c>
      <c r="D30" s="448" t="s">
        <v>550</v>
      </c>
    </row>
    <row r="31" customHeight="1" spans="3:4">
      <c r="C31" s="447" t="s">
        <v>551</v>
      </c>
      <c r="D31" s="4" t="s">
        <v>552</v>
      </c>
    </row>
    <row r="32" customHeight="1" spans="4:4">
      <c r="D32" s="4" t="s">
        <v>553</v>
      </c>
    </row>
    <row r="33" customHeight="1" spans="4:4">
      <c r="D33" s="4" t="s">
        <v>554</v>
      </c>
    </row>
    <row r="34" customHeight="1" spans="4:4">
      <c r="D34" s="4" t="s">
        <v>555</v>
      </c>
    </row>
  </sheetData>
  <mergeCells count="8">
    <mergeCell ref="A2:T2"/>
    <mergeCell ref="A3:T3"/>
    <mergeCell ref="A24:B24"/>
    <mergeCell ref="A25:B25"/>
    <mergeCell ref="A26:B26"/>
    <mergeCell ref="A27:B27"/>
    <mergeCell ref="N4:N5"/>
    <mergeCell ref="O4:O5"/>
  </mergeCells>
  <hyperlinks>
    <hyperlink ref="A1" location="索引目录!D28" display="返回索引页"/>
    <hyperlink ref="B1" location="流动资产汇总!B17" display="返回 "/>
  </hyperlinks>
  <printOptions horizontalCentered="1"/>
  <pageMargins left="0.354330708661417" right="0.354330708661417" top="0.78740157480315" bottom="0.78740157480315" header="0.84" footer="0.511811023622047"/>
  <pageSetup paperSize="9" scale="55" fitToHeight="0" orientation="landscape"/>
  <headerFooter alignWithMargins="0">
    <oddHeader>&amp;R&amp;"宋体,常规"&amp;9表&amp;"Times New Roman,常规"3-12
&amp;"宋体,常规"共&amp;"Times New Roman,常规"&amp;N&amp;"宋体,常规"页第&amp;"Times New Roman,常规"&amp;P&amp;"宋体,常规"页</oddHeader>
  </headerFooter>
  <legacyDrawing r:id="rId2"/>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2" sqref="A2:V2"/>
    </sheetView>
  </sheetViews>
  <sheetFormatPr defaultColWidth="11" defaultRowHeight="15.75" customHeight="1"/>
  <cols>
    <col min="1" max="1" width="5.1" style="4" customWidth="1"/>
    <col min="2" max="2" width="9.4" style="4" customWidth="1"/>
    <col min="3" max="3" width="22.1" style="4" customWidth="1"/>
    <col min="4" max="4" width="11.5" style="4" customWidth="1"/>
    <col min="5" max="5" width="19.1" style="4" customWidth="1"/>
    <col min="6" max="6" width="15.4" style="5" customWidth="1" outlineLevel="1"/>
    <col min="7" max="7" width="16.6" style="5" customWidth="1"/>
    <col min="8" max="8" width="16.5" style="5" customWidth="1"/>
    <col min="9" max="9" width="15.9" style="5" customWidth="1"/>
    <col min="10" max="10" width="8.6" style="5" customWidth="1"/>
    <col min="11" max="11" width="14.6" style="5" customWidth="1"/>
    <col min="12" max="33" width="9" style="5" customWidth="1"/>
    <col min="34" max="16384" width="11" style="5"/>
  </cols>
  <sheetData>
    <row r="1" s="1" customFormat="1" ht="12" customHeight="1" spans="1:11">
      <c r="A1" s="6" t="s">
        <v>135</v>
      </c>
      <c r="B1" s="107" t="s">
        <v>429</v>
      </c>
      <c r="C1" s="38"/>
      <c r="D1" s="8"/>
      <c r="E1" s="8"/>
      <c r="F1" s="9"/>
      <c r="G1" s="9"/>
      <c r="H1" s="9"/>
      <c r="I1" s="9"/>
      <c r="J1" s="9"/>
      <c r="K1" s="9"/>
    </row>
    <row r="2" s="2" customFormat="1" ht="29.4" customHeight="1" spans="1:11">
      <c r="A2" s="10" t="s">
        <v>681</v>
      </c>
      <c r="B2" s="11"/>
      <c r="C2" s="11"/>
      <c r="D2" s="11"/>
      <c r="E2" s="11"/>
      <c r="F2" s="11"/>
      <c r="G2" s="11"/>
      <c r="H2" s="11"/>
      <c r="I2" s="11"/>
      <c r="J2" s="11"/>
      <c r="K2" s="11"/>
    </row>
    <row r="3" ht="14.25" customHeight="1" spans="1:11">
      <c r="A3" s="12" t="str">
        <f>CONCATENATE(封面!D7,封面!F7,封面!G7,封面!H7,封面!I7,封面!J7,封面!K7)</f>
        <v>评估基准日：2024年8月31日</v>
      </c>
      <c r="B3" s="12"/>
      <c r="C3" s="12"/>
      <c r="D3" s="12"/>
      <c r="E3" s="12"/>
      <c r="F3" s="12"/>
      <c r="G3" s="12"/>
      <c r="H3" s="13"/>
      <c r="I3" s="13"/>
      <c r="J3" s="13"/>
      <c r="K3" s="13"/>
    </row>
    <row r="4" customHeight="1" spans="1:11">
      <c r="A4" s="14" t="str">
        <f>封面!D5&amp;封面!F5</f>
        <v>产权持有人：中石油昆仑燃气有限公司开封分公司</v>
      </c>
      <c r="K4" s="15" t="e">
        <f>#REF!</f>
        <v>#REF!</v>
      </c>
    </row>
    <row r="5" s="3" customFormat="1" customHeight="1" spans="1:11">
      <c r="A5" s="16" t="s">
        <v>462</v>
      </c>
      <c r="B5" s="16" t="s">
        <v>682</v>
      </c>
      <c r="C5" s="16" t="s">
        <v>683</v>
      </c>
      <c r="D5" s="16" t="s">
        <v>538</v>
      </c>
      <c r="E5" s="16" t="s">
        <v>529</v>
      </c>
      <c r="F5" s="17" t="s">
        <v>433</v>
      </c>
      <c r="G5" s="18" t="s">
        <v>434</v>
      </c>
      <c r="H5" s="19" t="s">
        <v>435</v>
      </c>
      <c r="I5" s="19" t="s">
        <v>436</v>
      </c>
      <c r="J5" s="19" t="s">
        <v>467</v>
      </c>
      <c r="K5" s="19" t="s">
        <v>476</v>
      </c>
    </row>
    <row r="6" customHeight="1" spans="1:11">
      <c r="A6" s="20"/>
      <c r="B6" s="21"/>
      <c r="C6" s="21"/>
      <c r="D6" s="20"/>
      <c r="E6" s="20"/>
      <c r="F6" s="23"/>
      <c r="G6" s="26"/>
      <c r="H6" s="24"/>
      <c r="I6" s="24" t="str">
        <f t="shared" ref="I6:I26" si="0">IF(H6-G6=0,"",(H6-G6))</f>
        <v/>
      </c>
      <c r="J6" s="24" t="str">
        <f t="shared" ref="J6:J27" si="1">IF(G6=0,"",(H6-G6)/G6*100)</f>
        <v/>
      </c>
      <c r="K6" s="25"/>
    </row>
    <row r="7" customHeight="1" spans="1:11">
      <c r="A7" s="72"/>
      <c r="B7" s="21"/>
      <c r="C7" s="21"/>
      <c r="D7" s="29"/>
      <c r="E7" s="29"/>
      <c r="F7" s="23"/>
      <c r="G7" s="26"/>
      <c r="H7" s="24"/>
      <c r="I7" s="24" t="str">
        <f t="shared" si="0"/>
        <v/>
      </c>
      <c r="J7" s="24" t="str">
        <f t="shared" si="1"/>
        <v/>
      </c>
      <c r="K7" s="25"/>
    </row>
    <row r="8" customHeight="1" spans="1:11">
      <c r="A8" s="72"/>
      <c r="B8" s="21"/>
      <c r="C8" s="21"/>
      <c r="D8" s="29"/>
      <c r="E8" s="29"/>
      <c r="F8" s="23"/>
      <c r="G8" s="26"/>
      <c r="H8" s="24"/>
      <c r="I8" s="24" t="str">
        <f t="shared" si="0"/>
        <v/>
      </c>
      <c r="J8" s="24" t="str">
        <f t="shared" si="1"/>
        <v/>
      </c>
      <c r="K8" s="25"/>
    </row>
    <row r="9" customHeight="1" spans="1:11">
      <c r="A9" s="72"/>
      <c r="B9" s="21"/>
      <c r="C9" s="21"/>
      <c r="D9" s="29"/>
      <c r="E9" s="29"/>
      <c r="F9" s="23"/>
      <c r="G9" s="26"/>
      <c r="H9" s="24"/>
      <c r="I9" s="24" t="str">
        <f t="shared" si="0"/>
        <v/>
      </c>
      <c r="J9" s="24" t="str">
        <f t="shared" si="1"/>
        <v/>
      </c>
      <c r="K9" s="25"/>
    </row>
    <row r="10" customHeight="1" spans="1:11">
      <c r="A10" s="72"/>
      <c r="B10" s="21"/>
      <c r="C10" s="21"/>
      <c r="D10" s="29"/>
      <c r="E10" s="29"/>
      <c r="F10" s="23"/>
      <c r="G10" s="26"/>
      <c r="H10" s="24"/>
      <c r="I10" s="24" t="str">
        <f t="shared" si="0"/>
        <v/>
      </c>
      <c r="J10" s="24" t="str">
        <f t="shared" si="1"/>
        <v/>
      </c>
      <c r="K10" s="25"/>
    </row>
    <row r="11" customHeight="1" spans="1:11">
      <c r="A11" s="72"/>
      <c r="B11" s="21"/>
      <c r="C11" s="21"/>
      <c r="D11" s="29"/>
      <c r="E11" s="29"/>
      <c r="F11" s="23"/>
      <c r="G11" s="26"/>
      <c r="H11" s="24"/>
      <c r="I11" s="24" t="str">
        <f t="shared" si="0"/>
        <v/>
      </c>
      <c r="J11" s="24" t="str">
        <f t="shared" si="1"/>
        <v/>
      </c>
      <c r="K11" s="25"/>
    </row>
    <row r="12" customHeight="1" spans="1:11">
      <c r="A12" s="72"/>
      <c r="B12" s="21"/>
      <c r="C12" s="21"/>
      <c r="D12" s="29"/>
      <c r="E12" s="29"/>
      <c r="F12" s="23"/>
      <c r="G12" s="26"/>
      <c r="H12" s="24"/>
      <c r="I12" s="24" t="str">
        <f t="shared" si="0"/>
        <v/>
      </c>
      <c r="J12" s="24" t="str">
        <f t="shared" si="1"/>
        <v/>
      </c>
      <c r="K12" s="25"/>
    </row>
    <row r="13" customHeight="1" spans="1:11">
      <c r="A13" s="72"/>
      <c r="B13" s="21"/>
      <c r="C13" s="21"/>
      <c r="D13" s="29"/>
      <c r="E13" s="29"/>
      <c r="F13" s="23"/>
      <c r="G13" s="26"/>
      <c r="H13" s="24"/>
      <c r="I13" s="24" t="str">
        <f t="shared" si="0"/>
        <v/>
      </c>
      <c r="J13" s="24" t="str">
        <f t="shared" si="1"/>
        <v/>
      </c>
      <c r="K13" s="25"/>
    </row>
    <row r="14" customHeight="1" spans="1:11">
      <c r="A14" s="72"/>
      <c r="B14" s="21"/>
      <c r="C14" s="21"/>
      <c r="D14" s="29"/>
      <c r="E14" s="29"/>
      <c r="F14" s="23"/>
      <c r="G14" s="26"/>
      <c r="H14" s="24"/>
      <c r="I14" s="24" t="str">
        <f t="shared" si="0"/>
        <v/>
      </c>
      <c r="J14" s="24" t="str">
        <f t="shared" si="1"/>
        <v/>
      </c>
      <c r="K14" s="25"/>
    </row>
    <row r="15" customHeight="1" spans="1:11">
      <c r="A15" s="72"/>
      <c r="B15" s="21"/>
      <c r="C15" s="21"/>
      <c r="D15" s="29"/>
      <c r="E15" s="29"/>
      <c r="F15" s="23"/>
      <c r="G15" s="26"/>
      <c r="H15" s="24"/>
      <c r="I15" s="24" t="str">
        <f t="shared" si="0"/>
        <v/>
      </c>
      <c r="J15" s="24" t="str">
        <f t="shared" si="1"/>
        <v/>
      </c>
      <c r="K15" s="25"/>
    </row>
    <row r="16" customHeight="1" spans="1:11">
      <c r="A16" s="72"/>
      <c r="B16" s="21"/>
      <c r="C16" s="21"/>
      <c r="D16" s="29"/>
      <c r="E16" s="29"/>
      <c r="F16" s="23"/>
      <c r="G16" s="26"/>
      <c r="H16" s="24"/>
      <c r="I16" s="24" t="str">
        <f t="shared" si="0"/>
        <v/>
      </c>
      <c r="J16" s="24" t="str">
        <f t="shared" si="1"/>
        <v/>
      </c>
      <c r="K16" s="25"/>
    </row>
    <row r="17" customHeight="1" spans="1:11">
      <c r="A17" s="72"/>
      <c r="B17" s="21"/>
      <c r="C17" s="21"/>
      <c r="D17" s="29"/>
      <c r="E17" s="29"/>
      <c r="F17" s="23"/>
      <c r="G17" s="26"/>
      <c r="H17" s="24"/>
      <c r="I17" s="24" t="str">
        <f t="shared" si="0"/>
        <v/>
      </c>
      <c r="J17" s="24" t="str">
        <f t="shared" si="1"/>
        <v/>
      </c>
      <c r="K17" s="25"/>
    </row>
    <row r="18" customHeight="1" spans="1:11">
      <c r="A18" s="72"/>
      <c r="B18" s="21"/>
      <c r="C18" s="21"/>
      <c r="D18" s="29"/>
      <c r="E18" s="29"/>
      <c r="F18" s="23"/>
      <c r="G18" s="26"/>
      <c r="H18" s="24"/>
      <c r="I18" s="24" t="str">
        <f t="shared" si="0"/>
        <v/>
      </c>
      <c r="J18" s="24" t="str">
        <f t="shared" si="1"/>
        <v/>
      </c>
      <c r="K18" s="25"/>
    </row>
    <row r="19" customHeight="1" spans="1:11">
      <c r="A19" s="72"/>
      <c r="B19" s="21"/>
      <c r="C19" s="21"/>
      <c r="D19" s="29"/>
      <c r="E19" s="29"/>
      <c r="F19" s="23"/>
      <c r="G19" s="26"/>
      <c r="H19" s="24"/>
      <c r="I19" s="24" t="str">
        <f t="shared" si="0"/>
        <v/>
      </c>
      <c r="J19" s="24" t="str">
        <f t="shared" si="1"/>
        <v/>
      </c>
      <c r="K19" s="25"/>
    </row>
    <row r="20" customHeight="1" spans="1:11">
      <c r="A20" s="72"/>
      <c r="B20" s="21"/>
      <c r="C20" s="21"/>
      <c r="D20" s="29"/>
      <c r="E20" s="29"/>
      <c r="F20" s="23"/>
      <c r="G20" s="26"/>
      <c r="H20" s="24"/>
      <c r="I20" s="24" t="str">
        <f t="shared" si="0"/>
        <v/>
      </c>
      <c r="J20" s="24" t="str">
        <f t="shared" si="1"/>
        <v/>
      </c>
      <c r="K20" s="25"/>
    </row>
    <row r="21" customHeight="1" spans="1:11">
      <c r="A21" s="72"/>
      <c r="B21" s="21"/>
      <c r="C21" s="21"/>
      <c r="D21" s="29"/>
      <c r="E21" s="29"/>
      <c r="F21" s="23"/>
      <c r="G21" s="26"/>
      <c r="H21" s="24"/>
      <c r="I21" s="24" t="str">
        <f t="shared" si="0"/>
        <v/>
      </c>
      <c r="J21" s="24" t="str">
        <f t="shared" si="1"/>
        <v/>
      </c>
      <c r="K21" s="25"/>
    </row>
    <row r="22" customHeight="1" spans="1:11">
      <c r="A22" s="72"/>
      <c r="B22" s="21"/>
      <c r="C22" s="21"/>
      <c r="D22" s="29"/>
      <c r="E22" s="29"/>
      <c r="F22" s="23"/>
      <c r="G22" s="26"/>
      <c r="H22" s="24"/>
      <c r="I22" s="24" t="str">
        <f t="shared" si="0"/>
        <v/>
      </c>
      <c r="J22" s="24" t="str">
        <f t="shared" si="1"/>
        <v/>
      </c>
      <c r="K22" s="25"/>
    </row>
    <row r="23" customHeight="1" spans="1:11">
      <c r="A23" s="72"/>
      <c r="B23" s="21"/>
      <c r="C23" s="21"/>
      <c r="D23" s="29"/>
      <c r="E23" s="29"/>
      <c r="F23" s="23"/>
      <c r="G23" s="26"/>
      <c r="H23" s="24"/>
      <c r="I23" s="24" t="str">
        <f t="shared" si="0"/>
        <v/>
      </c>
      <c r="J23" s="24" t="str">
        <f t="shared" si="1"/>
        <v/>
      </c>
      <c r="K23" s="25"/>
    </row>
    <row r="24" customHeight="1" spans="1:11">
      <c r="A24" s="72"/>
      <c r="B24" s="21"/>
      <c r="C24" s="21"/>
      <c r="D24" s="29"/>
      <c r="E24" s="29"/>
      <c r="F24" s="23"/>
      <c r="G24" s="26"/>
      <c r="H24" s="24"/>
      <c r="I24" s="24" t="str">
        <f t="shared" si="0"/>
        <v/>
      </c>
      <c r="J24" s="24" t="str">
        <f t="shared" si="1"/>
        <v/>
      </c>
      <c r="K24" s="25"/>
    </row>
    <row r="25" customHeight="1" spans="1:11">
      <c r="A25" s="72"/>
      <c r="B25" s="21"/>
      <c r="C25" s="21"/>
      <c r="D25" s="29"/>
      <c r="E25" s="29"/>
      <c r="F25" s="23"/>
      <c r="G25" s="26"/>
      <c r="H25" s="24"/>
      <c r="I25" s="24" t="str">
        <f t="shared" si="0"/>
        <v/>
      </c>
      <c r="J25" s="24" t="str">
        <f t="shared" si="1"/>
        <v/>
      </c>
      <c r="K25" s="25"/>
    </row>
    <row r="26" customHeight="1" spans="1:11">
      <c r="A26" s="72"/>
      <c r="B26" s="21"/>
      <c r="C26" s="21"/>
      <c r="D26" s="29"/>
      <c r="E26" s="29"/>
      <c r="F26" s="23"/>
      <c r="G26" s="26"/>
      <c r="H26" s="24"/>
      <c r="I26" s="24" t="str">
        <f t="shared" si="0"/>
        <v/>
      </c>
      <c r="J26" s="24" t="str">
        <f t="shared" si="1"/>
        <v/>
      </c>
      <c r="K26" s="25"/>
    </row>
    <row r="27" customHeight="1" spans="1:11">
      <c r="A27" s="27" t="s">
        <v>530</v>
      </c>
      <c r="B27" s="57"/>
      <c r="C27" s="57"/>
      <c r="D27" s="29"/>
      <c r="E27" s="29"/>
      <c r="F27" s="23">
        <f>SUM(F6:F26)</f>
        <v>0</v>
      </c>
      <c r="G27" s="26">
        <f>SUM(G6:G26)</f>
        <v>0</v>
      </c>
      <c r="H27" s="24">
        <f>SUM(H6:H26)</f>
        <v>0</v>
      </c>
      <c r="I27" s="24">
        <f>SUM(I6:I26)</f>
        <v>0</v>
      </c>
      <c r="J27" s="24" t="str">
        <f t="shared" si="1"/>
        <v/>
      </c>
      <c r="K27" s="25"/>
    </row>
    <row r="28" customHeight="1" spans="1:9">
      <c r="A28" s="30" t="str">
        <f>封面!D9&amp;封面!F9</f>
        <v>产权持有人填表人：刘砚岷</v>
      </c>
      <c r="I28" s="5" t="str">
        <f>"评估人员："&amp;封面!F21</f>
        <v>评估人员：</v>
      </c>
    </row>
    <row r="29" customHeight="1" spans="1:1">
      <c r="A29" s="30" t="str">
        <f>CONCATENATE(封面!D13,封面!F13,封面!G13,封面!H13,封面!I13,封面!J13,封面!K13)</f>
        <v>填表日期：2024年9月20日</v>
      </c>
    </row>
  </sheetData>
  <mergeCells count="3">
    <mergeCell ref="A2:K2"/>
    <mergeCell ref="A3:K3"/>
    <mergeCell ref="A27:B27"/>
  </mergeCells>
  <hyperlinks>
    <hyperlink ref="A1" location="索引目录!D29" display="返回索引页"/>
    <hyperlink ref="B1" location="流动资产汇总!B18" display="返回"/>
  </hyperlinks>
  <pageMargins left="0.748031496062992" right="0.78740157480315" top="0.984251968503937" bottom="0.984251968503937" header="1.02362204724409" footer="0.511811023622047"/>
  <pageSetup paperSize="9" scale="78" fitToHeight="0" orientation="landscape"/>
  <headerFooter>
    <oddHeader>&amp;R&amp;"宋体,常规"&amp;9表&amp;"Times New Roman,常规"3-13
&amp;"宋体,常规"共&amp;"Times New Roman,常规"&amp;N&amp;"宋体,常规"页第&amp;"Times New Roman,常规"&amp;P&amp;"宋体,常规"页</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5"/>
  <sheetViews>
    <sheetView zoomScalePageLayoutView="70" showWhiteSpace="0" workbookViewId="0">
      <selection activeCell="F11" sqref="F11:M11"/>
    </sheetView>
  </sheetViews>
  <sheetFormatPr defaultColWidth="11" defaultRowHeight="15" customHeight="1"/>
  <cols>
    <col min="1" max="1" width="17.6" style="617" customWidth="1"/>
    <col min="2" max="2" width="12.6" style="621" customWidth="1"/>
    <col min="3" max="3" width="19.1" style="621" customWidth="1"/>
    <col min="4" max="4" width="12.6" style="621" customWidth="1"/>
    <col min="5" max="5" width="20.4" style="621" customWidth="1"/>
    <col min="6" max="7" width="12.6" style="621" customWidth="1"/>
    <col min="8" max="11" width="15.1" style="621" customWidth="1"/>
    <col min="12" max="32" width="9" style="621" customWidth="1"/>
    <col min="33" max="16384" width="11" style="621"/>
  </cols>
  <sheetData>
    <row r="1" s="615" customFormat="1" ht="12" customHeight="1" spans="1:11">
      <c r="A1" s="622" t="s">
        <v>135</v>
      </c>
      <c r="B1" s="623"/>
      <c r="C1" s="623"/>
      <c r="D1" s="623"/>
      <c r="E1" s="623"/>
      <c r="F1" s="623"/>
      <c r="G1" s="623"/>
      <c r="H1" s="623"/>
      <c r="I1" s="623"/>
      <c r="J1" s="623"/>
      <c r="K1" s="623"/>
    </row>
    <row r="2" s="616" customFormat="1" ht="29.4" customHeight="1" spans="1:11">
      <c r="A2" s="624" t="s">
        <v>34</v>
      </c>
      <c r="B2" s="624"/>
      <c r="C2" s="624"/>
      <c r="D2" s="624"/>
      <c r="E2" s="624"/>
      <c r="F2" s="624"/>
      <c r="G2" s="624"/>
      <c r="H2" s="624"/>
      <c r="I2" s="624"/>
      <c r="J2" s="624"/>
      <c r="K2" s="624"/>
    </row>
    <row r="3" ht="16.5" customHeight="1" spans="1:11">
      <c r="A3" s="625" t="str">
        <f>CONCATENATE(封面!D7,封面!F7,封面!G7,封面!H7,封面!I7,封面!J7,封面!K7)</f>
        <v>评估基准日：2024年8月31日</v>
      </c>
      <c r="B3" s="625"/>
      <c r="C3" s="625"/>
      <c r="D3" s="625"/>
      <c r="E3" s="625"/>
      <c r="F3" s="625"/>
      <c r="G3" s="625"/>
      <c r="H3" s="625"/>
      <c r="I3" s="625"/>
      <c r="J3" s="625"/>
      <c r="K3" s="625"/>
    </row>
    <row r="4" ht="16.5" customHeight="1" spans="1:11">
      <c r="A4" s="626" t="s">
        <v>153</v>
      </c>
      <c r="B4" s="625"/>
      <c r="C4" s="625"/>
      <c r="D4" s="625"/>
      <c r="E4" s="625"/>
      <c r="F4" s="625"/>
      <c r="G4" s="625"/>
      <c r="H4" s="625"/>
      <c r="I4" s="625"/>
      <c r="K4" s="730" t="e">
        <f>#REF!</f>
        <v>#REF!</v>
      </c>
    </row>
    <row r="5" s="617" customFormat="1" ht="16.5" customHeight="1" spans="1:12">
      <c r="A5" s="627" t="s">
        <v>154</v>
      </c>
      <c r="B5" s="628" t="s">
        <v>155</v>
      </c>
      <c r="C5" s="771" t="str">
        <f>IF(封面!F5="","",封面!F5)</f>
        <v>中石油昆仑燃气有限公司开封分公司</v>
      </c>
      <c r="D5" s="630"/>
      <c r="E5" s="630"/>
      <c r="F5" s="630"/>
      <c r="G5" s="631"/>
      <c r="H5" s="632" t="s">
        <v>156</v>
      </c>
      <c r="I5" s="731" t="s">
        <v>157</v>
      </c>
      <c r="J5" s="632" t="s">
        <v>158</v>
      </c>
      <c r="K5" s="732"/>
      <c r="L5" s="621"/>
    </row>
    <row r="6" s="617" customFormat="1" ht="16.5" customHeight="1" spans="1:12">
      <c r="A6" s="633"/>
      <c r="B6" s="634" t="s">
        <v>159</v>
      </c>
      <c r="C6" s="635"/>
      <c r="D6" s="636"/>
      <c r="E6" s="636"/>
      <c r="F6" s="636"/>
      <c r="G6" s="637"/>
      <c r="H6" s="638" t="s">
        <v>160</v>
      </c>
      <c r="I6" s="686"/>
      <c r="J6" s="638" t="s">
        <v>158</v>
      </c>
      <c r="K6" s="734"/>
      <c r="L6" s="621"/>
    </row>
    <row r="7" s="617" customFormat="1" ht="16.5" customHeight="1" spans="1:12">
      <c r="A7" s="639" t="s">
        <v>161</v>
      </c>
      <c r="B7" s="640" t="s">
        <v>162</v>
      </c>
      <c r="C7" s="641"/>
      <c r="D7" s="641"/>
      <c r="E7" s="641"/>
      <c r="F7" s="641"/>
      <c r="G7" s="642"/>
      <c r="H7" s="638" t="s">
        <v>163</v>
      </c>
      <c r="I7" s="686"/>
      <c r="J7" s="638" t="s">
        <v>158</v>
      </c>
      <c r="K7" s="734"/>
      <c r="L7" s="621"/>
    </row>
    <row r="8" s="617" customFormat="1" ht="16.5" customHeight="1" spans="1:11">
      <c r="A8" s="643" t="s">
        <v>164</v>
      </c>
      <c r="B8" s="635" t="s">
        <v>165</v>
      </c>
      <c r="C8" s="636"/>
      <c r="D8" s="636"/>
      <c r="E8" s="637"/>
      <c r="F8" s="638" t="s">
        <v>166</v>
      </c>
      <c r="G8" s="644"/>
      <c r="H8" s="638" t="s">
        <v>167</v>
      </c>
      <c r="I8" s="733" t="s">
        <v>10</v>
      </c>
      <c r="J8" s="638" t="s">
        <v>158</v>
      </c>
      <c r="K8" s="734">
        <v>13838591437</v>
      </c>
    </row>
    <row r="9" s="617" customFormat="1" ht="16.5" customHeight="1" spans="1:11">
      <c r="A9" s="639" t="s">
        <v>168</v>
      </c>
      <c r="B9" s="635"/>
      <c r="C9" s="636"/>
      <c r="D9" s="636"/>
      <c r="E9" s="637"/>
      <c r="F9" s="638" t="s">
        <v>166</v>
      </c>
      <c r="G9" s="644"/>
      <c r="H9" s="638" t="s">
        <v>169</v>
      </c>
      <c r="I9" s="735" t="s">
        <v>170</v>
      </c>
      <c r="J9" s="736"/>
      <c r="K9" s="737"/>
    </row>
    <row r="10" s="617" customFormat="1" ht="16.5" customHeight="1" spans="1:11">
      <c r="A10" s="639" t="s">
        <v>171</v>
      </c>
      <c r="B10" s="645"/>
      <c r="C10" s="646"/>
      <c r="D10" s="647"/>
      <c r="E10" s="638" t="s">
        <v>172</v>
      </c>
      <c r="F10" s="648">
        <v>42993</v>
      </c>
      <c r="G10" s="647"/>
      <c r="H10" s="634" t="s">
        <v>173</v>
      </c>
      <c r="I10" s="651" t="s">
        <v>174</v>
      </c>
      <c r="J10" s="689"/>
      <c r="K10" s="738"/>
    </row>
    <row r="11" s="617" customFormat="1" ht="16.5" customHeight="1" spans="1:11">
      <c r="A11" s="649" t="s">
        <v>175</v>
      </c>
      <c r="B11" s="645"/>
      <c r="C11" s="646"/>
      <c r="D11" s="647"/>
      <c r="E11" s="634" t="s">
        <v>176</v>
      </c>
      <c r="F11" s="645" t="s">
        <v>177</v>
      </c>
      <c r="G11" s="647"/>
      <c r="H11" s="651" t="s">
        <v>178</v>
      </c>
      <c r="I11" s="651"/>
      <c r="J11" s="689"/>
      <c r="K11" s="738"/>
    </row>
    <row r="12" s="617" customFormat="1" ht="47.25" customHeight="1" spans="1:11">
      <c r="A12" s="643" t="s">
        <v>179</v>
      </c>
      <c r="B12" s="652" t="s">
        <v>180</v>
      </c>
      <c r="C12" s="653"/>
      <c r="D12" s="653"/>
      <c r="E12" s="653"/>
      <c r="F12" s="653"/>
      <c r="G12" s="653"/>
      <c r="H12" s="653"/>
      <c r="I12" s="653"/>
      <c r="J12" s="653"/>
      <c r="K12" s="739"/>
    </row>
    <row r="13" ht="16.5" customHeight="1" spans="1:11">
      <c r="A13" s="654" t="s">
        <v>181</v>
      </c>
      <c r="B13" s="655"/>
      <c r="C13" s="646"/>
      <c r="D13" s="647"/>
      <c r="E13" s="643" t="s">
        <v>182</v>
      </c>
      <c r="F13" s="645"/>
      <c r="G13" s="647"/>
      <c r="H13" s="638" t="s">
        <v>183</v>
      </c>
      <c r="I13" s="740"/>
      <c r="J13" s="638" t="s">
        <v>184</v>
      </c>
      <c r="K13" s="741"/>
    </row>
    <row r="14" ht="16.5" customHeight="1" spans="1:11">
      <c r="A14" s="654" t="s">
        <v>185</v>
      </c>
      <c r="B14" s="656"/>
      <c r="C14" s="657"/>
      <c r="D14" s="658"/>
      <c r="E14" s="654" t="s">
        <v>186</v>
      </c>
      <c r="F14" s="659" t="s">
        <v>187</v>
      </c>
      <c r="G14" s="658"/>
      <c r="H14" s="660" t="s">
        <v>188</v>
      </c>
      <c r="I14" s="742"/>
      <c r="J14" s="660" t="s">
        <v>189</v>
      </c>
      <c r="K14" s="743"/>
    </row>
    <row r="15" s="618" customFormat="1" ht="16.5" customHeight="1" spans="1:11">
      <c r="A15" s="661" t="s">
        <v>190</v>
      </c>
      <c r="B15" s="632" t="s">
        <v>191</v>
      </c>
      <c r="C15" s="632"/>
      <c r="D15" s="632"/>
      <c r="E15" s="632"/>
      <c r="F15" s="632"/>
      <c r="G15" s="632"/>
      <c r="H15" s="632" t="s">
        <v>192</v>
      </c>
      <c r="I15" s="632"/>
      <c r="J15" s="632" t="s">
        <v>193</v>
      </c>
      <c r="K15" s="744"/>
    </row>
    <row r="16" s="618" customFormat="1" ht="16.5" customHeight="1" spans="1:11">
      <c r="A16" s="639"/>
      <c r="B16" s="638"/>
      <c r="C16" s="638"/>
      <c r="D16" s="638"/>
      <c r="E16" s="638"/>
      <c r="F16" s="638"/>
      <c r="G16" s="638"/>
      <c r="H16" s="638" t="s">
        <v>194</v>
      </c>
      <c r="I16" s="638" t="s">
        <v>195</v>
      </c>
      <c r="J16" s="634" t="s">
        <v>194</v>
      </c>
      <c r="K16" s="745" t="s">
        <v>195</v>
      </c>
    </row>
    <row r="17" s="619" customFormat="1" ht="16.5" customHeight="1" spans="1:11">
      <c r="A17" s="662">
        <v>1</v>
      </c>
      <c r="B17" s="667"/>
      <c r="C17" s="664"/>
      <c r="D17" s="664"/>
      <c r="E17" s="664"/>
      <c r="F17" s="664"/>
      <c r="G17" s="665"/>
      <c r="H17" s="666"/>
      <c r="I17" s="746">
        <f>IF($H$21=0,,H17/$H$21)</f>
        <v>0</v>
      </c>
      <c r="J17" s="666"/>
      <c r="K17" s="747">
        <f>IF($J$21=0,,J17/$J$21)</f>
        <v>0</v>
      </c>
    </row>
    <row r="18" ht="16.5" customHeight="1" spans="1:11">
      <c r="A18" s="662">
        <v>2</v>
      </c>
      <c r="B18" s="667"/>
      <c r="C18" s="664"/>
      <c r="D18" s="664"/>
      <c r="E18" s="664"/>
      <c r="F18" s="664"/>
      <c r="G18" s="665"/>
      <c r="H18" s="666"/>
      <c r="I18" s="746">
        <f>IF($H$21=0,,H18/$H$21)</f>
        <v>0</v>
      </c>
      <c r="J18" s="666"/>
      <c r="K18" s="747">
        <f>IF($J$21=0,,J18/$J$21)</f>
        <v>0</v>
      </c>
    </row>
    <row r="19" ht="16.5" customHeight="1" spans="1:11">
      <c r="A19" s="662">
        <v>3</v>
      </c>
      <c r="B19" s="667"/>
      <c r="C19" s="664"/>
      <c r="D19" s="664"/>
      <c r="E19" s="664"/>
      <c r="F19" s="664"/>
      <c r="G19" s="665"/>
      <c r="H19" s="666"/>
      <c r="I19" s="746">
        <f>IF($H$21=0,,H19/$H$21)</f>
        <v>0</v>
      </c>
      <c r="J19" s="666"/>
      <c r="K19" s="747">
        <f>IF($J$21=0,,J19/$J$21)</f>
        <v>0</v>
      </c>
    </row>
    <row r="20" ht="16.5" customHeight="1" spans="1:11">
      <c r="A20" s="662" t="s">
        <v>196</v>
      </c>
      <c r="B20" s="667"/>
      <c r="C20" s="664"/>
      <c r="D20" s="664"/>
      <c r="E20" s="664"/>
      <c r="F20" s="664"/>
      <c r="G20" s="665"/>
      <c r="H20" s="668"/>
      <c r="I20" s="746">
        <f>IF($H$21=0,,H20/$H$21)</f>
        <v>0</v>
      </c>
      <c r="J20" s="668"/>
      <c r="K20" s="747">
        <f>IF($J$21=0,,J20/$J$21)</f>
        <v>0</v>
      </c>
    </row>
    <row r="21" ht="16.5" customHeight="1" spans="1:11">
      <c r="A21" s="639" t="s">
        <v>197</v>
      </c>
      <c r="B21" s="638"/>
      <c r="C21" s="638"/>
      <c r="D21" s="638"/>
      <c r="E21" s="638"/>
      <c r="F21" s="638"/>
      <c r="G21" s="638"/>
      <c r="H21" s="669">
        <f>SUM(H17:H20)</f>
        <v>0</v>
      </c>
      <c r="I21" s="748">
        <f>SUM(I17:I20)</f>
        <v>0</v>
      </c>
      <c r="J21" s="669">
        <f>SUM(J17:J20)</f>
        <v>0</v>
      </c>
      <c r="K21" s="749">
        <f>SUM(K17:K20)</f>
        <v>0</v>
      </c>
    </row>
    <row r="22" s="618" customFormat="1" ht="16.5" customHeight="1" spans="1:11">
      <c r="A22" s="639" t="s">
        <v>190</v>
      </c>
      <c r="B22" s="670" t="s">
        <v>198</v>
      </c>
      <c r="C22" s="638"/>
      <c r="D22" s="638"/>
      <c r="E22" s="638" t="s">
        <v>199</v>
      </c>
      <c r="F22" s="638"/>
      <c r="G22" s="638"/>
      <c r="H22" s="638" t="s">
        <v>200</v>
      </c>
      <c r="I22" s="638"/>
      <c r="J22" s="638" t="s">
        <v>201</v>
      </c>
      <c r="K22" s="750"/>
    </row>
    <row r="23" s="618" customFormat="1" ht="16.5" customHeight="1" spans="1:11">
      <c r="A23" s="639"/>
      <c r="B23" s="638"/>
      <c r="C23" s="638"/>
      <c r="D23" s="638"/>
      <c r="E23" s="638"/>
      <c r="F23" s="638"/>
      <c r="G23" s="638"/>
      <c r="H23" s="638" t="s">
        <v>194</v>
      </c>
      <c r="I23" s="638" t="s">
        <v>195</v>
      </c>
      <c r="J23" s="634" t="s">
        <v>194</v>
      </c>
      <c r="K23" s="745" t="s">
        <v>195</v>
      </c>
    </row>
    <row r="24" ht="16.5" customHeight="1" spans="1:11">
      <c r="A24" s="662">
        <v>1</v>
      </c>
      <c r="B24" s="671"/>
      <c r="C24" s="671"/>
      <c r="D24" s="671"/>
      <c r="E24" s="671"/>
      <c r="F24" s="671"/>
      <c r="G24" s="671"/>
      <c r="H24" s="666"/>
      <c r="I24" s="746"/>
      <c r="J24" s="666"/>
      <c r="K24" s="747"/>
    </row>
    <row r="25" ht="16.5" customHeight="1" spans="1:11">
      <c r="A25" s="662">
        <v>2</v>
      </c>
      <c r="B25" s="671"/>
      <c r="C25" s="671"/>
      <c r="D25" s="671"/>
      <c r="E25" s="671"/>
      <c r="F25" s="671"/>
      <c r="G25" s="671"/>
      <c r="H25" s="666"/>
      <c r="I25" s="746"/>
      <c r="J25" s="666"/>
      <c r="K25" s="747"/>
    </row>
    <row r="26" ht="16.5" customHeight="1" spans="1:11">
      <c r="A26" s="662">
        <v>3</v>
      </c>
      <c r="B26" s="671"/>
      <c r="C26" s="671"/>
      <c r="D26" s="671"/>
      <c r="E26" s="671"/>
      <c r="F26" s="671"/>
      <c r="G26" s="671"/>
      <c r="H26" s="666"/>
      <c r="I26" s="746"/>
      <c r="J26" s="666"/>
      <c r="K26" s="747"/>
    </row>
    <row r="27" ht="16.5" customHeight="1" spans="1:11">
      <c r="A27" s="662" t="s">
        <v>196</v>
      </c>
      <c r="B27" s="671"/>
      <c r="C27" s="671"/>
      <c r="D27" s="671"/>
      <c r="E27" s="671"/>
      <c r="F27" s="671"/>
      <c r="G27" s="671"/>
      <c r="H27" s="668"/>
      <c r="I27" s="746"/>
      <c r="J27" s="668"/>
      <c r="K27" s="747"/>
    </row>
    <row r="28" ht="16.5" customHeight="1" spans="1:11">
      <c r="A28" s="639" t="s">
        <v>197</v>
      </c>
      <c r="B28" s="638"/>
      <c r="C28" s="638"/>
      <c r="D28" s="638"/>
      <c r="E28" s="638"/>
      <c r="F28" s="638"/>
      <c r="G28" s="638"/>
      <c r="H28" s="669"/>
      <c r="I28" s="748"/>
      <c r="J28" s="669">
        <f>SUM(J24:J27)</f>
        <v>0</v>
      </c>
      <c r="K28" s="749"/>
    </row>
    <row r="29" ht="16.5" hidden="1" customHeight="1" spans="1:11">
      <c r="A29" s="639" t="s">
        <v>190</v>
      </c>
      <c r="B29" s="638" t="s">
        <v>202</v>
      </c>
      <c r="C29" s="638"/>
      <c r="D29" s="638"/>
      <c r="E29" s="638" t="s">
        <v>199</v>
      </c>
      <c r="F29" s="638"/>
      <c r="G29" s="638"/>
      <c r="H29" s="638" t="s">
        <v>203</v>
      </c>
      <c r="I29" s="638" t="s">
        <v>204</v>
      </c>
      <c r="J29" s="640" t="s">
        <v>205</v>
      </c>
      <c r="K29" s="751"/>
    </row>
    <row r="30" ht="16.5" hidden="1" customHeight="1" spans="1:11">
      <c r="A30" s="662">
        <v>1</v>
      </c>
      <c r="B30" s="671"/>
      <c r="C30" s="671"/>
      <c r="D30" s="671"/>
      <c r="E30" s="671"/>
      <c r="F30" s="671"/>
      <c r="G30" s="671"/>
      <c r="H30" s="668"/>
      <c r="I30" s="668"/>
      <c r="J30" s="752"/>
      <c r="K30" s="753"/>
    </row>
    <row r="31" ht="16.5" hidden="1" customHeight="1" spans="1:11">
      <c r="A31" s="662">
        <v>2</v>
      </c>
      <c r="B31" s="671"/>
      <c r="C31" s="671"/>
      <c r="D31" s="671"/>
      <c r="E31" s="671"/>
      <c r="F31" s="671"/>
      <c r="G31" s="671"/>
      <c r="H31" s="668"/>
      <c r="I31" s="668"/>
      <c r="J31" s="752"/>
      <c r="K31" s="753"/>
    </row>
    <row r="32" ht="16.5" hidden="1" customHeight="1" spans="1:11">
      <c r="A32" s="662">
        <v>3</v>
      </c>
      <c r="B32" s="671"/>
      <c r="C32" s="671"/>
      <c r="D32" s="671"/>
      <c r="E32" s="671"/>
      <c r="F32" s="671"/>
      <c r="G32" s="671"/>
      <c r="H32" s="668"/>
      <c r="I32" s="668"/>
      <c r="J32" s="752"/>
      <c r="K32" s="753"/>
    </row>
    <row r="33" ht="16.5" hidden="1" customHeight="1" spans="1:11">
      <c r="A33" s="672" t="s">
        <v>196</v>
      </c>
      <c r="B33" s="673"/>
      <c r="C33" s="673"/>
      <c r="D33" s="673"/>
      <c r="E33" s="673"/>
      <c r="F33" s="673"/>
      <c r="G33" s="673"/>
      <c r="H33" s="674"/>
      <c r="I33" s="674"/>
      <c r="J33" s="754"/>
      <c r="K33" s="755"/>
    </row>
    <row r="34" ht="16.5" hidden="1" customHeight="1" spans="1:11">
      <c r="A34" s="675" t="s">
        <v>206</v>
      </c>
      <c r="B34" s="676"/>
      <c r="C34" s="677"/>
      <c r="D34" s="617"/>
      <c r="E34" s="617"/>
      <c r="F34" s="617"/>
      <c r="G34" s="617"/>
      <c r="H34" s="617"/>
      <c r="I34" s="617"/>
      <c r="J34" s="617"/>
      <c r="K34" s="756"/>
    </row>
    <row r="35" ht="16.5" hidden="1" customHeight="1" spans="1:11">
      <c r="A35" s="678" t="s">
        <v>207</v>
      </c>
      <c r="B35" s="679"/>
      <c r="C35" s="680"/>
      <c r="D35" s="681"/>
      <c r="E35" s="681"/>
      <c r="F35" s="681"/>
      <c r="G35" s="681"/>
      <c r="H35" s="681"/>
      <c r="I35" s="681"/>
      <c r="J35" s="681"/>
      <c r="K35" s="757"/>
    </row>
    <row r="36" ht="16.5" hidden="1" customHeight="1" outlineLevel="1" spans="1:11">
      <c r="A36" s="682" t="s">
        <v>208</v>
      </c>
      <c r="B36" s="683"/>
      <c r="C36" s="617"/>
      <c r="D36" s="617"/>
      <c r="E36" s="617"/>
      <c r="F36" s="617"/>
      <c r="G36" s="617"/>
      <c r="H36" s="617"/>
      <c r="I36" s="617"/>
      <c r="J36" s="617"/>
      <c r="K36" s="758"/>
    </row>
    <row r="37" s="619" customFormat="1" ht="16.5" hidden="1" customHeight="1" outlineLevel="1" spans="1:11">
      <c r="A37" s="633" t="s">
        <v>209</v>
      </c>
      <c r="B37" s="684" t="s">
        <v>210</v>
      </c>
      <c r="C37" s="685"/>
      <c r="D37" s="685"/>
      <c r="E37" s="685"/>
      <c r="F37" s="685" t="s">
        <v>211</v>
      </c>
      <c r="G37" s="685"/>
      <c r="H37" s="685"/>
      <c r="I37" s="685" t="s">
        <v>212</v>
      </c>
      <c r="J37" s="685"/>
      <c r="K37" s="759"/>
    </row>
    <row r="38" s="619" customFormat="1" ht="16.5" hidden="1" customHeight="1" outlineLevel="1" spans="1:11">
      <c r="A38" s="639"/>
      <c r="B38" s="638" t="s">
        <v>213</v>
      </c>
      <c r="C38" s="686"/>
      <c r="D38" s="686"/>
      <c r="E38" s="686"/>
      <c r="F38" s="638" t="s">
        <v>214</v>
      </c>
      <c r="G38" s="687"/>
      <c r="H38" s="687"/>
      <c r="I38" s="638" t="s">
        <v>215</v>
      </c>
      <c r="J38" s="686" t="str">
        <f>CONCATENATE(封面!F13,封面!G13,封面!H13,封面!I13,封面!J13,封面!K13)</f>
        <v>2024年9月20日</v>
      </c>
      <c r="K38" s="734"/>
    </row>
    <row r="39" s="619" customFormat="1" ht="16.5" hidden="1" customHeight="1" outlineLevel="1" spans="1:11">
      <c r="A39" s="639"/>
      <c r="B39" s="638" t="s">
        <v>216</v>
      </c>
      <c r="C39" s="638"/>
      <c r="D39" s="638"/>
      <c r="E39" s="638"/>
      <c r="F39" s="638" t="s">
        <v>217</v>
      </c>
      <c r="G39" s="638" t="str">
        <f>封面!F17&amp;""</f>
        <v>崔立伟</v>
      </c>
      <c r="H39" s="638"/>
      <c r="I39" s="638" t="s">
        <v>218</v>
      </c>
      <c r="J39" s="670"/>
      <c r="K39" s="750"/>
    </row>
    <row r="40" ht="16.5" hidden="1" customHeight="1" outlineLevel="1" spans="1:11">
      <c r="A40" s="688" t="s">
        <v>219</v>
      </c>
      <c r="B40" s="670" t="s">
        <v>220</v>
      </c>
      <c r="C40" s="638"/>
      <c r="D40" s="638"/>
      <c r="E40" s="638"/>
      <c r="F40" s="638" t="s">
        <v>221</v>
      </c>
      <c r="G40" s="651" t="str">
        <f>封面!G19&amp;""</f>
        <v/>
      </c>
      <c r="H40" s="689"/>
      <c r="I40" s="689"/>
      <c r="J40" s="689"/>
      <c r="K40" s="738"/>
    </row>
    <row r="41" ht="16.5" hidden="1" customHeight="1" outlineLevel="1" spans="1:11">
      <c r="A41" s="662"/>
      <c r="B41" s="668"/>
      <c r="C41" s="686" t="s">
        <v>222</v>
      </c>
      <c r="D41" s="686"/>
      <c r="E41" s="686" t="s">
        <v>223</v>
      </c>
      <c r="F41" s="686"/>
      <c r="G41" s="686" t="s">
        <v>224</v>
      </c>
      <c r="H41" s="686"/>
      <c r="I41" s="686" t="s">
        <v>225</v>
      </c>
      <c r="J41" s="686" t="s">
        <v>226</v>
      </c>
      <c r="K41" s="760"/>
    </row>
    <row r="42" s="620" customFormat="1" ht="16.5" hidden="1" customHeight="1" outlineLevel="1" spans="1:11">
      <c r="A42" s="688" t="s">
        <v>227</v>
      </c>
      <c r="B42" s="690" t="str">
        <f>""&amp;封面!G9</f>
        <v/>
      </c>
      <c r="C42" s="686"/>
      <c r="D42" s="686"/>
      <c r="E42" s="686"/>
      <c r="F42" s="686"/>
      <c r="G42" s="686"/>
      <c r="H42" s="686"/>
      <c r="I42" s="686"/>
      <c r="J42" s="686"/>
      <c r="K42" s="760"/>
    </row>
    <row r="43" s="620" customFormat="1" ht="16.5" hidden="1" customHeight="1" outlineLevel="1" spans="1:11">
      <c r="A43" s="691" t="s">
        <v>228</v>
      </c>
      <c r="B43" s="692"/>
      <c r="C43" s="693"/>
      <c r="D43" s="693"/>
      <c r="E43" s="693"/>
      <c r="F43" s="693"/>
      <c r="G43" s="693"/>
      <c r="H43" s="693"/>
      <c r="I43" s="693"/>
      <c r="J43" s="693"/>
      <c r="K43" s="761"/>
    </row>
    <row r="44" s="619" customFormat="1" customHeight="1" collapsed="1" spans="2:11">
      <c r="B44" s="694"/>
      <c r="C44" s="694"/>
      <c r="D44" s="694"/>
      <c r="E44" s="694"/>
      <c r="F44" s="694"/>
      <c r="G44" s="694"/>
      <c r="H44" s="694"/>
      <c r="I44" s="694"/>
      <c r="J44" s="694"/>
      <c r="K44" s="694"/>
    </row>
    <row r="45" customHeight="1" spans="1:1">
      <c r="A45" s="621"/>
    </row>
    <row r="46" customHeight="1" spans="4:4">
      <c r="D46" s="617"/>
    </row>
    <row r="48" customHeight="1" spans="2:7">
      <c r="B48" s="695" t="s">
        <v>229</v>
      </c>
      <c r="C48"/>
      <c r="D48"/>
      <c r="E48"/>
      <c r="F48"/>
      <c r="G48"/>
    </row>
    <row r="49" customHeight="1" spans="2:7">
      <c r="B49" s="696" t="s">
        <v>230</v>
      </c>
      <c r="C49"/>
      <c r="D49"/>
      <c r="E49"/>
      <c r="F49"/>
      <c r="G49"/>
    </row>
    <row r="50" customHeight="1" spans="2:7">
      <c r="B50" s="697" t="s">
        <v>231</v>
      </c>
      <c r="C50"/>
      <c r="D50"/>
      <c r="E50"/>
      <c r="F50"/>
      <c r="G50"/>
    </row>
    <row r="51" customHeight="1" spans="2:7">
      <c r="B51" s="696" t="s">
        <v>232</v>
      </c>
      <c r="C51"/>
      <c r="D51"/>
      <c r="E51"/>
      <c r="F51"/>
      <c r="G51"/>
    </row>
    <row r="52" customHeight="1" spans="2:7">
      <c r="B52" s="698" t="s">
        <v>233</v>
      </c>
      <c r="C52"/>
      <c r="D52"/>
      <c r="E52"/>
      <c r="F52"/>
      <c r="G52"/>
    </row>
    <row r="53" customHeight="1" spans="2:7">
      <c r="B53" s="699" t="s">
        <v>234</v>
      </c>
      <c r="C53"/>
      <c r="D53"/>
      <c r="E53"/>
      <c r="F53"/>
      <c r="G53"/>
    </row>
    <row r="54" customHeight="1" spans="2:7">
      <c r="B54" s="720" t="s">
        <v>235</v>
      </c>
      <c r="C54" s="768" t="s">
        <v>4</v>
      </c>
      <c r="D54" s="769"/>
      <c r="E54" s="769"/>
      <c r="F54" s="769"/>
      <c r="G54" s="770"/>
    </row>
    <row r="55" customHeight="1" spans="2:7">
      <c r="B55" s="712" t="s">
        <v>236</v>
      </c>
      <c r="C55" s="713" t="s">
        <v>237</v>
      </c>
      <c r="D55" s="712" t="s">
        <v>238</v>
      </c>
      <c r="E55" s="714" t="s">
        <v>239</v>
      </c>
      <c r="F55" s="712" t="s">
        <v>240</v>
      </c>
      <c r="G55" s="715" t="s">
        <v>241</v>
      </c>
    </row>
    <row r="56" customHeight="1" spans="2:7">
      <c r="B56" s="704"/>
      <c r="C56" s="716" t="s">
        <v>157</v>
      </c>
      <c r="D56" s="708"/>
      <c r="E56" s="717"/>
      <c r="F56" s="704"/>
      <c r="G56" s="718"/>
    </row>
    <row r="57" customHeight="1" spans="2:7">
      <c r="B57" s="708"/>
      <c r="C57" s="719" t="s">
        <v>242</v>
      </c>
      <c r="D57" s="720" t="s">
        <v>243</v>
      </c>
      <c r="E57" s="721">
        <v>42993</v>
      </c>
      <c r="F57" s="708"/>
      <c r="G57" s="722"/>
    </row>
    <row r="58" customHeight="1" spans="2:7">
      <c r="B58" s="720" t="s">
        <v>244</v>
      </c>
      <c r="C58" s="723" t="s">
        <v>162</v>
      </c>
      <c r="D58" s="720" t="s">
        <v>175</v>
      </c>
      <c r="E58" s="723" t="s">
        <v>245</v>
      </c>
      <c r="F58" s="720" t="s">
        <v>246</v>
      </c>
      <c r="G58" s="723" t="s">
        <v>245</v>
      </c>
    </row>
    <row r="59" customHeight="1" spans="2:7">
      <c r="B59" s="720" t="s">
        <v>247</v>
      </c>
      <c r="C59" s="723">
        <v>410203000019352</v>
      </c>
      <c r="D59" s="720" t="s">
        <v>248</v>
      </c>
      <c r="E59" s="723" t="s">
        <v>162</v>
      </c>
      <c r="F59" s="720" t="s">
        <v>249</v>
      </c>
      <c r="G59" s="723" t="s">
        <v>250</v>
      </c>
    </row>
    <row r="60" customHeight="1" spans="2:7">
      <c r="B60" s="720" t="s">
        <v>251</v>
      </c>
      <c r="C60" s="723" t="s">
        <v>252</v>
      </c>
      <c r="D60" s="720" t="s">
        <v>253</v>
      </c>
      <c r="E60" s="723" t="s">
        <v>254</v>
      </c>
      <c r="F60" s="720" t="s">
        <v>255</v>
      </c>
      <c r="G60" s="723"/>
    </row>
    <row r="61" customHeight="1" spans="2:7">
      <c r="B61" s="720" t="s">
        <v>256</v>
      </c>
      <c r="C61" s="723" t="s">
        <v>257</v>
      </c>
      <c r="D61" s="720" t="s">
        <v>258</v>
      </c>
      <c r="E61" s="723" t="s">
        <v>187</v>
      </c>
      <c r="F61" s="720" t="s">
        <v>259</v>
      </c>
      <c r="G61" s="723" t="s">
        <v>260</v>
      </c>
    </row>
    <row r="62" customHeight="1" spans="2:7">
      <c r="B62" s="712" t="s">
        <v>261</v>
      </c>
      <c r="C62" s="724" t="s">
        <v>262</v>
      </c>
      <c r="D62" s="712" t="s">
        <v>263</v>
      </c>
      <c r="E62" s="725" t="s">
        <v>264</v>
      </c>
      <c r="F62" s="702"/>
      <c r="G62" s="703"/>
    </row>
    <row r="63" customHeight="1" spans="2:7">
      <c r="B63" s="708"/>
      <c r="C63" s="726"/>
      <c r="D63" s="708"/>
      <c r="E63" s="762"/>
      <c r="F63" s="763"/>
      <c r="G63" s="764"/>
    </row>
    <row r="64" ht="31.2" customHeight="1" spans="2:7">
      <c r="B64" s="720" t="s">
        <v>265</v>
      </c>
      <c r="C64" s="723" t="s">
        <v>170</v>
      </c>
      <c r="D64" s="720" t="s">
        <v>266</v>
      </c>
      <c r="E64" s="765" t="s">
        <v>267</v>
      </c>
      <c r="F64" s="766"/>
      <c r="G64" s="767"/>
    </row>
    <row r="65" ht="30.6" customHeight="1" spans="2:7">
      <c r="B65" s="720" t="s">
        <v>268</v>
      </c>
      <c r="C65" s="768" t="s">
        <v>269</v>
      </c>
      <c r="D65" s="769"/>
      <c r="E65" s="769"/>
      <c r="F65" s="769"/>
      <c r="G65" s="770"/>
    </row>
  </sheetData>
  <sheetProtection formatCells="0" formatColumns="0" formatRows="0" insertHyperlinks="0" sort="0" autoFilter="0"/>
  <mergeCells count="95">
    <mergeCell ref="A2:K2"/>
    <mergeCell ref="A3:K3"/>
    <mergeCell ref="C5:G5"/>
    <mergeCell ref="C6:G6"/>
    <mergeCell ref="B7:G7"/>
    <mergeCell ref="B8:E8"/>
    <mergeCell ref="B9:E9"/>
    <mergeCell ref="I9:K9"/>
    <mergeCell ref="B10:D10"/>
    <mergeCell ref="F10:G10"/>
    <mergeCell ref="I10:K10"/>
    <mergeCell ref="B11:D11"/>
    <mergeCell ref="F11:G11"/>
    <mergeCell ref="I11:K11"/>
    <mergeCell ref="B12:K12"/>
    <mergeCell ref="B13:D13"/>
    <mergeCell ref="F13:G13"/>
    <mergeCell ref="B14:D14"/>
    <mergeCell ref="F14:G14"/>
    <mergeCell ref="H15:I15"/>
    <mergeCell ref="J15:K15"/>
    <mergeCell ref="B17:G17"/>
    <mergeCell ref="B18:G18"/>
    <mergeCell ref="B19:G19"/>
    <mergeCell ref="B20:G20"/>
    <mergeCell ref="A21:G21"/>
    <mergeCell ref="H22:I22"/>
    <mergeCell ref="J22:K22"/>
    <mergeCell ref="B24:D24"/>
    <mergeCell ref="E24:G24"/>
    <mergeCell ref="B25:D25"/>
    <mergeCell ref="E25:G25"/>
    <mergeCell ref="B26:D26"/>
    <mergeCell ref="E26:G26"/>
    <mergeCell ref="B27:D27"/>
    <mergeCell ref="E27:G27"/>
    <mergeCell ref="A28:G28"/>
    <mergeCell ref="B29:D29"/>
    <mergeCell ref="E29:G29"/>
    <mergeCell ref="J29:K29"/>
    <mergeCell ref="B30:D30"/>
    <mergeCell ref="E30:G30"/>
    <mergeCell ref="J30:K30"/>
    <mergeCell ref="B31:D31"/>
    <mergeCell ref="E31:G31"/>
    <mergeCell ref="J31:K31"/>
    <mergeCell ref="B32:D32"/>
    <mergeCell ref="E32:G32"/>
    <mergeCell ref="J32:K32"/>
    <mergeCell ref="B33:D33"/>
    <mergeCell ref="E33:G33"/>
    <mergeCell ref="J33:K33"/>
    <mergeCell ref="A34:B34"/>
    <mergeCell ref="C34:K34"/>
    <mergeCell ref="A35:B35"/>
    <mergeCell ref="C35:K35"/>
    <mergeCell ref="C37:E37"/>
    <mergeCell ref="G37:H37"/>
    <mergeCell ref="J37:K37"/>
    <mergeCell ref="C38:E38"/>
    <mergeCell ref="G38:H38"/>
    <mergeCell ref="J38:K38"/>
    <mergeCell ref="C39:E39"/>
    <mergeCell ref="G39:H39"/>
    <mergeCell ref="J39:K39"/>
    <mergeCell ref="B40:D40"/>
    <mergeCell ref="G40:K40"/>
    <mergeCell ref="C41:D41"/>
    <mergeCell ref="E41:F41"/>
    <mergeCell ref="G41:H41"/>
    <mergeCell ref="C42:D42"/>
    <mergeCell ref="E42:F42"/>
    <mergeCell ref="G42:H42"/>
    <mergeCell ref="C43:D43"/>
    <mergeCell ref="E43:F43"/>
    <mergeCell ref="G43:H43"/>
    <mergeCell ref="C54:G54"/>
    <mergeCell ref="E64:G64"/>
    <mergeCell ref="C65:G65"/>
    <mergeCell ref="A5:A6"/>
    <mergeCell ref="A15:A16"/>
    <mergeCell ref="A22:A23"/>
    <mergeCell ref="A37:A39"/>
    <mergeCell ref="B55:B57"/>
    <mergeCell ref="B62:B63"/>
    <mergeCell ref="C62:C63"/>
    <mergeCell ref="D55:D56"/>
    <mergeCell ref="D62:D63"/>
    <mergeCell ref="E55:E56"/>
    <mergeCell ref="F55:F57"/>
    <mergeCell ref="G55:G57"/>
    <mergeCell ref="E62:G63"/>
    <mergeCell ref="B15:G16"/>
    <mergeCell ref="B22:D23"/>
    <mergeCell ref="E22:G23"/>
  </mergeCells>
  <hyperlinks>
    <hyperlink ref="A1" location="索引目录!B4" display="返回索引页"/>
    <hyperlink ref="B49" r:id="rId2" display="历史工商信息"/>
    <hyperlink ref="B51" r:id="rId3" display="查看工商快照"/>
    <hyperlink ref="C56" r:id="rId4" display="张智"/>
    <hyperlink ref="E64" r:id="rId5" display="开封市顺河区解放大道314号院内的东楼二层东2间"/>
  </hyperlinks>
  <printOptions horizontalCentered="1"/>
  <pageMargins left="0.62992125984252" right="0.236220472440945" top="0.69" bottom="0.54" header="0.48" footer="0.39"/>
  <pageSetup paperSize="9" scale="80" fitToHeight="0" orientation="landscape"/>
  <headerFooter alignWithMargins="0"/>
  <rowBreaks count="1" manualBreakCount="1">
    <brk id="35" max="10" man="1"/>
  </rowBreaks>
  <drawing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2" sqref="A2:V2"/>
    </sheetView>
  </sheetViews>
  <sheetFormatPr defaultColWidth="11" defaultRowHeight="15.75" customHeight="1"/>
  <cols>
    <col min="1" max="1" width="5.1" style="4" customWidth="1"/>
    <col min="2" max="2" width="24.5" style="4" customWidth="1"/>
    <col min="3" max="3" width="9.6" style="4" customWidth="1"/>
    <col min="4" max="4" width="17.4" style="4" customWidth="1"/>
    <col min="5" max="5" width="16.1" style="5" customWidth="1" outlineLevel="1"/>
    <col min="6" max="6" width="15.6" style="5" customWidth="1"/>
    <col min="7" max="7" width="15.5" style="5" customWidth="1"/>
    <col min="8" max="8" width="13.1" style="5" customWidth="1"/>
    <col min="9" max="9" width="7.4" style="5" customWidth="1"/>
    <col min="10" max="10" width="14.6" style="5" customWidth="1"/>
    <col min="11" max="32" width="9" style="5" customWidth="1"/>
    <col min="33" max="16384" width="11" style="5"/>
  </cols>
  <sheetData>
    <row r="1" s="1" customFormat="1" ht="12" customHeight="1" spans="1:10">
      <c r="A1" s="6" t="s">
        <v>135</v>
      </c>
      <c r="B1" s="107" t="s">
        <v>429</v>
      </c>
      <c r="C1" s="8"/>
      <c r="D1" s="8"/>
      <c r="E1" s="9"/>
      <c r="F1" s="9"/>
      <c r="G1" s="9"/>
      <c r="H1" s="9"/>
      <c r="I1" s="9"/>
      <c r="J1" s="9"/>
    </row>
    <row r="2" s="2" customFormat="1" ht="29.4" customHeight="1" spans="1:10">
      <c r="A2" s="10" t="s">
        <v>684</v>
      </c>
      <c r="B2" s="11"/>
      <c r="C2" s="11"/>
      <c r="D2" s="11"/>
      <c r="E2" s="11"/>
      <c r="F2" s="11"/>
      <c r="G2" s="11"/>
      <c r="H2" s="11"/>
      <c r="I2" s="11"/>
      <c r="J2" s="11"/>
    </row>
    <row r="3" ht="14.25" customHeight="1" spans="1:10">
      <c r="A3" s="12" t="str">
        <f>CONCATENATE(封面!D7,封面!F7,封面!G7,封面!H7,封面!I7,封面!J7,封面!K7)</f>
        <v>评估基准日：2024年8月31日</v>
      </c>
      <c r="B3" s="12"/>
      <c r="C3" s="12"/>
      <c r="D3" s="12"/>
      <c r="E3" s="12"/>
      <c r="F3" s="12"/>
      <c r="G3" s="13"/>
      <c r="H3" s="13"/>
      <c r="I3" s="13"/>
      <c r="J3" s="13"/>
    </row>
    <row r="4" customHeight="1" spans="1:10">
      <c r="A4" s="14" t="str">
        <f>封面!D5&amp;封面!F5</f>
        <v>产权持有人：中石油昆仑燃气有限公司开封分公司</v>
      </c>
      <c r="J4" s="15" t="e">
        <f>#REF!</f>
        <v>#REF!</v>
      </c>
    </row>
    <row r="5" s="3" customFormat="1" customHeight="1" spans="1:10">
      <c r="A5" s="16" t="s">
        <v>462</v>
      </c>
      <c r="B5" s="16" t="s">
        <v>685</v>
      </c>
      <c r="C5" s="16" t="s">
        <v>538</v>
      </c>
      <c r="D5" s="16" t="s">
        <v>686</v>
      </c>
      <c r="E5" s="17" t="s">
        <v>433</v>
      </c>
      <c r="F5" s="18" t="s">
        <v>434</v>
      </c>
      <c r="G5" s="19" t="s">
        <v>435</v>
      </c>
      <c r="H5" s="19" t="s">
        <v>436</v>
      </c>
      <c r="I5" s="19" t="s">
        <v>467</v>
      </c>
      <c r="J5" s="19" t="s">
        <v>476</v>
      </c>
    </row>
    <row r="6" customHeight="1" spans="1:10">
      <c r="A6" s="20"/>
      <c r="B6" s="21"/>
      <c r="C6" s="20"/>
      <c r="D6" s="20"/>
      <c r="E6" s="23"/>
      <c r="F6" s="26"/>
      <c r="G6" s="24"/>
      <c r="H6" s="24" t="str">
        <f t="shared" ref="H6:H26" si="0">IF(G6-F6=0,"",(G6-F6))</f>
        <v/>
      </c>
      <c r="I6" s="24" t="str">
        <f t="shared" ref="I6:I27" si="1">IF(F6=0,"",(G6-F6)/F6*100)</f>
        <v/>
      </c>
      <c r="J6" s="25"/>
    </row>
    <row r="7" customHeight="1" spans="1:10">
      <c r="A7" s="72"/>
      <c r="B7" s="21"/>
      <c r="C7" s="29"/>
      <c r="D7" s="29"/>
      <c r="E7" s="23"/>
      <c r="F7" s="26"/>
      <c r="G7" s="24"/>
      <c r="H7" s="24" t="str">
        <f t="shared" si="0"/>
        <v/>
      </c>
      <c r="I7" s="24" t="str">
        <f t="shared" si="1"/>
        <v/>
      </c>
      <c r="J7" s="25"/>
    </row>
    <row r="8" customHeight="1" spans="1:10">
      <c r="A8" s="72"/>
      <c r="B8" s="21"/>
      <c r="C8" s="29"/>
      <c r="D8" s="29"/>
      <c r="E8" s="23"/>
      <c r="F8" s="26"/>
      <c r="G8" s="24"/>
      <c r="H8" s="24" t="str">
        <f t="shared" si="0"/>
        <v/>
      </c>
      <c r="I8" s="24" t="str">
        <f t="shared" si="1"/>
        <v/>
      </c>
      <c r="J8" s="25"/>
    </row>
    <row r="9" customHeight="1" spans="1:10">
      <c r="A9" s="72"/>
      <c r="B9" s="21"/>
      <c r="C9" s="29"/>
      <c r="D9" s="29"/>
      <c r="E9" s="23"/>
      <c r="F9" s="26"/>
      <c r="G9" s="24"/>
      <c r="H9" s="24" t="str">
        <f t="shared" si="0"/>
        <v/>
      </c>
      <c r="I9" s="24" t="str">
        <f t="shared" si="1"/>
        <v/>
      </c>
      <c r="J9" s="25"/>
    </row>
    <row r="10" customHeight="1" spans="1:10">
      <c r="A10" s="72"/>
      <c r="B10" s="21"/>
      <c r="C10" s="29"/>
      <c r="D10" s="29"/>
      <c r="E10" s="23"/>
      <c r="F10" s="26"/>
      <c r="G10" s="24"/>
      <c r="H10" s="24" t="str">
        <f t="shared" si="0"/>
        <v/>
      </c>
      <c r="I10" s="24" t="str">
        <f t="shared" si="1"/>
        <v/>
      </c>
      <c r="J10" s="25"/>
    </row>
    <row r="11" customHeight="1" spans="1:10">
      <c r="A11" s="72"/>
      <c r="B11" s="21"/>
      <c r="C11" s="29"/>
      <c r="D11" s="29"/>
      <c r="E11" s="23"/>
      <c r="F11" s="26"/>
      <c r="G11" s="24"/>
      <c r="H11" s="24" t="str">
        <f t="shared" si="0"/>
        <v/>
      </c>
      <c r="I11" s="24" t="str">
        <f t="shared" si="1"/>
        <v/>
      </c>
      <c r="J11" s="25"/>
    </row>
    <row r="12" customHeight="1" spans="1:10">
      <c r="A12" s="72"/>
      <c r="B12" s="21"/>
      <c r="C12" s="29"/>
      <c r="D12" s="29"/>
      <c r="E12" s="23"/>
      <c r="F12" s="26"/>
      <c r="G12" s="24"/>
      <c r="H12" s="24" t="str">
        <f t="shared" si="0"/>
        <v/>
      </c>
      <c r="I12" s="24" t="str">
        <f t="shared" si="1"/>
        <v/>
      </c>
      <c r="J12" s="25"/>
    </row>
    <row r="13" customHeight="1" spans="1:10">
      <c r="A13" s="72"/>
      <c r="B13" s="21"/>
      <c r="C13" s="29"/>
      <c r="D13" s="29"/>
      <c r="E13" s="23"/>
      <c r="F13" s="26"/>
      <c r="G13" s="24"/>
      <c r="H13" s="24" t="str">
        <f t="shared" si="0"/>
        <v/>
      </c>
      <c r="I13" s="24" t="str">
        <f t="shared" si="1"/>
        <v/>
      </c>
      <c r="J13" s="25"/>
    </row>
    <row r="14" customHeight="1" spans="1:10">
      <c r="A14" s="72"/>
      <c r="B14" s="21"/>
      <c r="C14" s="29"/>
      <c r="D14" s="29"/>
      <c r="E14" s="23"/>
      <c r="F14" s="26"/>
      <c r="G14" s="24"/>
      <c r="H14" s="24" t="str">
        <f t="shared" si="0"/>
        <v/>
      </c>
      <c r="I14" s="24" t="str">
        <f t="shared" si="1"/>
        <v/>
      </c>
      <c r="J14" s="25"/>
    </row>
    <row r="15" customHeight="1" spans="1:10">
      <c r="A15" s="72"/>
      <c r="B15" s="21"/>
      <c r="C15" s="29"/>
      <c r="D15" s="29"/>
      <c r="E15" s="23"/>
      <c r="F15" s="26"/>
      <c r="G15" s="24"/>
      <c r="H15" s="24" t="str">
        <f t="shared" si="0"/>
        <v/>
      </c>
      <c r="I15" s="24" t="str">
        <f t="shared" si="1"/>
        <v/>
      </c>
      <c r="J15" s="25"/>
    </row>
    <row r="16" customHeight="1" spans="1:10">
      <c r="A16" s="72"/>
      <c r="B16" s="21"/>
      <c r="C16" s="29"/>
      <c r="D16" s="29"/>
      <c r="E16" s="23"/>
      <c r="F16" s="26"/>
      <c r="G16" s="24"/>
      <c r="H16" s="24" t="str">
        <f t="shared" si="0"/>
        <v/>
      </c>
      <c r="I16" s="24" t="str">
        <f t="shared" si="1"/>
        <v/>
      </c>
      <c r="J16" s="25"/>
    </row>
    <row r="17" customHeight="1" spans="1:10">
      <c r="A17" s="72"/>
      <c r="B17" s="21"/>
      <c r="C17" s="29"/>
      <c r="D17" s="29"/>
      <c r="E17" s="23"/>
      <c r="F17" s="26"/>
      <c r="G17" s="24"/>
      <c r="H17" s="24" t="str">
        <f t="shared" si="0"/>
        <v/>
      </c>
      <c r="I17" s="24" t="str">
        <f t="shared" si="1"/>
        <v/>
      </c>
      <c r="J17" s="25"/>
    </row>
    <row r="18" customHeight="1" spans="1:10">
      <c r="A18" s="72"/>
      <c r="B18" s="21"/>
      <c r="C18" s="29"/>
      <c r="D18" s="29"/>
      <c r="E18" s="23"/>
      <c r="F18" s="26"/>
      <c r="G18" s="24"/>
      <c r="H18" s="24" t="str">
        <f t="shared" si="0"/>
        <v/>
      </c>
      <c r="I18" s="24" t="str">
        <f t="shared" si="1"/>
        <v/>
      </c>
      <c r="J18" s="25"/>
    </row>
    <row r="19" customHeight="1" spans="1:10">
      <c r="A19" s="72"/>
      <c r="B19" s="21"/>
      <c r="C19" s="29"/>
      <c r="D19" s="29"/>
      <c r="E19" s="23"/>
      <c r="F19" s="26"/>
      <c r="G19" s="24"/>
      <c r="H19" s="24" t="str">
        <f t="shared" si="0"/>
        <v/>
      </c>
      <c r="I19" s="24" t="str">
        <f t="shared" si="1"/>
        <v/>
      </c>
      <c r="J19" s="25"/>
    </row>
    <row r="20" customHeight="1" spans="1:10">
      <c r="A20" s="72"/>
      <c r="B20" s="21"/>
      <c r="C20" s="29"/>
      <c r="D20" s="29"/>
      <c r="E20" s="23"/>
      <c r="F20" s="26"/>
      <c r="G20" s="24"/>
      <c r="H20" s="24" t="str">
        <f t="shared" si="0"/>
        <v/>
      </c>
      <c r="I20" s="24" t="str">
        <f t="shared" si="1"/>
        <v/>
      </c>
      <c r="J20" s="25"/>
    </row>
    <row r="21" customHeight="1" spans="1:10">
      <c r="A21" s="72"/>
      <c r="B21" s="21"/>
      <c r="C21" s="29"/>
      <c r="D21" s="29"/>
      <c r="E21" s="23"/>
      <c r="F21" s="26"/>
      <c r="G21" s="24"/>
      <c r="H21" s="24" t="str">
        <f t="shared" si="0"/>
        <v/>
      </c>
      <c r="I21" s="24" t="str">
        <f t="shared" si="1"/>
        <v/>
      </c>
      <c r="J21" s="25"/>
    </row>
    <row r="22" customHeight="1" spans="1:10">
      <c r="A22" s="72"/>
      <c r="B22" s="21"/>
      <c r="C22" s="29"/>
      <c r="D22" s="29"/>
      <c r="E22" s="23"/>
      <c r="F22" s="26"/>
      <c r="G22" s="24"/>
      <c r="H22" s="24" t="str">
        <f t="shared" si="0"/>
        <v/>
      </c>
      <c r="I22" s="24" t="str">
        <f t="shared" si="1"/>
        <v/>
      </c>
      <c r="J22" s="25"/>
    </row>
    <row r="23" customHeight="1" spans="1:10">
      <c r="A23" s="72"/>
      <c r="B23" s="21"/>
      <c r="C23" s="29"/>
      <c r="D23" s="29"/>
      <c r="E23" s="23"/>
      <c r="F23" s="26"/>
      <c r="G23" s="24"/>
      <c r="H23" s="24" t="str">
        <f t="shared" si="0"/>
        <v/>
      </c>
      <c r="I23" s="24" t="str">
        <f t="shared" si="1"/>
        <v/>
      </c>
      <c r="J23" s="25"/>
    </row>
    <row r="24" customHeight="1" spans="1:10">
      <c r="A24" s="72"/>
      <c r="B24" s="21"/>
      <c r="C24" s="29"/>
      <c r="D24" s="29"/>
      <c r="E24" s="23"/>
      <c r="F24" s="26"/>
      <c r="G24" s="24"/>
      <c r="H24" s="24" t="str">
        <f t="shared" si="0"/>
        <v/>
      </c>
      <c r="I24" s="24" t="str">
        <f t="shared" si="1"/>
        <v/>
      </c>
      <c r="J24" s="25"/>
    </row>
    <row r="25" customHeight="1" spans="1:10">
      <c r="A25" s="72"/>
      <c r="B25" s="21"/>
      <c r="C25" s="29"/>
      <c r="D25" s="29"/>
      <c r="E25" s="23"/>
      <c r="F25" s="26"/>
      <c r="G25" s="24"/>
      <c r="H25" s="24" t="str">
        <f t="shared" si="0"/>
        <v/>
      </c>
      <c r="I25" s="24" t="str">
        <f t="shared" si="1"/>
        <v/>
      </c>
      <c r="J25" s="25"/>
    </row>
    <row r="26" customHeight="1" spans="1:10">
      <c r="A26" s="72"/>
      <c r="B26" s="21"/>
      <c r="C26" s="29"/>
      <c r="D26" s="29"/>
      <c r="E26" s="23"/>
      <c r="F26" s="26"/>
      <c r="G26" s="24"/>
      <c r="H26" s="24" t="str">
        <f t="shared" si="0"/>
        <v/>
      </c>
      <c r="I26" s="24" t="str">
        <f t="shared" si="1"/>
        <v/>
      </c>
      <c r="J26" s="25"/>
    </row>
    <row r="27" customHeight="1" spans="1:10">
      <c r="A27" s="27" t="s">
        <v>530</v>
      </c>
      <c r="B27" s="57"/>
      <c r="C27" s="29"/>
      <c r="D27" s="29"/>
      <c r="E27" s="23">
        <f>SUM(E6:E26)</f>
        <v>0</v>
      </c>
      <c r="F27" s="26">
        <f>SUM(F6:F26)</f>
        <v>0</v>
      </c>
      <c r="G27" s="24">
        <f>SUM(G6:G26)</f>
        <v>0</v>
      </c>
      <c r="H27" s="24">
        <f>SUM(H6:H26)</f>
        <v>0</v>
      </c>
      <c r="I27" s="24" t="str">
        <f t="shared" si="1"/>
        <v/>
      </c>
      <c r="J27" s="25"/>
    </row>
    <row r="28" customHeight="1" spans="1:8">
      <c r="A28" s="30" t="str">
        <f>封面!D9&amp;封面!F9</f>
        <v>产权持有人填表人：刘砚岷</v>
      </c>
      <c r="H28" s="5" t="str">
        <f>"评估人员："&amp;封面!F21</f>
        <v>评估人员：</v>
      </c>
    </row>
    <row r="29" customHeight="1" spans="1:1">
      <c r="A29" s="30" t="str">
        <f>CONCATENATE(封面!D13,封面!F13,封面!G13,封面!H13,封面!I13,封面!J13,封面!K13)</f>
        <v>填表日期：2024年9月20日</v>
      </c>
    </row>
  </sheetData>
  <mergeCells count="3">
    <mergeCell ref="A2:J2"/>
    <mergeCell ref="A3:J3"/>
    <mergeCell ref="A27:B27"/>
  </mergeCells>
  <hyperlinks>
    <hyperlink ref="A1" location="索引目录!D30" display="返回索引页"/>
    <hyperlink ref="B1" location="流动资产汇总!B19" display="返回"/>
  </hyperlinks>
  <printOptions horizontalCentered="1"/>
  <pageMargins left="0.354330708661417" right="0.354330708661417" top="0.78740157480315" bottom="0.78740157480315" header="0.98" footer="0.511811023622047"/>
  <pageSetup paperSize="9" scale="94" fitToHeight="0" orientation="landscape"/>
  <headerFooter alignWithMargins="0">
    <oddHeader>&amp;R&amp;"宋体,常规"&amp;9表&amp;"Times New Roman,常规"3-14
&amp;"宋体,常规"共&amp;"Times New Roman,常规"&amp;N&amp;"宋体,常规"页第&amp;"Times New Roman,常规"&amp;P&amp;"宋体,常规"页</oddHeader>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2" sqref="A2:V2"/>
    </sheetView>
  </sheetViews>
  <sheetFormatPr defaultColWidth="11" defaultRowHeight="15.75" customHeight="1"/>
  <cols>
    <col min="1" max="1" width="5.4" style="4" customWidth="1"/>
    <col min="2" max="2" width="23.4" style="4" customWidth="1"/>
    <col min="3" max="3" width="9.4" style="4" customWidth="1"/>
    <col min="4" max="4" width="15.5" style="4" customWidth="1"/>
    <col min="5" max="5" width="12.1" style="5" customWidth="1"/>
    <col min="6" max="6" width="13.5" style="5" customWidth="1" outlineLevel="1"/>
    <col min="7" max="8" width="13.5" style="5" customWidth="1"/>
    <col min="9" max="9" width="10.6" style="5" customWidth="1"/>
    <col min="10" max="10" width="7.1" style="5" customWidth="1"/>
    <col min="11" max="11" width="12.1" style="5" customWidth="1"/>
    <col min="12" max="32" width="9" style="5" customWidth="1"/>
    <col min="33" max="16384" width="11" style="5"/>
  </cols>
  <sheetData>
    <row r="1" s="1" customFormat="1" ht="12" customHeight="1" spans="1:11">
      <c r="A1" s="6" t="s">
        <v>135</v>
      </c>
      <c r="B1" s="107" t="s">
        <v>429</v>
      </c>
      <c r="C1" s="38"/>
      <c r="D1" s="38"/>
      <c r="E1" s="148"/>
      <c r="F1" s="9"/>
      <c r="G1" s="9"/>
      <c r="H1" s="9"/>
      <c r="I1" s="9"/>
      <c r="J1" s="9"/>
      <c r="K1" s="9"/>
    </row>
    <row r="2" s="2" customFormat="1" ht="29.4" customHeight="1" spans="1:11">
      <c r="A2" s="10" t="s">
        <v>687</v>
      </c>
      <c r="B2" s="11"/>
      <c r="C2" s="11"/>
      <c r="D2" s="11"/>
      <c r="E2" s="11"/>
      <c r="F2" s="11"/>
      <c r="G2" s="11"/>
      <c r="H2" s="11"/>
      <c r="I2" s="11"/>
      <c r="J2" s="11"/>
      <c r="K2" s="11"/>
    </row>
    <row r="3" ht="14.25" customHeight="1" spans="1:11">
      <c r="A3" s="12" t="str">
        <f>CONCATENATE(封面!D7,封面!F7,封面!G7,封面!H7,封面!I7,封面!J7,封面!K7)</f>
        <v>评估基准日：2024年8月31日</v>
      </c>
      <c r="B3" s="12"/>
      <c r="C3" s="12"/>
      <c r="D3" s="12"/>
      <c r="E3" s="12"/>
      <c r="F3" s="12"/>
      <c r="G3" s="12"/>
      <c r="H3" s="12"/>
      <c r="I3" s="12"/>
      <c r="J3" s="12"/>
      <c r="K3" s="12"/>
    </row>
    <row r="4" customHeight="1" spans="1:11">
      <c r="A4" s="14" t="str">
        <f>封面!D5&amp;封面!F5</f>
        <v>产权持有人：中石油昆仑燃气有限公司开封分公司</v>
      </c>
      <c r="K4" s="15" t="e">
        <f>#REF!</f>
        <v>#REF!</v>
      </c>
    </row>
    <row r="5" s="3" customFormat="1" customHeight="1" spans="1:11">
      <c r="A5" s="16" t="s">
        <v>462</v>
      </c>
      <c r="B5" s="16" t="s">
        <v>685</v>
      </c>
      <c r="C5" s="16" t="s">
        <v>538</v>
      </c>
      <c r="D5" s="16" t="s">
        <v>686</v>
      </c>
      <c r="E5" s="19" t="s">
        <v>504</v>
      </c>
      <c r="F5" s="17" t="s">
        <v>433</v>
      </c>
      <c r="G5" s="18" t="s">
        <v>434</v>
      </c>
      <c r="H5" s="19" t="s">
        <v>435</v>
      </c>
      <c r="I5" s="19" t="s">
        <v>436</v>
      </c>
      <c r="J5" s="19" t="s">
        <v>467</v>
      </c>
      <c r="K5" s="19" t="s">
        <v>476</v>
      </c>
    </row>
    <row r="6" customHeight="1" spans="1:11">
      <c r="A6" s="20"/>
      <c r="B6" s="21"/>
      <c r="C6" s="21"/>
      <c r="D6" s="21"/>
      <c r="E6" s="433"/>
      <c r="F6" s="23"/>
      <c r="G6" s="26"/>
      <c r="H6" s="24"/>
      <c r="I6" s="24" t="str">
        <f t="shared" ref="I6:I26" si="0">IF(H6-G6=0,"",(H6-G6))</f>
        <v/>
      </c>
      <c r="J6" s="24" t="str">
        <f t="shared" ref="J6:J27" si="1">IF(G6=0,"",(H6-G6)/G6*100)</f>
        <v/>
      </c>
      <c r="K6" s="25"/>
    </row>
    <row r="7" customHeight="1" spans="1:11">
      <c r="A7" s="20"/>
      <c r="B7" s="21"/>
      <c r="C7" s="125"/>
      <c r="D7" s="125"/>
      <c r="E7" s="456"/>
      <c r="F7" s="23"/>
      <c r="G7" s="26"/>
      <c r="H7" s="24"/>
      <c r="I7" s="24" t="str">
        <f t="shared" si="0"/>
        <v/>
      </c>
      <c r="J7" s="24" t="str">
        <f t="shared" si="1"/>
        <v/>
      </c>
      <c r="K7" s="25"/>
    </row>
    <row r="8" customHeight="1" spans="1:11">
      <c r="A8" s="20"/>
      <c r="B8" s="21"/>
      <c r="C8" s="21"/>
      <c r="D8" s="21"/>
      <c r="E8" s="433"/>
      <c r="F8" s="23"/>
      <c r="G8" s="26"/>
      <c r="H8" s="24"/>
      <c r="I8" s="24" t="str">
        <f t="shared" si="0"/>
        <v/>
      </c>
      <c r="J8" s="24" t="str">
        <f t="shared" si="1"/>
        <v/>
      </c>
      <c r="K8" s="25"/>
    </row>
    <row r="9" customHeight="1" spans="1:11">
      <c r="A9" s="20"/>
      <c r="B9" s="21"/>
      <c r="C9" s="21"/>
      <c r="D9" s="21"/>
      <c r="E9" s="433"/>
      <c r="F9" s="23"/>
      <c r="G9" s="26"/>
      <c r="H9" s="24"/>
      <c r="I9" s="24" t="str">
        <f t="shared" si="0"/>
        <v/>
      </c>
      <c r="J9" s="24" t="str">
        <f t="shared" si="1"/>
        <v/>
      </c>
      <c r="K9" s="25"/>
    </row>
    <row r="10" customHeight="1" spans="1:11">
      <c r="A10" s="20"/>
      <c r="B10" s="21"/>
      <c r="C10" s="21"/>
      <c r="D10" s="21"/>
      <c r="E10" s="433"/>
      <c r="F10" s="23"/>
      <c r="G10" s="26"/>
      <c r="H10" s="24"/>
      <c r="I10" s="24" t="str">
        <f t="shared" si="0"/>
        <v/>
      </c>
      <c r="J10" s="24" t="str">
        <f t="shared" si="1"/>
        <v/>
      </c>
      <c r="K10" s="25"/>
    </row>
    <row r="11" customHeight="1" spans="1:11">
      <c r="A11" s="20"/>
      <c r="B11" s="21"/>
      <c r="C11" s="21"/>
      <c r="D11" s="21"/>
      <c r="E11" s="433"/>
      <c r="F11" s="23"/>
      <c r="G11" s="26"/>
      <c r="H11" s="24"/>
      <c r="I11" s="24" t="str">
        <f t="shared" si="0"/>
        <v/>
      </c>
      <c r="J11" s="24" t="str">
        <f t="shared" si="1"/>
        <v/>
      </c>
      <c r="K11" s="25"/>
    </row>
    <row r="12" customHeight="1" spans="1:11">
      <c r="A12" s="20"/>
      <c r="B12" s="21"/>
      <c r="C12" s="21"/>
      <c r="D12" s="21"/>
      <c r="E12" s="433"/>
      <c r="F12" s="23"/>
      <c r="G12" s="26"/>
      <c r="H12" s="24"/>
      <c r="I12" s="24" t="str">
        <f t="shared" si="0"/>
        <v/>
      </c>
      <c r="J12" s="24" t="str">
        <f t="shared" si="1"/>
        <v/>
      </c>
      <c r="K12" s="25"/>
    </row>
    <row r="13" customHeight="1" spans="1:11">
      <c r="A13" s="20"/>
      <c r="B13" s="21"/>
      <c r="C13" s="21"/>
      <c r="D13" s="21"/>
      <c r="E13" s="433"/>
      <c r="F13" s="23"/>
      <c r="G13" s="26"/>
      <c r="H13" s="24"/>
      <c r="I13" s="24" t="str">
        <f t="shared" si="0"/>
        <v/>
      </c>
      <c r="J13" s="24" t="str">
        <f t="shared" si="1"/>
        <v/>
      </c>
      <c r="K13" s="25"/>
    </row>
    <row r="14" customHeight="1" spans="1:11">
      <c r="A14" s="20"/>
      <c r="B14" s="21"/>
      <c r="C14" s="21"/>
      <c r="D14" s="21"/>
      <c r="E14" s="433"/>
      <c r="F14" s="23"/>
      <c r="G14" s="26"/>
      <c r="H14" s="24"/>
      <c r="I14" s="24" t="str">
        <f t="shared" si="0"/>
        <v/>
      </c>
      <c r="J14" s="24" t="str">
        <f t="shared" si="1"/>
        <v/>
      </c>
      <c r="K14" s="25"/>
    </row>
    <row r="15" customHeight="1" spans="1:11">
      <c r="A15" s="20"/>
      <c r="B15" s="21"/>
      <c r="C15" s="21"/>
      <c r="D15" s="21"/>
      <c r="E15" s="433"/>
      <c r="F15" s="23"/>
      <c r="G15" s="26"/>
      <c r="H15" s="24"/>
      <c r="I15" s="24" t="str">
        <f t="shared" si="0"/>
        <v/>
      </c>
      <c r="J15" s="24" t="str">
        <f t="shared" si="1"/>
        <v/>
      </c>
      <c r="K15" s="25"/>
    </row>
    <row r="16" customHeight="1" spans="1:11">
      <c r="A16" s="20"/>
      <c r="B16" s="21"/>
      <c r="C16" s="21"/>
      <c r="D16" s="21"/>
      <c r="E16" s="433"/>
      <c r="F16" s="23"/>
      <c r="G16" s="26"/>
      <c r="H16" s="24"/>
      <c r="I16" s="24" t="str">
        <f t="shared" si="0"/>
        <v/>
      </c>
      <c r="J16" s="24" t="str">
        <f t="shared" si="1"/>
        <v/>
      </c>
      <c r="K16" s="25"/>
    </row>
    <row r="17" customHeight="1" spans="1:11">
      <c r="A17" s="20"/>
      <c r="B17" s="21"/>
      <c r="C17" s="21"/>
      <c r="D17" s="21"/>
      <c r="E17" s="433"/>
      <c r="F17" s="23"/>
      <c r="G17" s="26"/>
      <c r="H17" s="24"/>
      <c r="I17" s="24" t="str">
        <f t="shared" si="0"/>
        <v/>
      </c>
      <c r="J17" s="24" t="str">
        <f t="shared" si="1"/>
        <v/>
      </c>
      <c r="K17" s="25"/>
    </row>
    <row r="18" customHeight="1" spans="1:11">
      <c r="A18" s="20"/>
      <c r="B18" s="21"/>
      <c r="C18" s="21"/>
      <c r="D18" s="21"/>
      <c r="E18" s="433"/>
      <c r="F18" s="23"/>
      <c r="G18" s="26"/>
      <c r="H18" s="24"/>
      <c r="I18" s="24" t="str">
        <f t="shared" si="0"/>
        <v/>
      </c>
      <c r="J18" s="24" t="str">
        <f t="shared" si="1"/>
        <v/>
      </c>
      <c r="K18" s="25"/>
    </row>
    <row r="19" customHeight="1" spans="1:11">
      <c r="A19" s="20"/>
      <c r="B19" s="21"/>
      <c r="C19" s="21"/>
      <c r="D19" s="21"/>
      <c r="E19" s="433"/>
      <c r="F19" s="23"/>
      <c r="G19" s="26"/>
      <c r="H19" s="24"/>
      <c r="I19" s="24" t="str">
        <f t="shared" si="0"/>
        <v/>
      </c>
      <c r="J19" s="24" t="str">
        <f t="shared" si="1"/>
        <v/>
      </c>
      <c r="K19" s="25"/>
    </row>
    <row r="20" customHeight="1" spans="1:11">
      <c r="A20" s="20"/>
      <c r="B20" s="21"/>
      <c r="C20" s="21"/>
      <c r="D20" s="21"/>
      <c r="E20" s="433"/>
      <c r="F20" s="23"/>
      <c r="G20" s="26"/>
      <c r="H20" s="24"/>
      <c r="I20" s="24" t="str">
        <f t="shared" si="0"/>
        <v/>
      </c>
      <c r="J20" s="24" t="str">
        <f t="shared" si="1"/>
        <v/>
      </c>
      <c r="K20" s="25"/>
    </row>
    <row r="21" customHeight="1" spans="1:11">
      <c r="A21" s="20"/>
      <c r="B21" s="21"/>
      <c r="C21" s="21"/>
      <c r="D21" s="21"/>
      <c r="E21" s="433"/>
      <c r="F21" s="23"/>
      <c r="G21" s="26"/>
      <c r="H21" s="24"/>
      <c r="I21" s="24" t="str">
        <f t="shared" si="0"/>
        <v/>
      </c>
      <c r="J21" s="24" t="str">
        <f t="shared" si="1"/>
        <v/>
      </c>
      <c r="K21" s="25"/>
    </row>
    <row r="22" customHeight="1" spans="1:11">
      <c r="A22" s="20"/>
      <c r="B22" s="21"/>
      <c r="C22" s="21"/>
      <c r="D22" s="21"/>
      <c r="E22" s="433"/>
      <c r="F22" s="23"/>
      <c r="G22" s="26"/>
      <c r="H22" s="24"/>
      <c r="I22" s="24" t="str">
        <f t="shared" si="0"/>
        <v/>
      </c>
      <c r="J22" s="24" t="str">
        <f t="shared" si="1"/>
        <v/>
      </c>
      <c r="K22" s="25"/>
    </row>
    <row r="23" customHeight="1" spans="1:11">
      <c r="A23" s="20"/>
      <c r="B23" s="21"/>
      <c r="C23" s="21"/>
      <c r="D23" s="21"/>
      <c r="E23" s="433"/>
      <c r="F23" s="23"/>
      <c r="G23" s="26"/>
      <c r="H23" s="24"/>
      <c r="I23" s="24" t="str">
        <f t="shared" si="0"/>
        <v/>
      </c>
      <c r="J23" s="24" t="str">
        <f t="shared" si="1"/>
        <v/>
      </c>
      <c r="K23" s="25"/>
    </row>
    <row r="24" customHeight="1" spans="1:11">
      <c r="A24" s="20"/>
      <c r="B24" s="21"/>
      <c r="C24" s="21"/>
      <c r="D24" s="21"/>
      <c r="E24" s="433"/>
      <c r="F24" s="23"/>
      <c r="G24" s="26"/>
      <c r="H24" s="24"/>
      <c r="I24" s="24" t="str">
        <f t="shared" si="0"/>
        <v/>
      </c>
      <c r="J24" s="24" t="str">
        <f t="shared" si="1"/>
        <v/>
      </c>
      <c r="K24" s="25"/>
    </row>
    <row r="25" customHeight="1" spans="1:11">
      <c r="A25" s="20"/>
      <c r="B25" s="21"/>
      <c r="C25" s="21"/>
      <c r="D25" s="21"/>
      <c r="E25" s="433"/>
      <c r="F25" s="23"/>
      <c r="G25" s="26"/>
      <c r="H25" s="24"/>
      <c r="I25" s="24" t="str">
        <f t="shared" si="0"/>
        <v/>
      </c>
      <c r="J25" s="24" t="str">
        <f t="shared" si="1"/>
        <v/>
      </c>
      <c r="K25" s="25"/>
    </row>
    <row r="26" customHeight="1" spans="1:11">
      <c r="A26" s="20"/>
      <c r="B26" s="21"/>
      <c r="C26" s="21"/>
      <c r="D26" s="21"/>
      <c r="E26" s="433"/>
      <c r="F26" s="23"/>
      <c r="G26" s="26"/>
      <c r="H26" s="24"/>
      <c r="I26" s="24" t="str">
        <f t="shared" si="0"/>
        <v/>
      </c>
      <c r="J26" s="24" t="str">
        <f t="shared" si="1"/>
        <v/>
      </c>
      <c r="K26" s="25"/>
    </row>
    <row r="27" customHeight="1" spans="1:11">
      <c r="A27" s="27" t="s">
        <v>530</v>
      </c>
      <c r="B27" s="57"/>
      <c r="C27" s="125"/>
      <c r="D27" s="125"/>
      <c r="E27" s="26">
        <f>SUM(E6:E26)</f>
        <v>0</v>
      </c>
      <c r="F27" s="26">
        <f>SUM(F6:F26)</f>
        <v>0</v>
      </c>
      <c r="G27" s="26">
        <f>SUM(G6:G26)</f>
        <v>0</v>
      </c>
      <c r="H27" s="24">
        <f>SUM(H6:H26)</f>
        <v>0</v>
      </c>
      <c r="I27" s="24">
        <f>SUM(I6:I26)</f>
        <v>0</v>
      </c>
      <c r="J27" s="24" t="str">
        <f t="shared" si="1"/>
        <v/>
      </c>
      <c r="K27" s="25"/>
    </row>
    <row r="28" customHeight="1" spans="1:9">
      <c r="A28" s="30" t="str">
        <f>封面!D9&amp;封面!F9</f>
        <v>产权持有人填表人：刘砚岷</v>
      </c>
      <c r="I28" s="5" t="str">
        <f>"评估人员："&amp;封面!F21</f>
        <v>评估人员：</v>
      </c>
    </row>
    <row r="29" customHeight="1" spans="1:1">
      <c r="A29" s="30" t="str">
        <f>CONCATENATE(封面!D13,封面!F13,封面!G13,封面!H13,封面!I13,封面!J13,封面!K13)</f>
        <v>填表日期：2024年9月20日</v>
      </c>
    </row>
  </sheetData>
  <mergeCells count="3">
    <mergeCell ref="A2:K2"/>
    <mergeCell ref="A3:K3"/>
    <mergeCell ref="A27:B27"/>
  </mergeCells>
  <hyperlinks>
    <hyperlink ref="A1" location="索引目录!D31" display="返回索引页"/>
    <hyperlink ref="B1" location="流动资产汇总!B20" display="返回"/>
  </hyperlinks>
  <printOptions horizontalCentered="1"/>
  <pageMargins left="0.354330708661417" right="0.354330708661417" top="0.78740157480315" bottom="0.78740157480315" header="1.06299212598425" footer="0.511811023622047"/>
  <pageSetup paperSize="9" scale="96" fitToHeight="0" orientation="landscape"/>
  <headerFooter alignWithMargins="0">
    <oddHeader>&amp;R&amp;"宋体,常规"&amp;9表&amp;"Times New Roman,常规"3-15
&amp;"宋体,常规"共&amp;"Times New Roman,常规"&amp;N&amp;"宋体,常规"页第&amp;"Times New Roman,常规"&amp;P&amp;"宋体,常规"页</oddHeader>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workbookViewId="0">
      <selection activeCell="A2" sqref="A2:L2"/>
    </sheetView>
  </sheetViews>
  <sheetFormatPr defaultColWidth="11" defaultRowHeight="15.75" customHeight="1"/>
  <cols>
    <col min="1" max="1" width="5.4" style="4" customWidth="1"/>
    <col min="2" max="2" width="18.5" style="4" customWidth="1"/>
    <col min="3" max="3" width="10.5" style="4" customWidth="1"/>
    <col min="4" max="4" width="8.4" style="5" customWidth="1"/>
    <col min="5" max="5" width="12.5" style="5" customWidth="1"/>
    <col min="6" max="6" width="14.4" style="5" customWidth="1" outlineLevel="1"/>
    <col min="7" max="7" width="13.1" style="5" customWidth="1"/>
    <col min="8" max="8" width="14.4" style="5" customWidth="1"/>
    <col min="9" max="9" width="11.4" style="5" customWidth="1"/>
    <col min="10" max="10" width="7.4" style="5" customWidth="1"/>
    <col min="11" max="30" width="9" style="5" customWidth="1"/>
    <col min="31" max="16384" width="11" style="5"/>
  </cols>
  <sheetData>
    <row r="1" s="1" customFormat="1" ht="12" customHeight="1" spans="1:11">
      <c r="A1" s="6" t="s">
        <v>135</v>
      </c>
      <c r="B1" s="38" t="s">
        <v>429</v>
      </c>
      <c r="C1" s="8"/>
      <c r="D1" s="9"/>
      <c r="E1" s="9"/>
      <c r="F1" s="9"/>
      <c r="G1" s="9"/>
      <c r="H1" s="9"/>
      <c r="I1" s="9"/>
      <c r="J1" s="9"/>
      <c r="K1" s="9"/>
    </row>
    <row r="2" s="2" customFormat="1" ht="29.4" customHeight="1" spans="1:11">
      <c r="A2" s="10" t="s">
        <v>688</v>
      </c>
      <c r="B2" s="11"/>
      <c r="C2" s="11"/>
      <c r="D2" s="11"/>
      <c r="E2" s="11"/>
      <c r="F2" s="11"/>
      <c r="G2" s="11"/>
      <c r="H2" s="11"/>
      <c r="I2" s="11"/>
      <c r="J2" s="11"/>
      <c r="K2" s="11"/>
    </row>
    <row r="3" ht="14.25" customHeight="1" spans="1:11">
      <c r="A3" s="12" t="str">
        <f>CONCATENATE(封面!D7,封面!F7,封面!G7,封面!H7,封面!I7,封面!J7,封面!K7)</f>
        <v>评估基准日：2024年8月31日</v>
      </c>
      <c r="B3" s="12"/>
      <c r="C3" s="12"/>
      <c r="D3" s="12"/>
      <c r="E3" s="12"/>
      <c r="F3" s="12"/>
      <c r="G3" s="13"/>
      <c r="H3" s="13"/>
      <c r="I3" s="13"/>
      <c r="J3" s="13"/>
      <c r="K3" s="13"/>
    </row>
    <row r="4" customHeight="1" spans="1:11">
      <c r="A4" s="14" t="str">
        <f>封面!D5&amp;封面!F5</f>
        <v>产权持有人：中石油昆仑燃气有限公司开封分公司</v>
      </c>
      <c r="K4" s="15" t="e">
        <f>#REF!</f>
        <v>#REF!</v>
      </c>
    </row>
    <row r="5" s="3" customFormat="1" ht="27" customHeight="1" spans="1:11">
      <c r="A5" s="16" t="s">
        <v>462</v>
      </c>
      <c r="B5" s="16" t="s">
        <v>689</v>
      </c>
      <c r="C5" s="43" t="s">
        <v>690</v>
      </c>
      <c r="D5" s="46" t="s">
        <v>691</v>
      </c>
      <c r="E5" s="46" t="s">
        <v>692</v>
      </c>
      <c r="F5" s="17" t="s">
        <v>433</v>
      </c>
      <c r="G5" s="18" t="s">
        <v>434</v>
      </c>
      <c r="H5" s="19" t="s">
        <v>435</v>
      </c>
      <c r="I5" s="19" t="s">
        <v>436</v>
      </c>
      <c r="J5" s="19" t="s">
        <v>467</v>
      </c>
      <c r="K5" s="19" t="s">
        <v>476</v>
      </c>
    </row>
    <row r="6" customHeight="1" spans="1:11">
      <c r="A6" s="20"/>
      <c r="B6" s="21"/>
      <c r="C6" s="29"/>
      <c r="D6" s="455"/>
      <c r="E6" s="24"/>
      <c r="F6" s="23"/>
      <c r="G6" s="26"/>
      <c r="H6" s="24"/>
      <c r="I6" s="24" t="str">
        <f>IF(H6-G6=0,"",(H6-G6))</f>
        <v/>
      </c>
      <c r="J6" s="24" t="str">
        <f t="shared" ref="J6:J27" si="0">IF(G6=0,"",(H6-G6)/G6*100)</f>
        <v/>
      </c>
      <c r="K6" s="25"/>
    </row>
    <row r="7" customHeight="1" spans="1:11">
      <c r="A7" s="20"/>
      <c r="B7" s="21"/>
      <c r="C7" s="29"/>
      <c r="D7" s="455"/>
      <c r="E7" s="24"/>
      <c r="F7" s="23"/>
      <c r="G7" s="26"/>
      <c r="H7" s="24"/>
      <c r="I7" s="24" t="str">
        <f>IF(H7-G7=0,"",(H7-G7))</f>
        <v/>
      </c>
      <c r="J7" s="24" t="str">
        <f t="shared" si="0"/>
        <v/>
      </c>
      <c r="K7" s="25"/>
    </row>
    <row r="8" customHeight="1" spans="1:11">
      <c r="A8" s="20"/>
      <c r="B8" s="21"/>
      <c r="C8" s="29"/>
      <c r="D8" s="455"/>
      <c r="E8" s="24"/>
      <c r="F8" s="23"/>
      <c r="G8" s="26"/>
      <c r="H8" s="24"/>
      <c r="I8" s="24" t="str">
        <f t="shared" ref="I8:I27" si="1">IF(H8-G8=0,"",(H8-G8))</f>
        <v/>
      </c>
      <c r="J8" s="24" t="str">
        <f t="shared" si="0"/>
        <v/>
      </c>
      <c r="K8" s="25"/>
    </row>
    <row r="9" customHeight="1" spans="1:11">
      <c r="A9" s="20"/>
      <c r="B9" s="21"/>
      <c r="C9" s="29"/>
      <c r="D9" s="455"/>
      <c r="E9" s="24"/>
      <c r="F9" s="23"/>
      <c r="G9" s="26"/>
      <c r="H9" s="24"/>
      <c r="I9" s="24" t="str">
        <f t="shared" si="1"/>
        <v/>
      </c>
      <c r="J9" s="24" t="str">
        <f t="shared" si="0"/>
        <v/>
      </c>
      <c r="K9" s="25"/>
    </row>
    <row r="10" customHeight="1" spans="1:11">
      <c r="A10" s="20"/>
      <c r="B10" s="21"/>
      <c r="C10" s="29"/>
      <c r="D10" s="455"/>
      <c r="E10" s="24"/>
      <c r="F10" s="23"/>
      <c r="G10" s="26"/>
      <c r="H10" s="24"/>
      <c r="I10" s="24" t="str">
        <f t="shared" si="1"/>
        <v/>
      </c>
      <c r="J10" s="24" t="str">
        <f t="shared" si="0"/>
        <v/>
      </c>
      <c r="K10" s="25"/>
    </row>
    <row r="11" customHeight="1" spans="1:11">
      <c r="A11" s="20"/>
      <c r="B11" s="21"/>
      <c r="C11" s="29"/>
      <c r="D11" s="455"/>
      <c r="E11" s="24"/>
      <c r="F11" s="23"/>
      <c r="G11" s="26"/>
      <c r="H11" s="24"/>
      <c r="I11" s="24" t="str">
        <f t="shared" si="1"/>
        <v/>
      </c>
      <c r="J11" s="24" t="str">
        <f t="shared" si="0"/>
        <v/>
      </c>
      <c r="K11" s="25"/>
    </row>
    <row r="12" customHeight="1" spans="1:11">
      <c r="A12" s="20"/>
      <c r="B12" s="21"/>
      <c r="C12" s="29"/>
      <c r="D12" s="455"/>
      <c r="E12" s="24"/>
      <c r="F12" s="23"/>
      <c r="G12" s="26"/>
      <c r="H12" s="24"/>
      <c r="I12" s="24" t="str">
        <f t="shared" si="1"/>
        <v/>
      </c>
      <c r="J12" s="24" t="str">
        <f t="shared" si="0"/>
        <v/>
      </c>
      <c r="K12" s="25"/>
    </row>
    <row r="13" customHeight="1" spans="1:11">
      <c r="A13" s="20"/>
      <c r="B13" s="21"/>
      <c r="C13" s="29"/>
      <c r="D13" s="455"/>
      <c r="E13" s="24"/>
      <c r="F13" s="23"/>
      <c r="G13" s="26"/>
      <c r="H13" s="24"/>
      <c r="I13" s="24" t="str">
        <f t="shared" si="1"/>
        <v/>
      </c>
      <c r="J13" s="24" t="str">
        <f t="shared" si="0"/>
        <v/>
      </c>
      <c r="K13" s="25"/>
    </row>
    <row r="14" customHeight="1" spans="1:11">
      <c r="A14" s="20"/>
      <c r="B14" s="21"/>
      <c r="C14" s="29"/>
      <c r="D14" s="455"/>
      <c r="E14" s="24"/>
      <c r="F14" s="23"/>
      <c r="G14" s="26"/>
      <c r="H14" s="24"/>
      <c r="I14" s="24" t="str">
        <f t="shared" si="1"/>
        <v/>
      </c>
      <c r="J14" s="24" t="str">
        <f t="shared" si="0"/>
        <v/>
      </c>
      <c r="K14" s="25"/>
    </row>
    <row r="15" customHeight="1" spans="1:11">
      <c r="A15" s="20"/>
      <c r="B15" s="21"/>
      <c r="C15" s="29"/>
      <c r="D15" s="455"/>
      <c r="E15" s="24"/>
      <c r="F15" s="23"/>
      <c r="G15" s="26"/>
      <c r="H15" s="24"/>
      <c r="I15" s="24" t="str">
        <f t="shared" si="1"/>
        <v/>
      </c>
      <c r="J15" s="24" t="str">
        <f t="shared" si="0"/>
        <v/>
      </c>
      <c r="K15" s="25"/>
    </row>
    <row r="16" customHeight="1" spans="1:11">
      <c r="A16" s="20"/>
      <c r="B16" s="21"/>
      <c r="C16" s="29"/>
      <c r="D16" s="455"/>
      <c r="E16" s="24"/>
      <c r="F16" s="23"/>
      <c r="G16" s="26"/>
      <c r="H16" s="24"/>
      <c r="I16" s="24" t="str">
        <f t="shared" si="1"/>
        <v/>
      </c>
      <c r="J16" s="24" t="str">
        <f t="shared" si="0"/>
        <v/>
      </c>
      <c r="K16" s="25"/>
    </row>
    <row r="17" customHeight="1" spans="1:11">
      <c r="A17" s="20"/>
      <c r="B17" s="21"/>
      <c r="C17" s="29"/>
      <c r="D17" s="455"/>
      <c r="E17" s="24"/>
      <c r="F17" s="23"/>
      <c r="G17" s="26"/>
      <c r="H17" s="24"/>
      <c r="I17" s="24" t="str">
        <f t="shared" si="1"/>
        <v/>
      </c>
      <c r="J17" s="24" t="str">
        <f t="shared" si="0"/>
        <v/>
      </c>
      <c r="K17" s="25"/>
    </row>
    <row r="18" customHeight="1" spans="1:11">
      <c r="A18" s="20"/>
      <c r="B18" s="21"/>
      <c r="C18" s="29"/>
      <c r="D18" s="455"/>
      <c r="E18" s="24"/>
      <c r="F18" s="23"/>
      <c r="G18" s="26"/>
      <c r="H18" s="24"/>
      <c r="I18" s="24" t="str">
        <f t="shared" si="1"/>
        <v/>
      </c>
      <c r="J18" s="24" t="str">
        <f t="shared" si="0"/>
        <v/>
      </c>
      <c r="K18" s="25"/>
    </row>
    <row r="19" customHeight="1" spans="1:11">
      <c r="A19" s="20"/>
      <c r="B19" s="21"/>
      <c r="C19" s="29"/>
      <c r="D19" s="455"/>
      <c r="E19" s="24"/>
      <c r="F19" s="23"/>
      <c r="G19" s="26"/>
      <c r="H19" s="24"/>
      <c r="I19" s="24" t="str">
        <f t="shared" si="1"/>
        <v/>
      </c>
      <c r="J19" s="24" t="str">
        <f t="shared" si="0"/>
        <v/>
      </c>
      <c r="K19" s="25"/>
    </row>
    <row r="20" customHeight="1" spans="1:11">
      <c r="A20" s="20"/>
      <c r="B20" s="21"/>
      <c r="C20" s="29"/>
      <c r="D20" s="455"/>
      <c r="E20" s="24"/>
      <c r="F20" s="23"/>
      <c r="G20" s="26"/>
      <c r="H20" s="24"/>
      <c r="I20" s="24" t="str">
        <f t="shared" si="1"/>
        <v/>
      </c>
      <c r="J20" s="24" t="str">
        <f t="shared" si="0"/>
        <v/>
      </c>
      <c r="K20" s="25"/>
    </row>
    <row r="21" customHeight="1" spans="1:11">
      <c r="A21" s="20"/>
      <c r="B21" s="21"/>
      <c r="C21" s="29"/>
      <c r="D21" s="455"/>
      <c r="E21" s="24"/>
      <c r="F21" s="23"/>
      <c r="G21" s="26"/>
      <c r="H21" s="24"/>
      <c r="I21" s="24" t="str">
        <f t="shared" si="1"/>
        <v/>
      </c>
      <c r="J21" s="24" t="str">
        <f t="shared" si="0"/>
        <v/>
      </c>
      <c r="K21" s="25"/>
    </row>
    <row r="22" customHeight="1" spans="1:11">
      <c r="A22" s="20"/>
      <c r="B22" s="21"/>
      <c r="C22" s="29"/>
      <c r="D22" s="455"/>
      <c r="E22" s="24"/>
      <c r="F22" s="23"/>
      <c r="G22" s="26"/>
      <c r="H22" s="24"/>
      <c r="I22" s="24" t="str">
        <f t="shared" si="1"/>
        <v/>
      </c>
      <c r="J22" s="24" t="str">
        <f t="shared" si="0"/>
        <v/>
      </c>
      <c r="K22" s="25"/>
    </row>
    <row r="23" customHeight="1" spans="1:11">
      <c r="A23" s="20"/>
      <c r="B23" s="21"/>
      <c r="C23" s="29"/>
      <c r="D23" s="455"/>
      <c r="E23" s="24"/>
      <c r="F23" s="23"/>
      <c r="G23" s="26"/>
      <c r="H23" s="24"/>
      <c r="I23" s="24" t="str">
        <f t="shared" si="1"/>
        <v/>
      </c>
      <c r="J23" s="24" t="str">
        <f t="shared" si="0"/>
        <v/>
      </c>
      <c r="K23" s="25"/>
    </row>
    <row r="24" customHeight="1" spans="1:11">
      <c r="A24" s="20"/>
      <c r="B24" s="21"/>
      <c r="C24" s="29"/>
      <c r="D24" s="455"/>
      <c r="E24" s="24"/>
      <c r="F24" s="23"/>
      <c r="G24" s="26"/>
      <c r="H24" s="24"/>
      <c r="I24" s="24" t="str">
        <f t="shared" si="1"/>
        <v/>
      </c>
      <c r="J24" s="24" t="str">
        <f t="shared" si="0"/>
        <v/>
      </c>
      <c r="K24" s="25"/>
    </row>
    <row r="25" customHeight="1" spans="1:11">
      <c r="A25" s="196" t="s">
        <v>693</v>
      </c>
      <c r="B25" s="65"/>
      <c r="C25" s="29"/>
      <c r="D25" s="455"/>
      <c r="E25" s="24">
        <f>SUM(E6:E24)</f>
        <v>0</v>
      </c>
      <c r="F25" s="23">
        <f>SUM(F6:F24)</f>
        <v>0</v>
      </c>
      <c r="G25" s="26">
        <f>SUM(G6:G24)</f>
        <v>0</v>
      </c>
      <c r="H25" s="24">
        <f>SUM(H6:H24)</f>
        <v>0</v>
      </c>
      <c r="I25" s="24" t="str">
        <f t="shared" si="1"/>
        <v/>
      </c>
      <c r="J25" s="24" t="str">
        <f t="shared" si="0"/>
        <v/>
      </c>
      <c r="K25" s="25"/>
    </row>
    <row r="26" customHeight="1" spans="1:11">
      <c r="A26" s="196" t="s">
        <v>694</v>
      </c>
      <c r="B26" s="65"/>
      <c r="C26" s="29"/>
      <c r="D26" s="455"/>
      <c r="E26" s="24"/>
      <c r="F26" s="23"/>
      <c r="G26" s="26"/>
      <c r="H26" s="24"/>
      <c r="I26" s="24" t="str">
        <f t="shared" si="1"/>
        <v/>
      </c>
      <c r="J26" s="24" t="str">
        <f t="shared" si="0"/>
        <v/>
      </c>
      <c r="K26" s="25"/>
    </row>
    <row r="27" customHeight="1" spans="1:11">
      <c r="A27" s="27" t="s">
        <v>530</v>
      </c>
      <c r="B27" s="57"/>
      <c r="C27" s="29"/>
      <c r="D27" s="455"/>
      <c r="E27" s="24">
        <f>E25-E26</f>
        <v>0</v>
      </c>
      <c r="F27" s="23">
        <f>F25-F26</f>
        <v>0</v>
      </c>
      <c r="G27" s="26">
        <f>G25-G26</f>
        <v>0</v>
      </c>
      <c r="H27" s="24">
        <f>H25-H26</f>
        <v>0</v>
      </c>
      <c r="I27" s="24" t="str">
        <f t="shared" si="1"/>
        <v/>
      </c>
      <c r="J27" s="24" t="str">
        <f t="shared" si="0"/>
        <v/>
      </c>
      <c r="K27" s="25"/>
    </row>
    <row r="28" customHeight="1" spans="1:8">
      <c r="A28" s="30" t="str">
        <f>封面!D9&amp;封面!F9</f>
        <v>产权持有人填表人：刘砚岷</v>
      </c>
      <c r="H28" s="5" t="str">
        <f>"评估人员："&amp;封面!F25</f>
        <v>评估人员：</v>
      </c>
    </row>
    <row r="29" customHeight="1" spans="1:1">
      <c r="A29" s="30" t="str">
        <f>CONCATENATE(封面!D13,封面!F13,封面!G13,封面!H13,封面!I13,封面!J13,封面!K13)</f>
        <v>填表日期：2024年9月20日</v>
      </c>
    </row>
  </sheetData>
  <mergeCells count="5">
    <mergeCell ref="A2:K2"/>
    <mergeCell ref="A3:K3"/>
    <mergeCell ref="A25:B25"/>
    <mergeCell ref="A26:B26"/>
    <mergeCell ref="A27:B27"/>
  </mergeCells>
  <hyperlinks>
    <hyperlink ref="A1" location="索引目录!D32" display="返回索引页"/>
    <hyperlink ref="B1" location="非流动资产汇总!B6" display="返回"/>
  </hyperlinks>
  <printOptions horizontalCentered="1"/>
  <pageMargins left="0.354330708661417" right="0.354330708661417" top="0.78740157480315" bottom="0.78740157480315" header="0.79" footer="0.511811023622047"/>
  <pageSetup paperSize="9" fitToHeight="0" orientation="landscape"/>
  <headerFooter alignWithMargins="0">
    <oddHeader>&amp;R&amp;"宋体,常规"&amp;9表&amp;"Times New Roman,常规"4-1
&amp;"宋体,常规"共&amp;"Times New Roman,常规"&amp;N&amp;"宋体,常规"页第&amp;"Times New Roman,常规"&amp;P&amp;"宋体,常规"页</oddHeader>
  </headerFooter>
  <legacyDrawing r:id="rId2"/>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2" sqref="A2:L2"/>
    </sheetView>
  </sheetViews>
  <sheetFormatPr defaultColWidth="11" defaultRowHeight="15.75" customHeight="1"/>
  <cols>
    <col min="1" max="1" width="4.4" style="4" customWidth="1"/>
    <col min="2" max="2" width="20" style="4" customWidth="1"/>
    <col min="3" max="3" width="10" style="4" customWidth="1"/>
    <col min="4" max="4" width="7.9" style="5" customWidth="1"/>
    <col min="5" max="5" width="9" style="5" customWidth="1"/>
    <col min="6" max="6" width="15" style="5" customWidth="1" outlineLevel="1"/>
    <col min="7" max="7" width="13.1" style="5" customWidth="1"/>
    <col min="8" max="8" width="12.6" style="5" customWidth="1"/>
    <col min="9" max="9" width="10.6" style="5" customWidth="1"/>
    <col min="10" max="10" width="7" style="5" customWidth="1"/>
    <col min="11" max="11" width="10.6" style="5" customWidth="1"/>
    <col min="12" max="30" width="9" style="5" customWidth="1"/>
    <col min="31" max="16384" width="11" style="5"/>
  </cols>
  <sheetData>
    <row r="1" s="1" customFormat="1" ht="12" customHeight="1" spans="1:11">
      <c r="A1" s="6" t="s">
        <v>135</v>
      </c>
      <c r="B1" s="38" t="s">
        <v>429</v>
      </c>
      <c r="C1" s="8"/>
      <c r="D1" s="9"/>
      <c r="E1" s="9"/>
      <c r="F1" s="9"/>
      <c r="G1" s="9"/>
      <c r="H1" s="9"/>
      <c r="I1" s="9"/>
      <c r="J1" s="9"/>
      <c r="K1" s="9"/>
    </row>
    <row r="2" s="2" customFormat="1" ht="29.4" customHeight="1" spans="1:11">
      <c r="A2" s="10" t="s">
        <v>695</v>
      </c>
      <c r="B2" s="11"/>
      <c r="C2" s="11"/>
      <c r="D2" s="11"/>
      <c r="E2" s="11"/>
      <c r="F2" s="11"/>
      <c r="G2" s="11"/>
      <c r="H2" s="11"/>
      <c r="I2" s="11"/>
      <c r="J2" s="11"/>
      <c r="K2" s="11"/>
    </row>
    <row r="3" ht="14.25" customHeight="1" spans="1:12">
      <c r="A3" s="12" t="str">
        <f>CONCATENATE(封面!D7,封面!F7,封面!G7,封面!H7,封面!I7,封面!J7,封面!K7)</f>
        <v>评估基准日：2024年8月31日</v>
      </c>
      <c r="B3" s="12"/>
      <c r="C3" s="12"/>
      <c r="D3" s="12"/>
      <c r="E3" s="12"/>
      <c r="F3" s="12"/>
      <c r="G3" s="12"/>
      <c r="H3" s="13"/>
      <c r="I3" s="13"/>
      <c r="J3" s="13"/>
      <c r="K3" s="13"/>
      <c r="L3" s="3"/>
    </row>
    <row r="4" customHeight="1" spans="1:11">
      <c r="A4" s="14" t="str">
        <f>封面!D5&amp;封面!F5</f>
        <v>产权持有人：中石油昆仑燃气有限公司开封分公司</v>
      </c>
      <c r="K4" s="15" t="e">
        <f>#REF!</f>
        <v>#REF!</v>
      </c>
    </row>
    <row r="5" s="3" customFormat="1" customHeight="1" spans="1:11">
      <c r="A5" s="16" t="s">
        <v>462</v>
      </c>
      <c r="B5" s="16" t="s">
        <v>689</v>
      </c>
      <c r="C5" s="16" t="s">
        <v>696</v>
      </c>
      <c r="D5" s="46" t="s">
        <v>691</v>
      </c>
      <c r="E5" s="19" t="s">
        <v>566</v>
      </c>
      <c r="F5" s="17" t="s">
        <v>433</v>
      </c>
      <c r="G5" s="18" t="s">
        <v>434</v>
      </c>
      <c r="H5" s="19" t="s">
        <v>435</v>
      </c>
      <c r="I5" s="19" t="s">
        <v>436</v>
      </c>
      <c r="J5" s="19" t="s">
        <v>467</v>
      </c>
      <c r="K5" s="19" t="s">
        <v>476</v>
      </c>
    </row>
    <row r="6" customHeight="1" spans="1:11">
      <c r="A6" s="20"/>
      <c r="B6" s="21"/>
      <c r="C6" s="29"/>
      <c r="D6" s="455"/>
      <c r="E6" s="24"/>
      <c r="F6" s="23"/>
      <c r="G6" s="26"/>
      <c r="H6" s="24"/>
      <c r="I6" s="24" t="str">
        <f t="shared" ref="I6:I27" si="0">IF(H6-G6=0,"",(H6-G6))</f>
        <v/>
      </c>
      <c r="J6" s="24" t="str">
        <f>IF(G6=0,"",(H6-G6)/G6*100)</f>
        <v/>
      </c>
      <c r="K6" s="25"/>
    </row>
    <row r="7" customHeight="1" spans="1:11">
      <c r="A7" s="20"/>
      <c r="B7" s="21"/>
      <c r="C7" s="29"/>
      <c r="D7" s="455"/>
      <c r="E7" s="24"/>
      <c r="F7" s="23"/>
      <c r="G7" s="26"/>
      <c r="H7" s="24"/>
      <c r="I7" s="24" t="str">
        <f t="shared" si="0"/>
        <v/>
      </c>
      <c r="J7" s="24" t="str">
        <f t="shared" ref="J7:J27" si="1">IF(G7=0,"",(H7-G7)/G7*100)</f>
        <v/>
      </c>
      <c r="K7" s="25"/>
    </row>
    <row r="8" customHeight="1" spans="1:11">
      <c r="A8" s="20"/>
      <c r="B8" s="21"/>
      <c r="C8" s="29"/>
      <c r="D8" s="455"/>
      <c r="E8" s="24"/>
      <c r="F8" s="23"/>
      <c r="G8" s="26"/>
      <c r="H8" s="24"/>
      <c r="I8" s="24" t="str">
        <f t="shared" si="0"/>
        <v/>
      </c>
      <c r="J8" s="24" t="str">
        <f t="shared" si="1"/>
        <v/>
      </c>
      <c r="K8" s="25"/>
    </row>
    <row r="9" customHeight="1" spans="1:11">
      <c r="A9" s="20"/>
      <c r="B9" s="21"/>
      <c r="C9" s="29"/>
      <c r="D9" s="455"/>
      <c r="E9" s="24"/>
      <c r="F9" s="23"/>
      <c r="G9" s="26"/>
      <c r="H9" s="24"/>
      <c r="I9" s="24" t="str">
        <f t="shared" si="0"/>
        <v/>
      </c>
      <c r="J9" s="24" t="str">
        <f t="shared" si="1"/>
        <v/>
      </c>
      <c r="K9" s="25"/>
    </row>
    <row r="10" customHeight="1" spans="1:11">
      <c r="A10" s="20"/>
      <c r="B10" s="21"/>
      <c r="C10" s="29"/>
      <c r="D10" s="455"/>
      <c r="E10" s="24"/>
      <c r="F10" s="23"/>
      <c r="G10" s="26"/>
      <c r="H10" s="24"/>
      <c r="I10" s="24" t="str">
        <f t="shared" si="0"/>
        <v/>
      </c>
      <c r="J10" s="24" t="str">
        <f t="shared" si="1"/>
        <v/>
      </c>
      <c r="K10" s="25"/>
    </row>
    <row r="11" customHeight="1" spans="1:11">
      <c r="A11" s="20"/>
      <c r="B11" s="21"/>
      <c r="C11" s="29"/>
      <c r="D11" s="455"/>
      <c r="E11" s="24"/>
      <c r="F11" s="23"/>
      <c r="G11" s="26"/>
      <c r="H11" s="24"/>
      <c r="I11" s="24" t="str">
        <f t="shared" si="0"/>
        <v/>
      </c>
      <c r="J11" s="24" t="str">
        <f t="shared" si="1"/>
        <v/>
      </c>
      <c r="K11" s="25"/>
    </row>
    <row r="12" customHeight="1" spans="1:11">
      <c r="A12" s="20"/>
      <c r="B12" s="21"/>
      <c r="C12" s="29"/>
      <c r="D12" s="455"/>
      <c r="E12" s="24"/>
      <c r="F12" s="23"/>
      <c r="G12" s="26"/>
      <c r="H12" s="24"/>
      <c r="I12" s="24" t="str">
        <f t="shared" si="0"/>
        <v/>
      </c>
      <c r="J12" s="24" t="str">
        <f t="shared" si="1"/>
        <v/>
      </c>
      <c r="K12" s="25"/>
    </row>
    <row r="13" customHeight="1" spans="1:11">
      <c r="A13" s="20"/>
      <c r="B13" s="21"/>
      <c r="C13" s="29"/>
      <c r="D13" s="455"/>
      <c r="E13" s="24"/>
      <c r="F13" s="23"/>
      <c r="G13" s="26"/>
      <c r="H13" s="24"/>
      <c r="I13" s="24" t="str">
        <f t="shared" si="0"/>
        <v/>
      </c>
      <c r="J13" s="24" t="str">
        <f t="shared" si="1"/>
        <v/>
      </c>
      <c r="K13" s="25"/>
    </row>
    <row r="14" customHeight="1" spans="1:11">
      <c r="A14" s="20"/>
      <c r="B14" s="21"/>
      <c r="C14" s="29"/>
      <c r="D14" s="455"/>
      <c r="E14" s="24"/>
      <c r="F14" s="23"/>
      <c r="G14" s="26"/>
      <c r="H14" s="24"/>
      <c r="I14" s="24" t="str">
        <f t="shared" si="0"/>
        <v/>
      </c>
      <c r="J14" s="24" t="str">
        <f t="shared" si="1"/>
        <v/>
      </c>
      <c r="K14" s="25"/>
    </row>
    <row r="15" customHeight="1" spans="1:11">
      <c r="A15" s="20"/>
      <c r="B15" s="21"/>
      <c r="C15" s="29"/>
      <c r="D15" s="455"/>
      <c r="E15" s="24"/>
      <c r="F15" s="23"/>
      <c r="G15" s="26"/>
      <c r="H15" s="24"/>
      <c r="I15" s="24" t="str">
        <f t="shared" si="0"/>
        <v/>
      </c>
      <c r="J15" s="24" t="str">
        <f t="shared" si="1"/>
        <v/>
      </c>
      <c r="K15" s="25"/>
    </row>
    <row r="16" customHeight="1" spans="1:11">
      <c r="A16" s="20"/>
      <c r="B16" s="21"/>
      <c r="C16" s="29"/>
      <c r="D16" s="455"/>
      <c r="E16" s="24"/>
      <c r="F16" s="23"/>
      <c r="G16" s="26"/>
      <c r="H16" s="24"/>
      <c r="I16" s="24" t="str">
        <f t="shared" si="0"/>
        <v/>
      </c>
      <c r="J16" s="24" t="str">
        <f t="shared" si="1"/>
        <v/>
      </c>
      <c r="K16" s="25"/>
    </row>
    <row r="17" customHeight="1" spans="1:11">
      <c r="A17" s="20"/>
      <c r="B17" s="21"/>
      <c r="C17" s="29"/>
      <c r="D17" s="455"/>
      <c r="E17" s="24"/>
      <c r="F17" s="23"/>
      <c r="G17" s="26"/>
      <c r="H17" s="24"/>
      <c r="I17" s="24" t="str">
        <f t="shared" si="0"/>
        <v/>
      </c>
      <c r="J17" s="24" t="str">
        <f t="shared" si="1"/>
        <v/>
      </c>
      <c r="K17" s="25"/>
    </row>
    <row r="18" customHeight="1" spans="1:11">
      <c r="A18" s="20"/>
      <c r="B18" s="21"/>
      <c r="C18" s="29"/>
      <c r="D18" s="455"/>
      <c r="E18" s="24"/>
      <c r="F18" s="23"/>
      <c r="G18" s="26"/>
      <c r="H18" s="24"/>
      <c r="I18" s="24" t="str">
        <f t="shared" si="0"/>
        <v/>
      </c>
      <c r="J18" s="24" t="str">
        <f t="shared" si="1"/>
        <v/>
      </c>
      <c r="K18" s="25"/>
    </row>
    <row r="19" customHeight="1" spans="1:11">
      <c r="A19" s="20"/>
      <c r="B19" s="21"/>
      <c r="C19" s="29"/>
      <c r="D19" s="455"/>
      <c r="E19" s="24"/>
      <c r="F19" s="23"/>
      <c r="G19" s="26"/>
      <c r="H19" s="24"/>
      <c r="I19" s="24" t="str">
        <f t="shared" si="0"/>
        <v/>
      </c>
      <c r="J19" s="24" t="str">
        <f t="shared" si="1"/>
        <v/>
      </c>
      <c r="K19" s="25"/>
    </row>
    <row r="20" customHeight="1" spans="1:11">
      <c r="A20" s="20"/>
      <c r="B20" s="21"/>
      <c r="C20" s="29"/>
      <c r="D20" s="455"/>
      <c r="E20" s="24"/>
      <c r="F20" s="23"/>
      <c r="G20" s="26"/>
      <c r="H20" s="24"/>
      <c r="I20" s="24" t="str">
        <f t="shared" si="0"/>
        <v/>
      </c>
      <c r="J20" s="24" t="str">
        <f t="shared" si="1"/>
        <v/>
      </c>
      <c r="K20" s="25"/>
    </row>
    <row r="21" customHeight="1" spans="1:11">
      <c r="A21" s="20"/>
      <c r="B21" s="21"/>
      <c r="C21" s="29"/>
      <c r="D21" s="455"/>
      <c r="E21" s="24"/>
      <c r="F21" s="23"/>
      <c r="G21" s="26"/>
      <c r="H21" s="24"/>
      <c r="I21" s="24" t="str">
        <f t="shared" si="0"/>
        <v/>
      </c>
      <c r="J21" s="24" t="str">
        <f t="shared" si="1"/>
        <v/>
      </c>
      <c r="K21" s="25"/>
    </row>
    <row r="22" customHeight="1" spans="1:11">
      <c r="A22" s="20"/>
      <c r="B22" s="21"/>
      <c r="C22" s="29"/>
      <c r="D22" s="455"/>
      <c r="E22" s="24"/>
      <c r="F22" s="23"/>
      <c r="G22" s="26"/>
      <c r="H22" s="24"/>
      <c r="I22" s="24" t="str">
        <f t="shared" si="0"/>
        <v/>
      </c>
      <c r="J22" s="24" t="str">
        <f t="shared" si="1"/>
        <v/>
      </c>
      <c r="K22" s="25"/>
    </row>
    <row r="23" customHeight="1" spans="1:11">
      <c r="A23" s="20"/>
      <c r="B23" s="21"/>
      <c r="C23" s="29"/>
      <c r="D23" s="455"/>
      <c r="E23" s="24"/>
      <c r="F23" s="23"/>
      <c r="G23" s="26"/>
      <c r="H23" s="24"/>
      <c r="I23" s="24" t="str">
        <f t="shared" si="0"/>
        <v/>
      </c>
      <c r="J23" s="24" t="str">
        <f t="shared" si="1"/>
        <v/>
      </c>
      <c r="K23" s="25"/>
    </row>
    <row r="24" customHeight="1" spans="1:11">
      <c r="A24" s="20"/>
      <c r="B24" s="21"/>
      <c r="C24" s="29"/>
      <c r="D24" s="455"/>
      <c r="E24" s="24"/>
      <c r="F24" s="23"/>
      <c r="G24" s="26"/>
      <c r="H24" s="24"/>
      <c r="I24" s="24" t="str">
        <f t="shared" si="0"/>
        <v/>
      </c>
      <c r="J24" s="24" t="str">
        <f t="shared" si="1"/>
        <v/>
      </c>
      <c r="K24" s="25"/>
    </row>
    <row r="25" customHeight="1" spans="1:11">
      <c r="A25" s="27" t="s">
        <v>530</v>
      </c>
      <c r="B25" s="57"/>
      <c r="C25" s="29"/>
      <c r="D25" s="455"/>
      <c r="E25" s="24">
        <f>SUM(E6:E24)</f>
        <v>0</v>
      </c>
      <c r="F25" s="23">
        <f>SUM(F6:F24)</f>
        <v>0</v>
      </c>
      <c r="G25" s="26">
        <f>SUM(G6:G24)</f>
        <v>0</v>
      </c>
      <c r="H25" s="24">
        <f>SUM(H6:H24)</f>
        <v>0</v>
      </c>
      <c r="I25" s="24" t="str">
        <f t="shared" si="0"/>
        <v/>
      </c>
      <c r="J25" s="24" t="str">
        <f t="shared" si="1"/>
        <v/>
      </c>
      <c r="K25" s="25"/>
    </row>
    <row r="26" customHeight="1" spans="1:11">
      <c r="A26" s="27" t="s">
        <v>697</v>
      </c>
      <c r="B26" s="28"/>
      <c r="C26" s="29"/>
      <c r="D26" s="455"/>
      <c r="E26" s="24"/>
      <c r="F26" s="23"/>
      <c r="G26" s="26"/>
      <c r="H26" s="24">
        <v>0</v>
      </c>
      <c r="I26" s="24" t="str">
        <f t="shared" si="0"/>
        <v/>
      </c>
      <c r="J26" s="24" t="str">
        <f t="shared" si="1"/>
        <v/>
      </c>
      <c r="K26" s="25"/>
    </row>
    <row r="27" customHeight="1" spans="1:11">
      <c r="A27" s="27" t="s">
        <v>548</v>
      </c>
      <c r="B27" s="57"/>
      <c r="C27" s="29"/>
      <c r="D27" s="455"/>
      <c r="E27" s="24">
        <f>E25-E26</f>
        <v>0</v>
      </c>
      <c r="F27" s="23">
        <f>F25-F26</f>
        <v>0</v>
      </c>
      <c r="G27" s="26">
        <f>G25-G26</f>
        <v>0</v>
      </c>
      <c r="H27" s="24">
        <f>H25-H26</f>
        <v>0</v>
      </c>
      <c r="I27" s="24" t="str">
        <f t="shared" si="0"/>
        <v/>
      </c>
      <c r="J27" s="24" t="str">
        <f t="shared" si="1"/>
        <v/>
      </c>
      <c r="K27" s="25"/>
    </row>
    <row r="28" customHeight="1" spans="1:8">
      <c r="A28" s="30" t="str">
        <f>封面!D9&amp;封面!F9</f>
        <v>产权持有人填表人：刘砚岷</v>
      </c>
      <c r="H28" s="5" t="str">
        <f>"评估人员："&amp;封面!F25</f>
        <v>评估人员：</v>
      </c>
    </row>
    <row r="29" customHeight="1" spans="1:1">
      <c r="A29" s="30" t="str">
        <f>CONCATENATE(封面!D13,封面!F13,封面!G13,封面!H13,封面!I13,封面!J13,封面!K13)</f>
        <v>填表日期：2024年9月20日</v>
      </c>
    </row>
  </sheetData>
  <mergeCells count="5">
    <mergeCell ref="A2:K2"/>
    <mergeCell ref="A3:K3"/>
    <mergeCell ref="A25:B25"/>
    <mergeCell ref="A26:B26"/>
    <mergeCell ref="A27:B27"/>
  </mergeCells>
  <hyperlinks>
    <hyperlink ref="A1" location="索引目录!D33" display="返回索引页"/>
    <hyperlink ref="B1" location="非流动资产汇总!B7" display="返回"/>
  </hyperlinks>
  <printOptions horizontalCentered="1"/>
  <pageMargins left="0.354330708661417" right="0.354330708661417" top="0.78740157480315" bottom="0.78740157480315" header="1.06299212598425" footer="0.511811023622047"/>
  <pageSetup paperSize="9" scale="95" fitToHeight="0" orientation="landscape"/>
  <headerFooter alignWithMargins="0">
    <oddHeader>&amp;R&amp;"宋体,常规"&amp;9表&amp;"Times New Roman,常规"4-2
&amp;"宋体,常规"共&amp;"Times New Roman,常规"&amp;N&amp;"宋体,常规"页第&amp;"Times New Roman,常规"&amp;P&amp;"宋体,常规"页</oddHeader>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4"/>
  <sheetViews>
    <sheetView workbookViewId="0">
      <selection activeCell="A2" sqref="A2:P2"/>
    </sheetView>
  </sheetViews>
  <sheetFormatPr defaultColWidth="11" defaultRowHeight="15.75" customHeight="1"/>
  <cols>
    <col min="1" max="1" width="6" style="4" customWidth="1"/>
    <col min="2" max="2" width="25.1" style="4" customWidth="1"/>
    <col min="3" max="3" width="17.1" style="4" customWidth="1"/>
    <col min="4" max="4" width="8.6" style="4" customWidth="1"/>
    <col min="5" max="6" width="13.9" style="4" customWidth="1"/>
    <col min="7" max="7" width="12" style="5" customWidth="1"/>
    <col min="8" max="8" width="8.1" style="5" customWidth="1"/>
    <col min="9" max="11" width="13.1" style="5" customWidth="1" outlineLevel="1"/>
    <col min="12" max="13" width="14.6" style="5" customWidth="1"/>
    <col min="14" max="14" width="12.6" style="5" customWidth="1"/>
    <col min="15" max="15" width="8.6" style="5" customWidth="1"/>
    <col min="16" max="16" width="14.6" style="5" customWidth="1"/>
    <col min="17" max="18" width="9" style="5" customWidth="1"/>
    <col min="19" max="16384" width="11" style="5"/>
  </cols>
  <sheetData>
    <row r="1" s="1" customFormat="1" ht="12" customHeight="1" spans="1:16">
      <c r="A1" s="6" t="s">
        <v>135</v>
      </c>
      <c r="B1" s="38" t="s">
        <v>532</v>
      </c>
      <c r="C1" s="8"/>
      <c r="D1" s="8"/>
      <c r="E1" s="8"/>
      <c r="F1" s="8"/>
      <c r="G1" s="9"/>
      <c r="H1" s="9"/>
      <c r="I1" s="9"/>
      <c r="J1" s="9"/>
      <c r="K1" s="9"/>
      <c r="L1" s="9"/>
      <c r="M1" s="9"/>
      <c r="N1" s="9"/>
      <c r="O1" s="9"/>
      <c r="P1" s="9"/>
    </row>
    <row r="2" s="2" customFormat="1" ht="29.4" customHeight="1" spans="1:16">
      <c r="A2" s="10" t="s">
        <v>698</v>
      </c>
      <c r="B2" s="11"/>
      <c r="C2" s="11"/>
      <c r="D2" s="11"/>
      <c r="E2" s="11"/>
      <c r="F2" s="11"/>
      <c r="G2" s="11"/>
      <c r="H2" s="11"/>
      <c r="I2" s="11"/>
      <c r="J2" s="11"/>
      <c r="K2" s="11"/>
      <c r="L2" s="11"/>
      <c r="M2" s="11"/>
      <c r="N2" s="11"/>
      <c r="O2" s="11"/>
      <c r="P2" s="11"/>
    </row>
    <row r="3" ht="14.25" customHeight="1" spans="1:16">
      <c r="A3" s="12" t="str">
        <f>CONCATENATE(封面!D7,封面!F7,封面!G7,封面!H7,封面!I7,封面!J7,封面!K7)</f>
        <v>评估基准日：2024年8月31日</v>
      </c>
      <c r="B3" s="12"/>
      <c r="C3" s="12"/>
      <c r="D3" s="12"/>
      <c r="E3" s="12"/>
      <c r="F3" s="12"/>
      <c r="G3" s="12"/>
      <c r="H3" s="12"/>
      <c r="I3" s="12"/>
      <c r="J3" s="12"/>
      <c r="K3" s="12"/>
      <c r="L3" s="13"/>
      <c r="M3" s="13"/>
      <c r="N3" s="13"/>
      <c r="O3" s="13"/>
      <c r="P3" s="13"/>
    </row>
    <row r="4" customHeight="1" spans="1:16">
      <c r="A4" s="14" t="str">
        <f>封面!D5&amp;封面!F5</f>
        <v>产权持有人：中石油昆仑燃气有限公司开封分公司</v>
      </c>
      <c r="L4" s="109"/>
      <c r="P4" s="15" t="e">
        <f>#REF!</f>
        <v>#REF!</v>
      </c>
    </row>
    <row r="5" s="3" customFormat="1" customHeight="1" spans="1:16">
      <c r="A5" s="16" t="s">
        <v>462</v>
      </c>
      <c r="B5" s="16" t="s">
        <v>536</v>
      </c>
      <c r="C5" s="16" t="s">
        <v>529</v>
      </c>
      <c r="D5" s="16" t="s">
        <v>699</v>
      </c>
      <c r="E5" s="16" t="s">
        <v>700</v>
      </c>
      <c r="F5" s="43" t="s">
        <v>701</v>
      </c>
      <c r="G5" s="46" t="s">
        <v>692</v>
      </c>
      <c r="H5" s="446" t="s">
        <v>691</v>
      </c>
      <c r="I5" s="17" t="s">
        <v>433</v>
      </c>
      <c r="J5" s="450" t="s">
        <v>702</v>
      </c>
      <c r="K5" s="441" t="s">
        <v>703</v>
      </c>
      <c r="L5" s="19" t="s">
        <v>434</v>
      </c>
      <c r="M5" s="19" t="s">
        <v>435</v>
      </c>
      <c r="N5" s="19" t="s">
        <v>436</v>
      </c>
      <c r="O5" s="19" t="s">
        <v>467</v>
      </c>
      <c r="P5" s="19" t="s">
        <v>476</v>
      </c>
    </row>
    <row r="6" customHeight="1" spans="1:16">
      <c r="A6" s="20"/>
      <c r="B6" s="21"/>
      <c r="C6" s="20"/>
      <c r="D6" s="20"/>
      <c r="E6" s="22"/>
      <c r="F6" s="22"/>
      <c r="G6" s="48"/>
      <c r="H6" s="59"/>
      <c r="I6" s="23"/>
      <c r="J6" s="451"/>
      <c r="K6" s="97"/>
      <c r="L6" s="452"/>
      <c r="M6" s="24"/>
      <c r="N6" s="24" t="str">
        <f>IF(M6-L6=0,"",(M6-L6))</f>
        <v/>
      </c>
      <c r="O6" s="24" t="str">
        <f t="shared" ref="O6:O27" si="0">IF(L6=0,"",(M6-L6)/L6*100)</f>
        <v/>
      </c>
      <c r="P6" s="25"/>
    </row>
    <row r="7" customHeight="1" spans="1:16">
      <c r="A7" s="20"/>
      <c r="B7" s="21"/>
      <c r="C7" s="20"/>
      <c r="D7" s="20"/>
      <c r="E7" s="22"/>
      <c r="F7" s="22"/>
      <c r="G7" s="48"/>
      <c r="H7" s="59"/>
      <c r="I7" s="23"/>
      <c r="J7" s="451"/>
      <c r="K7" s="97"/>
      <c r="L7" s="452"/>
      <c r="M7" s="24"/>
      <c r="N7" s="24" t="str">
        <f t="shared" ref="N7:N27" si="1">IF(M7-L7=0,"",(M7-L7))</f>
        <v/>
      </c>
      <c r="O7" s="24" t="str">
        <f t="shared" si="0"/>
        <v/>
      </c>
      <c r="P7" s="25"/>
    </row>
    <row r="8" customHeight="1" spans="1:16">
      <c r="A8" s="20"/>
      <c r="B8" s="21"/>
      <c r="C8" s="20"/>
      <c r="D8" s="20"/>
      <c r="E8" s="22"/>
      <c r="F8" s="22"/>
      <c r="G8" s="48"/>
      <c r="H8" s="59"/>
      <c r="I8" s="23"/>
      <c r="J8" s="451"/>
      <c r="K8" s="97"/>
      <c r="L8" s="452"/>
      <c r="M8" s="24"/>
      <c r="N8" s="24" t="str">
        <f t="shared" si="1"/>
        <v/>
      </c>
      <c r="O8" s="24" t="str">
        <f t="shared" si="0"/>
        <v/>
      </c>
      <c r="P8" s="25"/>
    </row>
    <row r="9" customHeight="1" spans="1:16">
      <c r="A9" s="20"/>
      <c r="B9" s="21"/>
      <c r="C9" s="20"/>
      <c r="D9" s="20"/>
      <c r="E9" s="22"/>
      <c r="F9" s="22"/>
      <c r="G9" s="48"/>
      <c r="H9" s="59"/>
      <c r="I9" s="23"/>
      <c r="J9" s="451"/>
      <c r="K9" s="97"/>
      <c r="L9" s="452"/>
      <c r="M9" s="24"/>
      <c r="N9" s="24" t="str">
        <f t="shared" si="1"/>
        <v/>
      </c>
      <c r="O9" s="24" t="str">
        <f t="shared" si="0"/>
        <v/>
      </c>
      <c r="P9" s="25"/>
    </row>
    <row r="10" customHeight="1" spans="1:16">
      <c r="A10" s="20"/>
      <c r="B10" s="21"/>
      <c r="C10" s="20"/>
      <c r="D10" s="20"/>
      <c r="E10" s="22"/>
      <c r="F10" s="22"/>
      <c r="G10" s="48"/>
      <c r="H10" s="59"/>
      <c r="I10" s="23"/>
      <c r="J10" s="451"/>
      <c r="K10" s="97"/>
      <c r="L10" s="452"/>
      <c r="M10" s="24"/>
      <c r="N10" s="24" t="str">
        <f t="shared" si="1"/>
        <v/>
      </c>
      <c r="O10" s="24" t="str">
        <f t="shared" si="0"/>
        <v/>
      </c>
      <c r="P10" s="25"/>
    </row>
    <row r="11" customHeight="1" spans="1:16">
      <c r="A11" s="20"/>
      <c r="B11" s="21"/>
      <c r="C11" s="20"/>
      <c r="D11" s="20"/>
      <c r="E11" s="22"/>
      <c r="F11" s="22"/>
      <c r="G11" s="48"/>
      <c r="H11" s="59"/>
      <c r="I11" s="23"/>
      <c r="J11" s="451"/>
      <c r="K11" s="97"/>
      <c r="L11" s="452"/>
      <c r="M11" s="24"/>
      <c r="N11" s="24" t="str">
        <f t="shared" si="1"/>
        <v/>
      </c>
      <c r="O11" s="24" t="str">
        <f t="shared" si="0"/>
        <v/>
      </c>
      <c r="P11" s="25"/>
    </row>
    <row r="12" customHeight="1" spans="1:16">
      <c r="A12" s="20"/>
      <c r="B12" s="21"/>
      <c r="C12" s="20"/>
      <c r="D12" s="20"/>
      <c r="E12" s="22"/>
      <c r="F12" s="22"/>
      <c r="G12" s="48"/>
      <c r="H12" s="59"/>
      <c r="I12" s="23"/>
      <c r="J12" s="451"/>
      <c r="K12" s="97"/>
      <c r="L12" s="452"/>
      <c r="M12" s="24"/>
      <c r="N12" s="24" t="str">
        <f t="shared" si="1"/>
        <v/>
      </c>
      <c r="O12" s="24" t="str">
        <f t="shared" si="0"/>
        <v/>
      </c>
      <c r="P12" s="25"/>
    </row>
    <row r="13" customHeight="1" spans="1:16">
      <c r="A13" s="20"/>
      <c r="B13" s="21"/>
      <c r="C13" s="20"/>
      <c r="D13" s="20"/>
      <c r="E13" s="22"/>
      <c r="F13" s="22"/>
      <c r="G13" s="48"/>
      <c r="H13" s="59"/>
      <c r="I13" s="23"/>
      <c r="J13" s="451"/>
      <c r="K13" s="97"/>
      <c r="L13" s="452"/>
      <c r="M13" s="24"/>
      <c r="N13" s="24" t="str">
        <f t="shared" si="1"/>
        <v/>
      </c>
      <c r="O13" s="24" t="str">
        <f t="shared" si="0"/>
        <v/>
      </c>
      <c r="P13" s="25"/>
    </row>
    <row r="14" customHeight="1" spans="1:16">
      <c r="A14" s="20"/>
      <c r="B14" s="21"/>
      <c r="C14" s="20"/>
      <c r="D14" s="20"/>
      <c r="E14" s="22"/>
      <c r="F14" s="22"/>
      <c r="G14" s="48"/>
      <c r="H14" s="59"/>
      <c r="I14" s="23"/>
      <c r="J14" s="451"/>
      <c r="K14" s="97"/>
      <c r="L14" s="452"/>
      <c r="M14" s="24"/>
      <c r="N14" s="24" t="str">
        <f t="shared" si="1"/>
        <v/>
      </c>
      <c r="O14" s="24" t="str">
        <f t="shared" si="0"/>
        <v/>
      </c>
      <c r="P14" s="25"/>
    </row>
    <row r="15" customHeight="1" spans="1:16">
      <c r="A15" s="20"/>
      <c r="B15" s="21"/>
      <c r="C15" s="20"/>
      <c r="D15" s="20"/>
      <c r="E15" s="22"/>
      <c r="F15" s="22"/>
      <c r="G15" s="48"/>
      <c r="H15" s="59"/>
      <c r="I15" s="23"/>
      <c r="J15" s="451"/>
      <c r="K15" s="97"/>
      <c r="L15" s="452"/>
      <c r="M15" s="24"/>
      <c r="N15" s="24" t="str">
        <f t="shared" si="1"/>
        <v/>
      </c>
      <c r="O15" s="24" t="str">
        <f t="shared" si="0"/>
        <v/>
      </c>
      <c r="P15" s="25"/>
    </row>
    <row r="16" customHeight="1" spans="1:16">
      <c r="A16" s="20"/>
      <c r="B16" s="21"/>
      <c r="C16" s="20"/>
      <c r="D16" s="20"/>
      <c r="E16" s="22"/>
      <c r="F16" s="22"/>
      <c r="G16" s="48"/>
      <c r="H16" s="59"/>
      <c r="I16" s="23"/>
      <c r="J16" s="451"/>
      <c r="K16" s="97"/>
      <c r="L16" s="452"/>
      <c r="M16" s="24"/>
      <c r="N16" s="24" t="str">
        <f t="shared" si="1"/>
        <v/>
      </c>
      <c r="O16" s="24" t="str">
        <f t="shared" si="0"/>
        <v/>
      </c>
      <c r="P16" s="25"/>
    </row>
    <row r="17" customHeight="1" spans="1:16">
      <c r="A17" s="20"/>
      <c r="B17" s="21"/>
      <c r="C17" s="20"/>
      <c r="D17" s="20"/>
      <c r="E17" s="22"/>
      <c r="F17" s="22"/>
      <c r="G17" s="48"/>
      <c r="H17" s="59"/>
      <c r="I17" s="23"/>
      <c r="J17" s="451"/>
      <c r="K17" s="97"/>
      <c r="L17" s="452"/>
      <c r="M17" s="24"/>
      <c r="N17" s="24" t="str">
        <f t="shared" si="1"/>
        <v/>
      </c>
      <c r="O17" s="24" t="str">
        <f t="shared" si="0"/>
        <v/>
      </c>
      <c r="P17" s="25"/>
    </row>
    <row r="18" customHeight="1" spans="1:16">
      <c r="A18" s="20"/>
      <c r="B18" s="21"/>
      <c r="C18" s="20"/>
      <c r="D18" s="20"/>
      <c r="E18" s="22"/>
      <c r="F18" s="22"/>
      <c r="G18" s="48"/>
      <c r="H18" s="59"/>
      <c r="I18" s="23"/>
      <c r="J18" s="451"/>
      <c r="K18" s="97"/>
      <c r="L18" s="452"/>
      <c r="M18" s="24"/>
      <c r="N18" s="24" t="str">
        <f t="shared" si="1"/>
        <v/>
      </c>
      <c r="O18" s="24" t="str">
        <f t="shared" si="0"/>
        <v/>
      </c>
      <c r="P18" s="25"/>
    </row>
    <row r="19" customHeight="1" spans="1:16">
      <c r="A19" s="20"/>
      <c r="B19" s="21"/>
      <c r="C19" s="20"/>
      <c r="D19" s="20"/>
      <c r="E19" s="22"/>
      <c r="F19" s="22"/>
      <c r="G19" s="48"/>
      <c r="H19" s="59"/>
      <c r="I19" s="23"/>
      <c r="J19" s="451"/>
      <c r="K19" s="97"/>
      <c r="L19" s="452"/>
      <c r="M19" s="24"/>
      <c r="N19" s="24" t="str">
        <f t="shared" si="1"/>
        <v/>
      </c>
      <c r="O19" s="24" t="str">
        <f t="shared" si="0"/>
        <v/>
      </c>
      <c r="P19" s="25"/>
    </row>
    <row r="20" customHeight="1" spans="1:16">
      <c r="A20" s="20"/>
      <c r="B20" s="21"/>
      <c r="C20" s="20"/>
      <c r="D20" s="20"/>
      <c r="E20" s="22"/>
      <c r="F20" s="22"/>
      <c r="G20" s="48"/>
      <c r="H20" s="59"/>
      <c r="I20" s="23"/>
      <c r="J20" s="451"/>
      <c r="K20" s="97"/>
      <c r="L20" s="452"/>
      <c r="M20" s="24"/>
      <c r="N20" s="24" t="str">
        <f t="shared" si="1"/>
        <v/>
      </c>
      <c r="O20" s="24" t="str">
        <f t="shared" si="0"/>
        <v/>
      </c>
      <c r="P20" s="25"/>
    </row>
    <row r="21" customHeight="1" spans="1:16">
      <c r="A21" s="20"/>
      <c r="B21" s="21"/>
      <c r="C21" s="20"/>
      <c r="D21" s="20"/>
      <c r="E21" s="22"/>
      <c r="F21" s="22"/>
      <c r="G21" s="48"/>
      <c r="H21" s="59"/>
      <c r="I21" s="453"/>
      <c r="J21" s="451"/>
      <c r="K21" s="454"/>
      <c r="L21" s="452"/>
      <c r="M21" s="24"/>
      <c r="N21" s="24" t="str">
        <f t="shared" si="1"/>
        <v/>
      </c>
      <c r="O21" s="24" t="str">
        <f t="shared" si="0"/>
        <v/>
      </c>
      <c r="P21" s="25"/>
    </row>
    <row r="22" customHeight="1" spans="1:16">
      <c r="A22" s="20"/>
      <c r="B22" s="21"/>
      <c r="C22" s="20"/>
      <c r="D22" s="20"/>
      <c r="E22" s="22"/>
      <c r="F22" s="22"/>
      <c r="G22" s="48"/>
      <c r="H22" s="59"/>
      <c r="I22" s="23"/>
      <c r="J22" s="451"/>
      <c r="K22" s="97"/>
      <c r="L22" s="452"/>
      <c r="M22" s="24"/>
      <c r="N22" s="24" t="str">
        <f t="shared" si="1"/>
        <v/>
      </c>
      <c r="O22" s="24" t="str">
        <f t="shared" si="0"/>
        <v/>
      </c>
      <c r="P22" s="25"/>
    </row>
    <row r="23" customHeight="1" spans="1:16">
      <c r="A23" s="20"/>
      <c r="B23" s="21"/>
      <c r="C23" s="20"/>
      <c r="D23" s="20"/>
      <c r="E23" s="22"/>
      <c r="F23" s="22"/>
      <c r="G23" s="48"/>
      <c r="H23" s="59"/>
      <c r="I23" s="23"/>
      <c r="J23" s="451"/>
      <c r="K23" s="97"/>
      <c r="L23" s="452"/>
      <c r="M23" s="24"/>
      <c r="N23" s="24" t="str">
        <f t="shared" si="1"/>
        <v/>
      </c>
      <c r="O23" s="24" t="str">
        <f t="shared" si="0"/>
        <v/>
      </c>
      <c r="P23" s="25"/>
    </row>
    <row r="24" customHeight="1" spans="1:16">
      <c r="A24" s="27" t="s">
        <v>530</v>
      </c>
      <c r="B24" s="57"/>
      <c r="C24" s="20"/>
      <c r="D24" s="20"/>
      <c r="E24" s="20"/>
      <c r="F24" s="20"/>
      <c r="G24" s="48"/>
      <c r="H24" s="59"/>
      <c r="I24" s="23">
        <f>SUM(I6:I23)</f>
        <v>0</v>
      </c>
      <c r="J24" s="451"/>
      <c r="K24" s="97">
        <f>SUM(K6:K23)</f>
        <v>0</v>
      </c>
      <c r="L24" s="452">
        <f>SUM(L6:L23)</f>
        <v>0</v>
      </c>
      <c r="M24" s="24">
        <f>SUM(M6:M23)</f>
        <v>0</v>
      </c>
      <c r="N24" s="24" t="str">
        <f t="shared" si="1"/>
        <v/>
      </c>
      <c r="O24" s="24" t="str">
        <f t="shared" si="0"/>
        <v/>
      </c>
      <c r="P24" s="25"/>
    </row>
    <row r="25" customHeight="1" spans="1:16">
      <c r="A25" s="27" t="s">
        <v>546</v>
      </c>
      <c r="B25" s="57"/>
      <c r="C25" s="20"/>
      <c r="D25" s="20"/>
      <c r="E25" s="20"/>
      <c r="F25" s="20"/>
      <c r="G25" s="48"/>
      <c r="H25" s="59"/>
      <c r="I25" s="23"/>
      <c r="J25" s="451"/>
      <c r="K25" s="97"/>
      <c r="L25" s="452"/>
      <c r="M25" s="24">
        <v>0</v>
      </c>
      <c r="N25" s="24" t="str">
        <f t="shared" si="1"/>
        <v/>
      </c>
      <c r="O25" s="24" t="str">
        <f t="shared" si="0"/>
        <v/>
      </c>
      <c r="P25" s="25"/>
    </row>
    <row r="26" customHeight="1" spans="1:16">
      <c r="A26" s="27" t="s">
        <v>547</v>
      </c>
      <c r="B26" s="57"/>
      <c r="C26" s="20"/>
      <c r="D26" s="20"/>
      <c r="E26" s="20"/>
      <c r="F26" s="20"/>
      <c r="G26" s="48"/>
      <c r="H26" s="59"/>
      <c r="I26" s="23"/>
      <c r="J26" s="451"/>
      <c r="K26" s="97"/>
      <c r="L26" s="452"/>
      <c r="M26" s="24"/>
      <c r="N26" s="24" t="str">
        <f t="shared" si="1"/>
        <v/>
      </c>
      <c r="O26" s="24" t="str">
        <f t="shared" si="0"/>
        <v/>
      </c>
      <c r="P26" s="25"/>
    </row>
    <row r="27" customHeight="1" spans="1:16">
      <c r="A27" s="27" t="s">
        <v>548</v>
      </c>
      <c r="B27" s="57"/>
      <c r="C27" s="72"/>
      <c r="D27" s="72"/>
      <c r="E27" s="72"/>
      <c r="F27" s="72"/>
      <c r="G27" s="37"/>
      <c r="H27" s="25"/>
      <c r="I27" s="23">
        <f>I24-I25-I26</f>
        <v>0</v>
      </c>
      <c r="J27" s="451"/>
      <c r="K27" s="97">
        <f>K24-K25-K26</f>
        <v>0</v>
      </c>
      <c r="L27" s="24">
        <f>L24-L25-L26</f>
        <v>0</v>
      </c>
      <c r="M27" s="24">
        <f>M24-M25-M26</f>
        <v>0</v>
      </c>
      <c r="N27" s="24" t="str">
        <f t="shared" si="1"/>
        <v/>
      </c>
      <c r="O27" s="24" t="str">
        <f t="shared" si="0"/>
        <v/>
      </c>
      <c r="P27" s="25"/>
    </row>
    <row r="28" customHeight="1" spans="1:13">
      <c r="A28" s="30" t="str">
        <f>封面!D9&amp;封面!F9</f>
        <v>产权持有人填表人：刘砚岷</v>
      </c>
      <c r="M28" s="5" t="str">
        <f>"评估人员："&amp;封面!F25</f>
        <v>评估人员：</v>
      </c>
    </row>
    <row r="29" customHeight="1" spans="1:1">
      <c r="A29" s="30" t="str">
        <f>CONCATENATE(封面!D13,封面!F13,封面!G13,封面!H13,封面!I13,封面!J13,封面!K13)</f>
        <v>填表日期：2024年9月20日</v>
      </c>
    </row>
    <row r="30" customHeight="1" spans="2:8">
      <c r="B30" s="447" t="s">
        <v>549</v>
      </c>
      <c r="C30" s="448" t="s">
        <v>550</v>
      </c>
      <c r="D30" s="448"/>
      <c r="E30" s="448"/>
      <c r="F30" s="448"/>
      <c r="G30" s="449"/>
      <c r="H30" s="449"/>
    </row>
    <row r="31" customHeight="1" spans="2:3">
      <c r="B31" s="447" t="s">
        <v>551</v>
      </c>
      <c r="C31" s="4" t="s">
        <v>552</v>
      </c>
    </row>
    <row r="32" customHeight="1" spans="3:3">
      <c r="C32" s="4" t="s">
        <v>553</v>
      </c>
    </row>
    <row r="33" customHeight="1" spans="3:3">
      <c r="C33" s="4" t="s">
        <v>572</v>
      </c>
    </row>
    <row r="34" customHeight="1" spans="3:3">
      <c r="C34" s="4" t="s">
        <v>555</v>
      </c>
    </row>
  </sheetData>
  <mergeCells count="6">
    <mergeCell ref="A2:P2"/>
    <mergeCell ref="A3:P3"/>
    <mergeCell ref="A24:B24"/>
    <mergeCell ref="A25:B25"/>
    <mergeCell ref="A26:B26"/>
    <mergeCell ref="A27:B27"/>
  </mergeCells>
  <hyperlinks>
    <hyperlink ref="A1" location="索引目录!D34" display="返回索引页"/>
    <hyperlink ref="B1" location="非流动资产汇总!B8" display="返回 "/>
  </hyperlinks>
  <printOptions horizontalCentered="1"/>
  <pageMargins left="0.354330708661417" right="0.354330708661417" top="0.78740157480315" bottom="0.78740157480315" header="1.02362204724409" footer="0.511811023622047"/>
  <pageSetup paperSize="9" scale="60" fitToHeight="0" orientation="landscape"/>
  <headerFooter alignWithMargins="0">
    <oddHeader>&amp;R&amp;"宋体,常规"&amp;9表&amp;"Times New Roman,常规"4-3
&amp;"宋体,常规"共&amp;"Times New Roman,常规"&amp;N&amp;"宋体,常规"页第&amp;"Times New Roman,常规"&amp;P&amp;"宋体,常规"页</oddHeader>
  </headerFooter>
  <legacyDrawing r:id="rId2"/>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31"/>
  <sheetViews>
    <sheetView workbookViewId="0">
      <selection activeCell="A2" sqref="A2:P2"/>
    </sheetView>
  </sheetViews>
  <sheetFormatPr defaultColWidth="11" defaultRowHeight="15.75" customHeight="1"/>
  <cols>
    <col min="1" max="1" width="4.6" style="4" customWidth="1"/>
    <col min="2" max="2" width="20.4" style="4" customWidth="1"/>
    <col min="3" max="3" width="13" style="4" customWidth="1"/>
    <col min="4" max="5" width="12" style="4" customWidth="1"/>
    <col min="6" max="7" width="10.4" style="4" customWidth="1"/>
    <col min="8" max="8" width="13.9" style="4" customWidth="1"/>
    <col min="9" max="9" width="17.5" style="4" customWidth="1"/>
    <col min="10" max="10" width="11.9" style="5" customWidth="1"/>
    <col min="11" max="11" width="13.1" style="5" customWidth="1" outlineLevel="1"/>
    <col min="12" max="12" width="13.6" style="5" customWidth="1"/>
    <col min="13" max="13" width="13.4" style="5" customWidth="1"/>
    <col min="14" max="14" width="11.1" style="5" customWidth="1"/>
    <col min="15" max="15" width="7.6" style="5" customWidth="1"/>
    <col min="16" max="16" width="14.5" style="5" customWidth="1"/>
    <col min="17" max="16384" width="11" style="5"/>
  </cols>
  <sheetData>
    <row r="1" s="1" customFormat="1" ht="12" customHeight="1" spans="1:16">
      <c r="A1" s="6" t="s">
        <v>135</v>
      </c>
      <c r="B1" s="38" t="s">
        <v>429</v>
      </c>
      <c r="C1" s="438"/>
      <c r="D1" s="8"/>
      <c r="E1" s="8"/>
      <c r="F1" s="8"/>
      <c r="G1" s="8"/>
      <c r="H1" s="8"/>
      <c r="I1" s="8"/>
      <c r="J1" s="9"/>
      <c r="K1" s="9"/>
      <c r="L1" s="9"/>
      <c r="M1" s="9"/>
      <c r="N1" s="9"/>
      <c r="O1" s="9"/>
      <c r="P1" s="9"/>
    </row>
    <row r="2" s="2" customFormat="1" ht="29.4" customHeight="1" spans="1:16">
      <c r="A2" s="11" t="s">
        <v>704</v>
      </c>
      <c r="B2" s="11"/>
      <c r="C2" s="11"/>
      <c r="D2" s="11"/>
      <c r="E2" s="11"/>
      <c r="F2" s="11"/>
      <c r="G2" s="11"/>
      <c r="H2" s="11"/>
      <c r="I2" s="11"/>
      <c r="J2" s="11"/>
      <c r="K2" s="11"/>
      <c r="L2" s="11"/>
      <c r="M2" s="11"/>
      <c r="N2" s="11"/>
      <c r="O2" s="11"/>
      <c r="P2" s="11"/>
    </row>
    <row r="3" ht="14.25" customHeight="1" spans="1:16">
      <c r="A3" s="12" t="str">
        <f>CONCATENATE(封面!D7,封面!F7,封面!G7,封面!H7,封面!I7,封面!J7,封面!K7)</f>
        <v>评估基准日：2024年8月31日</v>
      </c>
      <c r="B3" s="12"/>
      <c r="C3" s="12"/>
      <c r="D3" s="12"/>
      <c r="E3" s="12"/>
      <c r="F3" s="12"/>
      <c r="G3" s="12"/>
      <c r="H3" s="12"/>
      <c r="I3" s="12"/>
      <c r="J3" s="12"/>
      <c r="K3" s="12"/>
      <c r="L3" s="12"/>
      <c r="M3" s="13"/>
      <c r="N3" s="13"/>
      <c r="O3" s="13"/>
      <c r="P3" s="13"/>
    </row>
    <row r="4" customHeight="1" spans="1:16">
      <c r="A4" s="14" t="str">
        <f>封面!D5&amp;封面!F5</f>
        <v>产权持有人：中石油昆仑燃气有限公司开封分公司</v>
      </c>
      <c r="P4" s="15" t="e">
        <f>#REF!</f>
        <v>#REF!</v>
      </c>
    </row>
    <row r="5" s="3" customFormat="1" customHeight="1" spans="1:16">
      <c r="A5" s="43" t="s">
        <v>705</v>
      </c>
      <c r="B5" s="43" t="s">
        <v>706</v>
      </c>
      <c r="C5" s="43" t="s">
        <v>707</v>
      </c>
      <c r="D5" s="43" t="s">
        <v>708</v>
      </c>
      <c r="E5" s="16" t="s">
        <v>709</v>
      </c>
      <c r="F5" s="16" t="s">
        <v>710</v>
      </c>
      <c r="G5" s="16" t="s">
        <v>711</v>
      </c>
      <c r="H5" s="43" t="s">
        <v>712</v>
      </c>
      <c r="I5" s="43" t="s">
        <v>713</v>
      </c>
      <c r="J5" s="46" t="s">
        <v>714</v>
      </c>
      <c r="K5" s="52" t="s">
        <v>715</v>
      </c>
      <c r="L5" s="442" t="s">
        <v>716</v>
      </c>
      <c r="M5" s="46" t="s">
        <v>717</v>
      </c>
      <c r="N5" s="46" t="s">
        <v>718</v>
      </c>
      <c r="O5" s="46" t="s">
        <v>467</v>
      </c>
      <c r="P5" s="46" t="s">
        <v>719</v>
      </c>
    </row>
    <row r="6" customHeight="1" spans="1:16">
      <c r="A6" s="20"/>
      <c r="B6" s="21"/>
      <c r="C6" s="29"/>
      <c r="D6" s="29"/>
      <c r="E6" s="29"/>
      <c r="F6" s="444"/>
      <c r="G6" s="444"/>
      <c r="H6" s="20"/>
      <c r="I6" s="20"/>
      <c r="J6" s="24"/>
      <c r="K6" s="23"/>
      <c r="L6" s="26"/>
      <c r="M6" s="24"/>
      <c r="N6" s="24" t="str">
        <f t="shared" ref="N6:N27" si="0">IF(M6-L6=0,"",(M6-L6))</f>
        <v/>
      </c>
      <c r="O6" s="24" t="str">
        <f t="shared" ref="O6:O27" si="1">IF(L6=0,"",(M6-L6)/L6*100)</f>
        <v/>
      </c>
      <c r="P6" s="25"/>
    </row>
    <row r="7" customHeight="1" spans="1:16">
      <c r="A7" s="20"/>
      <c r="B7" s="21"/>
      <c r="C7" s="29"/>
      <c r="D7" s="29"/>
      <c r="E7" s="29"/>
      <c r="F7" s="444"/>
      <c r="G7" s="444"/>
      <c r="H7" s="20"/>
      <c r="I7" s="20"/>
      <c r="J7" s="24"/>
      <c r="K7" s="23"/>
      <c r="L7" s="26"/>
      <c r="M7" s="24"/>
      <c r="N7" s="24" t="str">
        <f t="shared" si="0"/>
        <v/>
      </c>
      <c r="O7" s="24" t="str">
        <f t="shared" si="1"/>
        <v/>
      </c>
      <c r="P7" s="25"/>
    </row>
    <row r="8" customHeight="1" spans="1:16">
      <c r="A8" s="20"/>
      <c r="B8" s="21"/>
      <c r="C8" s="29"/>
      <c r="D8" s="29"/>
      <c r="E8" s="29"/>
      <c r="F8" s="444"/>
      <c r="G8" s="444"/>
      <c r="H8" s="20"/>
      <c r="I8" s="20"/>
      <c r="J8" s="24"/>
      <c r="K8" s="23"/>
      <c r="L8" s="26"/>
      <c r="M8" s="24"/>
      <c r="N8" s="24" t="str">
        <f t="shared" si="0"/>
        <v/>
      </c>
      <c r="O8" s="24" t="str">
        <f t="shared" si="1"/>
        <v/>
      </c>
      <c r="P8" s="25"/>
    </row>
    <row r="9" customHeight="1" spans="1:16">
      <c r="A9" s="20"/>
      <c r="B9" s="21"/>
      <c r="C9" s="29"/>
      <c r="D9" s="29"/>
      <c r="E9" s="29"/>
      <c r="F9" s="444"/>
      <c r="G9" s="444"/>
      <c r="H9" s="20"/>
      <c r="I9" s="20"/>
      <c r="J9" s="24"/>
      <c r="K9" s="23"/>
      <c r="L9" s="26"/>
      <c r="M9" s="24"/>
      <c r="N9" s="24" t="str">
        <f t="shared" si="0"/>
        <v/>
      </c>
      <c r="O9" s="24" t="str">
        <f t="shared" si="1"/>
        <v/>
      </c>
      <c r="P9" s="25"/>
    </row>
    <row r="10" customHeight="1" spans="1:16">
      <c r="A10" s="20"/>
      <c r="B10" s="21"/>
      <c r="C10" s="29"/>
      <c r="D10" s="29"/>
      <c r="E10" s="29"/>
      <c r="F10" s="444"/>
      <c r="G10" s="444"/>
      <c r="H10" s="20"/>
      <c r="I10" s="20"/>
      <c r="J10" s="24"/>
      <c r="K10" s="23"/>
      <c r="L10" s="26"/>
      <c r="M10" s="24"/>
      <c r="N10" s="24" t="str">
        <f t="shared" si="0"/>
        <v/>
      </c>
      <c r="O10" s="24" t="str">
        <f t="shared" si="1"/>
        <v/>
      </c>
      <c r="P10" s="25"/>
    </row>
    <row r="11" customHeight="1" spans="1:16">
      <c r="A11" s="20"/>
      <c r="B11" s="21"/>
      <c r="C11" s="29"/>
      <c r="D11" s="29"/>
      <c r="E11" s="29"/>
      <c r="F11" s="444"/>
      <c r="G11" s="444"/>
      <c r="H11" s="20"/>
      <c r="I11" s="20"/>
      <c r="J11" s="24"/>
      <c r="K11" s="23"/>
      <c r="L11" s="26"/>
      <c r="M11" s="24"/>
      <c r="N11" s="24" t="str">
        <f t="shared" si="0"/>
        <v/>
      </c>
      <c r="O11" s="24" t="str">
        <f t="shared" si="1"/>
        <v/>
      </c>
      <c r="P11" s="25"/>
    </row>
    <row r="12" customHeight="1" spans="1:16">
      <c r="A12" s="20"/>
      <c r="B12" s="21"/>
      <c r="C12" s="29"/>
      <c r="D12" s="29"/>
      <c r="E12" s="29"/>
      <c r="F12" s="444"/>
      <c r="G12" s="444"/>
      <c r="H12" s="20"/>
      <c r="I12" s="20"/>
      <c r="J12" s="24"/>
      <c r="K12" s="23"/>
      <c r="L12" s="26"/>
      <c r="M12" s="24"/>
      <c r="N12" s="24" t="str">
        <f t="shared" si="0"/>
        <v/>
      </c>
      <c r="O12" s="24" t="str">
        <f t="shared" si="1"/>
        <v/>
      </c>
      <c r="P12" s="25"/>
    </row>
    <row r="13" customHeight="1" spans="1:16">
      <c r="A13" s="20"/>
      <c r="B13" s="21"/>
      <c r="C13" s="29"/>
      <c r="D13" s="29"/>
      <c r="E13" s="29"/>
      <c r="F13" s="444"/>
      <c r="G13" s="444"/>
      <c r="H13" s="20"/>
      <c r="I13" s="20"/>
      <c r="J13" s="24"/>
      <c r="K13" s="23"/>
      <c r="L13" s="26"/>
      <c r="M13" s="24"/>
      <c r="N13" s="24" t="str">
        <f t="shared" si="0"/>
        <v/>
      </c>
      <c r="O13" s="24" t="str">
        <f t="shared" si="1"/>
        <v/>
      </c>
      <c r="P13" s="25"/>
    </row>
    <row r="14" customHeight="1" spans="1:16">
      <c r="A14" s="20"/>
      <c r="B14" s="21"/>
      <c r="C14" s="29"/>
      <c r="D14" s="29"/>
      <c r="E14" s="29"/>
      <c r="F14" s="444"/>
      <c r="G14" s="444"/>
      <c r="H14" s="20"/>
      <c r="I14" s="20"/>
      <c r="J14" s="24"/>
      <c r="K14" s="23"/>
      <c r="L14" s="26"/>
      <c r="M14" s="24"/>
      <c r="N14" s="24" t="str">
        <f t="shared" si="0"/>
        <v/>
      </c>
      <c r="O14" s="24" t="str">
        <f t="shared" si="1"/>
        <v/>
      </c>
      <c r="P14" s="25"/>
    </row>
    <row r="15" customHeight="1" spans="1:16">
      <c r="A15" s="20"/>
      <c r="B15" s="21"/>
      <c r="C15" s="29"/>
      <c r="D15" s="29"/>
      <c r="E15" s="29"/>
      <c r="F15" s="444"/>
      <c r="G15" s="444"/>
      <c r="H15" s="20"/>
      <c r="I15" s="20"/>
      <c r="J15" s="24"/>
      <c r="K15" s="23"/>
      <c r="L15" s="26"/>
      <c r="M15" s="24"/>
      <c r="N15" s="24" t="str">
        <f t="shared" si="0"/>
        <v/>
      </c>
      <c r="O15" s="24" t="str">
        <f t="shared" si="1"/>
        <v/>
      </c>
      <c r="P15" s="25"/>
    </row>
    <row r="16" customHeight="1" spans="1:16">
      <c r="A16" s="20"/>
      <c r="B16" s="21"/>
      <c r="C16" s="29"/>
      <c r="D16" s="29"/>
      <c r="E16" s="29"/>
      <c r="F16" s="444"/>
      <c r="G16" s="444"/>
      <c r="H16" s="20"/>
      <c r="I16" s="20"/>
      <c r="J16" s="24"/>
      <c r="K16" s="23"/>
      <c r="L16" s="26"/>
      <c r="M16" s="24"/>
      <c r="N16" s="24" t="str">
        <f t="shared" si="0"/>
        <v/>
      </c>
      <c r="O16" s="24" t="str">
        <f t="shared" si="1"/>
        <v/>
      </c>
      <c r="P16" s="25"/>
    </row>
    <row r="17" customHeight="1" spans="1:16">
      <c r="A17" s="20"/>
      <c r="B17" s="21"/>
      <c r="C17" s="29"/>
      <c r="D17" s="29"/>
      <c r="E17" s="29"/>
      <c r="F17" s="444"/>
      <c r="G17" s="444"/>
      <c r="H17" s="20"/>
      <c r="I17" s="20"/>
      <c r="J17" s="24"/>
      <c r="K17" s="23"/>
      <c r="L17" s="26"/>
      <c r="M17" s="24"/>
      <c r="N17" s="24" t="str">
        <f t="shared" si="0"/>
        <v/>
      </c>
      <c r="O17" s="24" t="str">
        <f t="shared" si="1"/>
        <v/>
      </c>
      <c r="P17" s="25"/>
    </row>
    <row r="18" customHeight="1" spans="1:16">
      <c r="A18" s="20"/>
      <c r="B18" s="21"/>
      <c r="C18" s="29"/>
      <c r="D18" s="29"/>
      <c r="E18" s="29"/>
      <c r="F18" s="444"/>
      <c r="G18" s="444"/>
      <c r="H18" s="20"/>
      <c r="I18" s="20"/>
      <c r="J18" s="24"/>
      <c r="K18" s="23"/>
      <c r="L18" s="26"/>
      <c r="M18" s="24"/>
      <c r="N18" s="24" t="str">
        <f t="shared" si="0"/>
        <v/>
      </c>
      <c r="O18" s="24" t="str">
        <f t="shared" si="1"/>
        <v/>
      </c>
      <c r="P18" s="25"/>
    </row>
    <row r="19" customHeight="1" spans="1:16">
      <c r="A19" s="20"/>
      <c r="B19" s="21"/>
      <c r="C19" s="29"/>
      <c r="D19" s="29"/>
      <c r="E19" s="29"/>
      <c r="F19" s="444"/>
      <c r="G19" s="444"/>
      <c r="H19" s="20"/>
      <c r="I19" s="20"/>
      <c r="J19" s="24"/>
      <c r="K19" s="23"/>
      <c r="L19" s="26"/>
      <c r="M19" s="24"/>
      <c r="N19" s="24" t="str">
        <f t="shared" si="0"/>
        <v/>
      </c>
      <c r="O19" s="24" t="str">
        <f t="shared" si="1"/>
        <v/>
      </c>
      <c r="P19" s="25"/>
    </row>
    <row r="20" customHeight="1" spans="1:16">
      <c r="A20" s="20"/>
      <c r="B20" s="21"/>
      <c r="C20" s="29"/>
      <c r="D20" s="29"/>
      <c r="E20" s="29"/>
      <c r="F20" s="444"/>
      <c r="G20" s="444"/>
      <c r="H20" s="20"/>
      <c r="I20" s="20"/>
      <c r="J20" s="24"/>
      <c r="K20" s="23"/>
      <c r="L20" s="26"/>
      <c r="M20" s="24"/>
      <c r="N20" s="24" t="str">
        <f t="shared" si="0"/>
        <v/>
      </c>
      <c r="O20" s="24" t="str">
        <f t="shared" si="1"/>
        <v/>
      </c>
      <c r="P20" s="25"/>
    </row>
    <row r="21" customHeight="1" spans="1:16">
      <c r="A21" s="20"/>
      <c r="B21" s="21"/>
      <c r="C21" s="29"/>
      <c r="D21" s="29"/>
      <c r="E21" s="29"/>
      <c r="F21" s="444"/>
      <c r="G21" s="444"/>
      <c r="H21" s="20"/>
      <c r="I21" s="20"/>
      <c r="J21" s="24"/>
      <c r="K21" s="23"/>
      <c r="L21" s="26"/>
      <c r="M21" s="24"/>
      <c r="N21" s="24" t="str">
        <f t="shared" si="0"/>
        <v/>
      </c>
      <c r="O21" s="24" t="str">
        <f t="shared" si="1"/>
        <v/>
      </c>
      <c r="P21" s="25"/>
    </row>
    <row r="22" customHeight="1" spans="1:16">
      <c r="A22" s="20"/>
      <c r="B22" s="21"/>
      <c r="C22" s="29"/>
      <c r="D22" s="29"/>
      <c r="E22" s="29"/>
      <c r="F22" s="444"/>
      <c r="G22" s="444"/>
      <c r="H22" s="20"/>
      <c r="I22" s="20"/>
      <c r="J22" s="24"/>
      <c r="K22" s="23"/>
      <c r="L22" s="26"/>
      <c r="M22" s="24"/>
      <c r="N22" s="24" t="str">
        <f t="shared" si="0"/>
        <v/>
      </c>
      <c r="O22" s="24" t="str">
        <f t="shared" si="1"/>
        <v/>
      </c>
      <c r="P22" s="25"/>
    </row>
    <row r="23" customHeight="1" spans="1:16">
      <c r="A23" s="20"/>
      <c r="B23" s="21"/>
      <c r="C23" s="29"/>
      <c r="D23" s="29"/>
      <c r="E23" s="29"/>
      <c r="F23" s="444"/>
      <c r="G23" s="444"/>
      <c r="H23" s="20"/>
      <c r="I23" s="20"/>
      <c r="J23" s="24"/>
      <c r="K23" s="23"/>
      <c r="L23" s="26"/>
      <c r="M23" s="24"/>
      <c r="N23" s="24" t="str">
        <f t="shared" si="0"/>
        <v/>
      </c>
      <c r="O23" s="24" t="str">
        <f t="shared" si="1"/>
        <v/>
      </c>
      <c r="P23" s="25"/>
    </row>
    <row r="24" customHeight="1" spans="1:16">
      <c r="A24" s="20"/>
      <c r="B24" s="21"/>
      <c r="C24" s="29"/>
      <c r="D24" s="29"/>
      <c r="E24" s="29"/>
      <c r="F24" s="444"/>
      <c r="G24" s="444"/>
      <c r="H24" s="20"/>
      <c r="I24" s="20"/>
      <c r="J24" s="24"/>
      <c r="K24" s="23"/>
      <c r="L24" s="26"/>
      <c r="M24" s="24"/>
      <c r="N24" s="24" t="str">
        <f t="shared" si="0"/>
        <v/>
      </c>
      <c r="O24" s="24" t="str">
        <f t="shared" si="1"/>
        <v/>
      </c>
      <c r="P24" s="25"/>
    </row>
    <row r="25" customHeight="1" spans="1:16">
      <c r="A25" s="439" t="s">
        <v>530</v>
      </c>
      <c r="B25" s="28"/>
      <c r="C25" s="40"/>
      <c r="D25" s="20"/>
      <c r="E25" s="20"/>
      <c r="F25" s="444"/>
      <c r="G25" s="444"/>
      <c r="H25" s="29"/>
      <c r="I25" s="29"/>
      <c r="J25" s="24">
        <f>SUM(J6:J24)</f>
        <v>0</v>
      </c>
      <c r="K25" s="23">
        <f>SUM(K6:K24)</f>
        <v>0</v>
      </c>
      <c r="L25" s="26">
        <f>SUM(L6:L24)</f>
        <v>0</v>
      </c>
      <c r="M25" s="24">
        <f>SUM(M6:M24)</f>
        <v>0</v>
      </c>
      <c r="N25" s="24" t="str">
        <f t="shared" si="0"/>
        <v/>
      </c>
      <c r="O25" s="24" t="str">
        <f t="shared" si="1"/>
        <v/>
      </c>
      <c r="P25" s="25"/>
    </row>
    <row r="26" customHeight="1" spans="1:16">
      <c r="A26" s="439" t="s">
        <v>720</v>
      </c>
      <c r="B26" s="28"/>
      <c r="C26" s="40"/>
      <c r="D26" s="20"/>
      <c r="E26" s="20"/>
      <c r="F26" s="444"/>
      <c r="G26" s="444"/>
      <c r="H26" s="29"/>
      <c r="I26" s="29"/>
      <c r="J26" s="24"/>
      <c r="K26" s="23"/>
      <c r="L26" s="26"/>
      <c r="M26" s="24">
        <v>0</v>
      </c>
      <c r="N26" s="24" t="str">
        <f t="shared" si="0"/>
        <v/>
      </c>
      <c r="O26" s="24" t="str">
        <f t="shared" si="1"/>
        <v/>
      </c>
      <c r="P26" s="25"/>
    </row>
    <row r="27" customHeight="1" spans="1:16">
      <c r="A27" s="439" t="s">
        <v>548</v>
      </c>
      <c r="B27" s="28"/>
      <c r="C27" s="40"/>
      <c r="D27" s="20"/>
      <c r="E27" s="20"/>
      <c r="F27" s="444"/>
      <c r="G27" s="444"/>
      <c r="H27" s="29"/>
      <c r="I27" s="29"/>
      <c r="J27" s="24">
        <f>J25-J26</f>
        <v>0</v>
      </c>
      <c r="K27" s="23">
        <f>K25-K26</f>
        <v>0</v>
      </c>
      <c r="L27" s="26">
        <f>L25-L26</f>
        <v>0</v>
      </c>
      <c r="M27" s="24">
        <f>M25-M26</f>
        <v>0</v>
      </c>
      <c r="N27" s="24" t="str">
        <f t="shared" si="0"/>
        <v/>
      </c>
      <c r="O27" s="24" t="str">
        <f t="shared" si="1"/>
        <v/>
      </c>
      <c r="P27" s="25"/>
    </row>
    <row r="28" customHeight="1" spans="1:13">
      <c r="A28" s="30" t="str">
        <f>封面!D9&amp;封面!F9</f>
        <v>产权持有人填表人：刘砚岷</v>
      </c>
      <c r="D28" s="445"/>
      <c r="E28" s="445"/>
      <c r="M28" s="5" t="str">
        <f>"评估人员："&amp;封面!F25</f>
        <v>评估人员：</v>
      </c>
    </row>
    <row r="29" customHeight="1" spans="1:1">
      <c r="A29" s="30" t="str">
        <f>CONCATENATE(封面!D13,封面!F13,封面!G13,封面!H13,封面!I13,封面!J13,封面!K13)</f>
        <v>填表日期：2024年9月20日</v>
      </c>
    </row>
    <row r="31" customHeight="1" spans="2:3">
      <c r="B31" s="440" t="s">
        <v>721</v>
      </c>
      <c r="C31" s="440"/>
    </row>
  </sheetData>
  <mergeCells count="5">
    <mergeCell ref="A2:P2"/>
    <mergeCell ref="A3:P3"/>
    <mergeCell ref="A25:B25"/>
    <mergeCell ref="A26:B26"/>
    <mergeCell ref="A27:B27"/>
  </mergeCells>
  <dataValidations count="1">
    <dataValidation type="list" allowBlank="1" showInputMessage="1" showErrorMessage="1" sqref="E6:E24">
      <formula1>"新设,收购"</formula1>
    </dataValidation>
  </dataValidations>
  <hyperlinks>
    <hyperlink ref="A1" location="索引目录!D35" display="返回索引页"/>
    <hyperlink ref="B1" location="非流动资产汇总!B9" display="返回"/>
  </hyperlinks>
  <printOptions horizontalCentered="1"/>
  <pageMargins left="0.354330708661417" right="0.354330708661417" top="0.78740157480315" bottom="0.78740157480315" header="1.06299212598425" footer="0.511811023622047"/>
  <pageSetup paperSize="9" scale="69" fitToHeight="0" orientation="landscape"/>
  <headerFooter alignWithMargins="0">
    <oddHeader>&amp;R&amp;"宋体,常规"&amp;10表&amp;"Times New Roman,常规"4-4
&amp;"宋体,常规"共&amp;"Times New Roman,常规"&amp;N&amp;"宋体,常规"页第&amp;"Times New Roman,常规"&amp;P&amp;"宋体,常规"页</oddHeader>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workbookViewId="0">
      <selection activeCell="A2" sqref="A2:O2"/>
    </sheetView>
  </sheetViews>
  <sheetFormatPr defaultColWidth="11" defaultRowHeight="15.75" customHeight="1"/>
  <cols>
    <col min="1" max="1" width="4.6" style="4" customWidth="1"/>
    <col min="2" max="2" width="20.4" style="4" customWidth="1"/>
    <col min="3" max="4" width="14" style="4" customWidth="1"/>
    <col min="5" max="5" width="13" style="4" customWidth="1"/>
    <col min="6" max="6" width="12" style="5" customWidth="1"/>
    <col min="7" max="7" width="11.9" style="5" customWidth="1"/>
    <col min="8" max="8" width="12.5" style="5" customWidth="1"/>
    <col min="9" max="9" width="13.9" style="5" customWidth="1" outlineLevel="1"/>
    <col min="10" max="10" width="13.1" style="5" customWidth="1" outlineLevel="1"/>
    <col min="11" max="11" width="13.6" style="5" customWidth="1"/>
    <col min="12" max="12" width="13.4" style="5" customWidth="1"/>
    <col min="13" max="13" width="11.1" style="5" customWidth="1"/>
    <col min="14" max="14" width="7.6" style="5" customWidth="1"/>
    <col min="15" max="15" width="14.5" style="5" customWidth="1"/>
    <col min="16" max="16384" width="11" style="5"/>
  </cols>
  <sheetData>
    <row r="1" s="1" customFormat="1" ht="12" customHeight="1" spans="1:15">
      <c r="A1" s="6" t="s">
        <v>135</v>
      </c>
      <c r="B1" s="38" t="s">
        <v>429</v>
      </c>
      <c r="C1" s="38"/>
      <c r="D1" s="38"/>
      <c r="E1" s="438"/>
      <c r="F1" s="9"/>
      <c r="G1" s="9"/>
      <c r="H1" s="9"/>
      <c r="I1" s="9"/>
      <c r="J1" s="9"/>
      <c r="K1" s="9"/>
      <c r="L1" s="9"/>
      <c r="M1" s="9"/>
      <c r="N1" s="9"/>
      <c r="O1" s="9"/>
    </row>
    <row r="2" s="2" customFormat="1" ht="29.4" customHeight="1" spans="1:15">
      <c r="A2" s="10" t="s">
        <v>722</v>
      </c>
      <c r="B2" s="11"/>
      <c r="C2" s="11"/>
      <c r="D2" s="11"/>
      <c r="E2" s="11"/>
      <c r="F2" s="11"/>
      <c r="G2" s="11"/>
      <c r="H2" s="11"/>
      <c r="I2" s="11"/>
      <c r="J2" s="11"/>
      <c r="K2" s="11"/>
      <c r="L2" s="11"/>
      <c r="M2" s="11"/>
      <c r="N2" s="11"/>
      <c r="O2" s="11"/>
    </row>
    <row r="3" ht="14.25" customHeight="1" spans="1:15">
      <c r="A3" s="12" t="str">
        <f>CONCATENATE(封面!D7,封面!F7,封面!G7,封面!H7,封面!I7,封面!J7,封面!K7)</f>
        <v>评估基准日：2024年8月31日</v>
      </c>
      <c r="B3" s="12"/>
      <c r="C3" s="12"/>
      <c r="D3" s="12"/>
      <c r="E3" s="12"/>
      <c r="F3" s="12"/>
      <c r="G3" s="12"/>
      <c r="H3" s="12"/>
      <c r="I3" s="12"/>
      <c r="J3" s="12"/>
      <c r="K3" s="12"/>
      <c r="L3" s="13"/>
      <c r="M3" s="13"/>
      <c r="N3" s="13"/>
      <c r="O3" s="13"/>
    </row>
    <row r="4" customHeight="1" spans="1:15">
      <c r="A4" s="14" t="str">
        <f>封面!D5&amp;封面!F5</f>
        <v>产权持有人：中石油昆仑燃气有限公司开封分公司</v>
      </c>
      <c r="O4" s="15" t="e">
        <f>#REF!</f>
        <v>#REF!</v>
      </c>
    </row>
    <row r="5" s="3" customFormat="1" customHeight="1" spans="1:15">
      <c r="A5" s="43" t="s">
        <v>705</v>
      </c>
      <c r="B5" s="43" t="s">
        <v>706</v>
      </c>
      <c r="C5" s="43" t="s">
        <v>723</v>
      </c>
      <c r="D5" s="43" t="s">
        <v>724</v>
      </c>
      <c r="E5" s="43" t="s">
        <v>492</v>
      </c>
      <c r="F5" s="46" t="s">
        <v>725</v>
      </c>
      <c r="G5" s="19" t="s">
        <v>726</v>
      </c>
      <c r="H5" s="46" t="s">
        <v>727</v>
      </c>
      <c r="I5" s="441" t="s">
        <v>728</v>
      </c>
      <c r="J5" s="52" t="s">
        <v>715</v>
      </c>
      <c r="K5" s="442" t="s">
        <v>716</v>
      </c>
      <c r="L5" s="46" t="s">
        <v>717</v>
      </c>
      <c r="M5" s="46" t="s">
        <v>718</v>
      </c>
      <c r="N5" s="46" t="s">
        <v>467</v>
      </c>
      <c r="O5" s="46" t="s">
        <v>719</v>
      </c>
    </row>
    <row r="6" customHeight="1" spans="1:15">
      <c r="A6" s="20"/>
      <c r="B6" s="21"/>
      <c r="C6" s="21"/>
      <c r="D6" s="21"/>
      <c r="E6" s="29"/>
      <c r="F6" s="59"/>
      <c r="G6" s="59"/>
      <c r="H6" s="48"/>
      <c r="I6" s="443"/>
      <c r="J6" s="23"/>
      <c r="K6" s="26"/>
      <c r="L6" s="24"/>
      <c r="M6" s="24" t="str">
        <f t="shared" ref="M6:M27" si="0">IF(L6-K6=0,"",(L6-K6))</f>
        <v/>
      </c>
      <c r="N6" s="24" t="str">
        <f t="shared" ref="N6:N27" si="1">IF(K6=0,"",(L6-K6)/K6*100)</f>
        <v/>
      </c>
      <c r="O6" s="25"/>
    </row>
    <row r="7" customHeight="1" spans="1:15">
      <c r="A7" s="20"/>
      <c r="B7" s="21"/>
      <c r="C7" s="21"/>
      <c r="D7" s="21"/>
      <c r="E7" s="29"/>
      <c r="F7" s="59"/>
      <c r="G7" s="59"/>
      <c r="H7" s="48"/>
      <c r="I7" s="443"/>
      <c r="J7" s="23"/>
      <c r="K7" s="26"/>
      <c r="L7" s="24"/>
      <c r="M7" s="24" t="str">
        <f t="shared" si="0"/>
        <v/>
      </c>
      <c r="N7" s="24" t="str">
        <f t="shared" si="1"/>
        <v/>
      </c>
      <c r="O7" s="25"/>
    </row>
    <row r="8" customHeight="1" spans="1:15">
      <c r="A8" s="20"/>
      <c r="B8" s="21"/>
      <c r="C8" s="21"/>
      <c r="D8" s="21"/>
      <c r="E8" s="29"/>
      <c r="F8" s="59"/>
      <c r="G8" s="59"/>
      <c r="H8" s="48"/>
      <c r="I8" s="443"/>
      <c r="J8" s="23"/>
      <c r="K8" s="26"/>
      <c r="L8" s="24"/>
      <c r="M8" s="24" t="str">
        <f t="shared" si="0"/>
        <v/>
      </c>
      <c r="N8" s="24" t="str">
        <f t="shared" si="1"/>
        <v/>
      </c>
      <c r="O8" s="25"/>
    </row>
    <row r="9" customHeight="1" spans="1:15">
      <c r="A9" s="20"/>
      <c r="B9" s="21"/>
      <c r="C9" s="21"/>
      <c r="D9" s="21"/>
      <c r="E9" s="29"/>
      <c r="F9" s="59"/>
      <c r="G9" s="59"/>
      <c r="H9" s="48"/>
      <c r="I9" s="443"/>
      <c r="J9" s="23"/>
      <c r="K9" s="26"/>
      <c r="L9" s="24"/>
      <c r="M9" s="24" t="str">
        <f t="shared" si="0"/>
        <v/>
      </c>
      <c r="N9" s="24" t="str">
        <f t="shared" si="1"/>
        <v/>
      </c>
      <c r="O9" s="25"/>
    </row>
    <row r="10" customHeight="1" spans="1:15">
      <c r="A10" s="20"/>
      <c r="B10" s="21"/>
      <c r="C10" s="21"/>
      <c r="D10" s="21"/>
      <c r="E10" s="29"/>
      <c r="F10" s="59"/>
      <c r="G10" s="59"/>
      <c r="H10" s="48"/>
      <c r="I10" s="443"/>
      <c r="J10" s="23"/>
      <c r="K10" s="26"/>
      <c r="L10" s="24"/>
      <c r="M10" s="24" t="str">
        <f t="shared" si="0"/>
        <v/>
      </c>
      <c r="N10" s="24" t="str">
        <f t="shared" si="1"/>
        <v/>
      </c>
      <c r="O10" s="25"/>
    </row>
    <row r="11" customHeight="1" spans="1:15">
      <c r="A11" s="20"/>
      <c r="B11" s="21"/>
      <c r="C11" s="21"/>
      <c r="D11" s="21"/>
      <c r="E11" s="29"/>
      <c r="F11" s="59"/>
      <c r="G11" s="59"/>
      <c r="H11" s="48"/>
      <c r="I11" s="443"/>
      <c r="J11" s="23"/>
      <c r="K11" s="26"/>
      <c r="L11" s="24"/>
      <c r="M11" s="24" t="str">
        <f t="shared" si="0"/>
        <v/>
      </c>
      <c r="N11" s="24" t="str">
        <f t="shared" si="1"/>
        <v/>
      </c>
      <c r="O11" s="25"/>
    </row>
    <row r="12" customHeight="1" spans="1:15">
      <c r="A12" s="20"/>
      <c r="B12" s="21"/>
      <c r="C12" s="21"/>
      <c r="D12" s="21"/>
      <c r="E12" s="29"/>
      <c r="F12" s="59"/>
      <c r="G12" s="59"/>
      <c r="H12" s="48"/>
      <c r="I12" s="443"/>
      <c r="J12" s="23"/>
      <c r="K12" s="26"/>
      <c r="L12" s="24"/>
      <c r="M12" s="24" t="str">
        <f t="shared" si="0"/>
        <v/>
      </c>
      <c r="N12" s="24" t="str">
        <f t="shared" si="1"/>
        <v/>
      </c>
      <c r="O12" s="25"/>
    </row>
    <row r="13" customHeight="1" spans="1:15">
      <c r="A13" s="20"/>
      <c r="B13" s="21"/>
      <c r="C13" s="21"/>
      <c r="D13" s="21"/>
      <c r="E13" s="29"/>
      <c r="F13" s="59"/>
      <c r="G13" s="59"/>
      <c r="H13" s="48"/>
      <c r="I13" s="443"/>
      <c r="J13" s="23"/>
      <c r="K13" s="26"/>
      <c r="L13" s="24"/>
      <c r="M13" s="24" t="str">
        <f t="shared" si="0"/>
        <v/>
      </c>
      <c r="N13" s="24" t="str">
        <f t="shared" si="1"/>
        <v/>
      </c>
      <c r="O13" s="25"/>
    </row>
    <row r="14" customHeight="1" spans="1:15">
      <c r="A14" s="20"/>
      <c r="B14" s="21"/>
      <c r="C14" s="21"/>
      <c r="D14" s="21"/>
      <c r="E14" s="29"/>
      <c r="F14" s="59"/>
      <c r="G14" s="59"/>
      <c r="H14" s="48"/>
      <c r="I14" s="443"/>
      <c r="J14" s="23"/>
      <c r="K14" s="26"/>
      <c r="L14" s="24"/>
      <c r="M14" s="24" t="str">
        <f t="shared" si="0"/>
        <v/>
      </c>
      <c r="N14" s="24" t="str">
        <f t="shared" si="1"/>
        <v/>
      </c>
      <c r="O14" s="25"/>
    </row>
    <row r="15" customHeight="1" spans="1:15">
      <c r="A15" s="20"/>
      <c r="B15" s="21"/>
      <c r="C15" s="21"/>
      <c r="D15" s="21"/>
      <c r="E15" s="29"/>
      <c r="F15" s="59"/>
      <c r="G15" s="59"/>
      <c r="H15" s="48"/>
      <c r="I15" s="443"/>
      <c r="J15" s="23"/>
      <c r="K15" s="26"/>
      <c r="L15" s="24"/>
      <c r="M15" s="24" t="str">
        <f t="shared" si="0"/>
        <v/>
      </c>
      <c r="N15" s="24" t="str">
        <f t="shared" si="1"/>
        <v/>
      </c>
      <c r="O15" s="25"/>
    </row>
    <row r="16" customHeight="1" spans="1:15">
      <c r="A16" s="20"/>
      <c r="B16" s="21"/>
      <c r="C16" s="21"/>
      <c r="D16" s="21"/>
      <c r="E16" s="29"/>
      <c r="F16" s="59"/>
      <c r="G16" s="59"/>
      <c r="H16" s="48"/>
      <c r="I16" s="443"/>
      <c r="J16" s="23"/>
      <c r="K16" s="26"/>
      <c r="L16" s="24"/>
      <c r="M16" s="24" t="str">
        <f t="shared" si="0"/>
        <v/>
      </c>
      <c r="N16" s="24" t="str">
        <f t="shared" si="1"/>
        <v/>
      </c>
      <c r="O16" s="25"/>
    </row>
    <row r="17" customHeight="1" spans="1:15">
      <c r="A17" s="20"/>
      <c r="B17" s="21"/>
      <c r="C17" s="21"/>
      <c r="D17" s="21"/>
      <c r="E17" s="29"/>
      <c r="F17" s="59"/>
      <c r="G17" s="59"/>
      <c r="H17" s="48"/>
      <c r="I17" s="443"/>
      <c r="J17" s="23"/>
      <c r="K17" s="26"/>
      <c r="L17" s="24"/>
      <c r="M17" s="24" t="str">
        <f t="shared" si="0"/>
        <v/>
      </c>
      <c r="N17" s="24" t="str">
        <f t="shared" si="1"/>
        <v/>
      </c>
      <c r="O17" s="25"/>
    </row>
    <row r="18" customHeight="1" spans="1:15">
      <c r="A18" s="20"/>
      <c r="B18" s="21"/>
      <c r="C18" s="21"/>
      <c r="D18" s="21"/>
      <c r="E18" s="29"/>
      <c r="F18" s="59"/>
      <c r="G18" s="59"/>
      <c r="H18" s="48"/>
      <c r="I18" s="443"/>
      <c r="J18" s="23"/>
      <c r="K18" s="26"/>
      <c r="L18" s="24"/>
      <c r="M18" s="24" t="str">
        <f t="shared" si="0"/>
        <v/>
      </c>
      <c r="N18" s="24" t="str">
        <f t="shared" si="1"/>
        <v/>
      </c>
      <c r="O18" s="25"/>
    </row>
    <row r="19" customHeight="1" spans="1:15">
      <c r="A19" s="20"/>
      <c r="B19" s="21"/>
      <c r="C19" s="21"/>
      <c r="D19" s="21"/>
      <c r="E19" s="29"/>
      <c r="F19" s="59"/>
      <c r="G19" s="59"/>
      <c r="H19" s="48"/>
      <c r="I19" s="443"/>
      <c r="J19" s="23"/>
      <c r="K19" s="26"/>
      <c r="L19" s="24"/>
      <c r="M19" s="24" t="str">
        <f t="shared" si="0"/>
        <v/>
      </c>
      <c r="N19" s="24" t="str">
        <f t="shared" si="1"/>
        <v/>
      </c>
      <c r="O19" s="25"/>
    </row>
    <row r="20" customHeight="1" spans="1:15">
      <c r="A20" s="20"/>
      <c r="B20" s="21"/>
      <c r="C20" s="21"/>
      <c r="D20" s="21"/>
      <c r="E20" s="29"/>
      <c r="F20" s="59"/>
      <c r="G20" s="59"/>
      <c r="H20" s="48"/>
      <c r="I20" s="443"/>
      <c r="J20" s="23"/>
      <c r="K20" s="26"/>
      <c r="L20" s="24"/>
      <c r="M20" s="24" t="str">
        <f t="shared" si="0"/>
        <v/>
      </c>
      <c r="N20" s="24" t="str">
        <f t="shared" si="1"/>
        <v/>
      </c>
      <c r="O20" s="25"/>
    </row>
    <row r="21" customHeight="1" spans="1:15">
      <c r="A21" s="20"/>
      <c r="B21" s="21"/>
      <c r="C21" s="21"/>
      <c r="D21" s="21"/>
      <c r="E21" s="29"/>
      <c r="F21" s="59"/>
      <c r="G21" s="59"/>
      <c r="H21" s="48"/>
      <c r="I21" s="443"/>
      <c r="J21" s="23"/>
      <c r="K21" s="26"/>
      <c r="L21" s="24"/>
      <c r="M21" s="24" t="str">
        <f t="shared" si="0"/>
        <v/>
      </c>
      <c r="N21" s="24" t="str">
        <f t="shared" si="1"/>
        <v/>
      </c>
      <c r="O21" s="25"/>
    </row>
    <row r="22" customHeight="1" spans="1:15">
      <c r="A22" s="20"/>
      <c r="B22" s="21"/>
      <c r="C22" s="21"/>
      <c r="D22" s="21"/>
      <c r="E22" s="29"/>
      <c r="F22" s="59"/>
      <c r="G22" s="59"/>
      <c r="H22" s="48"/>
      <c r="I22" s="443"/>
      <c r="J22" s="23"/>
      <c r="K22" s="26"/>
      <c r="L22" s="24"/>
      <c r="M22" s="24" t="str">
        <f t="shared" si="0"/>
        <v/>
      </c>
      <c r="N22" s="24" t="str">
        <f t="shared" si="1"/>
        <v/>
      </c>
      <c r="O22" s="25"/>
    </row>
    <row r="23" customHeight="1" spans="1:15">
      <c r="A23" s="20"/>
      <c r="B23" s="21"/>
      <c r="C23" s="21"/>
      <c r="D23" s="21"/>
      <c r="E23" s="29"/>
      <c r="F23" s="59"/>
      <c r="G23" s="59"/>
      <c r="H23" s="48"/>
      <c r="I23" s="443"/>
      <c r="J23" s="23"/>
      <c r="K23" s="26"/>
      <c r="L23" s="24"/>
      <c r="M23" s="24" t="str">
        <f t="shared" si="0"/>
        <v/>
      </c>
      <c r="N23" s="24" t="str">
        <f t="shared" si="1"/>
        <v/>
      </c>
      <c r="O23" s="25"/>
    </row>
    <row r="24" customHeight="1" spans="1:15">
      <c r="A24" s="20"/>
      <c r="B24" s="21"/>
      <c r="C24" s="21"/>
      <c r="D24" s="21"/>
      <c r="E24" s="29"/>
      <c r="F24" s="59"/>
      <c r="G24" s="59"/>
      <c r="H24" s="48"/>
      <c r="I24" s="443"/>
      <c r="J24" s="23"/>
      <c r="K24" s="26"/>
      <c r="L24" s="24"/>
      <c r="M24" s="24" t="str">
        <f t="shared" si="0"/>
        <v/>
      </c>
      <c r="N24" s="24" t="str">
        <f t="shared" si="1"/>
        <v/>
      </c>
      <c r="O24" s="25"/>
    </row>
    <row r="25" customHeight="1" spans="1:15">
      <c r="A25" s="439" t="s">
        <v>530</v>
      </c>
      <c r="B25" s="28"/>
      <c r="C25" s="28"/>
      <c r="D25" s="28"/>
      <c r="E25" s="40"/>
      <c r="F25" s="59"/>
      <c r="G25" s="59"/>
      <c r="H25" s="48"/>
      <c r="I25" s="443"/>
      <c r="J25" s="23">
        <f>SUM(J6:J24)</f>
        <v>0</v>
      </c>
      <c r="K25" s="26">
        <f>SUM(K6:K24)</f>
        <v>0</v>
      </c>
      <c r="L25" s="24">
        <f>SUM(L6:L24)</f>
        <v>0</v>
      </c>
      <c r="M25" s="24" t="str">
        <f t="shared" si="0"/>
        <v/>
      </c>
      <c r="N25" s="24" t="str">
        <f t="shared" si="1"/>
        <v/>
      </c>
      <c r="O25" s="25"/>
    </row>
    <row r="26" customHeight="1" spans="1:15">
      <c r="A26" s="27" t="s">
        <v>729</v>
      </c>
      <c r="B26" s="28"/>
      <c r="C26" s="28"/>
      <c r="D26" s="28"/>
      <c r="E26" s="40"/>
      <c r="F26" s="59"/>
      <c r="G26" s="59"/>
      <c r="H26" s="48"/>
      <c r="I26" s="443"/>
      <c r="J26" s="23"/>
      <c r="K26" s="26"/>
      <c r="L26" s="24">
        <v>0</v>
      </c>
      <c r="M26" s="24" t="str">
        <f t="shared" si="0"/>
        <v/>
      </c>
      <c r="N26" s="24" t="str">
        <f t="shared" si="1"/>
        <v/>
      </c>
      <c r="O26" s="25"/>
    </row>
    <row r="27" customHeight="1" spans="1:15">
      <c r="A27" s="439" t="s">
        <v>548</v>
      </c>
      <c r="B27" s="28"/>
      <c r="C27" s="28"/>
      <c r="D27" s="28"/>
      <c r="E27" s="40"/>
      <c r="F27" s="59"/>
      <c r="G27" s="59"/>
      <c r="H27" s="48"/>
      <c r="I27" s="443"/>
      <c r="J27" s="23">
        <f>J25-J26</f>
        <v>0</v>
      </c>
      <c r="K27" s="26">
        <f>K25-K26</f>
        <v>0</v>
      </c>
      <c r="L27" s="24">
        <f>L25-L26</f>
        <v>0</v>
      </c>
      <c r="M27" s="24" t="str">
        <f t="shared" si="0"/>
        <v/>
      </c>
      <c r="N27" s="24" t="str">
        <f t="shared" si="1"/>
        <v/>
      </c>
      <c r="O27" s="25"/>
    </row>
    <row r="28" customHeight="1" spans="1:12">
      <c r="A28" s="30" t="str">
        <f>封面!D9&amp;封面!F9</f>
        <v>产权持有人填表人：刘砚岷</v>
      </c>
      <c r="F28" s="3"/>
      <c r="G28" s="3"/>
      <c r="L28" s="5" t="str">
        <f>"评估人员："&amp;封面!F25</f>
        <v>评估人员：</v>
      </c>
    </row>
    <row r="29" customHeight="1" spans="1:1">
      <c r="A29" s="30" t="str">
        <f>CONCATENATE(封面!D13,封面!F13,封面!G13,封面!H13,封面!I13,封面!J13,封面!K13)</f>
        <v>填表日期：2024年9月20日</v>
      </c>
    </row>
    <row r="31" customHeight="1" spans="2:5">
      <c r="B31" s="440"/>
      <c r="C31" s="440"/>
      <c r="D31" s="440"/>
      <c r="E31" s="440"/>
    </row>
  </sheetData>
  <mergeCells count="5">
    <mergeCell ref="A2:O2"/>
    <mergeCell ref="A3:O3"/>
    <mergeCell ref="A25:B25"/>
    <mergeCell ref="A26:B26"/>
    <mergeCell ref="A27:B27"/>
  </mergeCells>
  <hyperlinks>
    <hyperlink ref="A1" location="索引目录!D36" display="返回索引页"/>
    <hyperlink ref="B1" location="非流动资产汇总!B10" display="返回"/>
  </hyperlinks>
  <printOptions horizontalCentered="1"/>
  <pageMargins left="0.354330708661417" right="0.354330708661417" top="0.78740157480315" bottom="0.78740157480315" header="1.06299212598425" footer="0.511811023622047"/>
  <pageSetup paperSize="9" scale="69" fitToHeight="0" orientation="landscape"/>
  <headerFooter alignWithMargins="0">
    <oddHeader>&amp;R&amp;"宋体,常规"&amp;9表&amp;"Times New Roman,常规"4-5
&amp;"宋体,常规"共&amp;"Times New Roman,常规"&amp;N&amp;"宋体,常规"页第&amp;"Times New Roman,常规"&amp;P&amp;"宋体,常规"页</oddHeader>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1"/>
  <sheetViews>
    <sheetView workbookViewId="0">
      <selection activeCell="A2" sqref="A2:O2"/>
    </sheetView>
  </sheetViews>
  <sheetFormatPr defaultColWidth="11" defaultRowHeight="15.75" customHeight="1"/>
  <cols>
    <col min="1" max="1" width="4.6" style="4" customWidth="1"/>
    <col min="2" max="2" width="20.4" style="4" customWidth="1"/>
    <col min="3" max="4" width="14" style="4" customWidth="1"/>
    <col min="5" max="5" width="13" style="4" customWidth="1"/>
    <col min="6" max="7" width="12" style="5" customWidth="1"/>
    <col min="8" max="8" width="12.5" style="5" customWidth="1"/>
    <col min="9" max="9" width="13.9" style="5" customWidth="1" outlineLevel="1"/>
    <col min="10" max="10" width="13.1" style="5" customWidth="1" outlineLevel="1"/>
    <col min="11" max="11" width="13.6" style="5" customWidth="1"/>
    <col min="12" max="12" width="13.4" style="5" customWidth="1"/>
    <col min="13" max="13" width="11.1" style="5" customWidth="1"/>
    <col min="14" max="14" width="7.6" style="5" customWidth="1"/>
    <col min="15" max="15" width="14.5" style="5" customWidth="1"/>
    <col min="16" max="16384" width="11" style="5"/>
  </cols>
  <sheetData>
    <row r="1" s="1" customFormat="1" ht="12" customHeight="1" spans="1:15">
      <c r="A1" s="6" t="s">
        <v>135</v>
      </c>
      <c r="B1" s="38" t="s">
        <v>429</v>
      </c>
      <c r="C1" s="38"/>
      <c r="D1" s="38"/>
      <c r="E1" s="438"/>
      <c r="F1" s="9"/>
      <c r="G1" s="9"/>
      <c r="H1" s="9"/>
      <c r="I1" s="9"/>
      <c r="J1" s="9"/>
      <c r="K1" s="9"/>
      <c r="L1" s="9"/>
      <c r="M1" s="9"/>
      <c r="N1" s="9"/>
      <c r="O1" s="9"/>
    </row>
    <row r="2" s="2" customFormat="1" ht="29.4" customHeight="1" spans="1:15">
      <c r="A2" s="10" t="s">
        <v>730</v>
      </c>
      <c r="B2" s="11"/>
      <c r="C2" s="11"/>
      <c r="D2" s="11"/>
      <c r="E2" s="11"/>
      <c r="F2" s="11"/>
      <c r="G2" s="11"/>
      <c r="H2" s="11"/>
      <c r="I2" s="11"/>
      <c r="J2" s="11"/>
      <c r="K2" s="11"/>
      <c r="L2" s="11"/>
      <c r="M2" s="11"/>
      <c r="N2" s="11"/>
      <c r="O2" s="11"/>
    </row>
    <row r="3" ht="14.25" customHeight="1" spans="1:15">
      <c r="A3" s="12" t="str">
        <f>CONCATENATE(封面!D7,封面!F7,封面!G7,封面!H7,封面!I7,封面!J7,封面!K7)</f>
        <v>评估基准日：2024年8月31日</v>
      </c>
      <c r="B3" s="12"/>
      <c r="C3" s="12"/>
      <c r="D3" s="12"/>
      <c r="E3" s="12"/>
      <c r="F3" s="12"/>
      <c r="G3" s="12"/>
      <c r="H3" s="12"/>
      <c r="I3" s="12"/>
      <c r="J3" s="12"/>
      <c r="K3" s="12"/>
      <c r="L3" s="13"/>
      <c r="M3" s="13"/>
      <c r="N3" s="13"/>
      <c r="O3" s="13"/>
    </row>
    <row r="4" customHeight="1" spans="1:15">
      <c r="A4" s="14" t="str">
        <f>封面!D5&amp;封面!F5</f>
        <v>产权持有人：中石油昆仑燃气有限公司开封分公司</v>
      </c>
      <c r="O4" s="15" t="e">
        <f>#REF!</f>
        <v>#REF!</v>
      </c>
    </row>
    <row r="5" s="3" customFormat="1" customHeight="1" spans="1:15">
      <c r="A5" s="43" t="s">
        <v>705</v>
      </c>
      <c r="B5" s="43" t="s">
        <v>706</v>
      </c>
      <c r="C5" s="43" t="s">
        <v>731</v>
      </c>
      <c r="D5" s="43" t="s">
        <v>732</v>
      </c>
      <c r="E5" s="43" t="s">
        <v>492</v>
      </c>
      <c r="F5" s="46" t="s">
        <v>725</v>
      </c>
      <c r="G5" s="19" t="s">
        <v>726</v>
      </c>
      <c r="H5" s="46" t="s">
        <v>733</v>
      </c>
      <c r="I5" s="441" t="s">
        <v>728</v>
      </c>
      <c r="J5" s="52" t="s">
        <v>715</v>
      </c>
      <c r="K5" s="442" t="s">
        <v>716</v>
      </c>
      <c r="L5" s="46" t="s">
        <v>717</v>
      </c>
      <c r="M5" s="46" t="s">
        <v>718</v>
      </c>
      <c r="N5" s="46" t="s">
        <v>467</v>
      </c>
      <c r="O5" s="46" t="s">
        <v>719</v>
      </c>
    </row>
    <row r="6" customHeight="1" spans="1:15">
      <c r="A6" s="20"/>
      <c r="B6" s="21"/>
      <c r="C6" s="21"/>
      <c r="D6" s="21"/>
      <c r="E6" s="29"/>
      <c r="F6" s="59"/>
      <c r="G6" s="59"/>
      <c r="H6" s="48"/>
      <c r="I6" s="443"/>
      <c r="J6" s="23"/>
      <c r="K6" s="26"/>
      <c r="L6" s="24"/>
      <c r="M6" s="24" t="str">
        <f t="shared" ref="M6:M27" si="0">IF(L6-K6=0,"",(L6-K6))</f>
        <v/>
      </c>
      <c r="N6" s="24" t="str">
        <f t="shared" ref="N6:N27" si="1">IF(K6=0,"",(L6-K6)/K6*100)</f>
        <v/>
      </c>
      <c r="O6" s="25"/>
    </row>
    <row r="7" customHeight="1" spans="1:15">
      <c r="A7" s="20"/>
      <c r="B7" s="21"/>
      <c r="C7" s="21"/>
      <c r="D7" s="21"/>
      <c r="E7" s="29"/>
      <c r="F7" s="59"/>
      <c r="G7" s="59"/>
      <c r="H7" s="48"/>
      <c r="I7" s="443"/>
      <c r="J7" s="23"/>
      <c r="K7" s="26"/>
      <c r="L7" s="24"/>
      <c r="M7" s="24" t="str">
        <f t="shared" si="0"/>
        <v/>
      </c>
      <c r="N7" s="24" t="str">
        <f t="shared" si="1"/>
        <v/>
      </c>
      <c r="O7" s="25"/>
    </row>
    <row r="8" customHeight="1" spans="1:15">
      <c r="A8" s="20"/>
      <c r="B8" s="21"/>
      <c r="C8" s="21"/>
      <c r="D8" s="21"/>
      <c r="E8" s="29"/>
      <c r="F8" s="59"/>
      <c r="G8" s="59"/>
      <c r="H8" s="48"/>
      <c r="I8" s="443"/>
      <c r="J8" s="23"/>
      <c r="K8" s="26"/>
      <c r="L8" s="24"/>
      <c r="M8" s="24" t="str">
        <f t="shared" si="0"/>
        <v/>
      </c>
      <c r="N8" s="24" t="str">
        <f t="shared" si="1"/>
        <v/>
      </c>
      <c r="O8" s="25"/>
    </row>
    <row r="9" customHeight="1" spans="1:15">
      <c r="A9" s="20"/>
      <c r="B9" s="21"/>
      <c r="C9" s="21"/>
      <c r="D9" s="21"/>
      <c r="E9" s="29"/>
      <c r="F9" s="59"/>
      <c r="G9" s="59"/>
      <c r="H9" s="48"/>
      <c r="I9" s="443"/>
      <c r="J9" s="23"/>
      <c r="K9" s="26"/>
      <c r="L9" s="24"/>
      <c r="M9" s="24" t="str">
        <f t="shared" si="0"/>
        <v/>
      </c>
      <c r="N9" s="24" t="str">
        <f t="shared" si="1"/>
        <v/>
      </c>
      <c r="O9" s="25"/>
    </row>
    <row r="10" customHeight="1" spans="1:15">
      <c r="A10" s="20"/>
      <c r="B10" s="21"/>
      <c r="C10" s="21"/>
      <c r="D10" s="21"/>
      <c r="E10" s="29"/>
      <c r="F10" s="59"/>
      <c r="G10" s="59"/>
      <c r="H10" s="48"/>
      <c r="I10" s="443"/>
      <c r="J10" s="23"/>
      <c r="K10" s="26"/>
      <c r="L10" s="24"/>
      <c r="M10" s="24" t="str">
        <f t="shared" si="0"/>
        <v/>
      </c>
      <c r="N10" s="24" t="str">
        <f t="shared" si="1"/>
        <v/>
      </c>
      <c r="O10" s="25"/>
    </row>
    <row r="11" customHeight="1" spans="1:15">
      <c r="A11" s="20"/>
      <c r="B11" s="21"/>
      <c r="C11" s="21"/>
      <c r="D11" s="21"/>
      <c r="E11" s="29"/>
      <c r="F11" s="59"/>
      <c r="G11" s="59"/>
      <c r="H11" s="48"/>
      <c r="I11" s="443"/>
      <c r="J11" s="23"/>
      <c r="K11" s="26"/>
      <c r="L11" s="24"/>
      <c r="M11" s="24" t="str">
        <f t="shared" si="0"/>
        <v/>
      </c>
      <c r="N11" s="24" t="str">
        <f t="shared" si="1"/>
        <v/>
      </c>
      <c r="O11" s="25"/>
    </row>
    <row r="12" customHeight="1" spans="1:15">
      <c r="A12" s="20"/>
      <c r="B12" s="21"/>
      <c r="C12" s="21"/>
      <c r="D12" s="21"/>
      <c r="E12" s="29"/>
      <c r="F12" s="59"/>
      <c r="G12" s="59"/>
      <c r="H12" s="48"/>
      <c r="I12" s="443"/>
      <c r="J12" s="23"/>
      <c r="K12" s="26"/>
      <c r="L12" s="24"/>
      <c r="M12" s="24" t="str">
        <f t="shared" si="0"/>
        <v/>
      </c>
      <c r="N12" s="24" t="str">
        <f t="shared" si="1"/>
        <v/>
      </c>
      <c r="O12" s="25"/>
    </row>
    <row r="13" customHeight="1" spans="1:15">
      <c r="A13" s="20"/>
      <c r="B13" s="21"/>
      <c r="C13" s="21"/>
      <c r="D13" s="21"/>
      <c r="E13" s="29"/>
      <c r="F13" s="59"/>
      <c r="G13" s="59"/>
      <c r="H13" s="48"/>
      <c r="I13" s="443"/>
      <c r="J13" s="23"/>
      <c r="K13" s="26"/>
      <c r="L13" s="24"/>
      <c r="M13" s="24" t="str">
        <f t="shared" si="0"/>
        <v/>
      </c>
      <c r="N13" s="24" t="str">
        <f t="shared" si="1"/>
        <v/>
      </c>
      <c r="O13" s="25"/>
    </row>
    <row r="14" customHeight="1" spans="1:15">
      <c r="A14" s="20"/>
      <c r="B14" s="21"/>
      <c r="C14" s="21"/>
      <c r="D14" s="21"/>
      <c r="E14" s="29"/>
      <c r="F14" s="59"/>
      <c r="G14" s="59"/>
      <c r="H14" s="48"/>
      <c r="I14" s="443"/>
      <c r="J14" s="23"/>
      <c r="K14" s="26"/>
      <c r="L14" s="24"/>
      <c r="M14" s="24" t="str">
        <f t="shared" si="0"/>
        <v/>
      </c>
      <c r="N14" s="24" t="str">
        <f t="shared" si="1"/>
        <v/>
      </c>
      <c r="O14" s="25"/>
    </row>
    <row r="15" customHeight="1" spans="1:15">
      <c r="A15" s="20"/>
      <c r="B15" s="21"/>
      <c r="C15" s="21"/>
      <c r="D15" s="21"/>
      <c r="E15" s="29"/>
      <c r="F15" s="59"/>
      <c r="G15" s="59"/>
      <c r="H15" s="48"/>
      <c r="I15" s="443"/>
      <c r="J15" s="23"/>
      <c r="K15" s="26"/>
      <c r="L15" s="24"/>
      <c r="M15" s="24" t="str">
        <f t="shared" si="0"/>
        <v/>
      </c>
      <c r="N15" s="24" t="str">
        <f t="shared" si="1"/>
        <v/>
      </c>
      <c r="O15" s="25"/>
    </row>
    <row r="16" customHeight="1" spans="1:15">
      <c r="A16" s="20"/>
      <c r="B16" s="21"/>
      <c r="C16" s="21"/>
      <c r="D16" s="21"/>
      <c r="E16" s="29"/>
      <c r="F16" s="59"/>
      <c r="G16" s="59"/>
      <c r="H16" s="48"/>
      <c r="I16" s="443"/>
      <c r="J16" s="23"/>
      <c r="K16" s="26"/>
      <c r="L16" s="24"/>
      <c r="M16" s="24" t="str">
        <f t="shared" si="0"/>
        <v/>
      </c>
      <c r="N16" s="24" t="str">
        <f t="shared" si="1"/>
        <v/>
      </c>
      <c r="O16" s="25"/>
    </row>
    <row r="17" customHeight="1" spans="1:15">
      <c r="A17" s="20"/>
      <c r="B17" s="21"/>
      <c r="C17" s="21"/>
      <c r="D17" s="21"/>
      <c r="E17" s="29"/>
      <c r="F17" s="59"/>
      <c r="G17" s="59"/>
      <c r="H17" s="48"/>
      <c r="I17" s="443"/>
      <c r="J17" s="23"/>
      <c r="K17" s="26"/>
      <c r="L17" s="24"/>
      <c r="M17" s="24" t="str">
        <f t="shared" si="0"/>
        <v/>
      </c>
      <c r="N17" s="24" t="str">
        <f t="shared" si="1"/>
        <v/>
      </c>
      <c r="O17" s="25"/>
    </row>
    <row r="18" customHeight="1" spans="1:15">
      <c r="A18" s="20"/>
      <c r="B18" s="21"/>
      <c r="C18" s="21"/>
      <c r="D18" s="21"/>
      <c r="E18" s="29"/>
      <c r="F18" s="59"/>
      <c r="G18" s="59"/>
      <c r="H18" s="48"/>
      <c r="I18" s="443"/>
      <c r="J18" s="23"/>
      <c r="K18" s="26"/>
      <c r="L18" s="24"/>
      <c r="M18" s="24" t="str">
        <f t="shared" si="0"/>
        <v/>
      </c>
      <c r="N18" s="24" t="str">
        <f t="shared" si="1"/>
        <v/>
      </c>
      <c r="O18" s="25"/>
    </row>
    <row r="19" customHeight="1" spans="1:15">
      <c r="A19" s="20"/>
      <c r="B19" s="21"/>
      <c r="C19" s="21"/>
      <c r="D19" s="21"/>
      <c r="E19" s="29"/>
      <c r="F19" s="59"/>
      <c r="G19" s="59"/>
      <c r="H19" s="48"/>
      <c r="I19" s="443"/>
      <c r="J19" s="23"/>
      <c r="K19" s="26"/>
      <c r="L19" s="24"/>
      <c r="M19" s="24" t="str">
        <f t="shared" si="0"/>
        <v/>
      </c>
      <c r="N19" s="24" t="str">
        <f t="shared" si="1"/>
        <v/>
      </c>
      <c r="O19" s="25"/>
    </row>
    <row r="20" customHeight="1" spans="1:15">
      <c r="A20" s="20"/>
      <c r="B20" s="21"/>
      <c r="C20" s="21"/>
      <c r="D20" s="21"/>
      <c r="E20" s="29"/>
      <c r="F20" s="59"/>
      <c r="G20" s="59"/>
      <c r="H20" s="48"/>
      <c r="I20" s="443"/>
      <c r="J20" s="23"/>
      <c r="K20" s="26"/>
      <c r="L20" s="24"/>
      <c r="M20" s="24" t="str">
        <f t="shared" si="0"/>
        <v/>
      </c>
      <c r="N20" s="24" t="str">
        <f t="shared" si="1"/>
        <v/>
      </c>
      <c r="O20" s="25"/>
    </row>
    <row r="21" customHeight="1" spans="1:15">
      <c r="A21" s="20"/>
      <c r="B21" s="21"/>
      <c r="C21" s="21"/>
      <c r="D21" s="21"/>
      <c r="E21" s="29"/>
      <c r="F21" s="59"/>
      <c r="G21" s="59"/>
      <c r="H21" s="48"/>
      <c r="I21" s="443"/>
      <c r="J21" s="23"/>
      <c r="K21" s="26"/>
      <c r="L21" s="24"/>
      <c r="M21" s="24" t="str">
        <f t="shared" si="0"/>
        <v/>
      </c>
      <c r="N21" s="24" t="str">
        <f t="shared" si="1"/>
        <v/>
      </c>
      <c r="O21" s="25"/>
    </row>
    <row r="22" customHeight="1" spans="1:15">
      <c r="A22" s="20"/>
      <c r="B22" s="21"/>
      <c r="C22" s="21"/>
      <c r="D22" s="21"/>
      <c r="E22" s="29"/>
      <c r="F22" s="59"/>
      <c r="G22" s="59"/>
      <c r="H22" s="48"/>
      <c r="I22" s="443"/>
      <c r="J22" s="23"/>
      <c r="K22" s="26"/>
      <c r="L22" s="24"/>
      <c r="M22" s="24" t="str">
        <f t="shared" si="0"/>
        <v/>
      </c>
      <c r="N22" s="24" t="str">
        <f t="shared" si="1"/>
        <v/>
      </c>
      <c r="O22" s="25"/>
    </row>
    <row r="23" customHeight="1" spans="1:15">
      <c r="A23" s="20"/>
      <c r="B23" s="21"/>
      <c r="C23" s="21"/>
      <c r="D23" s="21"/>
      <c r="E23" s="29"/>
      <c r="F23" s="59"/>
      <c r="G23" s="59"/>
      <c r="H23" s="48"/>
      <c r="I23" s="443"/>
      <c r="J23" s="23"/>
      <c r="K23" s="26"/>
      <c r="L23" s="24"/>
      <c r="M23" s="24" t="str">
        <f t="shared" si="0"/>
        <v/>
      </c>
      <c r="N23" s="24" t="str">
        <f t="shared" si="1"/>
        <v/>
      </c>
      <c r="O23" s="25"/>
    </row>
    <row r="24" customHeight="1" spans="1:15">
      <c r="A24" s="20"/>
      <c r="B24" s="21"/>
      <c r="C24" s="21"/>
      <c r="D24" s="21"/>
      <c r="E24" s="29"/>
      <c r="F24" s="59"/>
      <c r="G24" s="59"/>
      <c r="H24" s="48"/>
      <c r="I24" s="443"/>
      <c r="J24" s="23"/>
      <c r="K24" s="26"/>
      <c r="L24" s="24"/>
      <c r="M24" s="24" t="str">
        <f t="shared" si="0"/>
        <v/>
      </c>
      <c r="N24" s="24" t="str">
        <f t="shared" si="1"/>
        <v/>
      </c>
      <c r="O24" s="25"/>
    </row>
    <row r="25" customHeight="1" spans="1:15">
      <c r="A25" s="439" t="s">
        <v>530</v>
      </c>
      <c r="B25" s="28"/>
      <c r="C25" s="28"/>
      <c r="D25" s="28"/>
      <c r="E25" s="40"/>
      <c r="F25" s="59"/>
      <c r="G25" s="59"/>
      <c r="H25" s="48"/>
      <c r="I25" s="443"/>
      <c r="J25" s="23">
        <f>SUM(J6:J24)</f>
        <v>0</v>
      </c>
      <c r="K25" s="26">
        <f>SUM(K6:K24)</f>
        <v>0</v>
      </c>
      <c r="L25" s="24">
        <f>SUM(L6:L24)</f>
        <v>0</v>
      </c>
      <c r="M25" s="24" t="str">
        <f t="shared" si="0"/>
        <v/>
      </c>
      <c r="N25" s="24" t="str">
        <f t="shared" si="1"/>
        <v/>
      </c>
      <c r="O25" s="25"/>
    </row>
    <row r="26" customHeight="1" spans="1:15">
      <c r="A26" s="27" t="s">
        <v>729</v>
      </c>
      <c r="B26" s="28"/>
      <c r="C26" s="28"/>
      <c r="D26" s="28"/>
      <c r="E26" s="40"/>
      <c r="F26" s="59"/>
      <c r="G26" s="59"/>
      <c r="H26" s="48"/>
      <c r="I26" s="443"/>
      <c r="J26" s="23"/>
      <c r="K26" s="26"/>
      <c r="L26" s="24">
        <v>0</v>
      </c>
      <c r="M26" s="24" t="str">
        <f t="shared" si="0"/>
        <v/>
      </c>
      <c r="N26" s="24" t="str">
        <f t="shared" si="1"/>
        <v/>
      </c>
      <c r="O26" s="25"/>
    </row>
    <row r="27" customHeight="1" spans="1:15">
      <c r="A27" s="439" t="s">
        <v>548</v>
      </c>
      <c r="B27" s="28"/>
      <c r="C27" s="28"/>
      <c r="D27" s="28"/>
      <c r="E27" s="40"/>
      <c r="F27" s="59"/>
      <c r="G27" s="59"/>
      <c r="H27" s="48"/>
      <c r="I27" s="443"/>
      <c r="J27" s="23">
        <f>J25-J26</f>
        <v>0</v>
      </c>
      <c r="K27" s="26">
        <f>K25-K26</f>
        <v>0</v>
      </c>
      <c r="L27" s="24">
        <f>L25-L26</f>
        <v>0</v>
      </c>
      <c r="M27" s="24" t="str">
        <f t="shared" si="0"/>
        <v/>
      </c>
      <c r="N27" s="24" t="str">
        <f t="shared" si="1"/>
        <v/>
      </c>
      <c r="O27" s="25"/>
    </row>
    <row r="28" customHeight="1" spans="1:12">
      <c r="A28" s="30" t="str">
        <f>封面!D9&amp;封面!F9</f>
        <v>产权持有人填表人：刘砚岷</v>
      </c>
      <c r="F28" s="3"/>
      <c r="G28" s="3"/>
      <c r="L28" s="5" t="str">
        <f>"评估人员："&amp;封面!F25</f>
        <v>评估人员：</v>
      </c>
    </row>
    <row r="29" customHeight="1" spans="1:1">
      <c r="A29" s="30" t="str">
        <f>CONCATENATE(封面!D13,封面!F13,封面!G13,封面!H13,封面!I13,封面!J13,封面!K13)</f>
        <v>填表日期：2024年9月20日</v>
      </c>
    </row>
    <row r="31" customHeight="1" spans="2:5">
      <c r="B31" s="440"/>
      <c r="C31" s="440"/>
      <c r="D31" s="440"/>
      <c r="E31" s="440"/>
    </row>
  </sheetData>
  <mergeCells count="5">
    <mergeCell ref="A2:O2"/>
    <mergeCell ref="A3:O3"/>
    <mergeCell ref="A25:B25"/>
    <mergeCell ref="A26:B26"/>
    <mergeCell ref="A27:B27"/>
  </mergeCells>
  <hyperlinks>
    <hyperlink ref="A1" location="索引目录!D37" display="返回索引页"/>
    <hyperlink ref="B1" location="非流动资产汇总!B11" display="返回"/>
  </hyperlinks>
  <printOptions horizontalCentered="1"/>
  <pageMargins left="0.354330708661417" right="0.354330708661417" top="0.78740157480315" bottom="0.78740157480315" header="1.06299212598425" footer="0.511811023622047"/>
  <pageSetup paperSize="9" scale="70" fitToHeight="0" orientation="landscape"/>
  <headerFooter alignWithMargins="0">
    <oddHeader>&amp;R&amp;"宋体,常规"&amp;9表&amp;"Times New Roman,常规"4-6
&amp;"宋体,常规"共&amp;"Times New Roman,常规"&amp;N&amp;"宋体,常规"页第&amp;"Times New Roman,常规"&amp;P&amp;"宋体,常规"页</oddHeader>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3"/>
    <pageSetUpPr fitToPage="1"/>
  </sheetPr>
  <dimension ref="A1:G29"/>
  <sheetViews>
    <sheetView workbookViewId="0">
      <selection activeCell="A2" sqref="A2:L2"/>
    </sheetView>
  </sheetViews>
  <sheetFormatPr defaultColWidth="11" defaultRowHeight="15.75" customHeight="1" outlineLevelCol="6"/>
  <cols>
    <col min="1" max="1" width="13.1" style="4" customWidth="1"/>
    <col min="2" max="2" width="21.6" style="4" customWidth="1"/>
    <col min="3" max="3" width="19.1" style="5" customWidth="1" outlineLevel="1"/>
    <col min="4" max="6" width="20.6" style="5" customWidth="1"/>
    <col min="7" max="7" width="12.6" style="5" customWidth="1"/>
    <col min="8" max="32" width="9" style="5" customWidth="1"/>
    <col min="33" max="16384" width="11" style="5"/>
  </cols>
  <sheetData>
    <row r="1" s="1" customFormat="1" ht="12" customHeight="1" spans="1:7">
      <c r="A1" s="6" t="s">
        <v>135</v>
      </c>
      <c r="B1" s="6" t="s">
        <v>429</v>
      </c>
      <c r="C1" s="9"/>
      <c r="D1" s="9"/>
      <c r="E1" s="9"/>
      <c r="F1" s="9"/>
      <c r="G1" s="9"/>
    </row>
    <row r="2" s="2" customFormat="1" ht="29.4" customHeight="1" spans="1:7">
      <c r="A2" s="10" t="s">
        <v>734</v>
      </c>
      <c r="B2" s="11"/>
      <c r="C2" s="11"/>
      <c r="D2" s="11"/>
      <c r="E2" s="11"/>
      <c r="F2" s="11"/>
      <c r="G2" s="11"/>
    </row>
    <row r="3" ht="14.25" customHeight="1" spans="1:7">
      <c r="A3" s="12" t="str">
        <f>CONCATENATE(封面!D7,封面!F7,封面!G7,封面!H7,封面!I7,封面!J7,封面!K7)</f>
        <v>评估基准日：2024年8月31日</v>
      </c>
      <c r="B3" s="12"/>
      <c r="C3" s="12"/>
      <c r="D3" s="12"/>
      <c r="E3" s="12"/>
      <c r="F3" s="12"/>
      <c r="G3" s="12"/>
    </row>
    <row r="4" customHeight="1" spans="1:7">
      <c r="A4" s="14" t="str">
        <f>封面!D5&amp;封面!F5</f>
        <v>产权持有人：中石油昆仑燃气有限公司开封分公司</v>
      </c>
      <c r="G4" s="15" t="e">
        <f>#REF!</f>
        <v>#REF!</v>
      </c>
    </row>
    <row r="5" s="64" customFormat="1" customHeight="1" spans="1:7">
      <c r="A5" s="65" t="s">
        <v>431</v>
      </c>
      <c r="B5" s="65" t="s">
        <v>432</v>
      </c>
      <c r="C5" s="52" t="s">
        <v>433</v>
      </c>
      <c r="D5" s="46" t="s">
        <v>434</v>
      </c>
      <c r="E5" s="46" t="s">
        <v>435</v>
      </c>
      <c r="F5" s="39" t="s">
        <v>436</v>
      </c>
      <c r="G5" s="46" t="s">
        <v>478</v>
      </c>
    </row>
    <row r="6" customHeight="1" spans="1:7">
      <c r="A6" s="65" t="s">
        <v>735</v>
      </c>
      <c r="B6" s="436" t="s">
        <v>736</v>
      </c>
      <c r="C6" s="23">
        <f>'投资性房地产（成本）'!W25</f>
        <v>0</v>
      </c>
      <c r="D6" s="26">
        <f>'投资性房地产（成本）'!Y25</f>
        <v>0</v>
      </c>
      <c r="E6" s="24">
        <f>'投资性房地产（成本）'!AB25</f>
        <v>0</v>
      </c>
      <c r="F6" s="24">
        <f t="shared" ref="F6:F9" si="0">E6-D6</f>
        <v>0</v>
      </c>
      <c r="G6" s="68" t="str">
        <f t="shared" ref="G6:G9" si="1">IF(D6=0,"",F6/D6*100)</f>
        <v/>
      </c>
    </row>
    <row r="7" customHeight="1" spans="1:7">
      <c r="A7" s="65" t="s">
        <v>737</v>
      </c>
      <c r="B7" s="436" t="s">
        <v>738</v>
      </c>
      <c r="C7" s="23">
        <f>'投资性房地产（公允）'!U27</f>
        <v>0</v>
      </c>
      <c r="D7" s="26">
        <f>'投资性房地产（公允）'!V27</f>
        <v>0</v>
      </c>
      <c r="E7" s="24">
        <f>'投资性房地产（公允）'!W27</f>
        <v>0</v>
      </c>
      <c r="F7" s="24">
        <f t="shared" si="0"/>
        <v>0</v>
      </c>
      <c r="G7" s="68" t="str">
        <f t="shared" si="1"/>
        <v/>
      </c>
    </row>
    <row r="8" customHeight="1" spans="1:7">
      <c r="A8" s="65" t="s">
        <v>739</v>
      </c>
      <c r="B8" s="436" t="s">
        <v>740</v>
      </c>
      <c r="C8" s="23">
        <f>'投资性地产（成本）'!O25</f>
        <v>0</v>
      </c>
      <c r="D8" s="26">
        <f>'投资性地产（成本）'!P25</f>
        <v>0</v>
      </c>
      <c r="E8" s="24">
        <f>'投资性地产（成本）'!Q25</f>
        <v>0</v>
      </c>
      <c r="F8" s="24">
        <f t="shared" si="0"/>
        <v>0</v>
      </c>
      <c r="G8" s="68" t="str">
        <f t="shared" si="1"/>
        <v/>
      </c>
    </row>
    <row r="9" customHeight="1" spans="1:7">
      <c r="A9" s="65" t="s">
        <v>741</v>
      </c>
      <c r="B9" s="436" t="s">
        <v>742</v>
      </c>
      <c r="C9" s="23">
        <f>'投资性地产（公允）'!N27</f>
        <v>0</v>
      </c>
      <c r="D9" s="26">
        <f>'投资性地产（公允）'!O27</f>
        <v>0</v>
      </c>
      <c r="E9" s="24">
        <f>'投资性地产（公允）'!P27</f>
        <v>0</v>
      </c>
      <c r="F9" s="24">
        <f t="shared" si="0"/>
        <v>0</v>
      </c>
      <c r="G9" s="68" t="str">
        <f t="shared" si="1"/>
        <v/>
      </c>
    </row>
    <row r="10" customHeight="1" spans="1:7">
      <c r="A10" s="65"/>
      <c r="B10" s="436"/>
      <c r="C10" s="23"/>
      <c r="D10" s="26"/>
      <c r="E10" s="24"/>
      <c r="F10" s="24"/>
      <c r="G10" s="68"/>
    </row>
    <row r="11" customHeight="1" spans="1:7">
      <c r="A11" s="65"/>
      <c r="B11" s="67"/>
      <c r="C11" s="23"/>
      <c r="D11" s="26"/>
      <c r="E11" s="24"/>
      <c r="F11" s="24"/>
      <c r="G11" s="68"/>
    </row>
    <row r="12" customHeight="1" spans="1:7">
      <c r="A12" s="65"/>
      <c r="B12" s="67"/>
      <c r="C12" s="23"/>
      <c r="D12" s="26"/>
      <c r="E12" s="24"/>
      <c r="F12" s="24"/>
      <c r="G12" s="68"/>
    </row>
    <row r="13" s="435" customFormat="1" customHeight="1" spans="1:7">
      <c r="A13" s="65"/>
      <c r="B13" s="67"/>
      <c r="C13" s="23"/>
      <c r="D13" s="26"/>
      <c r="E13" s="24"/>
      <c r="F13" s="24"/>
      <c r="G13" s="68"/>
    </row>
    <row r="14" s="435" customFormat="1" customHeight="1" spans="1:7">
      <c r="A14" s="65"/>
      <c r="B14" s="67"/>
      <c r="C14" s="23"/>
      <c r="D14" s="26"/>
      <c r="E14" s="24"/>
      <c r="F14" s="24"/>
      <c r="G14" s="68"/>
    </row>
    <row r="15" customHeight="1" spans="1:7">
      <c r="A15" s="65"/>
      <c r="B15" s="67"/>
      <c r="C15" s="23"/>
      <c r="D15" s="26"/>
      <c r="E15" s="24"/>
      <c r="F15" s="24"/>
      <c r="G15" s="68"/>
    </row>
    <row r="16" customHeight="1" spans="1:7">
      <c r="A16" s="65"/>
      <c r="B16" s="67"/>
      <c r="C16" s="23"/>
      <c r="D16" s="26"/>
      <c r="E16" s="24"/>
      <c r="F16" s="24"/>
      <c r="G16" s="68"/>
    </row>
    <row r="17" customHeight="1" spans="1:7">
      <c r="A17" s="65"/>
      <c r="B17" s="437"/>
      <c r="C17" s="23"/>
      <c r="D17" s="26"/>
      <c r="E17" s="24"/>
      <c r="F17" s="24"/>
      <c r="G17" s="68"/>
    </row>
    <row r="18" customHeight="1" spans="1:7">
      <c r="A18" s="65"/>
      <c r="B18" s="67"/>
      <c r="C18" s="23"/>
      <c r="D18" s="26"/>
      <c r="E18" s="24"/>
      <c r="F18" s="24"/>
      <c r="G18" s="68"/>
    </row>
    <row r="19" customHeight="1" spans="1:7">
      <c r="A19" s="65"/>
      <c r="B19" s="67"/>
      <c r="C19" s="23"/>
      <c r="D19" s="26"/>
      <c r="E19" s="24"/>
      <c r="F19" s="24"/>
      <c r="G19" s="68"/>
    </row>
    <row r="20" customHeight="1" spans="1:7">
      <c r="A20" s="65"/>
      <c r="B20" s="67"/>
      <c r="C20" s="23"/>
      <c r="D20" s="26"/>
      <c r="E20" s="24"/>
      <c r="F20" s="24"/>
      <c r="G20" s="68"/>
    </row>
    <row r="21" customHeight="1" spans="1:7">
      <c r="A21" s="65"/>
      <c r="B21" s="67"/>
      <c r="C21" s="23"/>
      <c r="D21" s="26"/>
      <c r="E21" s="24"/>
      <c r="F21" s="24"/>
      <c r="G21" s="68"/>
    </row>
    <row r="22" customHeight="1" spans="1:7">
      <c r="A22" s="65"/>
      <c r="B22" s="67"/>
      <c r="C22" s="23"/>
      <c r="D22" s="26"/>
      <c r="E22" s="24"/>
      <c r="F22" s="24"/>
      <c r="G22" s="68"/>
    </row>
    <row r="23" customHeight="1" spans="1:7">
      <c r="A23" s="65"/>
      <c r="B23" s="67"/>
      <c r="C23" s="23"/>
      <c r="D23" s="26"/>
      <c r="E23" s="24"/>
      <c r="F23" s="24"/>
      <c r="G23" s="68"/>
    </row>
    <row r="24" customHeight="1" spans="1:7">
      <c r="A24" s="43"/>
      <c r="B24" s="67"/>
      <c r="C24" s="23"/>
      <c r="D24" s="26"/>
      <c r="E24" s="24"/>
      <c r="F24" s="24"/>
      <c r="G24" s="68"/>
    </row>
    <row r="25" customHeight="1" spans="1:7">
      <c r="A25" s="65" t="s">
        <v>743</v>
      </c>
      <c r="B25" s="43" t="s">
        <v>744</v>
      </c>
      <c r="C25" s="23">
        <f>SUM(C6:C24)</f>
        <v>0</v>
      </c>
      <c r="D25" s="26">
        <f>SUM(D6:D24)</f>
        <v>0</v>
      </c>
      <c r="E25" s="24">
        <f>SUM(E6:E24)</f>
        <v>0</v>
      </c>
      <c r="F25" s="24">
        <f>E25-D25</f>
        <v>0</v>
      </c>
      <c r="G25" s="68" t="str">
        <f>IF(D25=0,"",F25/D25*100)</f>
        <v/>
      </c>
    </row>
    <row r="26" customHeight="1" spans="1:7">
      <c r="A26" s="65" t="s">
        <v>743</v>
      </c>
      <c r="B26" s="65" t="s">
        <v>745</v>
      </c>
      <c r="C26" s="23">
        <f>'投资性房地产（成本）'!W26+'投资性地产（成本）'!O26</f>
        <v>0</v>
      </c>
      <c r="D26" s="26">
        <f>'投资性房地产（成本）'!Y26+'投资性地产（成本）'!P26</f>
        <v>0</v>
      </c>
      <c r="E26" s="24"/>
      <c r="F26" s="24"/>
      <c r="G26" s="68"/>
    </row>
    <row r="27" customHeight="1" spans="1:7">
      <c r="A27" s="65" t="s">
        <v>743</v>
      </c>
      <c r="B27" s="43" t="s">
        <v>746</v>
      </c>
      <c r="C27" s="23">
        <f>C25-C26</f>
        <v>0</v>
      </c>
      <c r="D27" s="26">
        <f t="shared" ref="D27:E27" si="2">D25-D26</f>
        <v>0</v>
      </c>
      <c r="E27" s="24">
        <f t="shared" si="2"/>
        <v>0</v>
      </c>
      <c r="F27" s="24">
        <f>E27-D27</f>
        <v>0</v>
      </c>
      <c r="G27" s="68" t="str">
        <f>IF(D27=0,"",F27/D27*100)</f>
        <v/>
      </c>
    </row>
    <row r="28" customHeight="1" spans="1:6">
      <c r="A28" s="30"/>
      <c r="F28" s="5" t="str">
        <f>"评估人员："&amp;封面!F27</f>
        <v>评估人员：崔立伟、陈华</v>
      </c>
    </row>
    <row r="29" customHeight="1" spans="1:1">
      <c r="A29" s="30"/>
    </row>
  </sheetData>
  <sheetProtection sheet="1" objects="1" scenarios="1"/>
  <mergeCells count="2">
    <mergeCell ref="A2:G2"/>
    <mergeCell ref="A3:G3"/>
  </mergeCells>
  <hyperlinks>
    <hyperlink ref="A1" location="索引目录!D38" display="返回索引页"/>
    <hyperlink ref="B8" location="'投资性地产（成本）'!B1" display="投资性地产（成本计量）"/>
    <hyperlink ref="B1" location="非流动资产汇总!B12" display="返回"/>
    <hyperlink ref="B9" location="'投资性地产（公允）'!B1" display="投资性地产（公允计量）"/>
    <hyperlink ref="B6" location="'投资性房地产（成本）'!B1" display="投资性房地产（成本计量）"/>
    <hyperlink ref="B7" location="'投资性房地产（公允）'!B1" display="投资性房地产（公允计量）"/>
  </hyperlinks>
  <printOptions horizontalCentered="1"/>
  <pageMargins left="0.354330708661417" right="0.354330708661417" top="0.78740157480315" bottom="0.78740157480315" header="0.826771653543307" footer="0.511811023622047"/>
  <pageSetup paperSize="9" scale="92" orientation="landscape"/>
  <headerFooter alignWithMargins="0">
    <oddHeader>&amp;R&amp;"宋体,常规"&amp;9表&amp;"Times New Roman,常规"4
&amp;"宋体,常规"共&amp;"Times New Roman,常规"&amp;N&amp;"宋体,常规"页第&amp;"Times New Roman,常规"&amp;P&amp;"宋体,常规"页</oddHeader>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29"/>
  <sheetViews>
    <sheetView workbookViewId="0">
      <selection activeCell="A2" sqref="A2:AD2"/>
    </sheetView>
  </sheetViews>
  <sheetFormatPr defaultColWidth="11" defaultRowHeight="15.75" customHeight="1"/>
  <cols>
    <col min="1" max="1" width="4.4" style="4" customWidth="1"/>
    <col min="2" max="2" width="12.5" style="4" customWidth="1"/>
    <col min="3" max="3" width="19.4" style="4" customWidth="1"/>
    <col min="4" max="8" width="10.6" style="4" customWidth="1" outlineLevel="1"/>
    <col min="9" max="9" width="10.4" style="4" customWidth="1" outlineLevel="1"/>
    <col min="10" max="10" width="13.1" style="4" customWidth="1"/>
    <col min="11" max="12" width="7.5" style="4" customWidth="1"/>
    <col min="13" max="13" width="9.9" style="4" customWidth="1"/>
    <col min="14" max="15" width="7" style="4" customWidth="1"/>
    <col min="16" max="16" width="6.4" style="4" customWidth="1"/>
    <col min="17" max="17" width="4.5" style="4" customWidth="1"/>
    <col min="18" max="18" width="7.6" style="5" customWidth="1"/>
    <col min="19" max="19" width="7.1" style="5" customWidth="1"/>
    <col min="20" max="21" width="7.1" style="5" customWidth="1" outlineLevel="1"/>
    <col min="22" max="22" width="10.5" style="5" customWidth="1" outlineLevel="1"/>
    <col min="23" max="23" width="9.9" style="5" customWidth="1" outlineLevel="1"/>
    <col min="24" max="24" width="10.5" style="5" customWidth="1"/>
    <col min="25" max="25" width="10.1" style="5" customWidth="1"/>
    <col min="26" max="26" width="9.9" style="5" customWidth="1"/>
    <col min="27" max="27" width="6.9" style="5" customWidth="1"/>
    <col min="28" max="28" width="10.1" style="5" customWidth="1"/>
    <col min="29" max="29" width="7.6" style="5" customWidth="1"/>
    <col min="30" max="30" width="8" style="5" customWidth="1"/>
    <col min="31" max="31" width="7.5" style="5" customWidth="1"/>
    <col min="32" max="32" width="18.4" style="5" hidden="1" customWidth="1" outlineLevel="1"/>
    <col min="33" max="33" width="11" style="5" hidden="1" customWidth="1" outlineLevel="1"/>
    <col min="34" max="34" width="15.1" style="5" hidden="1" customWidth="1" outlineLevel="1"/>
    <col min="35" max="35" width="11" style="5" collapsed="1"/>
    <col min="36" max="16384" width="11" style="5"/>
  </cols>
  <sheetData>
    <row r="1" s="1" customFormat="1" ht="12" customHeight="1" spans="1:34">
      <c r="A1" s="6" t="s">
        <v>135</v>
      </c>
      <c r="B1" s="876" t="s">
        <v>429</v>
      </c>
      <c r="C1" s="8"/>
      <c r="D1" s="8"/>
      <c r="E1" s="8"/>
      <c r="F1" s="8"/>
      <c r="G1" s="8"/>
      <c r="H1" s="8"/>
      <c r="I1" s="8"/>
      <c r="J1" s="8"/>
      <c r="K1" s="8"/>
      <c r="L1" s="8"/>
      <c r="M1" s="8"/>
      <c r="N1" s="8"/>
      <c r="O1" s="8"/>
      <c r="P1" s="8"/>
      <c r="Q1" s="8"/>
      <c r="R1" s="9"/>
      <c r="S1" s="9"/>
      <c r="T1" s="9"/>
      <c r="U1" s="9"/>
      <c r="V1" s="9"/>
      <c r="W1" s="9"/>
      <c r="X1" s="9"/>
      <c r="Y1" s="9"/>
      <c r="Z1" s="9"/>
      <c r="AA1" s="9"/>
      <c r="AB1" s="9"/>
      <c r="AC1" s="9"/>
      <c r="AD1" s="9"/>
      <c r="AE1" s="9"/>
      <c r="AF1" s="9"/>
      <c r="AG1" s="9"/>
      <c r="AH1" s="9"/>
    </row>
    <row r="2" s="2" customFormat="1" ht="29.4" customHeight="1" spans="1:34">
      <c r="A2" s="10" t="s">
        <v>747</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412"/>
      <c r="AF2" s="412"/>
      <c r="AG2" s="412"/>
      <c r="AH2" s="412"/>
    </row>
    <row r="3" ht="14.25" customHeight="1" spans="1:33">
      <c r="A3" s="12" t="str">
        <f>CONCATENATE(封面!D7,封面!F7,封面!G7,封面!H7,封面!I7,封面!J7,封面!K7)</f>
        <v>评估基准日：2024年8月31日</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3"/>
      <c r="AG3" s="3"/>
    </row>
    <row r="4" customHeight="1" spans="1:33">
      <c r="A4" s="14" t="str">
        <f>封面!D5&amp;封面!F5</f>
        <v>产权持有人：中石油昆仑燃气有限公司开封分公司</v>
      </c>
      <c r="AE4" s="15" t="e">
        <f>#REF!</f>
        <v>#REF!</v>
      </c>
      <c r="AF4" s="15"/>
      <c r="AG4" s="15"/>
    </row>
    <row r="5" s="3" customFormat="1" ht="15" customHeight="1" spans="1:34">
      <c r="A5" s="16" t="s">
        <v>462</v>
      </c>
      <c r="B5" s="16" t="s">
        <v>748</v>
      </c>
      <c r="C5" s="16" t="s">
        <v>749</v>
      </c>
      <c r="D5" s="172" t="s">
        <v>750</v>
      </c>
      <c r="E5" s="173"/>
      <c r="F5" s="173"/>
      <c r="G5" s="173"/>
      <c r="H5" s="173"/>
      <c r="I5" s="174"/>
      <c r="J5" s="131" t="s">
        <v>751</v>
      </c>
      <c r="K5" s="421" t="s">
        <v>752</v>
      </c>
      <c r="L5" s="421" t="s">
        <v>753</v>
      </c>
      <c r="M5" s="421" t="s">
        <v>754</v>
      </c>
      <c r="N5" s="131" t="s">
        <v>475</v>
      </c>
      <c r="O5" s="16" t="s">
        <v>636</v>
      </c>
      <c r="P5" s="110" t="s">
        <v>755</v>
      </c>
      <c r="Q5" s="427" t="s">
        <v>593</v>
      </c>
      <c r="R5" s="428" t="s">
        <v>756</v>
      </c>
      <c r="S5" s="111" t="s">
        <v>757</v>
      </c>
      <c r="T5" s="143" t="s">
        <v>758</v>
      </c>
      <c r="U5" s="143" t="s">
        <v>759</v>
      </c>
      <c r="V5" s="19" t="s">
        <v>433</v>
      </c>
      <c r="W5" s="52"/>
      <c r="X5" s="147" t="s">
        <v>434</v>
      </c>
      <c r="Y5" s="397"/>
      <c r="Z5" s="19" t="s">
        <v>435</v>
      </c>
      <c r="AA5" s="46"/>
      <c r="AB5" s="46"/>
      <c r="AC5" s="111" t="s">
        <v>467</v>
      </c>
      <c r="AD5" s="143" t="s">
        <v>760</v>
      </c>
      <c r="AE5" s="111" t="s">
        <v>476</v>
      </c>
      <c r="AF5" s="19" t="s">
        <v>761</v>
      </c>
      <c r="AG5" s="138" t="s">
        <v>628</v>
      </c>
      <c r="AH5" s="398" t="s">
        <v>762</v>
      </c>
    </row>
    <row r="6" s="3" customFormat="1" ht="15" customHeight="1" spans="1:34">
      <c r="A6" s="43"/>
      <c r="B6" s="43"/>
      <c r="C6" s="43"/>
      <c r="D6" s="135" t="s">
        <v>763</v>
      </c>
      <c r="E6" s="135" t="s">
        <v>764</v>
      </c>
      <c r="F6" s="135" t="s">
        <v>765</v>
      </c>
      <c r="G6" s="135" t="s">
        <v>766</v>
      </c>
      <c r="H6" s="135" t="s">
        <v>767</v>
      </c>
      <c r="I6" s="135" t="s">
        <v>768</v>
      </c>
      <c r="J6" s="132"/>
      <c r="K6" s="422"/>
      <c r="L6" s="422"/>
      <c r="M6" s="422"/>
      <c r="N6" s="132"/>
      <c r="O6" s="43"/>
      <c r="P6" s="43"/>
      <c r="Q6" s="429"/>
      <c r="R6" s="430"/>
      <c r="S6" s="46"/>
      <c r="T6" s="144"/>
      <c r="U6" s="144"/>
      <c r="V6" s="19" t="s">
        <v>769</v>
      </c>
      <c r="W6" s="17" t="s">
        <v>770</v>
      </c>
      <c r="X6" s="55" t="s">
        <v>769</v>
      </c>
      <c r="Y6" s="19" t="s">
        <v>770</v>
      </c>
      <c r="Z6" s="19" t="s">
        <v>769</v>
      </c>
      <c r="AA6" s="19" t="s">
        <v>629</v>
      </c>
      <c r="AB6" s="19" t="s">
        <v>770</v>
      </c>
      <c r="AC6" s="46"/>
      <c r="AD6" s="396"/>
      <c r="AE6" s="46"/>
      <c r="AF6" s="46"/>
      <c r="AG6" s="139"/>
      <c r="AH6" s="178"/>
    </row>
    <row r="7" customHeight="1" spans="1:34">
      <c r="A7" s="20"/>
      <c r="B7" s="21"/>
      <c r="C7" s="21"/>
      <c r="D7" s="120"/>
      <c r="E7" s="120"/>
      <c r="F7" s="120"/>
      <c r="G7" s="120"/>
      <c r="H7" s="120"/>
      <c r="I7" s="120"/>
      <c r="J7" s="21"/>
      <c r="K7" s="424"/>
      <c r="L7" s="424"/>
      <c r="M7" s="424"/>
      <c r="N7" s="21"/>
      <c r="O7" s="20"/>
      <c r="P7" s="29"/>
      <c r="Q7" s="29"/>
      <c r="R7" s="84"/>
      <c r="S7" s="84" t="str">
        <f t="shared" ref="S7:S12" si="0">IF(R7=0,"",X7/R7)</f>
        <v/>
      </c>
      <c r="T7" s="24"/>
      <c r="U7" s="48"/>
      <c r="V7" s="24"/>
      <c r="W7" s="23"/>
      <c r="X7" s="26"/>
      <c r="Y7" s="24"/>
      <c r="Z7" s="24"/>
      <c r="AA7" s="197"/>
      <c r="AB7" s="24">
        <f>IF(AG7="成本法",ROUND(Z7*AA7/100,0),Z7)</f>
        <v>0</v>
      </c>
      <c r="AC7" s="24" t="str">
        <f>IF(Y7=0,"",(AB7-Y7)/Y7*100)</f>
        <v/>
      </c>
      <c r="AD7" s="24" t="str">
        <f>IF(R7=0,"",Z7/R7)</f>
        <v/>
      </c>
      <c r="AE7" s="134"/>
      <c r="AF7" s="266"/>
      <c r="AG7" s="140" t="s">
        <v>771</v>
      </c>
      <c r="AH7" s="400"/>
    </row>
    <row r="8" customHeight="1" spans="1:34">
      <c r="A8" s="20"/>
      <c r="B8" s="21"/>
      <c r="C8" s="21"/>
      <c r="D8" s="120"/>
      <c r="E8" s="120"/>
      <c r="F8" s="120"/>
      <c r="G8" s="120"/>
      <c r="H8" s="120"/>
      <c r="I8" s="120"/>
      <c r="J8" s="21"/>
      <c r="K8" s="424"/>
      <c r="L8" s="424"/>
      <c r="M8" s="424"/>
      <c r="N8" s="21"/>
      <c r="O8" s="20"/>
      <c r="P8" s="29"/>
      <c r="Q8" s="29"/>
      <c r="R8" s="84"/>
      <c r="S8" s="84" t="str">
        <f t="shared" si="0"/>
        <v/>
      </c>
      <c r="T8" s="24"/>
      <c r="U8" s="48"/>
      <c r="V8" s="24"/>
      <c r="W8" s="23"/>
      <c r="X8" s="26"/>
      <c r="Y8" s="24"/>
      <c r="Z8" s="24"/>
      <c r="AA8" s="197"/>
      <c r="AB8" s="24">
        <f t="shared" ref="AB8:AB24" si="1">IF(AG8="成本法",ROUND(Z8*AA8/100,0),Z8)</f>
        <v>0</v>
      </c>
      <c r="AC8" s="24" t="str">
        <f t="shared" ref="AC8:AC27" si="2">IF(Y8=0,"",(AB8-Y8)/Y8*100)</f>
        <v/>
      </c>
      <c r="AD8" s="24" t="str">
        <f t="shared" ref="AD8:AD24" si="3">IF(R8=0,"",Z8/R8)</f>
        <v/>
      </c>
      <c r="AE8" s="134"/>
      <c r="AF8" s="266"/>
      <c r="AG8" s="140" t="s">
        <v>771</v>
      </c>
      <c r="AH8" s="400"/>
    </row>
    <row r="9" customHeight="1" spans="1:34">
      <c r="A9" s="20"/>
      <c r="B9" s="21"/>
      <c r="C9" s="21"/>
      <c r="D9" s="120"/>
      <c r="E9" s="120"/>
      <c r="F9" s="120"/>
      <c r="G9" s="120"/>
      <c r="H9" s="120"/>
      <c r="I9" s="120"/>
      <c r="J9" s="21"/>
      <c r="K9" s="424"/>
      <c r="L9" s="424"/>
      <c r="M9" s="424"/>
      <c r="N9" s="21"/>
      <c r="O9" s="20"/>
      <c r="P9" s="29"/>
      <c r="Q9" s="29"/>
      <c r="R9" s="84"/>
      <c r="S9" s="84" t="str">
        <f t="shared" si="0"/>
        <v/>
      </c>
      <c r="T9" s="24"/>
      <c r="U9" s="48"/>
      <c r="V9" s="24"/>
      <c r="W9" s="23"/>
      <c r="X9" s="26"/>
      <c r="Y9" s="24"/>
      <c r="Z9" s="24"/>
      <c r="AA9" s="197"/>
      <c r="AB9" s="24">
        <f t="shared" si="1"/>
        <v>0</v>
      </c>
      <c r="AC9" s="24" t="str">
        <f t="shared" si="2"/>
        <v/>
      </c>
      <c r="AD9" s="24" t="str">
        <f t="shared" si="3"/>
        <v/>
      </c>
      <c r="AE9" s="134"/>
      <c r="AF9" s="266"/>
      <c r="AG9" s="140" t="s">
        <v>771</v>
      </c>
      <c r="AH9" s="400"/>
    </row>
    <row r="10" customHeight="1" spans="1:34">
      <c r="A10" s="20"/>
      <c r="B10" s="21"/>
      <c r="C10" s="21"/>
      <c r="D10" s="120"/>
      <c r="E10" s="120"/>
      <c r="F10" s="120"/>
      <c r="G10" s="120"/>
      <c r="H10" s="120"/>
      <c r="I10" s="120"/>
      <c r="J10" s="21"/>
      <c r="K10" s="424"/>
      <c r="L10" s="424"/>
      <c r="M10" s="424"/>
      <c r="N10" s="21"/>
      <c r="O10" s="20"/>
      <c r="P10" s="29"/>
      <c r="Q10" s="29"/>
      <c r="R10" s="84"/>
      <c r="S10" s="84" t="str">
        <f t="shared" si="0"/>
        <v/>
      </c>
      <c r="T10" s="24"/>
      <c r="U10" s="48"/>
      <c r="V10" s="24"/>
      <c r="W10" s="23"/>
      <c r="X10" s="26"/>
      <c r="Y10" s="24"/>
      <c r="Z10" s="24"/>
      <c r="AA10" s="197"/>
      <c r="AB10" s="24">
        <f t="shared" si="1"/>
        <v>0</v>
      </c>
      <c r="AC10" s="24" t="str">
        <f t="shared" si="2"/>
        <v/>
      </c>
      <c r="AD10" s="24" t="str">
        <f t="shared" si="3"/>
        <v/>
      </c>
      <c r="AE10" s="134"/>
      <c r="AF10" s="266"/>
      <c r="AG10" s="140" t="s">
        <v>771</v>
      </c>
      <c r="AH10" s="400"/>
    </row>
    <row r="11" customHeight="1" spans="1:34">
      <c r="A11" s="20"/>
      <c r="B11" s="21"/>
      <c r="C11" s="21"/>
      <c r="D11" s="120"/>
      <c r="E11" s="120"/>
      <c r="F11" s="120"/>
      <c r="G11" s="120"/>
      <c r="H11" s="120"/>
      <c r="I11" s="120"/>
      <c r="J11" s="21"/>
      <c r="K11" s="424"/>
      <c r="L11" s="424"/>
      <c r="M11" s="424"/>
      <c r="N11" s="21"/>
      <c r="O11" s="20"/>
      <c r="P11" s="29"/>
      <c r="Q11" s="29"/>
      <c r="R11" s="84"/>
      <c r="S11" s="84" t="str">
        <f t="shared" si="0"/>
        <v/>
      </c>
      <c r="T11" s="24"/>
      <c r="U11" s="48"/>
      <c r="V11" s="24"/>
      <c r="W11" s="23"/>
      <c r="X11" s="26"/>
      <c r="Y11" s="24"/>
      <c r="Z11" s="24"/>
      <c r="AA11" s="197"/>
      <c r="AB11" s="24">
        <f t="shared" si="1"/>
        <v>0</v>
      </c>
      <c r="AC11" s="24" t="str">
        <f t="shared" si="2"/>
        <v/>
      </c>
      <c r="AD11" s="24" t="str">
        <f t="shared" si="3"/>
        <v/>
      </c>
      <c r="AE11" s="134"/>
      <c r="AF11" s="266"/>
      <c r="AG11" s="140" t="s">
        <v>771</v>
      </c>
      <c r="AH11" s="400"/>
    </row>
    <row r="12" customHeight="1" spans="1:34">
      <c r="A12" s="20"/>
      <c r="B12" s="21"/>
      <c r="C12" s="21"/>
      <c r="D12" s="120"/>
      <c r="E12" s="120"/>
      <c r="F12" s="120"/>
      <c r="G12" s="120"/>
      <c r="H12" s="120"/>
      <c r="I12" s="120"/>
      <c r="J12" s="21"/>
      <c r="K12" s="424"/>
      <c r="L12" s="424"/>
      <c r="M12" s="424"/>
      <c r="N12" s="21"/>
      <c r="O12" s="20"/>
      <c r="P12" s="29"/>
      <c r="Q12" s="29"/>
      <c r="R12" s="84"/>
      <c r="S12" s="84" t="str">
        <f t="shared" si="0"/>
        <v/>
      </c>
      <c r="T12" s="24"/>
      <c r="U12" s="48"/>
      <c r="V12" s="24"/>
      <c r="W12" s="23"/>
      <c r="X12" s="26"/>
      <c r="Y12" s="24"/>
      <c r="Z12" s="24"/>
      <c r="AA12" s="197"/>
      <c r="AB12" s="24">
        <f t="shared" si="1"/>
        <v>0</v>
      </c>
      <c r="AC12" s="24" t="str">
        <f t="shared" ref="AC12" si="4">IF(Y12=0,"",(AB12-Y12)/Y12*100)</f>
        <v/>
      </c>
      <c r="AD12" s="24" t="str">
        <f t="shared" si="3"/>
        <v/>
      </c>
      <c r="AE12" s="134"/>
      <c r="AF12" s="266"/>
      <c r="AG12" s="140" t="s">
        <v>771</v>
      </c>
      <c r="AH12" s="400"/>
    </row>
    <row r="13" customHeight="1" spans="1:34">
      <c r="A13" s="20"/>
      <c r="B13" s="21"/>
      <c r="C13" s="21"/>
      <c r="D13" s="120"/>
      <c r="E13" s="120"/>
      <c r="F13" s="120"/>
      <c r="G13" s="120"/>
      <c r="H13" s="120"/>
      <c r="I13" s="120"/>
      <c r="J13" s="21"/>
      <c r="K13" s="424"/>
      <c r="L13" s="424"/>
      <c r="M13" s="424"/>
      <c r="N13" s="21"/>
      <c r="O13" s="20"/>
      <c r="P13" s="29"/>
      <c r="Q13" s="29"/>
      <c r="R13" s="84"/>
      <c r="S13" s="84" t="str">
        <f t="shared" ref="S13:S25" si="5">IF(R13=0,"",X13/R13)</f>
        <v/>
      </c>
      <c r="T13" s="24"/>
      <c r="U13" s="48"/>
      <c r="V13" s="24"/>
      <c r="W13" s="23"/>
      <c r="X13" s="26"/>
      <c r="Y13" s="24"/>
      <c r="Z13" s="24"/>
      <c r="AA13" s="197"/>
      <c r="AB13" s="24">
        <f t="shared" si="1"/>
        <v>0</v>
      </c>
      <c r="AC13" s="24" t="str">
        <f t="shared" ref="AC13:AC24" si="6">IF(Y13=0,"",(AB13-Y13)/Y13*100)</f>
        <v/>
      </c>
      <c r="AD13" s="24" t="str">
        <f t="shared" si="3"/>
        <v/>
      </c>
      <c r="AE13" s="134"/>
      <c r="AF13" s="266"/>
      <c r="AG13" s="140" t="s">
        <v>771</v>
      </c>
      <c r="AH13" s="400"/>
    </row>
    <row r="14" customHeight="1" spans="1:34">
      <c r="A14" s="20"/>
      <c r="B14" s="21"/>
      <c r="C14" s="21"/>
      <c r="D14" s="120"/>
      <c r="E14" s="120"/>
      <c r="F14" s="120"/>
      <c r="G14" s="120"/>
      <c r="H14" s="120"/>
      <c r="I14" s="120"/>
      <c r="J14" s="21"/>
      <c r="K14" s="424"/>
      <c r="L14" s="424"/>
      <c r="M14" s="424"/>
      <c r="N14" s="21"/>
      <c r="O14" s="20"/>
      <c r="P14" s="29"/>
      <c r="Q14" s="29"/>
      <c r="R14" s="84"/>
      <c r="S14" s="84" t="str">
        <f t="shared" si="5"/>
        <v/>
      </c>
      <c r="T14" s="24"/>
      <c r="U14" s="48"/>
      <c r="V14" s="24"/>
      <c r="W14" s="23"/>
      <c r="X14" s="26"/>
      <c r="Y14" s="24"/>
      <c r="Z14" s="24"/>
      <c r="AA14" s="197"/>
      <c r="AB14" s="24">
        <f t="shared" si="1"/>
        <v>0</v>
      </c>
      <c r="AC14" s="24" t="str">
        <f t="shared" si="6"/>
        <v/>
      </c>
      <c r="AD14" s="24" t="str">
        <f t="shared" si="3"/>
        <v/>
      </c>
      <c r="AE14" s="134"/>
      <c r="AF14" s="266"/>
      <c r="AG14" s="140" t="s">
        <v>771</v>
      </c>
      <c r="AH14" s="400"/>
    </row>
    <row r="15" customHeight="1" spans="1:34">
      <c r="A15" s="20"/>
      <c r="B15" s="21"/>
      <c r="C15" s="21"/>
      <c r="D15" s="120"/>
      <c r="E15" s="120"/>
      <c r="F15" s="120"/>
      <c r="G15" s="120"/>
      <c r="H15" s="120"/>
      <c r="I15" s="120"/>
      <c r="J15" s="21"/>
      <c r="K15" s="424"/>
      <c r="L15" s="424"/>
      <c r="M15" s="424"/>
      <c r="N15" s="21"/>
      <c r="O15" s="20"/>
      <c r="P15" s="29"/>
      <c r="Q15" s="29"/>
      <c r="R15" s="84"/>
      <c r="S15" s="84" t="str">
        <f t="shared" si="5"/>
        <v/>
      </c>
      <c r="T15" s="24"/>
      <c r="U15" s="48"/>
      <c r="V15" s="24"/>
      <c r="W15" s="23"/>
      <c r="X15" s="26"/>
      <c r="Y15" s="24"/>
      <c r="Z15" s="24"/>
      <c r="AA15" s="197"/>
      <c r="AB15" s="24">
        <f t="shared" si="1"/>
        <v>0</v>
      </c>
      <c r="AC15" s="24" t="str">
        <f t="shared" si="6"/>
        <v/>
      </c>
      <c r="AD15" s="24" t="str">
        <f t="shared" si="3"/>
        <v/>
      </c>
      <c r="AE15" s="134"/>
      <c r="AF15" s="266"/>
      <c r="AG15" s="140" t="s">
        <v>771</v>
      </c>
      <c r="AH15" s="400"/>
    </row>
    <row r="16" customHeight="1" spans="1:34">
      <c r="A16" s="20"/>
      <c r="B16" s="21"/>
      <c r="C16" s="21"/>
      <c r="D16" s="120"/>
      <c r="E16" s="120"/>
      <c r="F16" s="120"/>
      <c r="G16" s="120"/>
      <c r="H16" s="120"/>
      <c r="I16" s="120"/>
      <c r="J16" s="21"/>
      <c r="K16" s="424"/>
      <c r="L16" s="424"/>
      <c r="M16" s="424"/>
      <c r="N16" s="21"/>
      <c r="O16" s="20"/>
      <c r="P16" s="29"/>
      <c r="Q16" s="29"/>
      <c r="R16" s="84"/>
      <c r="S16" s="84" t="str">
        <f t="shared" si="5"/>
        <v/>
      </c>
      <c r="T16" s="24"/>
      <c r="U16" s="48"/>
      <c r="V16" s="24"/>
      <c r="W16" s="23"/>
      <c r="X16" s="26"/>
      <c r="Y16" s="24"/>
      <c r="Z16" s="24"/>
      <c r="AA16" s="197"/>
      <c r="AB16" s="24">
        <f t="shared" si="1"/>
        <v>0</v>
      </c>
      <c r="AC16" s="24" t="str">
        <f t="shared" si="6"/>
        <v/>
      </c>
      <c r="AD16" s="24" t="str">
        <f t="shared" si="3"/>
        <v/>
      </c>
      <c r="AE16" s="134"/>
      <c r="AF16" s="266"/>
      <c r="AG16" s="140" t="s">
        <v>771</v>
      </c>
      <c r="AH16" s="400"/>
    </row>
    <row r="17" customHeight="1" spans="1:34">
      <c r="A17" s="20"/>
      <c r="B17" s="21"/>
      <c r="C17" s="21"/>
      <c r="D17" s="120"/>
      <c r="E17" s="120"/>
      <c r="F17" s="120"/>
      <c r="G17" s="120"/>
      <c r="H17" s="120"/>
      <c r="I17" s="120"/>
      <c r="J17" s="21"/>
      <c r="K17" s="424"/>
      <c r="L17" s="424"/>
      <c r="M17" s="424"/>
      <c r="N17" s="21"/>
      <c r="O17" s="20"/>
      <c r="P17" s="29"/>
      <c r="Q17" s="29"/>
      <c r="R17" s="84"/>
      <c r="S17" s="84" t="str">
        <f t="shared" si="5"/>
        <v/>
      </c>
      <c r="T17" s="24"/>
      <c r="U17" s="48"/>
      <c r="V17" s="24"/>
      <c r="W17" s="23"/>
      <c r="X17" s="26"/>
      <c r="Y17" s="24"/>
      <c r="Z17" s="24"/>
      <c r="AA17" s="197"/>
      <c r="AB17" s="24">
        <f t="shared" si="1"/>
        <v>0</v>
      </c>
      <c r="AC17" s="24" t="str">
        <f t="shared" si="6"/>
        <v/>
      </c>
      <c r="AD17" s="24" t="str">
        <f t="shared" si="3"/>
        <v/>
      </c>
      <c r="AE17" s="134"/>
      <c r="AF17" s="266"/>
      <c r="AG17" s="140" t="s">
        <v>771</v>
      </c>
      <c r="AH17" s="400"/>
    </row>
    <row r="18" customHeight="1" spans="1:34">
      <c r="A18" s="20"/>
      <c r="B18" s="21"/>
      <c r="C18" s="21"/>
      <c r="D18" s="120"/>
      <c r="E18" s="120"/>
      <c r="F18" s="120"/>
      <c r="G18" s="120"/>
      <c r="H18" s="120"/>
      <c r="I18" s="120"/>
      <c r="J18" s="21"/>
      <c r="K18" s="424"/>
      <c r="L18" s="424"/>
      <c r="M18" s="424"/>
      <c r="N18" s="21"/>
      <c r="O18" s="20"/>
      <c r="P18" s="29"/>
      <c r="Q18" s="29"/>
      <c r="R18" s="84"/>
      <c r="S18" s="84" t="str">
        <f t="shared" si="5"/>
        <v/>
      </c>
      <c r="T18" s="24"/>
      <c r="U18" s="48"/>
      <c r="V18" s="24"/>
      <c r="W18" s="23"/>
      <c r="X18" s="26"/>
      <c r="Y18" s="24"/>
      <c r="Z18" s="24"/>
      <c r="AA18" s="197"/>
      <c r="AB18" s="24">
        <f t="shared" si="1"/>
        <v>0</v>
      </c>
      <c r="AC18" s="24" t="str">
        <f t="shared" si="6"/>
        <v/>
      </c>
      <c r="AD18" s="24" t="str">
        <f t="shared" si="3"/>
        <v/>
      </c>
      <c r="AE18" s="134"/>
      <c r="AF18" s="266"/>
      <c r="AG18" s="140" t="s">
        <v>771</v>
      </c>
      <c r="AH18" s="400"/>
    </row>
    <row r="19" customHeight="1" spans="1:34">
      <c r="A19" s="20"/>
      <c r="B19" s="21"/>
      <c r="C19" s="21"/>
      <c r="D19" s="120"/>
      <c r="E19" s="120"/>
      <c r="F19" s="120"/>
      <c r="G19" s="120"/>
      <c r="H19" s="120"/>
      <c r="I19" s="120"/>
      <c r="J19" s="21"/>
      <c r="K19" s="424"/>
      <c r="L19" s="424"/>
      <c r="M19" s="424"/>
      <c r="N19" s="21"/>
      <c r="O19" s="20"/>
      <c r="P19" s="29"/>
      <c r="Q19" s="29"/>
      <c r="R19" s="84"/>
      <c r="S19" s="84" t="str">
        <f t="shared" si="5"/>
        <v/>
      </c>
      <c r="T19" s="24"/>
      <c r="U19" s="48"/>
      <c r="V19" s="24"/>
      <c r="W19" s="23"/>
      <c r="X19" s="26"/>
      <c r="Y19" s="24"/>
      <c r="Z19" s="24"/>
      <c r="AA19" s="197"/>
      <c r="AB19" s="24">
        <f t="shared" si="1"/>
        <v>0</v>
      </c>
      <c r="AC19" s="24" t="str">
        <f t="shared" si="6"/>
        <v/>
      </c>
      <c r="AD19" s="24" t="str">
        <f t="shared" si="3"/>
        <v/>
      </c>
      <c r="AE19" s="134"/>
      <c r="AF19" s="266"/>
      <c r="AG19" s="140" t="s">
        <v>771</v>
      </c>
      <c r="AH19" s="400"/>
    </row>
    <row r="20" customHeight="1" spans="1:34">
      <c r="A20" s="20"/>
      <c r="B20" s="21"/>
      <c r="C20" s="21"/>
      <c r="D20" s="120"/>
      <c r="E20" s="120"/>
      <c r="F20" s="120"/>
      <c r="G20" s="120"/>
      <c r="H20" s="120"/>
      <c r="I20" s="120"/>
      <c r="J20" s="21"/>
      <c r="K20" s="424"/>
      <c r="L20" s="424"/>
      <c r="M20" s="424"/>
      <c r="N20" s="21"/>
      <c r="O20" s="20"/>
      <c r="P20" s="29"/>
      <c r="Q20" s="29"/>
      <c r="R20" s="84"/>
      <c r="S20" s="84" t="str">
        <f t="shared" si="5"/>
        <v/>
      </c>
      <c r="T20" s="24"/>
      <c r="U20" s="48"/>
      <c r="V20" s="24"/>
      <c r="W20" s="23"/>
      <c r="X20" s="26"/>
      <c r="Y20" s="24"/>
      <c r="Z20" s="24"/>
      <c r="AA20" s="197"/>
      <c r="AB20" s="24">
        <f t="shared" si="1"/>
        <v>0</v>
      </c>
      <c r="AC20" s="24" t="str">
        <f t="shared" si="6"/>
        <v/>
      </c>
      <c r="AD20" s="24" t="str">
        <f t="shared" si="3"/>
        <v/>
      </c>
      <c r="AE20" s="134"/>
      <c r="AF20" s="266"/>
      <c r="AG20" s="140" t="s">
        <v>771</v>
      </c>
      <c r="AH20" s="400"/>
    </row>
    <row r="21" customHeight="1" spans="1:34">
      <c r="A21" s="20"/>
      <c r="B21" s="21"/>
      <c r="C21" s="21"/>
      <c r="D21" s="120"/>
      <c r="E21" s="120"/>
      <c r="F21" s="120"/>
      <c r="G21" s="120"/>
      <c r="H21" s="120"/>
      <c r="I21" s="120"/>
      <c r="J21" s="21"/>
      <c r="K21" s="424"/>
      <c r="L21" s="424"/>
      <c r="M21" s="424"/>
      <c r="N21" s="21"/>
      <c r="O21" s="20"/>
      <c r="P21" s="29"/>
      <c r="Q21" s="29"/>
      <c r="R21" s="84"/>
      <c r="S21" s="84" t="str">
        <f t="shared" si="5"/>
        <v/>
      </c>
      <c r="T21" s="24"/>
      <c r="U21" s="48"/>
      <c r="V21" s="24"/>
      <c r="W21" s="23"/>
      <c r="X21" s="26"/>
      <c r="Y21" s="24"/>
      <c r="Z21" s="24"/>
      <c r="AA21" s="197"/>
      <c r="AB21" s="24">
        <f t="shared" si="1"/>
        <v>0</v>
      </c>
      <c r="AC21" s="24" t="str">
        <f t="shared" si="6"/>
        <v/>
      </c>
      <c r="AD21" s="24" t="str">
        <f t="shared" si="3"/>
        <v/>
      </c>
      <c r="AE21" s="134"/>
      <c r="AF21" s="266"/>
      <c r="AG21" s="140" t="s">
        <v>771</v>
      </c>
      <c r="AH21" s="400"/>
    </row>
    <row r="22" customHeight="1" spans="1:34">
      <c r="A22" s="20"/>
      <c r="B22" s="21"/>
      <c r="C22" s="21"/>
      <c r="D22" s="120"/>
      <c r="E22" s="120"/>
      <c r="F22" s="120"/>
      <c r="G22" s="120"/>
      <c r="H22" s="120"/>
      <c r="I22" s="120"/>
      <c r="J22" s="21"/>
      <c r="K22" s="424"/>
      <c r="L22" s="424"/>
      <c r="M22" s="424"/>
      <c r="N22" s="21"/>
      <c r="O22" s="20"/>
      <c r="P22" s="29"/>
      <c r="Q22" s="29"/>
      <c r="R22" s="84"/>
      <c r="S22" s="84" t="str">
        <f t="shared" si="5"/>
        <v/>
      </c>
      <c r="T22" s="24"/>
      <c r="U22" s="48"/>
      <c r="V22" s="24"/>
      <c r="W22" s="23"/>
      <c r="X22" s="26"/>
      <c r="Y22" s="24"/>
      <c r="Z22" s="24"/>
      <c r="AA22" s="197"/>
      <c r="AB22" s="24">
        <f t="shared" si="1"/>
        <v>0</v>
      </c>
      <c r="AC22" s="24" t="str">
        <f t="shared" si="6"/>
        <v/>
      </c>
      <c r="AD22" s="24" t="str">
        <f t="shared" si="3"/>
        <v/>
      </c>
      <c r="AE22" s="134"/>
      <c r="AF22" s="266"/>
      <c r="AG22" s="140" t="s">
        <v>771</v>
      </c>
      <c r="AH22" s="400"/>
    </row>
    <row r="23" customHeight="1" spans="1:34">
      <c r="A23" s="20"/>
      <c r="B23" s="21"/>
      <c r="C23" s="21"/>
      <c r="D23" s="120"/>
      <c r="E23" s="120"/>
      <c r="F23" s="120"/>
      <c r="G23" s="120"/>
      <c r="H23" s="120"/>
      <c r="I23" s="120"/>
      <c r="J23" s="21"/>
      <c r="K23" s="424"/>
      <c r="L23" s="424"/>
      <c r="M23" s="424"/>
      <c r="N23" s="21"/>
      <c r="O23" s="20"/>
      <c r="P23" s="29"/>
      <c r="Q23" s="29"/>
      <c r="R23" s="84"/>
      <c r="S23" s="84" t="str">
        <f t="shared" si="5"/>
        <v/>
      </c>
      <c r="T23" s="24"/>
      <c r="U23" s="48"/>
      <c r="V23" s="24"/>
      <c r="W23" s="23"/>
      <c r="X23" s="26"/>
      <c r="Y23" s="24"/>
      <c r="Z23" s="24"/>
      <c r="AA23" s="197"/>
      <c r="AB23" s="24">
        <f t="shared" si="1"/>
        <v>0</v>
      </c>
      <c r="AC23" s="24" t="str">
        <f t="shared" si="6"/>
        <v/>
      </c>
      <c r="AD23" s="24" t="str">
        <f t="shared" si="3"/>
        <v/>
      </c>
      <c r="AE23" s="134"/>
      <c r="AF23" s="266"/>
      <c r="AG23" s="140" t="s">
        <v>771</v>
      </c>
      <c r="AH23" s="400"/>
    </row>
    <row r="24" customHeight="1" spans="1:34">
      <c r="A24" s="20"/>
      <c r="B24" s="21"/>
      <c r="C24" s="21"/>
      <c r="D24" s="120"/>
      <c r="E24" s="120"/>
      <c r="F24" s="120"/>
      <c r="G24" s="120"/>
      <c r="H24" s="120"/>
      <c r="I24" s="120"/>
      <c r="J24" s="21"/>
      <c r="K24" s="424"/>
      <c r="L24" s="424"/>
      <c r="M24" s="424"/>
      <c r="N24" s="21"/>
      <c r="O24" s="20"/>
      <c r="P24" s="29"/>
      <c r="Q24" s="29"/>
      <c r="R24" s="84"/>
      <c r="S24" s="84" t="str">
        <f t="shared" si="5"/>
        <v/>
      </c>
      <c r="T24" s="24"/>
      <c r="U24" s="48"/>
      <c r="V24" s="24"/>
      <c r="W24" s="23"/>
      <c r="X24" s="26"/>
      <c r="Y24" s="24"/>
      <c r="Z24" s="24"/>
      <c r="AA24" s="197"/>
      <c r="AB24" s="24">
        <f t="shared" si="1"/>
        <v>0</v>
      </c>
      <c r="AC24" s="24" t="str">
        <f t="shared" si="6"/>
        <v/>
      </c>
      <c r="AD24" s="24" t="str">
        <f t="shared" si="3"/>
        <v/>
      </c>
      <c r="AE24" s="134"/>
      <c r="AF24" s="266"/>
      <c r="AG24" s="140" t="s">
        <v>771</v>
      </c>
      <c r="AH24" s="400"/>
    </row>
    <row r="25" customHeight="1" spans="1:34">
      <c r="A25" s="27" t="s">
        <v>530</v>
      </c>
      <c r="B25" s="418"/>
      <c r="C25" s="419"/>
      <c r="D25" s="120"/>
      <c r="E25" s="120"/>
      <c r="F25" s="120"/>
      <c r="G25" s="120"/>
      <c r="H25" s="120"/>
      <c r="I25" s="120"/>
      <c r="J25" s="434"/>
      <c r="K25" s="425"/>
      <c r="L25" s="425"/>
      <c r="M25" s="425"/>
      <c r="N25" s="434"/>
      <c r="O25" s="20"/>
      <c r="P25" s="29"/>
      <c r="Q25" s="29"/>
      <c r="R25" s="84"/>
      <c r="S25" s="84" t="str">
        <f t="shared" si="5"/>
        <v/>
      </c>
      <c r="T25" s="24"/>
      <c r="U25" s="48"/>
      <c r="V25" s="24">
        <f>SUM(V7:V24)</f>
        <v>0</v>
      </c>
      <c r="W25" s="23">
        <f>SUM(W7:W24)</f>
        <v>0</v>
      </c>
      <c r="X25" s="26">
        <f>SUM(X7:X24)</f>
        <v>0</v>
      </c>
      <c r="Y25" s="24">
        <f>SUM(Y7:Y24)</f>
        <v>0</v>
      </c>
      <c r="Z25" s="24">
        <f>SUM(Z7:Z24)</f>
        <v>0</v>
      </c>
      <c r="AA25" s="197"/>
      <c r="AB25" s="24">
        <f>SUM(AB7:AB24)</f>
        <v>0</v>
      </c>
      <c r="AC25" s="24" t="str">
        <f t="shared" si="2"/>
        <v/>
      </c>
      <c r="AD25" s="24"/>
      <c r="AE25" s="134"/>
      <c r="AF25" s="266"/>
      <c r="AG25" s="140"/>
      <c r="AH25" s="400"/>
    </row>
    <row r="26" customHeight="1" spans="1:34">
      <c r="A26" s="27" t="s">
        <v>745</v>
      </c>
      <c r="B26" s="121"/>
      <c r="C26" s="57"/>
      <c r="D26" s="120"/>
      <c r="E26" s="120"/>
      <c r="F26" s="120"/>
      <c r="G26" s="120"/>
      <c r="H26" s="120"/>
      <c r="I26" s="120"/>
      <c r="J26" s="60"/>
      <c r="K26" s="426"/>
      <c r="L26" s="426"/>
      <c r="M26" s="426"/>
      <c r="N26" s="60"/>
      <c r="O26" s="20"/>
      <c r="P26" s="29"/>
      <c r="Q26" s="29"/>
      <c r="R26" s="84"/>
      <c r="S26" s="84"/>
      <c r="T26" s="24"/>
      <c r="U26" s="48"/>
      <c r="V26" s="24"/>
      <c r="W26" s="23"/>
      <c r="X26" s="26"/>
      <c r="Y26" s="24"/>
      <c r="Z26" s="24"/>
      <c r="AA26" s="197"/>
      <c r="AB26" s="24">
        <v>0</v>
      </c>
      <c r="AC26" s="24" t="str">
        <f t="shared" si="2"/>
        <v/>
      </c>
      <c r="AD26" s="24"/>
      <c r="AE26" s="134"/>
      <c r="AF26" s="266"/>
      <c r="AG26" s="140"/>
      <c r="AH26" s="400"/>
    </row>
    <row r="27" customHeight="1" spans="1:34">
      <c r="A27" s="27" t="s">
        <v>548</v>
      </c>
      <c r="B27" s="121"/>
      <c r="C27" s="57"/>
      <c r="D27" s="120"/>
      <c r="E27" s="120"/>
      <c r="F27" s="120"/>
      <c r="G27" s="120"/>
      <c r="H27" s="120"/>
      <c r="I27" s="120"/>
      <c r="J27" s="60"/>
      <c r="K27" s="426"/>
      <c r="L27" s="426"/>
      <c r="M27" s="426"/>
      <c r="N27" s="60"/>
      <c r="O27" s="20"/>
      <c r="P27" s="29"/>
      <c r="Q27" s="29"/>
      <c r="R27" s="25"/>
      <c r="S27" s="84"/>
      <c r="T27" s="24"/>
      <c r="U27" s="48"/>
      <c r="V27" s="24">
        <f>V25-V26</f>
        <v>0</v>
      </c>
      <c r="W27" s="23">
        <f>W25-W26</f>
        <v>0</v>
      </c>
      <c r="X27" s="26">
        <f>X25-X26</f>
        <v>0</v>
      </c>
      <c r="Y27" s="24">
        <f>Y25-Y26</f>
        <v>0</v>
      </c>
      <c r="Z27" s="24">
        <f>Z25-Z26</f>
        <v>0</v>
      </c>
      <c r="AA27" s="197"/>
      <c r="AB27" s="24">
        <f>AB25-AB26</f>
        <v>0</v>
      </c>
      <c r="AC27" s="24" t="str">
        <f t="shared" si="2"/>
        <v/>
      </c>
      <c r="AD27" s="24"/>
      <c r="AE27" s="134"/>
      <c r="AF27" s="266"/>
      <c r="AG27" s="140"/>
      <c r="AH27" s="400"/>
    </row>
    <row r="28" customHeight="1" spans="1:26">
      <c r="A28" s="30" t="str">
        <f>封面!D9&amp;封面!F9</f>
        <v>产权持有人填表人：刘砚岷</v>
      </c>
      <c r="Z28" s="5" t="str">
        <f>"评估人员："&amp;封面!F27</f>
        <v>评估人员：崔立伟、陈华</v>
      </c>
    </row>
    <row r="29" customHeight="1" spans="1:1">
      <c r="A29" s="30" t="str">
        <f>CONCATENATE(封面!D13,封面!F13,封面!G13,封面!H13,封面!I13,封面!J13,封面!K13)</f>
        <v>填表日期：2024年9月20日</v>
      </c>
    </row>
  </sheetData>
  <mergeCells count="30">
    <mergeCell ref="A2:AD2"/>
    <mergeCell ref="A3:AE3"/>
    <mergeCell ref="D5:I5"/>
    <mergeCell ref="V5:W5"/>
    <mergeCell ref="X5:Y5"/>
    <mergeCell ref="Z5:AB5"/>
    <mergeCell ref="A25:C25"/>
    <mergeCell ref="A26:C26"/>
    <mergeCell ref="A27:C27"/>
    <mergeCell ref="A5:A6"/>
    <mergeCell ref="B5:B6"/>
    <mergeCell ref="C5:C6"/>
    <mergeCell ref="J5:J6"/>
    <mergeCell ref="K5:K6"/>
    <mergeCell ref="L5:L6"/>
    <mergeCell ref="M5:M6"/>
    <mergeCell ref="N5:N6"/>
    <mergeCell ref="O5:O6"/>
    <mergeCell ref="P5:P6"/>
    <mergeCell ref="Q5:Q6"/>
    <mergeCell ref="R5:R6"/>
    <mergeCell ref="S5:S6"/>
    <mergeCell ref="T5:T6"/>
    <mergeCell ref="U5:U6"/>
    <mergeCell ref="AC5:AC6"/>
    <mergeCell ref="AD5:AD6"/>
    <mergeCell ref="AE5:AE6"/>
    <mergeCell ref="AF5:AF6"/>
    <mergeCell ref="AG5:AG6"/>
    <mergeCell ref="AH5:AH6"/>
  </mergeCells>
  <dataValidations count="1">
    <dataValidation type="list" allowBlank="1" showInputMessage="1" showErrorMessage="1" sqref="AG7:AG27">
      <formula1>"成本法,收益法,市场法,其他"</formula1>
    </dataValidation>
  </dataValidations>
  <hyperlinks>
    <hyperlink ref="A1" location="索引目录!D38" display="返回索引页"/>
    <hyperlink ref="B1" location="'投资性房地产汇总 '!B6" display="返回"/>
  </hyperlinks>
  <printOptions horizontalCentered="1"/>
  <pageMargins left="0.354330708661417" right="0.354330708661417" top="0.78740157480315" bottom="0.78740157480315" header="1.02362204724409" footer="0.511811023622047"/>
  <pageSetup paperSize="9" scale="51" fitToHeight="0" orientation="landscape"/>
  <headerFooter alignWithMargins="0">
    <oddHeader>&amp;R&amp;"宋体,常规"&amp;9表&amp;"Times New Roman,常规"4-7-1
&amp;"宋体,常规"共&amp;"Times New Roman,常规"&amp;N&amp;"宋体,常规"页第&amp;"Times New Roman,常规"&amp;P&amp;"宋体,常规"页</oddHead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8"/>
  <sheetViews>
    <sheetView zoomScalePageLayoutView="70" showWhiteSpace="0" workbookViewId="0">
      <selection activeCell="F11" sqref="F11:M11"/>
    </sheetView>
  </sheetViews>
  <sheetFormatPr defaultColWidth="11" defaultRowHeight="15" customHeight="1"/>
  <cols>
    <col min="1" max="1" width="17.6" style="617" customWidth="1"/>
    <col min="2" max="2" width="12.6" style="621" customWidth="1"/>
    <col min="3" max="3" width="19.1" style="621" customWidth="1"/>
    <col min="4" max="4" width="12.6" style="621" customWidth="1"/>
    <col min="5" max="5" width="20.4" style="621" customWidth="1"/>
    <col min="6" max="7" width="12.6" style="621" customWidth="1"/>
    <col min="8" max="11" width="15.1" style="621" customWidth="1"/>
    <col min="12" max="32" width="9" style="621" customWidth="1"/>
    <col min="33" max="16384" width="11" style="621"/>
  </cols>
  <sheetData>
    <row r="1" s="615" customFormat="1" ht="12" customHeight="1" spans="1:11">
      <c r="A1" s="622" t="s">
        <v>135</v>
      </c>
      <c r="B1" s="623"/>
      <c r="C1" s="623"/>
      <c r="D1" s="623"/>
      <c r="E1" s="623"/>
      <c r="F1" s="623"/>
      <c r="G1" s="623"/>
      <c r="H1" s="623"/>
      <c r="I1" s="623"/>
      <c r="J1" s="623"/>
      <c r="K1" s="623"/>
    </row>
    <row r="2" s="616" customFormat="1" ht="29.4" customHeight="1" spans="1:11">
      <c r="A2" s="624" t="s">
        <v>34</v>
      </c>
      <c r="B2" s="624"/>
      <c r="C2" s="624"/>
      <c r="D2" s="624"/>
      <c r="E2" s="624"/>
      <c r="F2" s="624"/>
      <c r="G2" s="624"/>
      <c r="H2" s="624"/>
      <c r="I2" s="624"/>
      <c r="J2" s="624"/>
      <c r="K2" s="624"/>
    </row>
    <row r="3" ht="16.5" customHeight="1" spans="1:11">
      <c r="A3" s="625" t="str">
        <f>CONCATENATE(封面!D7,封面!F7,封面!G7,封面!H7,封面!I7,封面!J7,封面!K7)</f>
        <v>评估基准日：2024年8月31日</v>
      </c>
      <c r="B3" s="625"/>
      <c r="C3" s="625"/>
      <c r="D3" s="625"/>
      <c r="E3" s="625"/>
      <c r="F3" s="625"/>
      <c r="G3" s="625"/>
      <c r="H3" s="625"/>
      <c r="I3" s="625"/>
      <c r="J3" s="625"/>
      <c r="K3" s="625"/>
    </row>
    <row r="4" ht="16.5" customHeight="1" spans="1:11">
      <c r="A4" s="626" t="s">
        <v>153</v>
      </c>
      <c r="B4" s="625"/>
      <c r="C4" s="625"/>
      <c r="D4" s="625"/>
      <c r="E4" s="625"/>
      <c r="F4" s="625"/>
      <c r="G4" s="625"/>
      <c r="H4" s="625"/>
      <c r="I4" s="625"/>
      <c r="K4" s="730" t="e">
        <f>#REF!</f>
        <v>#REF!</v>
      </c>
    </row>
    <row r="5" s="617" customFormat="1" ht="16.5" customHeight="1" spans="1:12">
      <c r="A5" s="627" t="s">
        <v>154</v>
      </c>
      <c r="B5" s="628" t="s">
        <v>155</v>
      </c>
      <c r="C5" s="629" t="s">
        <v>270</v>
      </c>
      <c r="D5" s="630"/>
      <c r="E5" s="630"/>
      <c r="F5" s="630"/>
      <c r="G5" s="631"/>
      <c r="H5" s="632" t="s">
        <v>156</v>
      </c>
      <c r="I5" s="731" t="s">
        <v>157</v>
      </c>
      <c r="J5" s="632" t="s">
        <v>158</v>
      </c>
      <c r="K5" s="732"/>
      <c r="L5" s="621"/>
    </row>
    <row r="6" s="617" customFormat="1" ht="16.5" customHeight="1" spans="1:12">
      <c r="A6" s="633"/>
      <c r="B6" s="634" t="s">
        <v>159</v>
      </c>
      <c r="C6" s="635"/>
      <c r="D6" s="636"/>
      <c r="E6" s="636"/>
      <c r="F6" s="636"/>
      <c r="G6" s="637"/>
      <c r="H6" s="638" t="s">
        <v>160</v>
      </c>
      <c r="I6" s="733" t="s">
        <v>157</v>
      </c>
      <c r="J6" s="638" t="s">
        <v>158</v>
      </c>
      <c r="K6" s="734"/>
      <c r="L6" s="621"/>
    </row>
    <row r="7" s="617" customFormat="1" ht="16.5" customHeight="1" spans="1:12">
      <c r="A7" s="639" t="s">
        <v>161</v>
      </c>
      <c r="B7" s="640" t="s">
        <v>271</v>
      </c>
      <c r="C7" s="641"/>
      <c r="D7" s="641"/>
      <c r="E7" s="641"/>
      <c r="F7" s="641"/>
      <c r="G7" s="642"/>
      <c r="H7" s="638" t="s">
        <v>163</v>
      </c>
      <c r="I7" s="686"/>
      <c r="J7" s="638" t="s">
        <v>158</v>
      </c>
      <c r="K7" s="734"/>
      <c r="L7" s="621"/>
    </row>
    <row r="8" s="617" customFormat="1" ht="16.5" customHeight="1" spans="1:11">
      <c r="A8" s="643" t="s">
        <v>164</v>
      </c>
      <c r="B8" s="635" t="s">
        <v>165</v>
      </c>
      <c r="C8" s="636"/>
      <c r="D8" s="636"/>
      <c r="E8" s="637"/>
      <c r="F8" s="638" t="s">
        <v>166</v>
      </c>
      <c r="G8" s="644"/>
      <c r="H8" s="638" t="s">
        <v>167</v>
      </c>
      <c r="I8" s="686"/>
      <c r="J8" s="638" t="s">
        <v>158</v>
      </c>
      <c r="K8" s="734"/>
    </row>
    <row r="9" s="617" customFormat="1" ht="16.5" customHeight="1" spans="1:11">
      <c r="A9" s="639" t="s">
        <v>168</v>
      </c>
      <c r="B9" s="635"/>
      <c r="C9" s="636"/>
      <c r="D9" s="636"/>
      <c r="E9" s="637"/>
      <c r="F9" s="638" t="s">
        <v>166</v>
      </c>
      <c r="G9" s="644"/>
      <c r="H9" s="638" t="s">
        <v>169</v>
      </c>
      <c r="I9" s="735" t="s">
        <v>272</v>
      </c>
      <c r="J9" s="736"/>
      <c r="K9" s="737"/>
    </row>
    <row r="10" s="617" customFormat="1" ht="16.5" customHeight="1" spans="1:11">
      <c r="A10" s="639" t="s">
        <v>171</v>
      </c>
      <c r="B10" s="645"/>
      <c r="C10" s="646"/>
      <c r="D10" s="647"/>
      <c r="E10" s="638" t="s">
        <v>172</v>
      </c>
      <c r="F10" s="648">
        <v>42537</v>
      </c>
      <c r="G10" s="647"/>
      <c r="H10" s="634" t="s">
        <v>173</v>
      </c>
      <c r="I10" s="651" t="s">
        <v>273</v>
      </c>
      <c r="J10" s="689"/>
      <c r="K10" s="738"/>
    </row>
    <row r="11" s="617" customFormat="1" ht="16.5" customHeight="1" spans="1:11">
      <c r="A11" s="649" t="s">
        <v>175</v>
      </c>
      <c r="B11" s="650" t="s">
        <v>274</v>
      </c>
      <c r="C11" s="646"/>
      <c r="D11" s="647"/>
      <c r="E11" s="634" t="s">
        <v>176</v>
      </c>
      <c r="F11" s="645" t="s">
        <v>275</v>
      </c>
      <c r="G11" s="647"/>
      <c r="H11" s="651" t="s">
        <v>178</v>
      </c>
      <c r="I11" s="651"/>
      <c r="J11" s="689"/>
      <c r="K11" s="738"/>
    </row>
    <row r="12" s="617" customFormat="1" ht="73.8" customHeight="1" spans="1:11">
      <c r="A12" s="643" t="s">
        <v>179</v>
      </c>
      <c r="B12" s="652" t="s">
        <v>276</v>
      </c>
      <c r="C12" s="653"/>
      <c r="D12" s="653"/>
      <c r="E12" s="653"/>
      <c r="F12" s="653"/>
      <c r="G12" s="653"/>
      <c r="H12" s="653"/>
      <c r="I12" s="653"/>
      <c r="J12" s="653"/>
      <c r="K12" s="739"/>
    </row>
    <row r="13" ht="16.5" customHeight="1" spans="1:11">
      <c r="A13" s="654" t="s">
        <v>181</v>
      </c>
      <c r="B13" s="655"/>
      <c r="C13" s="646"/>
      <c r="D13" s="647"/>
      <c r="E13" s="643" t="s">
        <v>182</v>
      </c>
      <c r="F13" s="645" t="s">
        <v>277</v>
      </c>
      <c r="G13" s="647"/>
      <c r="H13" s="638" t="s">
        <v>183</v>
      </c>
      <c r="I13" s="740"/>
      <c r="J13" s="638" t="s">
        <v>184</v>
      </c>
      <c r="K13" s="741"/>
    </row>
    <row r="14" ht="16.5" customHeight="1" spans="1:11">
      <c r="A14" s="654" t="s">
        <v>185</v>
      </c>
      <c r="B14" s="656"/>
      <c r="C14" s="657"/>
      <c r="D14" s="658"/>
      <c r="E14" s="654" t="s">
        <v>186</v>
      </c>
      <c r="F14" s="659" t="s">
        <v>278</v>
      </c>
      <c r="G14" s="658"/>
      <c r="H14" s="660" t="s">
        <v>188</v>
      </c>
      <c r="I14" s="742"/>
      <c r="J14" s="660" t="s">
        <v>189</v>
      </c>
      <c r="K14" s="743"/>
    </row>
    <row r="15" s="618" customFormat="1" ht="16.5" customHeight="1" spans="1:11">
      <c r="A15" s="661" t="s">
        <v>190</v>
      </c>
      <c r="B15" s="632" t="s">
        <v>191</v>
      </c>
      <c r="C15" s="632"/>
      <c r="D15" s="632"/>
      <c r="E15" s="632"/>
      <c r="F15" s="632"/>
      <c r="G15" s="632"/>
      <c r="H15" s="632" t="s">
        <v>192</v>
      </c>
      <c r="I15" s="632"/>
      <c r="J15" s="632" t="s">
        <v>193</v>
      </c>
      <c r="K15" s="744"/>
    </row>
    <row r="16" s="618" customFormat="1" ht="16.5" customHeight="1" spans="1:11">
      <c r="A16" s="639"/>
      <c r="B16" s="638"/>
      <c r="C16" s="638"/>
      <c r="D16" s="638"/>
      <c r="E16" s="638"/>
      <c r="F16" s="638"/>
      <c r="G16" s="638"/>
      <c r="H16" s="638" t="s">
        <v>194</v>
      </c>
      <c r="I16" s="638" t="s">
        <v>195</v>
      </c>
      <c r="J16" s="634" t="s">
        <v>194</v>
      </c>
      <c r="K16" s="745" t="s">
        <v>195</v>
      </c>
    </row>
    <row r="17" s="619" customFormat="1" ht="16.5" customHeight="1" spans="1:11">
      <c r="A17" s="662">
        <v>1</v>
      </c>
      <c r="B17" s="663" t="s">
        <v>279</v>
      </c>
      <c r="C17" s="664"/>
      <c r="D17" s="664"/>
      <c r="E17" s="664"/>
      <c r="F17" s="664"/>
      <c r="G17" s="665"/>
      <c r="H17" s="666">
        <v>8560000000</v>
      </c>
      <c r="I17" s="746">
        <f>IF($H$21=0,,H17/$H$21)</f>
        <v>1</v>
      </c>
      <c r="J17" s="666">
        <f>H17</f>
        <v>8560000000</v>
      </c>
      <c r="K17" s="747">
        <f>IF($J$21=0,,J17/$J$21)</f>
        <v>1</v>
      </c>
    </row>
    <row r="18" ht="16.5" customHeight="1" spans="1:11">
      <c r="A18" s="662">
        <v>2</v>
      </c>
      <c r="B18" s="667"/>
      <c r="C18" s="664"/>
      <c r="D18" s="664"/>
      <c r="E18" s="664"/>
      <c r="F18" s="664"/>
      <c r="G18" s="665"/>
      <c r="H18" s="666"/>
      <c r="I18" s="746">
        <f>IF($H$21=0,,H18/$H$21)</f>
        <v>0</v>
      </c>
      <c r="J18" s="666"/>
      <c r="K18" s="747">
        <f>IF($J$21=0,,J18/$J$21)</f>
        <v>0</v>
      </c>
    </row>
    <row r="19" ht="16.5" customHeight="1" spans="1:11">
      <c r="A19" s="662">
        <v>3</v>
      </c>
      <c r="B19" s="667"/>
      <c r="C19" s="664"/>
      <c r="D19" s="664"/>
      <c r="E19" s="664"/>
      <c r="F19" s="664"/>
      <c r="G19" s="665"/>
      <c r="H19" s="666"/>
      <c r="I19" s="746">
        <f>IF($H$21=0,,H19/$H$21)</f>
        <v>0</v>
      </c>
      <c r="J19" s="666"/>
      <c r="K19" s="747">
        <f>IF($J$21=0,,J19/$J$21)</f>
        <v>0</v>
      </c>
    </row>
    <row r="20" ht="16.5" customHeight="1" spans="1:11">
      <c r="A20" s="662" t="s">
        <v>196</v>
      </c>
      <c r="B20" s="667"/>
      <c r="C20" s="664"/>
      <c r="D20" s="664"/>
      <c r="E20" s="664"/>
      <c r="F20" s="664"/>
      <c r="G20" s="665"/>
      <c r="H20" s="668"/>
      <c r="I20" s="746">
        <f>IF($H$21=0,,H20/$H$21)</f>
        <v>0</v>
      </c>
      <c r="J20" s="668"/>
      <c r="K20" s="747">
        <f>IF($J$21=0,,J20/$J$21)</f>
        <v>0</v>
      </c>
    </row>
    <row r="21" ht="16.5" customHeight="1" spans="1:11">
      <c r="A21" s="639" t="s">
        <v>197</v>
      </c>
      <c r="B21" s="638"/>
      <c r="C21" s="638"/>
      <c r="D21" s="638"/>
      <c r="E21" s="638"/>
      <c r="F21" s="638"/>
      <c r="G21" s="638"/>
      <c r="H21" s="669">
        <f>SUM(H17:H20)</f>
        <v>8560000000</v>
      </c>
      <c r="I21" s="748">
        <f>SUM(I17:I20)</f>
        <v>1</v>
      </c>
      <c r="J21" s="669">
        <f>SUM(J17:J20)</f>
        <v>8560000000</v>
      </c>
      <c r="K21" s="749">
        <f>SUM(K17:K20)</f>
        <v>1</v>
      </c>
    </row>
    <row r="22" s="618" customFormat="1" ht="16.5" customHeight="1" spans="1:11">
      <c r="A22" s="639" t="s">
        <v>190</v>
      </c>
      <c r="B22" s="670" t="s">
        <v>198</v>
      </c>
      <c r="C22" s="638"/>
      <c r="D22" s="638"/>
      <c r="E22" s="638" t="s">
        <v>199</v>
      </c>
      <c r="F22" s="638"/>
      <c r="G22" s="638"/>
      <c r="H22" s="638" t="s">
        <v>200</v>
      </c>
      <c r="I22" s="638"/>
      <c r="J22" s="638" t="s">
        <v>201</v>
      </c>
      <c r="K22" s="750"/>
    </row>
    <row r="23" s="618" customFormat="1" ht="16.5" customHeight="1" spans="1:11">
      <c r="A23" s="639"/>
      <c r="B23" s="638"/>
      <c r="C23" s="638"/>
      <c r="D23" s="638"/>
      <c r="E23" s="638"/>
      <c r="F23" s="638"/>
      <c r="G23" s="638"/>
      <c r="H23" s="638" t="s">
        <v>194</v>
      </c>
      <c r="I23" s="638" t="s">
        <v>195</v>
      </c>
      <c r="J23" s="634" t="s">
        <v>194</v>
      </c>
      <c r="K23" s="745" t="s">
        <v>195</v>
      </c>
    </row>
    <row r="24" ht="16.5" customHeight="1" spans="1:11">
      <c r="A24" s="662">
        <v>1</v>
      </c>
      <c r="B24" s="671"/>
      <c r="C24" s="671"/>
      <c r="D24" s="671"/>
      <c r="E24" s="671"/>
      <c r="F24" s="671"/>
      <c r="G24" s="671"/>
      <c r="H24" s="666"/>
      <c r="I24" s="746"/>
      <c r="J24" s="666"/>
      <c r="K24" s="747"/>
    </row>
    <row r="25" ht="16.5" customHeight="1" spans="1:11">
      <c r="A25" s="662">
        <v>2</v>
      </c>
      <c r="B25" s="671"/>
      <c r="C25" s="671"/>
      <c r="D25" s="671"/>
      <c r="E25" s="671"/>
      <c r="F25" s="671"/>
      <c r="G25" s="671"/>
      <c r="H25" s="666"/>
      <c r="I25" s="746"/>
      <c r="J25" s="666"/>
      <c r="K25" s="747"/>
    </row>
    <row r="26" ht="16.5" customHeight="1" spans="1:11">
      <c r="A26" s="662">
        <v>3</v>
      </c>
      <c r="B26" s="671"/>
      <c r="C26" s="671"/>
      <c r="D26" s="671"/>
      <c r="E26" s="671"/>
      <c r="F26" s="671"/>
      <c r="G26" s="671"/>
      <c r="H26" s="666"/>
      <c r="I26" s="746"/>
      <c r="J26" s="666"/>
      <c r="K26" s="747"/>
    </row>
    <row r="27" ht="16.5" customHeight="1" spans="1:11">
      <c r="A27" s="662" t="s">
        <v>196</v>
      </c>
      <c r="B27" s="671"/>
      <c r="C27" s="671"/>
      <c r="D27" s="671"/>
      <c r="E27" s="671"/>
      <c r="F27" s="671"/>
      <c r="G27" s="671"/>
      <c r="H27" s="668"/>
      <c r="I27" s="746"/>
      <c r="J27" s="668"/>
      <c r="K27" s="747"/>
    </row>
    <row r="28" ht="16.5" customHeight="1" spans="1:11">
      <c r="A28" s="639" t="s">
        <v>197</v>
      </c>
      <c r="B28" s="638"/>
      <c r="C28" s="638"/>
      <c r="D28" s="638"/>
      <c r="E28" s="638"/>
      <c r="F28" s="638"/>
      <c r="G28" s="638"/>
      <c r="H28" s="669"/>
      <c r="I28" s="748"/>
      <c r="J28" s="669">
        <f>SUM(J24:J27)</f>
        <v>0</v>
      </c>
      <c r="K28" s="749"/>
    </row>
    <row r="29" ht="16.5" hidden="1" customHeight="1" spans="1:11">
      <c r="A29" s="639" t="s">
        <v>190</v>
      </c>
      <c r="B29" s="638" t="s">
        <v>202</v>
      </c>
      <c r="C29" s="638"/>
      <c r="D29" s="638"/>
      <c r="E29" s="638" t="s">
        <v>199</v>
      </c>
      <c r="F29" s="638"/>
      <c r="G29" s="638"/>
      <c r="H29" s="638" t="s">
        <v>203</v>
      </c>
      <c r="I29" s="638" t="s">
        <v>204</v>
      </c>
      <c r="J29" s="640" t="s">
        <v>205</v>
      </c>
      <c r="K29" s="751"/>
    </row>
    <row r="30" ht="16.5" hidden="1" customHeight="1" spans="1:11">
      <c r="A30" s="662">
        <v>1</v>
      </c>
      <c r="B30" s="671"/>
      <c r="C30" s="671"/>
      <c r="D30" s="671"/>
      <c r="E30" s="671"/>
      <c r="F30" s="671"/>
      <c r="G30" s="671"/>
      <c r="H30" s="668"/>
      <c r="I30" s="668"/>
      <c r="J30" s="752"/>
      <c r="K30" s="753"/>
    </row>
    <row r="31" ht="16.5" hidden="1" customHeight="1" spans="1:11">
      <c r="A31" s="662">
        <v>2</v>
      </c>
      <c r="B31" s="671"/>
      <c r="C31" s="671"/>
      <c r="D31" s="671"/>
      <c r="E31" s="671"/>
      <c r="F31" s="671"/>
      <c r="G31" s="671"/>
      <c r="H31" s="668"/>
      <c r="I31" s="668"/>
      <c r="J31" s="752"/>
      <c r="K31" s="753"/>
    </row>
    <row r="32" ht="16.5" hidden="1" customHeight="1" spans="1:11">
      <c r="A32" s="662">
        <v>3</v>
      </c>
      <c r="B32" s="671"/>
      <c r="C32" s="671"/>
      <c r="D32" s="671"/>
      <c r="E32" s="671"/>
      <c r="F32" s="671"/>
      <c r="G32" s="671"/>
      <c r="H32" s="668"/>
      <c r="I32" s="668"/>
      <c r="J32" s="752"/>
      <c r="K32" s="753"/>
    </row>
    <row r="33" ht="16.5" hidden="1" customHeight="1" spans="1:11">
      <c r="A33" s="672" t="s">
        <v>196</v>
      </c>
      <c r="B33" s="673"/>
      <c r="C33" s="673"/>
      <c r="D33" s="673"/>
      <c r="E33" s="673"/>
      <c r="F33" s="673"/>
      <c r="G33" s="673"/>
      <c r="H33" s="674"/>
      <c r="I33" s="674"/>
      <c r="J33" s="754"/>
      <c r="K33" s="755"/>
    </row>
    <row r="34" ht="16.5" hidden="1" customHeight="1" spans="1:11">
      <c r="A34" s="675" t="s">
        <v>206</v>
      </c>
      <c r="B34" s="676"/>
      <c r="C34" s="677"/>
      <c r="D34" s="617"/>
      <c r="E34" s="617"/>
      <c r="F34" s="617"/>
      <c r="G34" s="617"/>
      <c r="H34" s="617"/>
      <c r="I34" s="617"/>
      <c r="J34" s="617"/>
      <c r="K34" s="756"/>
    </row>
    <row r="35" ht="16.5" hidden="1" customHeight="1" spans="1:11">
      <c r="A35" s="678" t="s">
        <v>207</v>
      </c>
      <c r="B35" s="679"/>
      <c r="C35" s="680"/>
      <c r="D35" s="681"/>
      <c r="E35" s="681"/>
      <c r="F35" s="681"/>
      <c r="G35" s="681"/>
      <c r="H35" s="681"/>
      <c r="I35" s="681"/>
      <c r="J35" s="681"/>
      <c r="K35" s="757"/>
    </row>
    <row r="36" ht="16.5" hidden="1" customHeight="1" outlineLevel="1" spans="1:11">
      <c r="A36" s="682" t="s">
        <v>208</v>
      </c>
      <c r="B36" s="683"/>
      <c r="C36" s="617"/>
      <c r="D36" s="617"/>
      <c r="E36" s="617"/>
      <c r="F36" s="617"/>
      <c r="G36" s="617"/>
      <c r="H36" s="617"/>
      <c r="I36" s="617"/>
      <c r="J36" s="617"/>
      <c r="K36" s="758"/>
    </row>
    <row r="37" s="619" customFormat="1" ht="16.5" hidden="1" customHeight="1" outlineLevel="1" spans="1:11">
      <c r="A37" s="633" t="s">
        <v>209</v>
      </c>
      <c r="B37" s="684" t="s">
        <v>210</v>
      </c>
      <c r="C37" s="685"/>
      <c r="D37" s="685"/>
      <c r="E37" s="685"/>
      <c r="F37" s="685" t="s">
        <v>211</v>
      </c>
      <c r="G37" s="685"/>
      <c r="H37" s="685"/>
      <c r="I37" s="685" t="s">
        <v>212</v>
      </c>
      <c r="J37" s="685"/>
      <c r="K37" s="759"/>
    </row>
    <row r="38" s="619" customFormat="1" ht="16.5" hidden="1" customHeight="1" outlineLevel="1" spans="1:11">
      <c r="A38" s="639"/>
      <c r="B38" s="638" t="s">
        <v>213</v>
      </c>
      <c r="C38" s="686"/>
      <c r="D38" s="686"/>
      <c r="E38" s="686"/>
      <c r="F38" s="638" t="s">
        <v>214</v>
      </c>
      <c r="G38" s="687"/>
      <c r="H38" s="687"/>
      <c r="I38" s="638" t="s">
        <v>215</v>
      </c>
      <c r="J38" s="686" t="str">
        <f>CONCATENATE(封面!F13,封面!G13,封面!H13,封面!I13,封面!J13,封面!K13)</f>
        <v>2024年9月20日</v>
      </c>
      <c r="K38" s="734"/>
    </row>
    <row r="39" s="619" customFormat="1" ht="16.5" hidden="1" customHeight="1" outlineLevel="1" spans="1:11">
      <c r="A39" s="639"/>
      <c r="B39" s="638" t="s">
        <v>216</v>
      </c>
      <c r="C39" s="638"/>
      <c r="D39" s="638"/>
      <c r="E39" s="638"/>
      <c r="F39" s="638" t="s">
        <v>217</v>
      </c>
      <c r="G39" s="638" t="str">
        <f>封面!F17&amp;""</f>
        <v>崔立伟</v>
      </c>
      <c r="H39" s="638"/>
      <c r="I39" s="638" t="s">
        <v>218</v>
      </c>
      <c r="J39" s="670"/>
      <c r="K39" s="750"/>
    </row>
    <row r="40" ht="16.5" hidden="1" customHeight="1" outlineLevel="1" spans="1:11">
      <c r="A40" s="688" t="s">
        <v>219</v>
      </c>
      <c r="B40" s="670" t="s">
        <v>220</v>
      </c>
      <c r="C40" s="638"/>
      <c r="D40" s="638"/>
      <c r="E40" s="638"/>
      <c r="F40" s="638" t="s">
        <v>221</v>
      </c>
      <c r="G40" s="651" t="str">
        <f>封面!G19&amp;""</f>
        <v/>
      </c>
      <c r="H40" s="689"/>
      <c r="I40" s="689"/>
      <c r="J40" s="689"/>
      <c r="K40" s="738"/>
    </row>
    <row r="41" ht="16.5" hidden="1" customHeight="1" outlineLevel="1" spans="1:11">
      <c r="A41" s="662"/>
      <c r="B41" s="668"/>
      <c r="C41" s="686" t="s">
        <v>222</v>
      </c>
      <c r="D41" s="686"/>
      <c r="E41" s="686" t="s">
        <v>223</v>
      </c>
      <c r="F41" s="686"/>
      <c r="G41" s="686" t="s">
        <v>224</v>
      </c>
      <c r="H41" s="686"/>
      <c r="I41" s="686" t="s">
        <v>225</v>
      </c>
      <c r="J41" s="686" t="s">
        <v>226</v>
      </c>
      <c r="K41" s="760"/>
    </row>
    <row r="42" s="620" customFormat="1" ht="16.5" hidden="1" customHeight="1" outlineLevel="1" spans="1:11">
      <c r="A42" s="688" t="s">
        <v>227</v>
      </c>
      <c r="B42" s="690" t="str">
        <f>""&amp;封面!G9</f>
        <v/>
      </c>
      <c r="C42" s="686"/>
      <c r="D42" s="686"/>
      <c r="E42" s="686"/>
      <c r="F42" s="686"/>
      <c r="G42" s="686"/>
      <c r="H42" s="686"/>
      <c r="I42" s="686"/>
      <c r="J42" s="686"/>
      <c r="K42" s="760"/>
    </row>
    <row r="43" s="620" customFormat="1" ht="16.5" hidden="1" customHeight="1" outlineLevel="1" spans="1:11">
      <c r="A43" s="691" t="s">
        <v>228</v>
      </c>
      <c r="B43" s="692"/>
      <c r="C43" s="693"/>
      <c r="D43" s="693"/>
      <c r="E43" s="693"/>
      <c r="F43" s="693"/>
      <c r="G43" s="693"/>
      <c r="H43" s="693"/>
      <c r="I43" s="693"/>
      <c r="J43" s="693"/>
      <c r="K43" s="761"/>
    </row>
    <row r="44" s="619" customFormat="1" customHeight="1" collapsed="1" spans="2:11">
      <c r="B44" s="694"/>
      <c r="C44" s="694"/>
      <c r="D44" s="694"/>
      <c r="E44" s="694"/>
      <c r="F44" s="694"/>
      <c r="G44" s="694"/>
      <c r="H44" s="694"/>
      <c r="I44" s="694"/>
      <c r="J44" s="694"/>
      <c r="K44" s="694"/>
    </row>
    <row r="45" customHeight="1" spans="1:1">
      <c r="A45" s="621"/>
    </row>
    <row r="46" customHeight="1" spans="4:4">
      <c r="D46" s="617"/>
    </row>
    <row r="47" customHeight="1" spans="2:7">
      <c r="B47" s="695" t="s">
        <v>229</v>
      </c>
      <c r="C47"/>
      <c r="D47"/>
      <c r="E47"/>
      <c r="F47"/>
      <c r="G47"/>
    </row>
    <row r="48" customHeight="1" spans="2:7">
      <c r="B48" s="696" t="s">
        <v>230</v>
      </c>
      <c r="C48"/>
      <c r="D48"/>
      <c r="E48"/>
      <c r="F48"/>
      <c r="G48"/>
    </row>
    <row r="49" customHeight="1" spans="2:7">
      <c r="B49" s="697" t="s">
        <v>231</v>
      </c>
      <c r="C49"/>
      <c r="D49"/>
      <c r="E49"/>
      <c r="F49"/>
      <c r="G49"/>
    </row>
    <row r="50" customHeight="1" spans="2:7">
      <c r="B50" s="696" t="s">
        <v>232</v>
      </c>
      <c r="C50"/>
      <c r="D50"/>
      <c r="E50"/>
      <c r="F50"/>
      <c r="G50"/>
    </row>
    <row r="51" customHeight="1" spans="2:7">
      <c r="B51" s="698" t="s">
        <v>233</v>
      </c>
      <c r="C51"/>
      <c r="D51"/>
      <c r="E51"/>
      <c r="F51"/>
      <c r="G51"/>
    </row>
    <row r="52" customHeight="1" spans="2:7">
      <c r="B52" s="699" t="s">
        <v>234</v>
      </c>
      <c r="C52"/>
      <c r="D52"/>
      <c r="E52"/>
      <c r="F52"/>
      <c r="G52"/>
    </row>
    <row r="53" customHeight="1" spans="2:7">
      <c r="B53" s="700" t="s">
        <v>235</v>
      </c>
      <c r="C53" s="701" t="s">
        <v>270</v>
      </c>
      <c r="D53" s="702"/>
      <c r="E53" s="702"/>
      <c r="F53" s="702"/>
      <c r="G53" s="703"/>
    </row>
    <row r="54" customHeight="1" spans="2:7">
      <c r="B54" s="704"/>
      <c r="C54" s="705" t="s">
        <v>280</v>
      </c>
      <c r="D54" s="706"/>
      <c r="E54" s="706"/>
      <c r="F54" s="706"/>
      <c r="G54" s="707"/>
    </row>
    <row r="55" customHeight="1" spans="2:7">
      <c r="B55" s="708"/>
      <c r="C55" s="709" t="s">
        <v>281</v>
      </c>
      <c r="D55" s="710"/>
      <c r="E55" s="710"/>
      <c r="F55" s="710"/>
      <c r="G55" s="711"/>
    </row>
    <row r="56" customHeight="1" spans="2:7">
      <c r="B56" s="712" t="s">
        <v>282</v>
      </c>
      <c r="C56" s="713" t="s">
        <v>283</v>
      </c>
      <c r="D56" s="712" t="s">
        <v>238</v>
      </c>
      <c r="E56" s="714" t="s">
        <v>239</v>
      </c>
      <c r="F56" s="712" t="s">
        <v>240</v>
      </c>
      <c r="G56" s="715" t="s">
        <v>284</v>
      </c>
    </row>
    <row r="57" customHeight="1" spans="2:7">
      <c r="B57" s="704"/>
      <c r="C57" s="716" t="s">
        <v>285</v>
      </c>
      <c r="D57" s="708"/>
      <c r="E57" s="717"/>
      <c r="F57" s="704"/>
      <c r="G57" s="718"/>
    </row>
    <row r="58" customHeight="1" spans="2:7">
      <c r="B58" s="708"/>
      <c r="C58" s="719" t="s">
        <v>286</v>
      </c>
      <c r="D58" s="720" t="s">
        <v>243</v>
      </c>
      <c r="E58" s="721">
        <v>37099</v>
      </c>
      <c r="F58" s="708"/>
      <c r="G58" s="722"/>
    </row>
    <row r="59" customHeight="1" spans="2:7">
      <c r="B59" s="720" t="s">
        <v>244</v>
      </c>
      <c r="C59" s="723" t="s">
        <v>271</v>
      </c>
      <c r="D59" s="720" t="s">
        <v>175</v>
      </c>
      <c r="E59" s="723" t="s">
        <v>287</v>
      </c>
      <c r="F59" s="720" t="s">
        <v>246</v>
      </c>
      <c r="G59" s="723" t="s">
        <v>287</v>
      </c>
    </row>
    <row r="60" customHeight="1" spans="2:7">
      <c r="B60" s="720" t="s">
        <v>247</v>
      </c>
      <c r="C60" s="723">
        <v>110000003132822</v>
      </c>
      <c r="D60" s="720" t="s">
        <v>248</v>
      </c>
      <c r="E60" s="723" t="s">
        <v>271</v>
      </c>
      <c r="F60" s="720" t="s">
        <v>249</v>
      </c>
      <c r="G60" s="723" t="s">
        <v>288</v>
      </c>
    </row>
    <row r="61" customHeight="1" spans="2:7">
      <c r="B61" s="720" t="s">
        <v>251</v>
      </c>
      <c r="C61" s="723" t="s">
        <v>289</v>
      </c>
      <c r="D61" s="720" t="s">
        <v>253</v>
      </c>
      <c r="E61" s="723" t="s">
        <v>254</v>
      </c>
      <c r="F61" s="720" t="s">
        <v>255</v>
      </c>
      <c r="G61" s="723"/>
    </row>
    <row r="62" customHeight="1" spans="2:7">
      <c r="B62" s="720" t="s">
        <v>256</v>
      </c>
      <c r="C62" s="723" t="s">
        <v>290</v>
      </c>
      <c r="D62" s="720" t="s">
        <v>258</v>
      </c>
      <c r="E62" s="723" t="s">
        <v>278</v>
      </c>
      <c r="F62" s="720" t="s">
        <v>259</v>
      </c>
      <c r="G62" s="723" t="s">
        <v>291</v>
      </c>
    </row>
    <row r="63" customHeight="1" spans="2:7">
      <c r="B63" s="712" t="s">
        <v>261</v>
      </c>
      <c r="C63" s="724" t="s">
        <v>292</v>
      </c>
      <c r="D63" s="712" t="s">
        <v>263</v>
      </c>
      <c r="E63" s="725" t="s">
        <v>293</v>
      </c>
      <c r="F63" s="702"/>
      <c r="G63" s="703"/>
    </row>
    <row r="64" customHeight="1" spans="2:7">
      <c r="B64" s="708"/>
      <c r="C64" s="726"/>
      <c r="D64" s="704"/>
      <c r="E64" s="727"/>
      <c r="F64" s="728"/>
      <c r="G64" s="729"/>
    </row>
    <row r="65" customHeight="1" spans="2:7">
      <c r="B65" s="712" t="s">
        <v>294</v>
      </c>
      <c r="C65" s="724" t="s">
        <v>295</v>
      </c>
      <c r="D65" s="704"/>
      <c r="E65" s="727"/>
      <c r="F65" s="728"/>
      <c r="G65" s="729"/>
    </row>
    <row r="66" customHeight="1" spans="2:7">
      <c r="B66" s="708"/>
      <c r="C66" s="726"/>
      <c r="D66" s="708"/>
      <c r="E66" s="762"/>
      <c r="F66" s="763"/>
      <c r="G66" s="764"/>
    </row>
    <row r="67" ht="15.6" customHeight="1" spans="2:7">
      <c r="B67" s="720" t="s">
        <v>265</v>
      </c>
      <c r="C67" s="723" t="s">
        <v>296</v>
      </c>
      <c r="D67" s="720" t="s">
        <v>266</v>
      </c>
      <c r="E67" s="765" t="s">
        <v>297</v>
      </c>
      <c r="F67" s="766"/>
      <c r="G67" s="767"/>
    </row>
    <row r="68" ht="91.8" customHeight="1" spans="2:7">
      <c r="B68" s="720" t="s">
        <v>268</v>
      </c>
      <c r="C68" s="768" t="s">
        <v>276</v>
      </c>
      <c r="D68" s="769"/>
      <c r="E68" s="769"/>
      <c r="F68" s="769"/>
      <c r="G68" s="770"/>
    </row>
  </sheetData>
  <sheetProtection formatCells="0" formatColumns="0" formatRows="0" insertHyperlinks="0" sort="0" autoFilter="0"/>
  <mergeCells count="100">
    <mergeCell ref="A2:K2"/>
    <mergeCell ref="A3:K3"/>
    <mergeCell ref="C5:G5"/>
    <mergeCell ref="C6:G6"/>
    <mergeCell ref="B7:G7"/>
    <mergeCell ref="B8:E8"/>
    <mergeCell ref="B9:E9"/>
    <mergeCell ref="I9:K9"/>
    <mergeCell ref="B10:D10"/>
    <mergeCell ref="F10:G10"/>
    <mergeCell ref="I10:K10"/>
    <mergeCell ref="B11:D11"/>
    <mergeCell ref="F11:G11"/>
    <mergeCell ref="I11:K11"/>
    <mergeCell ref="B12:K12"/>
    <mergeCell ref="B13:D13"/>
    <mergeCell ref="F13:G13"/>
    <mergeCell ref="B14:D14"/>
    <mergeCell ref="F14:G14"/>
    <mergeCell ref="H15:I15"/>
    <mergeCell ref="J15:K15"/>
    <mergeCell ref="B17:G17"/>
    <mergeCell ref="B18:G18"/>
    <mergeCell ref="B19:G19"/>
    <mergeCell ref="B20:G20"/>
    <mergeCell ref="A21:G21"/>
    <mergeCell ref="H22:I22"/>
    <mergeCell ref="J22:K22"/>
    <mergeCell ref="B24:D24"/>
    <mergeCell ref="E24:G24"/>
    <mergeCell ref="B25:D25"/>
    <mergeCell ref="E25:G25"/>
    <mergeCell ref="B26:D26"/>
    <mergeCell ref="E26:G26"/>
    <mergeCell ref="B27:D27"/>
    <mergeCell ref="E27:G27"/>
    <mergeCell ref="A28:G28"/>
    <mergeCell ref="B29:D29"/>
    <mergeCell ref="E29:G29"/>
    <mergeCell ref="J29:K29"/>
    <mergeCell ref="B30:D30"/>
    <mergeCell ref="E30:G30"/>
    <mergeCell ref="J30:K30"/>
    <mergeCell ref="B31:D31"/>
    <mergeCell ref="E31:G31"/>
    <mergeCell ref="J31:K31"/>
    <mergeCell ref="B32:D32"/>
    <mergeCell ref="E32:G32"/>
    <mergeCell ref="J32:K32"/>
    <mergeCell ref="B33:D33"/>
    <mergeCell ref="E33:G33"/>
    <mergeCell ref="J33:K33"/>
    <mergeCell ref="A34:B34"/>
    <mergeCell ref="C34:K34"/>
    <mergeCell ref="A35:B35"/>
    <mergeCell ref="C35:K35"/>
    <mergeCell ref="C37:E37"/>
    <mergeCell ref="G37:H37"/>
    <mergeCell ref="J37:K37"/>
    <mergeCell ref="C38:E38"/>
    <mergeCell ref="G38:H38"/>
    <mergeCell ref="J38:K38"/>
    <mergeCell ref="C39:E39"/>
    <mergeCell ref="G39:H39"/>
    <mergeCell ref="J39:K39"/>
    <mergeCell ref="B40:D40"/>
    <mergeCell ref="G40:K40"/>
    <mergeCell ref="C41:D41"/>
    <mergeCell ref="E41:F41"/>
    <mergeCell ref="G41:H41"/>
    <mergeCell ref="C42:D42"/>
    <mergeCell ref="E42:F42"/>
    <mergeCell ref="G42:H42"/>
    <mergeCell ref="C43:D43"/>
    <mergeCell ref="E43:F43"/>
    <mergeCell ref="G43:H43"/>
    <mergeCell ref="C53:G53"/>
    <mergeCell ref="C54:G54"/>
    <mergeCell ref="C55:G55"/>
    <mergeCell ref="E67:G67"/>
    <mergeCell ref="C68:G68"/>
    <mergeCell ref="A5:A6"/>
    <mergeCell ref="A15:A16"/>
    <mergeCell ref="A22:A23"/>
    <mergeCell ref="A37:A39"/>
    <mergeCell ref="B53:B55"/>
    <mergeCell ref="B56:B58"/>
    <mergeCell ref="B63:B64"/>
    <mergeCell ref="B65:B66"/>
    <mergeCell ref="C63:C64"/>
    <mergeCell ref="C65:C66"/>
    <mergeCell ref="D56:D57"/>
    <mergeCell ref="D63:D66"/>
    <mergeCell ref="E56:E57"/>
    <mergeCell ref="F56:F58"/>
    <mergeCell ref="G56:G58"/>
    <mergeCell ref="E63:G66"/>
    <mergeCell ref="B22:D23"/>
    <mergeCell ref="E22:G23"/>
    <mergeCell ref="B15:G16"/>
  </mergeCells>
  <hyperlinks>
    <hyperlink ref="A1" location="索引目录!B4" display="返回索引页"/>
    <hyperlink ref="B48" r:id="rId2" display="历史工商信息"/>
    <hyperlink ref="B50" r:id="rId3" display="查看工商快照"/>
    <hyperlink ref="C57" r:id="rId4" display="付斌"/>
    <hyperlink ref="E67" r:id="rId5" display="北京市顺义区仁和地区军杜路68号附近公司"/>
  </hyperlinks>
  <printOptions horizontalCentered="1"/>
  <pageMargins left="0.62992125984252" right="0.236220472440945" top="0.69" bottom="0.54" header="0.48" footer="0.39"/>
  <pageSetup paperSize="9" scale="80" fitToHeight="0" orientation="landscape"/>
  <headerFooter alignWithMargins="0"/>
  <rowBreaks count="1" manualBreakCount="1">
    <brk id="35" max="10" man="1"/>
  </rowBreaks>
  <drawing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9"/>
  <sheetViews>
    <sheetView workbookViewId="0">
      <selection activeCell="A2" sqref="A2:Y2"/>
    </sheetView>
  </sheetViews>
  <sheetFormatPr defaultColWidth="11" defaultRowHeight="15.75" customHeight="1"/>
  <cols>
    <col min="1" max="1" width="4.4" style="4" customWidth="1"/>
    <col min="2" max="2" width="10" style="4" customWidth="1"/>
    <col min="3" max="3" width="18.4" style="4" customWidth="1"/>
    <col min="4" max="9" width="9" style="4" customWidth="1" outlineLevel="1"/>
    <col min="10" max="10" width="12.1" style="4" customWidth="1"/>
    <col min="11" max="13" width="8" style="4" customWidth="1"/>
    <col min="14" max="14" width="7.6" style="4" customWidth="1"/>
    <col min="15" max="15" width="6.5" style="4" customWidth="1"/>
    <col min="16" max="16" width="6.4" style="4" customWidth="1"/>
    <col min="17" max="17" width="4.5" style="4" customWidth="1"/>
    <col min="18" max="19" width="7.6" style="5" customWidth="1"/>
    <col min="20" max="20" width="15.1" style="5" customWidth="1"/>
    <col min="21" max="21" width="12.9" style="5" customWidth="1" outlineLevel="1"/>
    <col min="22" max="22" width="12.6" style="5" customWidth="1"/>
    <col min="23" max="23" width="11.6" style="5" customWidth="1"/>
    <col min="24" max="24" width="7.5" style="5" customWidth="1"/>
    <col min="25" max="25" width="5.1" style="5" customWidth="1"/>
    <col min="26" max="26" width="8" style="5" customWidth="1"/>
    <col min="27" max="27" width="7.5" style="5" customWidth="1"/>
    <col min="28" max="28" width="13.1" style="5" customWidth="1" outlineLevel="1"/>
    <col min="29" max="29" width="15.1" style="5" customWidth="1" outlineLevel="1"/>
    <col min="30" max="31" width="9" style="5" customWidth="1"/>
    <col min="32" max="16384" width="11" style="5"/>
  </cols>
  <sheetData>
    <row r="1" s="1" customFormat="1" ht="12" customHeight="1" spans="1:29">
      <c r="A1" s="6" t="s">
        <v>135</v>
      </c>
      <c r="B1" s="876" t="s">
        <v>429</v>
      </c>
      <c r="C1" s="8"/>
      <c r="D1" s="8"/>
      <c r="E1" s="8"/>
      <c r="F1" s="8"/>
      <c r="G1" s="8"/>
      <c r="H1" s="8"/>
      <c r="I1" s="8"/>
      <c r="J1" s="8"/>
      <c r="K1" s="8"/>
      <c r="L1" s="8"/>
      <c r="M1" s="8"/>
      <c r="N1" s="8"/>
      <c r="O1" s="8"/>
      <c r="P1" s="8"/>
      <c r="Q1" s="8"/>
      <c r="R1" s="9"/>
      <c r="S1" s="9"/>
      <c r="T1" s="9"/>
      <c r="U1" s="9"/>
      <c r="V1" s="9"/>
      <c r="W1" s="9"/>
      <c r="X1" s="9"/>
      <c r="Y1" s="9"/>
      <c r="Z1" s="9"/>
      <c r="AA1" s="9"/>
      <c r="AC1" s="9"/>
    </row>
    <row r="2" s="2" customFormat="1" ht="29.4" customHeight="1" spans="1:29">
      <c r="A2" s="10" t="s">
        <v>772</v>
      </c>
      <c r="B2" s="10"/>
      <c r="C2" s="10"/>
      <c r="D2" s="10"/>
      <c r="E2" s="10"/>
      <c r="F2" s="10"/>
      <c r="G2" s="10"/>
      <c r="H2" s="10"/>
      <c r="I2" s="10"/>
      <c r="J2" s="10"/>
      <c r="K2" s="10"/>
      <c r="L2" s="10"/>
      <c r="M2" s="10"/>
      <c r="N2" s="10"/>
      <c r="O2" s="10"/>
      <c r="P2" s="10"/>
      <c r="Q2" s="10"/>
      <c r="R2" s="10"/>
      <c r="S2" s="10"/>
      <c r="T2" s="10"/>
      <c r="U2" s="10"/>
      <c r="V2" s="10"/>
      <c r="W2" s="10"/>
      <c r="X2" s="10"/>
      <c r="Y2" s="10"/>
      <c r="Z2" s="432"/>
      <c r="AA2" s="412"/>
      <c r="AC2" s="412"/>
    </row>
    <row r="3" ht="14.25" customHeight="1" spans="1:27">
      <c r="A3" s="12" t="str">
        <f>CONCATENATE(封面!D7,封面!F7,封面!G7,封面!H7,封面!I7,封面!J7,封面!K7)</f>
        <v>评估基准日：2024年8月31日</v>
      </c>
      <c r="B3" s="12"/>
      <c r="C3" s="12"/>
      <c r="D3" s="12"/>
      <c r="E3" s="12"/>
      <c r="F3" s="12"/>
      <c r="G3" s="12"/>
      <c r="H3" s="12"/>
      <c r="I3" s="12"/>
      <c r="J3" s="12"/>
      <c r="K3" s="12"/>
      <c r="L3" s="12"/>
      <c r="M3" s="12"/>
      <c r="N3" s="12"/>
      <c r="O3" s="12"/>
      <c r="P3" s="12"/>
      <c r="Q3" s="12"/>
      <c r="R3" s="12"/>
      <c r="S3" s="12"/>
      <c r="T3" s="12"/>
      <c r="U3" s="12"/>
      <c r="V3" s="12"/>
      <c r="W3" s="12"/>
      <c r="X3" s="12"/>
      <c r="Y3" s="12"/>
      <c r="Z3" s="12"/>
      <c r="AA3" s="12"/>
    </row>
    <row r="4" customHeight="1" spans="1:27">
      <c r="A4" s="14" t="str">
        <f>封面!D5&amp;封面!F5</f>
        <v>产权持有人：中石油昆仑燃气有限公司开封分公司</v>
      </c>
      <c r="AA4" s="15" t="e">
        <f>#REF!</f>
        <v>#REF!</v>
      </c>
    </row>
    <row r="5" s="3" customFormat="1" ht="15.9" customHeight="1" spans="1:29">
      <c r="A5" s="16" t="s">
        <v>462</v>
      </c>
      <c r="B5" s="16" t="s">
        <v>748</v>
      </c>
      <c r="C5" s="16" t="s">
        <v>749</v>
      </c>
      <c r="D5" s="172" t="s">
        <v>750</v>
      </c>
      <c r="E5" s="173"/>
      <c r="F5" s="173"/>
      <c r="G5" s="173"/>
      <c r="H5" s="173"/>
      <c r="I5" s="174"/>
      <c r="J5" s="131" t="s">
        <v>751</v>
      </c>
      <c r="K5" s="421" t="s">
        <v>752</v>
      </c>
      <c r="L5" s="421" t="s">
        <v>753</v>
      </c>
      <c r="M5" s="421" t="s">
        <v>754</v>
      </c>
      <c r="N5" s="79" t="s">
        <v>773</v>
      </c>
      <c r="O5" s="16" t="s">
        <v>636</v>
      </c>
      <c r="P5" s="110" t="s">
        <v>755</v>
      </c>
      <c r="Q5" s="427" t="s">
        <v>593</v>
      </c>
      <c r="R5" s="428" t="s">
        <v>756</v>
      </c>
      <c r="S5" s="111" t="s">
        <v>757</v>
      </c>
      <c r="T5" s="143" t="s">
        <v>774</v>
      </c>
      <c r="U5" s="89" t="s">
        <v>433</v>
      </c>
      <c r="V5" s="158" t="s">
        <v>434</v>
      </c>
      <c r="W5" s="19" t="s">
        <v>435</v>
      </c>
      <c r="X5" s="19" t="s">
        <v>436</v>
      </c>
      <c r="Y5" s="111" t="s">
        <v>467</v>
      </c>
      <c r="Z5" s="143" t="s">
        <v>760</v>
      </c>
      <c r="AA5" s="111" t="s">
        <v>476</v>
      </c>
      <c r="AB5" s="19" t="s">
        <v>761</v>
      </c>
      <c r="AC5" s="398" t="s">
        <v>762</v>
      </c>
    </row>
    <row r="6" s="3" customFormat="1" ht="15.9" customHeight="1" spans="1:29">
      <c r="A6" s="43"/>
      <c r="B6" s="43"/>
      <c r="C6" s="43"/>
      <c r="D6" s="135" t="s">
        <v>763</v>
      </c>
      <c r="E6" s="135" t="s">
        <v>764</v>
      </c>
      <c r="F6" s="135" t="s">
        <v>765</v>
      </c>
      <c r="G6" s="135" t="s">
        <v>766</v>
      </c>
      <c r="H6" s="135" t="s">
        <v>767</v>
      </c>
      <c r="I6" s="135" t="s">
        <v>768</v>
      </c>
      <c r="J6" s="132"/>
      <c r="K6" s="422"/>
      <c r="L6" s="422"/>
      <c r="M6" s="422"/>
      <c r="N6" s="423"/>
      <c r="O6" s="43"/>
      <c r="P6" s="43"/>
      <c r="Q6" s="429"/>
      <c r="R6" s="430"/>
      <c r="S6" s="46"/>
      <c r="T6" s="144"/>
      <c r="U6" s="95"/>
      <c r="V6" s="431" t="s">
        <v>769</v>
      </c>
      <c r="W6" s="19" t="s">
        <v>770</v>
      </c>
      <c r="X6" s="19"/>
      <c r="Y6" s="46"/>
      <c r="Z6" s="396"/>
      <c r="AA6" s="46"/>
      <c r="AB6" s="46"/>
      <c r="AC6" s="178"/>
    </row>
    <row r="7" customHeight="1" spans="1:29">
      <c r="A7" s="20"/>
      <c r="B7" s="21"/>
      <c r="C7" s="21"/>
      <c r="D7" s="120"/>
      <c r="E7" s="120"/>
      <c r="F7" s="120"/>
      <c r="G7" s="120"/>
      <c r="H7" s="120"/>
      <c r="I7" s="120"/>
      <c r="J7" s="21"/>
      <c r="K7" s="424"/>
      <c r="L7" s="424"/>
      <c r="M7" s="424"/>
      <c r="N7" s="21"/>
      <c r="O7" s="20"/>
      <c r="P7" s="29"/>
      <c r="Q7" s="29"/>
      <c r="R7" s="84"/>
      <c r="S7" s="84" t="str">
        <f t="shared" ref="S7:S10" si="0">IF(R7=0,"",V7/R7)</f>
        <v/>
      </c>
      <c r="T7" s="24"/>
      <c r="U7" s="23"/>
      <c r="V7" s="26"/>
      <c r="W7" s="24"/>
      <c r="X7" s="24" t="str">
        <f t="shared" ref="X7:X27" si="1">IF(W7-V7=0,"",(W7-V7))</f>
        <v/>
      </c>
      <c r="Y7" s="24" t="str">
        <f t="shared" ref="Y7:Y27" si="2">IF(V7=0,"",(W7-V7)/V7*100)</f>
        <v/>
      </c>
      <c r="Z7" s="24" t="str">
        <f>IF(R7=0,"",W7/R7)</f>
        <v/>
      </c>
      <c r="AA7" s="433"/>
      <c r="AB7" s="25"/>
      <c r="AC7" s="400"/>
    </row>
    <row r="8" customHeight="1" spans="1:29">
      <c r="A8" s="20"/>
      <c r="B8" s="21"/>
      <c r="C8" s="21"/>
      <c r="D8" s="120"/>
      <c r="E8" s="120"/>
      <c r="F8" s="120"/>
      <c r="G8" s="120"/>
      <c r="H8" s="120"/>
      <c r="I8" s="120"/>
      <c r="J8" s="21"/>
      <c r="K8" s="424"/>
      <c r="L8" s="424"/>
      <c r="M8" s="424"/>
      <c r="N8" s="21"/>
      <c r="O8" s="20"/>
      <c r="P8" s="29"/>
      <c r="Q8" s="29"/>
      <c r="R8" s="84"/>
      <c r="S8" s="84" t="str">
        <f t="shared" si="0"/>
        <v/>
      </c>
      <c r="T8" s="24"/>
      <c r="U8" s="23"/>
      <c r="V8" s="26"/>
      <c r="W8" s="24"/>
      <c r="X8" s="24" t="str">
        <f t="shared" si="1"/>
        <v/>
      </c>
      <c r="Y8" s="24" t="str">
        <f t="shared" si="2"/>
        <v/>
      </c>
      <c r="Z8" s="24" t="str">
        <f t="shared" ref="Z8:Z26" si="3">IF(R8=0,"",W8/R8)</f>
        <v/>
      </c>
      <c r="AA8" s="433"/>
      <c r="AB8" s="25"/>
      <c r="AC8" s="400"/>
    </row>
    <row r="9" customHeight="1" spans="1:29">
      <c r="A9" s="20"/>
      <c r="B9" s="21"/>
      <c r="C9" s="21"/>
      <c r="D9" s="120"/>
      <c r="E9" s="120"/>
      <c r="F9" s="120"/>
      <c r="G9" s="120"/>
      <c r="H9" s="120"/>
      <c r="I9" s="120"/>
      <c r="J9" s="21"/>
      <c r="K9" s="424"/>
      <c r="L9" s="424"/>
      <c r="M9" s="424"/>
      <c r="N9" s="21"/>
      <c r="O9" s="20"/>
      <c r="P9" s="29"/>
      <c r="Q9" s="29"/>
      <c r="R9" s="84"/>
      <c r="S9" s="84" t="str">
        <f t="shared" si="0"/>
        <v/>
      </c>
      <c r="T9" s="24"/>
      <c r="U9" s="23"/>
      <c r="V9" s="26"/>
      <c r="W9" s="24"/>
      <c r="X9" s="24" t="str">
        <f t="shared" ref="X9:X10" si="4">IF(W9-V9=0,"",(W9-V9))</f>
        <v/>
      </c>
      <c r="Y9" s="24" t="str">
        <f t="shared" ref="Y9:Y10" si="5">IF(V9=0,"",(W9-V9)/V9*100)</f>
        <v/>
      </c>
      <c r="Z9" s="24" t="str">
        <f t="shared" si="3"/>
        <v/>
      </c>
      <c r="AA9" s="433"/>
      <c r="AB9" s="25"/>
      <c r="AC9" s="400"/>
    </row>
    <row r="10" customHeight="1" spans="1:29">
      <c r="A10" s="20"/>
      <c r="B10" s="21"/>
      <c r="C10" s="21"/>
      <c r="D10" s="120"/>
      <c r="E10" s="120"/>
      <c r="F10" s="120"/>
      <c r="G10" s="120"/>
      <c r="H10" s="120"/>
      <c r="I10" s="120"/>
      <c r="J10" s="21"/>
      <c r="K10" s="424"/>
      <c r="L10" s="424"/>
      <c r="M10" s="424"/>
      <c r="N10" s="21"/>
      <c r="O10" s="20"/>
      <c r="P10" s="29"/>
      <c r="Q10" s="29"/>
      <c r="R10" s="84"/>
      <c r="S10" s="84" t="str">
        <f t="shared" si="0"/>
        <v/>
      </c>
      <c r="T10" s="24"/>
      <c r="U10" s="23"/>
      <c r="V10" s="26"/>
      <c r="W10" s="24"/>
      <c r="X10" s="24" t="str">
        <f t="shared" si="4"/>
        <v/>
      </c>
      <c r="Y10" s="24" t="str">
        <f t="shared" si="5"/>
        <v/>
      </c>
      <c r="Z10" s="24" t="str">
        <f t="shared" si="3"/>
        <v/>
      </c>
      <c r="AA10" s="433"/>
      <c r="AB10" s="25"/>
      <c r="AC10" s="400"/>
    </row>
    <row r="11" customHeight="1" spans="1:29">
      <c r="A11" s="20"/>
      <c r="B11" s="21"/>
      <c r="C11" s="21"/>
      <c r="D11" s="120"/>
      <c r="E11" s="120"/>
      <c r="F11" s="120"/>
      <c r="G11" s="120"/>
      <c r="H11" s="120"/>
      <c r="I11" s="120"/>
      <c r="J11" s="21"/>
      <c r="K11" s="424"/>
      <c r="L11" s="424"/>
      <c r="M11" s="424"/>
      <c r="N11" s="21"/>
      <c r="O11" s="20"/>
      <c r="P11" s="29"/>
      <c r="Q11" s="29"/>
      <c r="R11" s="84"/>
      <c r="S11" s="84" t="str">
        <f t="shared" ref="S11:S26" si="6">IF(R11=0,"",V11/R11)</f>
        <v/>
      </c>
      <c r="T11" s="24"/>
      <c r="U11" s="23"/>
      <c r="V11" s="26"/>
      <c r="W11" s="24"/>
      <c r="X11" s="24" t="str">
        <f t="shared" ref="X11:X26" si="7">IF(W11-V11=0,"",(W11-V11))</f>
        <v/>
      </c>
      <c r="Y11" s="24" t="str">
        <f t="shared" ref="Y11:Y26" si="8">IF(V11=0,"",(W11-V11)/V11*100)</f>
        <v/>
      </c>
      <c r="Z11" s="24" t="str">
        <f t="shared" si="3"/>
        <v/>
      </c>
      <c r="AA11" s="433"/>
      <c r="AB11" s="25"/>
      <c r="AC11" s="400"/>
    </row>
    <row r="12" customHeight="1" spans="1:29">
      <c r="A12" s="20"/>
      <c r="B12" s="21"/>
      <c r="C12" s="21"/>
      <c r="D12" s="120"/>
      <c r="E12" s="120"/>
      <c r="F12" s="120"/>
      <c r="G12" s="120"/>
      <c r="H12" s="120"/>
      <c r="I12" s="120"/>
      <c r="J12" s="21"/>
      <c r="K12" s="424"/>
      <c r="L12" s="424"/>
      <c r="M12" s="424"/>
      <c r="N12" s="21"/>
      <c r="O12" s="20"/>
      <c r="P12" s="29"/>
      <c r="Q12" s="29"/>
      <c r="R12" s="84"/>
      <c r="S12" s="84" t="str">
        <f t="shared" si="6"/>
        <v/>
      </c>
      <c r="T12" s="24"/>
      <c r="U12" s="23"/>
      <c r="V12" s="26"/>
      <c r="W12" s="24"/>
      <c r="X12" s="24" t="str">
        <f t="shared" si="7"/>
        <v/>
      </c>
      <c r="Y12" s="24" t="str">
        <f t="shared" si="8"/>
        <v/>
      </c>
      <c r="Z12" s="24" t="str">
        <f t="shared" si="3"/>
        <v/>
      </c>
      <c r="AA12" s="433"/>
      <c r="AB12" s="25"/>
      <c r="AC12" s="400"/>
    </row>
    <row r="13" customHeight="1" spans="1:29">
      <c r="A13" s="20"/>
      <c r="B13" s="21"/>
      <c r="C13" s="21"/>
      <c r="D13" s="120"/>
      <c r="E13" s="120"/>
      <c r="F13" s="120"/>
      <c r="G13" s="120"/>
      <c r="H13" s="120"/>
      <c r="I13" s="120"/>
      <c r="J13" s="21"/>
      <c r="K13" s="424"/>
      <c r="L13" s="424"/>
      <c r="M13" s="424"/>
      <c r="N13" s="21"/>
      <c r="O13" s="20"/>
      <c r="P13" s="29"/>
      <c r="Q13" s="29"/>
      <c r="R13" s="84"/>
      <c r="S13" s="84" t="str">
        <f t="shared" si="6"/>
        <v/>
      </c>
      <c r="T13" s="24"/>
      <c r="U13" s="23"/>
      <c r="V13" s="26"/>
      <c r="W13" s="24"/>
      <c r="X13" s="24" t="str">
        <f t="shared" si="7"/>
        <v/>
      </c>
      <c r="Y13" s="24" t="str">
        <f t="shared" si="8"/>
        <v/>
      </c>
      <c r="Z13" s="24" t="str">
        <f t="shared" si="3"/>
        <v/>
      </c>
      <c r="AA13" s="433"/>
      <c r="AB13" s="25"/>
      <c r="AC13" s="400"/>
    </row>
    <row r="14" customHeight="1" spans="1:29">
      <c r="A14" s="20"/>
      <c r="B14" s="21"/>
      <c r="C14" s="21"/>
      <c r="D14" s="120"/>
      <c r="E14" s="120"/>
      <c r="F14" s="120"/>
      <c r="G14" s="120"/>
      <c r="H14" s="120"/>
      <c r="I14" s="120"/>
      <c r="J14" s="21"/>
      <c r="K14" s="424"/>
      <c r="L14" s="424"/>
      <c r="M14" s="424"/>
      <c r="N14" s="21"/>
      <c r="O14" s="20"/>
      <c r="P14" s="29"/>
      <c r="Q14" s="29"/>
      <c r="R14" s="84"/>
      <c r="S14" s="84" t="str">
        <f t="shared" si="6"/>
        <v/>
      </c>
      <c r="T14" s="24"/>
      <c r="U14" s="23"/>
      <c r="V14" s="26"/>
      <c r="W14" s="24"/>
      <c r="X14" s="24" t="str">
        <f t="shared" si="7"/>
        <v/>
      </c>
      <c r="Y14" s="24" t="str">
        <f t="shared" si="8"/>
        <v/>
      </c>
      <c r="Z14" s="24" t="str">
        <f t="shared" si="3"/>
        <v/>
      </c>
      <c r="AA14" s="433"/>
      <c r="AB14" s="25"/>
      <c r="AC14" s="400"/>
    </row>
    <row r="15" customHeight="1" spans="1:29">
      <c r="A15" s="20"/>
      <c r="B15" s="21"/>
      <c r="C15" s="21"/>
      <c r="D15" s="120"/>
      <c r="E15" s="120"/>
      <c r="F15" s="120"/>
      <c r="G15" s="120"/>
      <c r="H15" s="120"/>
      <c r="I15" s="120"/>
      <c r="J15" s="21"/>
      <c r="K15" s="424"/>
      <c r="L15" s="424"/>
      <c r="M15" s="424"/>
      <c r="N15" s="21"/>
      <c r="O15" s="20"/>
      <c r="P15" s="29"/>
      <c r="Q15" s="29"/>
      <c r="R15" s="84"/>
      <c r="S15" s="84" t="str">
        <f t="shared" si="6"/>
        <v/>
      </c>
      <c r="T15" s="24"/>
      <c r="U15" s="23"/>
      <c r="V15" s="26"/>
      <c r="W15" s="24"/>
      <c r="X15" s="24" t="str">
        <f t="shared" si="7"/>
        <v/>
      </c>
      <c r="Y15" s="24" t="str">
        <f t="shared" si="8"/>
        <v/>
      </c>
      <c r="Z15" s="24" t="str">
        <f t="shared" si="3"/>
        <v/>
      </c>
      <c r="AA15" s="433"/>
      <c r="AB15" s="25"/>
      <c r="AC15" s="400"/>
    </row>
    <row r="16" customHeight="1" spans="1:29">
      <c r="A16" s="20"/>
      <c r="B16" s="21"/>
      <c r="C16" s="21"/>
      <c r="D16" s="120"/>
      <c r="E16" s="120"/>
      <c r="F16" s="120"/>
      <c r="G16" s="120"/>
      <c r="H16" s="120"/>
      <c r="I16" s="120"/>
      <c r="J16" s="21"/>
      <c r="K16" s="424"/>
      <c r="L16" s="424"/>
      <c r="M16" s="424"/>
      <c r="N16" s="21"/>
      <c r="O16" s="20"/>
      <c r="P16" s="29"/>
      <c r="Q16" s="29"/>
      <c r="R16" s="84"/>
      <c r="S16" s="84" t="str">
        <f t="shared" si="6"/>
        <v/>
      </c>
      <c r="T16" s="24"/>
      <c r="U16" s="23"/>
      <c r="V16" s="26"/>
      <c r="W16" s="24"/>
      <c r="X16" s="24" t="str">
        <f t="shared" si="7"/>
        <v/>
      </c>
      <c r="Y16" s="24" t="str">
        <f t="shared" si="8"/>
        <v/>
      </c>
      <c r="Z16" s="24" t="str">
        <f t="shared" si="3"/>
        <v/>
      </c>
      <c r="AA16" s="433"/>
      <c r="AB16" s="25"/>
      <c r="AC16" s="400"/>
    </row>
    <row r="17" customHeight="1" spans="1:29">
      <c r="A17" s="20"/>
      <c r="B17" s="21"/>
      <c r="C17" s="21"/>
      <c r="D17" s="120"/>
      <c r="E17" s="120"/>
      <c r="F17" s="120"/>
      <c r="G17" s="120"/>
      <c r="H17" s="120"/>
      <c r="I17" s="120"/>
      <c r="J17" s="21"/>
      <c r="K17" s="424"/>
      <c r="L17" s="424"/>
      <c r="M17" s="424"/>
      <c r="N17" s="21"/>
      <c r="O17" s="20"/>
      <c r="P17" s="29"/>
      <c r="Q17" s="29"/>
      <c r="R17" s="84"/>
      <c r="S17" s="84" t="str">
        <f t="shared" si="6"/>
        <v/>
      </c>
      <c r="T17" s="24"/>
      <c r="U17" s="23"/>
      <c r="V17" s="26"/>
      <c r="W17" s="24"/>
      <c r="X17" s="24" t="str">
        <f t="shared" si="7"/>
        <v/>
      </c>
      <c r="Y17" s="24" t="str">
        <f t="shared" si="8"/>
        <v/>
      </c>
      <c r="Z17" s="24" t="str">
        <f t="shared" si="3"/>
        <v/>
      </c>
      <c r="AA17" s="433"/>
      <c r="AB17" s="25"/>
      <c r="AC17" s="400"/>
    </row>
    <row r="18" customHeight="1" spans="1:29">
      <c r="A18" s="20"/>
      <c r="B18" s="21"/>
      <c r="C18" s="21"/>
      <c r="D18" s="120"/>
      <c r="E18" s="120"/>
      <c r="F18" s="120"/>
      <c r="G18" s="120"/>
      <c r="H18" s="120"/>
      <c r="I18" s="120"/>
      <c r="J18" s="21"/>
      <c r="K18" s="424"/>
      <c r="L18" s="424"/>
      <c r="M18" s="424"/>
      <c r="N18" s="21"/>
      <c r="O18" s="20"/>
      <c r="P18" s="29"/>
      <c r="Q18" s="29"/>
      <c r="R18" s="84"/>
      <c r="S18" s="84" t="str">
        <f t="shared" si="6"/>
        <v/>
      </c>
      <c r="T18" s="24"/>
      <c r="U18" s="23"/>
      <c r="V18" s="26"/>
      <c r="W18" s="24"/>
      <c r="X18" s="24" t="str">
        <f t="shared" si="7"/>
        <v/>
      </c>
      <c r="Y18" s="24" t="str">
        <f t="shared" si="8"/>
        <v/>
      </c>
      <c r="Z18" s="24" t="str">
        <f t="shared" si="3"/>
        <v/>
      </c>
      <c r="AA18" s="433"/>
      <c r="AB18" s="25"/>
      <c r="AC18" s="400"/>
    </row>
    <row r="19" customHeight="1" spans="1:29">
      <c r="A19" s="20"/>
      <c r="B19" s="21"/>
      <c r="C19" s="21"/>
      <c r="D19" s="120"/>
      <c r="E19" s="120"/>
      <c r="F19" s="120"/>
      <c r="G19" s="120"/>
      <c r="H19" s="120"/>
      <c r="I19" s="120"/>
      <c r="J19" s="21"/>
      <c r="K19" s="424"/>
      <c r="L19" s="424"/>
      <c r="M19" s="424"/>
      <c r="N19" s="21"/>
      <c r="O19" s="20"/>
      <c r="P19" s="29"/>
      <c r="Q19" s="29"/>
      <c r="R19" s="84"/>
      <c r="S19" s="84" t="str">
        <f t="shared" si="6"/>
        <v/>
      </c>
      <c r="T19" s="24"/>
      <c r="U19" s="23"/>
      <c r="V19" s="26"/>
      <c r="W19" s="24"/>
      <c r="X19" s="24" t="str">
        <f t="shared" si="7"/>
        <v/>
      </c>
      <c r="Y19" s="24" t="str">
        <f t="shared" si="8"/>
        <v/>
      </c>
      <c r="Z19" s="24" t="str">
        <f t="shared" si="3"/>
        <v/>
      </c>
      <c r="AA19" s="433"/>
      <c r="AB19" s="25"/>
      <c r="AC19" s="400"/>
    </row>
    <row r="20" customHeight="1" spans="1:29">
      <c r="A20" s="20"/>
      <c r="B20" s="21"/>
      <c r="C20" s="21"/>
      <c r="D20" s="120"/>
      <c r="E20" s="120"/>
      <c r="F20" s="120"/>
      <c r="G20" s="120"/>
      <c r="H20" s="120"/>
      <c r="I20" s="120"/>
      <c r="J20" s="21"/>
      <c r="K20" s="424"/>
      <c r="L20" s="424"/>
      <c r="M20" s="424"/>
      <c r="N20" s="21"/>
      <c r="O20" s="20"/>
      <c r="P20" s="29"/>
      <c r="Q20" s="29"/>
      <c r="R20" s="84"/>
      <c r="S20" s="84" t="str">
        <f t="shared" si="6"/>
        <v/>
      </c>
      <c r="T20" s="24"/>
      <c r="U20" s="23"/>
      <c r="V20" s="26"/>
      <c r="W20" s="24"/>
      <c r="X20" s="24" t="str">
        <f t="shared" si="7"/>
        <v/>
      </c>
      <c r="Y20" s="24" t="str">
        <f t="shared" si="8"/>
        <v/>
      </c>
      <c r="Z20" s="24" t="str">
        <f t="shared" si="3"/>
        <v/>
      </c>
      <c r="AA20" s="433"/>
      <c r="AB20" s="25"/>
      <c r="AC20" s="400"/>
    </row>
    <row r="21" customHeight="1" spans="1:29">
      <c r="A21" s="20"/>
      <c r="B21" s="21"/>
      <c r="C21" s="21"/>
      <c r="D21" s="120"/>
      <c r="E21" s="120"/>
      <c r="F21" s="120"/>
      <c r="G21" s="120"/>
      <c r="H21" s="120"/>
      <c r="I21" s="120"/>
      <c r="J21" s="21"/>
      <c r="K21" s="424"/>
      <c r="L21" s="424"/>
      <c r="M21" s="424"/>
      <c r="N21" s="21"/>
      <c r="O21" s="20"/>
      <c r="P21" s="29"/>
      <c r="Q21" s="29"/>
      <c r="R21" s="84"/>
      <c r="S21" s="84" t="str">
        <f t="shared" si="6"/>
        <v/>
      </c>
      <c r="T21" s="24"/>
      <c r="U21" s="23"/>
      <c r="V21" s="26"/>
      <c r="W21" s="24"/>
      <c r="X21" s="24" t="str">
        <f t="shared" si="7"/>
        <v/>
      </c>
      <c r="Y21" s="24" t="str">
        <f t="shared" si="8"/>
        <v/>
      </c>
      <c r="Z21" s="24" t="str">
        <f t="shared" si="3"/>
        <v/>
      </c>
      <c r="AA21" s="433"/>
      <c r="AB21" s="25"/>
      <c r="AC21" s="400"/>
    </row>
    <row r="22" customHeight="1" spans="1:29">
      <c r="A22" s="20"/>
      <c r="B22" s="21"/>
      <c r="C22" s="21"/>
      <c r="D22" s="120"/>
      <c r="E22" s="120"/>
      <c r="F22" s="120"/>
      <c r="G22" s="120"/>
      <c r="H22" s="120"/>
      <c r="I22" s="120"/>
      <c r="J22" s="21"/>
      <c r="K22" s="424"/>
      <c r="L22" s="424"/>
      <c r="M22" s="424"/>
      <c r="N22" s="21"/>
      <c r="O22" s="20"/>
      <c r="P22" s="29"/>
      <c r="Q22" s="29"/>
      <c r="R22" s="84"/>
      <c r="S22" s="84" t="str">
        <f t="shared" si="6"/>
        <v/>
      </c>
      <c r="T22" s="24"/>
      <c r="U22" s="23"/>
      <c r="V22" s="26"/>
      <c r="W22" s="24"/>
      <c r="X22" s="24" t="str">
        <f t="shared" si="7"/>
        <v/>
      </c>
      <c r="Y22" s="24" t="str">
        <f t="shared" si="8"/>
        <v/>
      </c>
      <c r="Z22" s="24" t="str">
        <f t="shared" si="3"/>
        <v/>
      </c>
      <c r="AA22" s="433"/>
      <c r="AB22" s="25"/>
      <c r="AC22" s="400"/>
    </row>
    <row r="23" customHeight="1" spans="1:29">
      <c r="A23" s="20"/>
      <c r="B23" s="21"/>
      <c r="C23" s="21"/>
      <c r="D23" s="120"/>
      <c r="E23" s="120"/>
      <c r="F23" s="120"/>
      <c r="G23" s="120"/>
      <c r="H23" s="120"/>
      <c r="I23" s="120"/>
      <c r="J23" s="21"/>
      <c r="K23" s="424"/>
      <c r="L23" s="424"/>
      <c r="M23" s="424"/>
      <c r="N23" s="21"/>
      <c r="O23" s="20"/>
      <c r="P23" s="29"/>
      <c r="Q23" s="29"/>
      <c r="R23" s="84"/>
      <c r="S23" s="84" t="str">
        <f t="shared" si="6"/>
        <v/>
      </c>
      <c r="T23" s="24"/>
      <c r="U23" s="23"/>
      <c r="V23" s="26"/>
      <c r="W23" s="24"/>
      <c r="X23" s="24" t="str">
        <f t="shared" si="7"/>
        <v/>
      </c>
      <c r="Y23" s="24" t="str">
        <f t="shared" si="8"/>
        <v/>
      </c>
      <c r="Z23" s="24" t="str">
        <f t="shared" si="3"/>
        <v/>
      </c>
      <c r="AA23" s="433"/>
      <c r="AB23" s="25"/>
      <c r="AC23" s="400"/>
    </row>
    <row r="24" customHeight="1" spans="1:29">
      <c r="A24" s="20"/>
      <c r="B24" s="21"/>
      <c r="C24" s="21"/>
      <c r="D24" s="120"/>
      <c r="E24" s="120"/>
      <c r="F24" s="120"/>
      <c r="G24" s="120"/>
      <c r="H24" s="120"/>
      <c r="I24" s="120"/>
      <c r="J24" s="21"/>
      <c r="K24" s="424"/>
      <c r="L24" s="424"/>
      <c r="M24" s="424"/>
      <c r="N24" s="21"/>
      <c r="O24" s="20"/>
      <c r="P24" s="29"/>
      <c r="Q24" s="29"/>
      <c r="R24" s="84"/>
      <c r="S24" s="84" t="str">
        <f t="shared" si="6"/>
        <v/>
      </c>
      <c r="T24" s="24"/>
      <c r="U24" s="23"/>
      <c r="V24" s="26"/>
      <c r="W24" s="24"/>
      <c r="X24" s="24" t="str">
        <f t="shared" si="7"/>
        <v/>
      </c>
      <c r="Y24" s="24" t="str">
        <f t="shared" si="8"/>
        <v/>
      </c>
      <c r="Z24" s="24" t="str">
        <f t="shared" si="3"/>
        <v/>
      </c>
      <c r="AA24" s="433"/>
      <c r="AB24" s="25"/>
      <c r="AC24" s="400"/>
    </row>
    <row r="25" customHeight="1" spans="1:29">
      <c r="A25" s="20"/>
      <c r="B25" s="21"/>
      <c r="C25" s="21"/>
      <c r="D25" s="120"/>
      <c r="E25" s="120"/>
      <c r="F25" s="120"/>
      <c r="G25" s="120"/>
      <c r="H25" s="120"/>
      <c r="I25" s="120"/>
      <c r="J25" s="21"/>
      <c r="K25" s="425"/>
      <c r="L25" s="425"/>
      <c r="M25" s="425"/>
      <c r="N25" s="21"/>
      <c r="O25" s="20"/>
      <c r="P25" s="29"/>
      <c r="Q25" s="29"/>
      <c r="R25" s="84"/>
      <c r="S25" s="84" t="str">
        <f t="shared" si="6"/>
        <v/>
      </c>
      <c r="T25" s="24"/>
      <c r="U25" s="23"/>
      <c r="V25" s="26"/>
      <c r="W25" s="24"/>
      <c r="X25" s="24" t="str">
        <f t="shared" si="7"/>
        <v/>
      </c>
      <c r="Y25" s="24" t="str">
        <f t="shared" si="8"/>
        <v/>
      </c>
      <c r="Z25" s="24" t="str">
        <f t="shared" si="3"/>
        <v/>
      </c>
      <c r="AA25" s="433"/>
      <c r="AB25" s="25"/>
      <c r="AC25" s="400"/>
    </row>
    <row r="26" customHeight="1" spans="1:29">
      <c r="A26" s="20"/>
      <c r="B26" s="21"/>
      <c r="C26" s="21"/>
      <c r="D26" s="120"/>
      <c r="E26" s="120"/>
      <c r="F26" s="120"/>
      <c r="G26" s="120"/>
      <c r="H26" s="120"/>
      <c r="I26" s="120"/>
      <c r="J26" s="21"/>
      <c r="K26" s="426"/>
      <c r="L26" s="426"/>
      <c r="M26" s="426"/>
      <c r="N26" s="21"/>
      <c r="O26" s="20"/>
      <c r="P26" s="29"/>
      <c r="Q26" s="29"/>
      <c r="R26" s="84"/>
      <c r="S26" s="84" t="str">
        <f t="shared" si="6"/>
        <v/>
      </c>
      <c r="T26" s="24"/>
      <c r="U26" s="23"/>
      <c r="V26" s="26"/>
      <c r="W26" s="24"/>
      <c r="X26" s="24" t="str">
        <f t="shared" si="7"/>
        <v/>
      </c>
      <c r="Y26" s="24" t="str">
        <f t="shared" si="8"/>
        <v/>
      </c>
      <c r="Z26" s="24" t="str">
        <f t="shared" si="3"/>
        <v/>
      </c>
      <c r="AA26" s="433"/>
      <c r="AB26" s="25"/>
      <c r="AC26" s="400"/>
    </row>
    <row r="27" customHeight="1" spans="1:29">
      <c r="A27" s="27" t="s">
        <v>548</v>
      </c>
      <c r="B27" s="121"/>
      <c r="C27" s="57"/>
      <c r="D27" s="120"/>
      <c r="E27" s="120"/>
      <c r="F27" s="120"/>
      <c r="G27" s="120"/>
      <c r="H27" s="120"/>
      <c r="I27" s="120"/>
      <c r="J27" s="60"/>
      <c r="K27" s="426"/>
      <c r="L27" s="426"/>
      <c r="M27" s="426"/>
      <c r="N27" s="60"/>
      <c r="O27" s="20"/>
      <c r="P27" s="29"/>
      <c r="Q27" s="29"/>
      <c r="R27" s="25"/>
      <c r="S27" s="84"/>
      <c r="T27" s="24">
        <f>SUM(T7:T26)</f>
        <v>0</v>
      </c>
      <c r="U27" s="23">
        <f>SUM(U7:U26)</f>
        <v>0</v>
      </c>
      <c r="V27" s="26">
        <f>SUM(V7:V26)</f>
        <v>0</v>
      </c>
      <c r="W27" s="24">
        <f>SUM(W7:W26)</f>
        <v>0</v>
      </c>
      <c r="X27" s="24" t="str">
        <f t="shared" si="1"/>
        <v/>
      </c>
      <c r="Y27" s="24" t="str">
        <f t="shared" si="2"/>
        <v/>
      </c>
      <c r="Z27" s="24"/>
      <c r="AA27" s="433"/>
      <c r="AB27" s="25"/>
      <c r="AC27" s="400"/>
    </row>
    <row r="28" customHeight="1" spans="1:22">
      <c r="A28" s="30" t="str">
        <f>封面!D9&amp;封面!F9</f>
        <v>产权持有人填表人：刘砚岷</v>
      </c>
      <c r="V28" s="5" t="str">
        <f>"评估人员："&amp;封面!F27</f>
        <v>评估人员：崔立伟、陈华</v>
      </c>
    </row>
    <row r="29" customHeight="1" spans="1:1">
      <c r="A29" s="30" t="str">
        <f>CONCATENATE(封面!D13,封面!F13,封面!G13,封面!H13,封面!I13,封面!J13,封面!K13)</f>
        <v>填表日期：2024年9月20日</v>
      </c>
    </row>
  </sheetData>
  <mergeCells count="27">
    <mergeCell ref="A2:Y2"/>
    <mergeCell ref="A3:AA3"/>
    <mergeCell ref="D5:I5"/>
    <mergeCell ref="A27:C27"/>
    <mergeCell ref="A5:A6"/>
    <mergeCell ref="B5:B6"/>
    <mergeCell ref="C5:C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s>
  <hyperlinks>
    <hyperlink ref="A1" location="索引目录!D38" display="返回索引页"/>
    <hyperlink ref="B1" location="'投资性房地产汇总 '!B7" display="返回"/>
  </hyperlinks>
  <printOptions horizontalCentered="1"/>
  <pageMargins left="0.354330708661417" right="0.354330708661417" top="0.78740157480315" bottom="0.78740157480315" header="1.02362204724409" footer="0.511811023622047"/>
  <pageSetup paperSize="9" scale="65" fitToHeight="0" orientation="landscape"/>
  <headerFooter alignWithMargins="0">
    <oddHeader>&amp;R&amp;"宋体,常规"&amp;9表&amp;"Times New Roman,常规"4-7-2
&amp;"宋体,常规"共&amp;"Times New Roman,常规"&amp;N&amp;"宋体,常规"页第&amp;"Times New Roman,常规"&amp;P&amp;"宋体,常规"页</oddHeader>
  </headerFooter>
  <legacyDrawing r:id="rId2"/>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29"/>
  <sheetViews>
    <sheetView workbookViewId="0">
      <selection activeCell="A2" sqref="A2:T2"/>
    </sheetView>
  </sheetViews>
  <sheetFormatPr defaultColWidth="11" defaultRowHeight="15.75" customHeight="1"/>
  <cols>
    <col min="1" max="1" width="3.9" style="4" customWidth="1"/>
    <col min="2" max="2" width="12.4" style="4" customWidth="1"/>
    <col min="3" max="3" width="11.6" style="4" customWidth="1"/>
    <col min="4" max="4" width="9.6" style="4" customWidth="1"/>
    <col min="5" max="5" width="10.5" style="4" customWidth="1"/>
    <col min="6" max="7" width="7" style="4" customWidth="1"/>
    <col min="8" max="9" width="5.4" style="4" customWidth="1"/>
    <col min="10" max="11" width="5.1" style="4" customWidth="1"/>
    <col min="12" max="12" width="8" style="5" customWidth="1"/>
    <col min="13" max="13" width="12.4" style="5" customWidth="1"/>
    <col min="14" max="14" width="8.4" style="5" customWidth="1" outlineLevel="1"/>
    <col min="15" max="15" width="11.1" style="5" customWidth="1" outlineLevel="1"/>
    <col min="16" max="16" width="10.6" style="5" customWidth="1"/>
    <col min="17" max="17" width="9.4" style="5" customWidth="1"/>
    <col min="18" max="18" width="7.4" style="5" customWidth="1"/>
    <col min="19" max="19" width="4.9" style="5" customWidth="1"/>
    <col min="20" max="20" width="7.6" style="5" customWidth="1"/>
    <col min="21" max="21" width="19.6" style="5" customWidth="1" outlineLevel="1"/>
    <col min="22" max="34" width="9" style="5" customWidth="1"/>
    <col min="35" max="16384" width="11" style="5"/>
  </cols>
  <sheetData>
    <row r="1" s="1" customFormat="1" ht="12" customHeight="1" spans="1:20">
      <c r="A1" s="6" t="s">
        <v>135</v>
      </c>
      <c r="B1" s="876" t="s">
        <v>429</v>
      </c>
      <c r="C1" s="8"/>
      <c r="D1" s="8"/>
      <c r="E1" s="8"/>
      <c r="F1" s="8"/>
      <c r="G1" s="8"/>
      <c r="H1" s="8"/>
      <c r="I1" s="8"/>
      <c r="J1" s="8"/>
      <c r="K1" s="8"/>
      <c r="L1" s="9"/>
      <c r="M1" s="9"/>
      <c r="N1" s="9"/>
      <c r="O1" s="9"/>
      <c r="P1" s="9"/>
      <c r="Q1" s="9"/>
      <c r="R1" s="9"/>
      <c r="S1" s="9"/>
      <c r="T1" s="9"/>
    </row>
    <row r="2" s="2" customFormat="1" ht="29.4" customHeight="1" spans="1:20">
      <c r="A2" s="10" t="s">
        <v>775</v>
      </c>
      <c r="B2" s="11"/>
      <c r="C2" s="11"/>
      <c r="D2" s="11"/>
      <c r="E2" s="11"/>
      <c r="F2" s="11"/>
      <c r="G2" s="11"/>
      <c r="H2" s="11"/>
      <c r="I2" s="11"/>
      <c r="J2" s="11"/>
      <c r="K2" s="11"/>
      <c r="L2" s="11"/>
      <c r="M2" s="11"/>
      <c r="N2" s="11"/>
      <c r="O2" s="11"/>
      <c r="P2" s="11"/>
      <c r="Q2" s="11"/>
      <c r="R2" s="11"/>
      <c r="S2" s="11"/>
      <c r="T2" s="11"/>
    </row>
    <row r="3" ht="14.25" customHeight="1" spans="1:20">
      <c r="A3" s="12" t="str">
        <f>CONCATENATE(封面!D7,封面!F7,封面!G7,封面!H7,封面!I7,封面!J7,封面!K7)</f>
        <v>评估基准日：2024年8月31日</v>
      </c>
      <c r="B3" s="12"/>
      <c r="C3" s="12"/>
      <c r="D3" s="12"/>
      <c r="E3" s="12"/>
      <c r="F3" s="12"/>
      <c r="G3" s="12"/>
      <c r="H3" s="12"/>
      <c r="I3" s="12"/>
      <c r="J3" s="12"/>
      <c r="K3" s="12"/>
      <c r="L3" s="13"/>
      <c r="M3" s="13"/>
      <c r="N3" s="13"/>
      <c r="O3" s="13"/>
      <c r="P3" s="13"/>
      <c r="Q3" s="13"/>
      <c r="R3" s="13"/>
      <c r="S3" s="13"/>
      <c r="T3" s="13"/>
    </row>
    <row r="4" customHeight="1" spans="1:20">
      <c r="A4" s="14" t="str">
        <f>封面!D5&amp;封面!F5</f>
        <v>产权持有人：中石油昆仑燃气有限公司开封分公司</v>
      </c>
      <c r="T4" s="15" t="e">
        <f>#REF!</f>
        <v>#REF!</v>
      </c>
    </row>
    <row r="5" s="109" customFormat="1" ht="27.6" customHeight="1" spans="1:21">
      <c r="A5" s="110" t="s">
        <v>462</v>
      </c>
      <c r="B5" s="110" t="s">
        <v>776</v>
      </c>
      <c r="C5" s="110" t="s">
        <v>777</v>
      </c>
      <c r="D5" s="110" t="s">
        <v>751</v>
      </c>
      <c r="E5" s="110" t="s">
        <v>778</v>
      </c>
      <c r="F5" s="110" t="s">
        <v>696</v>
      </c>
      <c r="G5" s="110" t="s">
        <v>779</v>
      </c>
      <c r="H5" s="110" t="s">
        <v>768</v>
      </c>
      <c r="I5" s="110" t="s">
        <v>635</v>
      </c>
      <c r="J5" s="110" t="s">
        <v>780</v>
      </c>
      <c r="K5" s="110" t="s">
        <v>781</v>
      </c>
      <c r="L5" s="111" t="s">
        <v>782</v>
      </c>
      <c r="M5" s="111" t="s">
        <v>625</v>
      </c>
      <c r="N5" s="420" t="s">
        <v>783</v>
      </c>
      <c r="O5" s="112" t="s">
        <v>433</v>
      </c>
      <c r="P5" s="18" t="s">
        <v>434</v>
      </c>
      <c r="Q5" s="111" t="s">
        <v>435</v>
      </c>
      <c r="R5" s="111" t="s">
        <v>436</v>
      </c>
      <c r="S5" s="111" t="s">
        <v>467</v>
      </c>
      <c r="T5" s="111" t="s">
        <v>476</v>
      </c>
      <c r="U5" s="19" t="s">
        <v>761</v>
      </c>
    </row>
    <row r="6" customHeight="1" spans="1:21">
      <c r="A6" s="20"/>
      <c r="B6" s="20"/>
      <c r="C6" s="21"/>
      <c r="D6" s="21"/>
      <c r="E6" s="21"/>
      <c r="F6" s="29"/>
      <c r="G6" s="29"/>
      <c r="H6" s="20"/>
      <c r="I6" s="20"/>
      <c r="J6" s="20"/>
      <c r="K6" s="20"/>
      <c r="L6" s="24"/>
      <c r="M6" s="24"/>
      <c r="N6" s="122"/>
      <c r="O6" s="23"/>
      <c r="P6" s="26"/>
      <c r="Q6" s="24"/>
      <c r="R6" s="24" t="str">
        <f>IF(Q6-P6=0,"",(Q6-P6))</f>
        <v/>
      </c>
      <c r="S6" s="24" t="str">
        <f t="shared" ref="S6:S27" si="0">IF(P6=0,"",(Q6-P6)/P6*100)</f>
        <v/>
      </c>
      <c r="T6" s="25"/>
      <c r="U6" s="25"/>
    </row>
    <row r="7" customHeight="1" spans="1:21">
      <c r="A7" s="20"/>
      <c r="B7" s="20"/>
      <c r="C7" s="21"/>
      <c r="D7" s="21"/>
      <c r="E7" s="21"/>
      <c r="F7" s="29"/>
      <c r="G7" s="29"/>
      <c r="H7" s="20"/>
      <c r="I7" s="20"/>
      <c r="J7" s="20"/>
      <c r="K7" s="20"/>
      <c r="L7" s="24"/>
      <c r="M7" s="24"/>
      <c r="N7" s="122"/>
      <c r="O7" s="23"/>
      <c r="P7" s="26"/>
      <c r="Q7" s="24"/>
      <c r="R7" s="24" t="str">
        <f t="shared" ref="R7:R27" si="1">IF(Q7-P7=0,"",(Q7-P7))</f>
        <v/>
      </c>
      <c r="S7" s="24" t="str">
        <f t="shared" si="0"/>
        <v/>
      </c>
      <c r="T7" s="25"/>
      <c r="U7" s="25"/>
    </row>
    <row r="8" customHeight="1" spans="1:21">
      <c r="A8" s="20"/>
      <c r="B8" s="20"/>
      <c r="C8" s="21"/>
      <c r="D8" s="21"/>
      <c r="E8" s="21"/>
      <c r="F8" s="29"/>
      <c r="G8" s="29"/>
      <c r="H8" s="20"/>
      <c r="I8" s="20"/>
      <c r="J8" s="20"/>
      <c r="K8" s="20"/>
      <c r="L8" s="24"/>
      <c r="M8" s="24"/>
      <c r="N8" s="122"/>
      <c r="O8" s="23"/>
      <c r="P8" s="26"/>
      <c r="Q8" s="24"/>
      <c r="R8" s="24" t="str">
        <f t="shared" si="1"/>
        <v/>
      </c>
      <c r="S8" s="24" t="str">
        <f t="shared" si="0"/>
        <v/>
      </c>
      <c r="T8" s="25"/>
      <c r="U8" s="25"/>
    </row>
    <row r="9" customHeight="1" spans="1:21">
      <c r="A9" s="20"/>
      <c r="B9" s="20"/>
      <c r="C9" s="21"/>
      <c r="D9" s="21"/>
      <c r="E9" s="21"/>
      <c r="F9" s="29"/>
      <c r="G9" s="29"/>
      <c r="H9" s="20"/>
      <c r="I9" s="20"/>
      <c r="J9" s="20"/>
      <c r="K9" s="20"/>
      <c r="L9" s="24"/>
      <c r="M9" s="24"/>
      <c r="N9" s="122"/>
      <c r="O9" s="23"/>
      <c r="P9" s="26"/>
      <c r="Q9" s="24"/>
      <c r="R9" s="24" t="str">
        <f t="shared" ref="R9:R23" si="2">IF(Q9-P9=0,"",(Q9-P9))</f>
        <v/>
      </c>
      <c r="S9" s="24" t="str">
        <f t="shared" ref="S9:S23" si="3">IF(P9=0,"",(Q9-P9)/P9*100)</f>
        <v/>
      </c>
      <c r="T9" s="25"/>
      <c r="U9" s="25"/>
    </row>
    <row r="10" customHeight="1" spans="1:21">
      <c r="A10" s="20"/>
      <c r="B10" s="20"/>
      <c r="C10" s="21"/>
      <c r="D10" s="21"/>
      <c r="E10" s="21"/>
      <c r="F10" s="29"/>
      <c r="G10" s="29"/>
      <c r="H10" s="20"/>
      <c r="I10" s="20"/>
      <c r="J10" s="20"/>
      <c r="K10" s="20"/>
      <c r="L10" s="24"/>
      <c r="M10" s="24"/>
      <c r="N10" s="122"/>
      <c r="O10" s="23"/>
      <c r="P10" s="26"/>
      <c r="Q10" s="24"/>
      <c r="R10" s="24" t="str">
        <f t="shared" si="2"/>
        <v/>
      </c>
      <c r="S10" s="24" t="str">
        <f t="shared" si="3"/>
        <v/>
      </c>
      <c r="T10" s="25"/>
      <c r="U10" s="25"/>
    </row>
    <row r="11" customHeight="1" spans="1:21">
      <c r="A11" s="20"/>
      <c r="B11" s="20"/>
      <c r="C11" s="21"/>
      <c r="D11" s="21"/>
      <c r="E11" s="21"/>
      <c r="F11" s="29"/>
      <c r="G11" s="29"/>
      <c r="H11" s="20"/>
      <c r="I11" s="20"/>
      <c r="J11" s="20"/>
      <c r="K11" s="20"/>
      <c r="L11" s="24"/>
      <c r="M11" s="24"/>
      <c r="N11" s="122"/>
      <c r="O11" s="23"/>
      <c r="P11" s="26"/>
      <c r="Q11" s="24"/>
      <c r="R11" s="24" t="str">
        <f t="shared" si="2"/>
        <v/>
      </c>
      <c r="S11" s="24" t="str">
        <f t="shared" si="3"/>
        <v/>
      </c>
      <c r="T11" s="25"/>
      <c r="U11" s="25"/>
    </row>
    <row r="12" customHeight="1" spans="1:21">
      <c r="A12" s="20"/>
      <c r="B12" s="20"/>
      <c r="C12" s="21"/>
      <c r="D12" s="21"/>
      <c r="E12" s="21"/>
      <c r="F12" s="29"/>
      <c r="G12" s="29"/>
      <c r="H12" s="20"/>
      <c r="I12" s="20"/>
      <c r="J12" s="20"/>
      <c r="K12" s="20"/>
      <c r="L12" s="24"/>
      <c r="M12" s="24"/>
      <c r="N12" s="122"/>
      <c r="O12" s="23"/>
      <c r="P12" s="26"/>
      <c r="Q12" s="24"/>
      <c r="R12" s="24" t="str">
        <f t="shared" si="2"/>
        <v/>
      </c>
      <c r="S12" s="24" t="str">
        <f t="shared" si="3"/>
        <v/>
      </c>
      <c r="T12" s="25"/>
      <c r="U12" s="25"/>
    </row>
    <row r="13" customHeight="1" spans="1:21">
      <c r="A13" s="20"/>
      <c r="B13" s="20"/>
      <c r="C13" s="21"/>
      <c r="D13" s="21"/>
      <c r="E13" s="21"/>
      <c r="F13" s="29"/>
      <c r="G13" s="29"/>
      <c r="H13" s="20"/>
      <c r="I13" s="20"/>
      <c r="J13" s="20"/>
      <c r="K13" s="20"/>
      <c r="L13" s="24"/>
      <c r="M13" s="24"/>
      <c r="N13" s="122"/>
      <c r="O13" s="23"/>
      <c r="P13" s="26"/>
      <c r="Q13" s="24"/>
      <c r="R13" s="24" t="str">
        <f t="shared" si="2"/>
        <v/>
      </c>
      <c r="S13" s="24" t="str">
        <f t="shared" si="3"/>
        <v/>
      </c>
      <c r="T13" s="25"/>
      <c r="U13" s="25"/>
    </row>
    <row r="14" customHeight="1" spans="1:21">
      <c r="A14" s="20"/>
      <c r="B14" s="20"/>
      <c r="C14" s="21"/>
      <c r="D14" s="21"/>
      <c r="E14" s="21"/>
      <c r="F14" s="29"/>
      <c r="G14" s="29"/>
      <c r="H14" s="20"/>
      <c r="I14" s="20"/>
      <c r="J14" s="20"/>
      <c r="K14" s="20"/>
      <c r="L14" s="24"/>
      <c r="M14" s="24"/>
      <c r="N14" s="122"/>
      <c r="O14" s="23"/>
      <c r="P14" s="26"/>
      <c r="Q14" s="24"/>
      <c r="R14" s="24" t="str">
        <f t="shared" si="2"/>
        <v/>
      </c>
      <c r="S14" s="24" t="str">
        <f t="shared" si="3"/>
        <v/>
      </c>
      <c r="T14" s="25"/>
      <c r="U14" s="25"/>
    </row>
    <row r="15" customHeight="1" spans="1:21">
      <c r="A15" s="20"/>
      <c r="B15" s="20"/>
      <c r="C15" s="21"/>
      <c r="D15" s="21"/>
      <c r="E15" s="21"/>
      <c r="F15" s="29"/>
      <c r="G15" s="29"/>
      <c r="H15" s="20"/>
      <c r="I15" s="20"/>
      <c r="J15" s="20"/>
      <c r="K15" s="20"/>
      <c r="L15" s="24"/>
      <c r="M15" s="24"/>
      <c r="N15" s="122"/>
      <c r="O15" s="23"/>
      <c r="P15" s="26"/>
      <c r="Q15" s="24"/>
      <c r="R15" s="24" t="str">
        <f t="shared" si="2"/>
        <v/>
      </c>
      <c r="S15" s="24" t="str">
        <f t="shared" si="3"/>
        <v/>
      </c>
      <c r="T15" s="25"/>
      <c r="U15" s="25"/>
    </row>
    <row r="16" customHeight="1" spans="1:21">
      <c r="A16" s="20"/>
      <c r="B16" s="20"/>
      <c r="C16" s="21"/>
      <c r="D16" s="21"/>
      <c r="E16" s="21"/>
      <c r="F16" s="29"/>
      <c r="G16" s="29"/>
      <c r="H16" s="20"/>
      <c r="I16" s="20"/>
      <c r="J16" s="20"/>
      <c r="K16" s="20"/>
      <c r="L16" s="24"/>
      <c r="M16" s="24"/>
      <c r="N16" s="122"/>
      <c r="O16" s="23"/>
      <c r="P16" s="26"/>
      <c r="Q16" s="24"/>
      <c r="R16" s="24" t="str">
        <f t="shared" si="2"/>
        <v/>
      </c>
      <c r="S16" s="24" t="str">
        <f t="shared" si="3"/>
        <v/>
      </c>
      <c r="T16" s="25"/>
      <c r="U16" s="25"/>
    </row>
    <row r="17" customHeight="1" spans="1:21">
      <c r="A17" s="20"/>
      <c r="B17" s="20"/>
      <c r="C17" s="21"/>
      <c r="D17" s="21"/>
      <c r="E17" s="21"/>
      <c r="F17" s="29"/>
      <c r="G17" s="29"/>
      <c r="H17" s="20"/>
      <c r="I17" s="20"/>
      <c r="J17" s="20"/>
      <c r="K17" s="20"/>
      <c r="L17" s="24"/>
      <c r="M17" s="24"/>
      <c r="N17" s="122"/>
      <c r="O17" s="23"/>
      <c r="P17" s="26"/>
      <c r="Q17" s="24"/>
      <c r="R17" s="24" t="str">
        <f t="shared" si="2"/>
        <v/>
      </c>
      <c r="S17" s="24" t="str">
        <f t="shared" si="3"/>
        <v/>
      </c>
      <c r="T17" s="25"/>
      <c r="U17" s="25"/>
    </row>
    <row r="18" customHeight="1" spans="1:21">
      <c r="A18" s="20"/>
      <c r="B18" s="20"/>
      <c r="C18" s="21"/>
      <c r="D18" s="21"/>
      <c r="E18" s="21"/>
      <c r="F18" s="29"/>
      <c r="G18" s="29"/>
      <c r="H18" s="20"/>
      <c r="I18" s="20"/>
      <c r="J18" s="20"/>
      <c r="K18" s="20"/>
      <c r="L18" s="24"/>
      <c r="M18" s="24"/>
      <c r="N18" s="122"/>
      <c r="O18" s="23"/>
      <c r="P18" s="26"/>
      <c r="Q18" s="24"/>
      <c r="R18" s="24" t="str">
        <f t="shared" si="2"/>
        <v/>
      </c>
      <c r="S18" s="24" t="str">
        <f t="shared" si="3"/>
        <v/>
      </c>
      <c r="T18" s="25"/>
      <c r="U18" s="25"/>
    </row>
    <row r="19" customHeight="1" spans="1:21">
      <c r="A19" s="20"/>
      <c r="B19" s="20"/>
      <c r="C19" s="21"/>
      <c r="D19" s="21"/>
      <c r="E19" s="21"/>
      <c r="F19" s="29"/>
      <c r="G19" s="29"/>
      <c r="H19" s="20"/>
      <c r="I19" s="20"/>
      <c r="J19" s="20"/>
      <c r="K19" s="20"/>
      <c r="L19" s="24"/>
      <c r="M19" s="24"/>
      <c r="N19" s="122"/>
      <c r="O19" s="23"/>
      <c r="P19" s="26"/>
      <c r="Q19" s="24"/>
      <c r="R19" s="24" t="str">
        <f t="shared" si="2"/>
        <v/>
      </c>
      <c r="S19" s="24" t="str">
        <f t="shared" si="3"/>
        <v/>
      </c>
      <c r="T19" s="25"/>
      <c r="U19" s="25"/>
    </row>
    <row r="20" customHeight="1" spans="1:21">
      <c r="A20" s="20"/>
      <c r="B20" s="20"/>
      <c r="C20" s="21"/>
      <c r="D20" s="21"/>
      <c r="E20" s="21"/>
      <c r="F20" s="29"/>
      <c r="G20" s="29"/>
      <c r="H20" s="20"/>
      <c r="I20" s="20"/>
      <c r="J20" s="20"/>
      <c r="K20" s="20"/>
      <c r="L20" s="24"/>
      <c r="M20" s="24"/>
      <c r="N20" s="122"/>
      <c r="O20" s="23"/>
      <c r="P20" s="26"/>
      <c r="Q20" s="24"/>
      <c r="R20" s="24" t="str">
        <f t="shared" si="2"/>
        <v/>
      </c>
      <c r="S20" s="24" t="str">
        <f t="shared" si="3"/>
        <v/>
      </c>
      <c r="T20" s="25"/>
      <c r="U20" s="25"/>
    </row>
    <row r="21" customHeight="1" spans="1:21">
      <c r="A21" s="20"/>
      <c r="B21" s="20"/>
      <c r="C21" s="21"/>
      <c r="D21" s="21"/>
      <c r="E21" s="21"/>
      <c r="F21" s="29"/>
      <c r="G21" s="29"/>
      <c r="H21" s="20"/>
      <c r="I21" s="20"/>
      <c r="J21" s="20"/>
      <c r="K21" s="20"/>
      <c r="L21" s="24"/>
      <c r="M21" s="24"/>
      <c r="N21" s="122"/>
      <c r="O21" s="23"/>
      <c r="P21" s="26"/>
      <c r="Q21" s="24"/>
      <c r="R21" s="24" t="str">
        <f t="shared" si="2"/>
        <v/>
      </c>
      <c r="S21" s="24" t="str">
        <f t="shared" si="3"/>
        <v/>
      </c>
      <c r="T21" s="25"/>
      <c r="U21" s="25"/>
    </row>
    <row r="22" customHeight="1" spans="1:21">
      <c r="A22" s="20"/>
      <c r="B22" s="20"/>
      <c r="C22" s="21"/>
      <c r="D22" s="21"/>
      <c r="E22" s="21"/>
      <c r="F22" s="29"/>
      <c r="G22" s="29"/>
      <c r="H22" s="20"/>
      <c r="I22" s="20"/>
      <c r="J22" s="20"/>
      <c r="K22" s="20"/>
      <c r="L22" s="24"/>
      <c r="M22" s="24"/>
      <c r="N22" s="122"/>
      <c r="O22" s="23"/>
      <c r="P22" s="26"/>
      <c r="Q22" s="24"/>
      <c r="R22" s="24" t="str">
        <f t="shared" si="2"/>
        <v/>
      </c>
      <c r="S22" s="24" t="str">
        <f t="shared" si="3"/>
        <v/>
      </c>
      <c r="T22" s="25"/>
      <c r="U22" s="25"/>
    </row>
    <row r="23" customHeight="1" spans="1:21">
      <c r="A23" s="20"/>
      <c r="B23" s="20"/>
      <c r="C23" s="21"/>
      <c r="D23" s="21"/>
      <c r="E23" s="21"/>
      <c r="F23" s="29"/>
      <c r="G23" s="29"/>
      <c r="H23" s="20"/>
      <c r="I23" s="20"/>
      <c r="J23" s="20"/>
      <c r="K23" s="20"/>
      <c r="L23" s="24"/>
      <c r="M23" s="24"/>
      <c r="N23" s="122"/>
      <c r="O23" s="23"/>
      <c r="P23" s="26"/>
      <c r="Q23" s="24"/>
      <c r="R23" s="24" t="str">
        <f t="shared" si="2"/>
        <v/>
      </c>
      <c r="S23" s="24" t="str">
        <f t="shared" si="3"/>
        <v/>
      </c>
      <c r="T23" s="25"/>
      <c r="U23" s="25"/>
    </row>
    <row r="24" customHeight="1" spans="1:21">
      <c r="A24" s="20"/>
      <c r="B24" s="20"/>
      <c r="C24" s="21"/>
      <c r="D24" s="21"/>
      <c r="E24" s="21"/>
      <c r="F24" s="29"/>
      <c r="G24" s="29"/>
      <c r="H24" s="20"/>
      <c r="I24" s="20"/>
      <c r="J24" s="20"/>
      <c r="K24" s="20"/>
      <c r="L24" s="24"/>
      <c r="M24" s="24"/>
      <c r="N24" s="122"/>
      <c r="O24" s="23"/>
      <c r="P24" s="26"/>
      <c r="Q24" s="24"/>
      <c r="R24" s="24" t="str">
        <f t="shared" si="1"/>
        <v/>
      </c>
      <c r="S24" s="24" t="str">
        <f t="shared" si="0"/>
        <v/>
      </c>
      <c r="T24" s="25"/>
      <c r="U24" s="25"/>
    </row>
    <row r="25" customHeight="1" spans="1:21">
      <c r="A25" s="27" t="s">
        <v>530</v>
      </c>
      <c r="B25" s="418"/>
      <c r="C25" s="419"/>
      <c r="D25" s="106"/>
      <c r="E25" s="106"/>
      <c r="F25" s="29"/>
      <c r="G25" s="29"/>
      <c r="H25" s="20"/>
      <c r="I25" s="20"/>
      <c r="J25" s="20"/>
      <c r="K25" s="20"/>
      <c r="L25" s="24"/>
      <c r="M25" s="24">
        <f>SUM(M6:M24)</f>
        <v>0</v>
      </c>
      <c r="N25" s="122"/>
      <c r="O25" s="23">
        <f>SUM(O6:O24)</f>
        <v>0</v>
      </c>
      <c r="P25" s="26">
        <f t="shared" ref="P25:Q25" si="4">SUM(P6:P24)</f>
        <v>0</v>
      </c>
      <c r="Q25" s="24">
        <f t="shared" si="4"/>
        <v>0</v>
      </c>
      <c r="R25" s="24" t="str">
        <f t="shared" si="1"/>
        <v/>
      </c>
      <c r="S25" s="24" t="str">
        <f t="shared" ref="S25" si="5">IF(P25=0,"",(Q25-P25)/P25*100)</f>
        <v/>
      </c>
      <c r="T25" s="25"/>
      <c r="U25" s="25"/>
    </row>
    <row r="26" customHeight="1" spans="1:21">
      <c r="A26" s="27" t="s">
        <v>745</v>
      </c>
      <c r="B26" s="121"/>
      <c r="C26" s="57"/>
      <c r="D26" s="21"/>
      <c r="E26" s="21"/>
      <c r="F26" s="29"/>
      <c r="G26" s="29"/>
      <c r="H26" s="20"/>
      <c r="I26" s="20"/>
      <c r="J26" s="20"/>
      <c r="K26" s="20"/>
      <c r="L26" s="24"/>
      <c r="M26" s="24"/>
      <c r="N26" s="122"/>
      <c r="O26" s="23"/>
      <c r="P26" s="26"/>
      <c r="Q26" s="24"/>
      <c r="R26" s="24" t="str">
        <f t="shared" si="1"/>
        <v/>
      </c>
      <c r="S26" s="24" t="str">
        <f t="shared" si="0"/>
        <v/>
      </c>
      <c r="T26" s="25"/>
      <c r="U26" s="25"/>
    </row>
    <row r="27" customHeight="1" spans="1:21">
      <c r="A27" s="27" t="s">
        <v>548</v>
      </c>
      <c r="B27" s="121"/>
      <c r="C27" s="57"/>
      <c r="D27" s="106"/>
      <c r="E27" s="106"/>
      <c r="F27" s="29"/>
      <c r="G27" s="29"/>
      <c r="H27" s="20"/>
      <c r="I27" s="20"/>
      <c r="J27" s="20"/>
      <c r="K27" s="20"/>
      <c r="L27" s="24"/>
      <c r="M27" s="24">
        <f>M25-M26</f>
        <v>0</v>
      </c>
      <c r="N27" s="122"/>
      <c r="O27" s="23">
        <f t="shared" ref="O27:Q27" si="6">O25-O26</f>
        <v>0</v>
      </c>
      <c r="P27" s="26">
        <f t="shared" si="6"/>
        <v>0</v>
      </c>
      <c r="Q27" s="24">
        <f t="shared" si="6"/>
        <v>0</v>
      </c>
      <c r="R27" s="24" t="str">
        <f t="shared" si="1"/>
        <v/>
      </c>
      <c r="S27" s="24" t="str">
        <f t="shared" si="0"/>
        <v/>
      </c>
      <c r="T27" s="25"/>
      <c r="U27" s="25"/>
    </row>
    <row r="28" customHeight="1" spans="1:17">
      <c r="A28" s="30" t="str">
        <f>封面!D9&amp;封面!F9</f>
        <v>产权持有人填表人：刘砚岷</v>
      </c>
      <c r="J28" s="14"/>
      <c r="Q28" s="5" t="str">
        <f>"评估人员："&amp;封面!F31</f>
        <v>评估人员：</v>
      </c>
    </row>
    <row r="29" customHeight="1" spans="1:1">
      <c r="A29" s="30" t="str">
        <f>CONCATENATE(封面!D13,封面!F13,封面!G13,封面!H13,封面!I13,封面!J13,封面!K13)</f>
        <v>填表日期：2024年9月20日</v>
      </c>
    </row>
  </sheetData>
  <mergeCells count="5">
    <mergeCell ref="A2:T2"/>
    <mergeCell ref="A3:T3"/>
    <mergeCell ref="A25:C25"/>
    <mergeCell ref="A26:C26"/>
    <mergeCell ref="A27:C27"/>
  </mergeCells>
  <hyperlinks>
    <hyperlink ref="A1" location="索引目录!D38" display="返回索引页"/>
    <hyperlink ref="B1" location="'投资性房地产汇总 '!B8" display="返回"/>
  </hyperlinks>
  <printOptions horizontalCentered="1"/>
  <pageMargins left="0.354330708661417" right="0.354330708661417" top="0.78740157480315" bottom="0.78740157480315" header="1.02362204724409" footer="0.511811023622047"/>
  <pageSetup paperSize="9" scale="94" fitToHeight="0" orientation="landscape"/>
  <headerFooter alignWithMargins="0">
    <oddHeader>&amp;R&amp;"宋体,常规"&amp;9表&amp;"Times New Roman,常规"4-7-3
&amp;"宋体,常规"共&amp;"Times New Roman,常规"&amp;N&amp;"宋体,常规"页第&amp;"Times New Roman,常规"&amp;P&amp;"宋体,常规"页</oddHeader>
  </headerFooter>
  <legacyDrawing r:id="rId2"/>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A2" sqref="A2:S2"/>
    </sheetView>
  </sheetViews>
  <sheetFormatPr defaultColWidth="11" defaultRowHeight="15.75" customHeight="1"/>
  <cols>
    <col min="1" max="1" width="4.9" style="4" customWidth="1"/>
    <col min="2" max="2" width="10.9" style="4" customWidth="1"/>
    <col min="3" max="3" width="14.5" style="4" customWidth="1"/>
    <col min="4" max="4" width="13.1" style="4" customWidth="1"/>
    <col min="5" max="5" width="10.5" style="4" customWidth="1"/>
    <col min="6" max="7" width="8.5" style="4" customWidth="1"/>
    <col min="8" max="9" width="5.4" style="4" customWidth="1"/>
    <col min="10" max="11" width="5.1" style="4" customWidth="1"/>
    <col min="12" max="12" width="8" style="5" customWidth="1"/>
    <col min="13" max="13" width="14.1" style="5" customWidth="1"/>
    <col min="14" max="14" width="12.5" style="5" customWidth="1" outlineLevel="1"/>
    <col min="15" max="15" width="11.6" style="5" customWidth="1"/>
    <col min="16" max="16" width="9.4" style="5" customWidth="1"/>
    <col min="17" max="17" width="7.4" style="5" customWidth="1"/>
    <col min="18" max="18" width="4.9" style="5" customWidth="1"/>
    <col min="19" max="19" width="7.6" style="5" customWidth="1"/>
    <col min="20" max="20" width="13.1" style="5" customWidth="1" outlineLevel="1"/>
    <col min="21" max="33" width="9" style="5" customWidth="1"/>
    <col min="34" max="16384" width="11" style="5"/>
  </cols>
  <sheetData>
    <row r="1" s="1" customFormat="1" ht="12" customHeight="1" spans="1:19">
      <c r="A1" s="6" t="s">
        <v>135</v>
      </c>
      <c r="B1" s="876" t="s">
        <v>429</v>
      </c>
      <c r="C1" s="8"/>
      <c r="D1" s="8"/>
      <c r="E1" s="8"/>
      <c r="F1" s="8"/>
      <c r="G1" s="8"/>
      <c r="H1" s="8"/>
      <c r="I1" s="8"/>
      <c r="J1" s="8"/>
      <c r="K1" s="8"/>
      <c r="L1" s="9"/>
      <c r="M1" s="9"/>
      <c r="N1" s="9"/>
      <c r="O1" s="9"/>
      <c r="P1" s="9"/>
      <c r="Q1" s="9"/>
      <c r="R1" s="9"/>
      <c r="S1" s="9"/>
    </row>
    <row r="2" s="2" customFormat="1" ht="29.4" customHeight="1" spans="1:19">
      <c r="A2" s="10" t="s">
        <v>784</v>
      </c>
      <c r="B2" s="11"/>
      <c r="C2" s="11"/>
      <c r="D2" s="11"/>
      <c r="E2" s="11"/>
      <c r="F2" s="11"/>
      <c r="G2" s="11"/>
      <c r="H2" s="11"/>
      <c r="I2" s="11"/>
      <c r="J2" s="11"/>
      <c r="K2" s="11"/>
      <c r="L2" s="11"/>
      <c r="M2" s="11"/>
      <c r="N2" s="11"/>
      <c r="O2" s="11"/>
      <c r="P2" s="11"/>
      <c r="Q2" s="11"/>
      <c r="R2" s="11"/>
      <c r="S2" s="11"/>
    </row>
    <row r="3" ht="14.25" customHeight="1" spans="1:19">
      <c r="A3" s="12" t="str">
        <f>CONCATENATE(封面!D7,封面!F7,封面!G7,封面!H7,封面!I7,封面!J7,封面!K7)</f>
        <v>评估基准日：2024年8月31日</v>
      </c>
      <c r="B3" s="12"/>
      <c r="C3" s="12"/>
      <c r="D3" s="12"/>
      <c r="E3" s="12"/>
      <c r="F3" s="12"/>
      <c r="G3" s="12"/>
      <c r="H3" s="12"/>
      <c r="I3" s="12"/>
      <c r="J3" s="12"/>
      <c r="K3" s="12"/>
      <c r="L3" s="13"/>
      <c r="M3" s="13"/>
      <c r="N3" s="13"/>
      <c r="O3" s="13"/>
      <c r="P3" s="13"/>
      <c r="Q3" s="13"/>
      <c r="R3" s="13"/>
      <c r="S3" s="13"/>
    </row>
    <row r="4" customHeight="1" spans="1:19">
      <c r="A4" s="14" t="str">
        <f>封面!D5&amp;封面!F5</f>
        <v>产权持有人：中石油昆仑燃气有限公司开封分公司</v>
      </c>
      <c r="S4" s="15" t="e">
        <f>#REF!</f>
        <v>#REF!</v>
      </c>
    </row>
    <row r="5" s="109" customFormat="1" ht="26.25" customHeight="1" spans="1:20">
      <c r="A5" s="110" t="s">
        <v>462</v>
      </c>
      <c r="B5" s="110" t="s">
        <v>776</v>
      </c>
      <c r="C5" s="110" t="s">
        <v>777</v>
      </c>
      <c r="D5" s="110" t="s">
        <v>751</v>
      </c>
      <c r="E5" s="110" t="s">
        <v>778</v>
      </c>
      <c r="F5" s="110" t="s">
        <v>696</v>
      </c>
      <c r="G5" s="110" t="s">
        <v>779</v>
      </c>
      <c r="H5" s="110" t="s">
        <v>768</v>
      </c>
      <c r="I5" s="110" t="s">
        <v>635</v>
      </c>
      <c r="J5" s="110" t="s">
        <v>780</v>
      </c>
      <c r="K5" s="110" t="s">
        <v>781</v>
      </c>
      <c r="L5" s="111" t="s">
        <v>782</v>
      </c>
      <c r="M5" s="111" t="s">
        <v>785</v>
      </c>
      <c r="N5" s="112" t="s">
        <v>433</v>
      </c>
      <c r="O5" s="18" t="s">
        <v>434</v>
      </c>
      <c r="P5" s="111" t="s">
        <v>435</v>
      </c>
      <c r="Q5" s="111" t="s">
        <v>436</v>
      </c>
      <c r="R5" s="111" t="s">
        <v>467</v>
      </c>
      <c r="S5" s="111" t="s">
        <v>476</v>
      </c>
      <c r="T5" s="19" t="s">
        <v>761</v>
      </c>
    </row>
    <row r="6" customHeight="1" spans="1:20">
      <c r="A6" s="20"/>
      <c r="B6" s="20"/>
      <c r="C6" s="21"/>
      <c r="D6" s="21"/>
      <c r="E6" s="21"/>
      <c r="F6" s="29"/>
      <c r="G6" s="29"/>
      <c r="H6" s="20"/>
      <c r="I6" s="20"/>
      <c r="J6" s="20"/>
      <c r="K6" s="20"/>
      <c r="L6" s="24"/>
      <c r="M6" s="24"/>
      <c r="N6" s="23"/>
      <c r="O6" s="26"/>
      <c r="P6" s="24"/>
      <c r="Q6" s="24" t="str">
        <f>IF(P6-O6=0,"",(P6-O6))</f>
        <v/>
      </c>
      <c r="R6" s="24" t="str">
        <f>IF(O6=0,"",(P6-O6)/O6*100)</f>
        <v/>
      </c>
      <c r="S6" s="25"/>
      <c r="T6" s="25"/>
    </row>
    <row r="7" customHeight="1" spans="1:20">
      <c r="A7" s="20"/>
      <c r="B7" s="20"/>
      <c r="C7" s="21"/>
      <c r="D7" s="21"/>
      <c r="E7" s="21"/>
      <c r="F7" s="29"/>
      <c r="G7" s="29"/>
      <c r="H7" s="20"/>
      <c r="I7" s="20"/>
      <c r="J7" s="20"/>
      <c r="K7" s="20"/>
      <c r="L7" s="24"/>
      <c r="M7" s="24"/>
      <c r="N7" s="23"/>
      <c r="O7" s="26"/>
      <c r="P7" s="24"/>
      <c r="Q7" s="24" t="str">
        <f t="shared" ref="Q7:Q27" si="0">IF(P7-O7=0,"",(P7-O7))</f>
        <v/>
      </c>
      <c r="R7" s="24" t="str">
        <f t="shared" ref="R7:R27" si="1">IF(O7=0,"",(P7-O7)/O7*100)</f>
        <v/>
      </c>
      <c r="S7" s="25"/>
      <c r="T7" s="25"/>
    </row>
    <row r="8" customHeight="1" spans="1:20">
      <c r="A8" s="20"/>
      <c r="B8" s="20"/>
      <c r="C8" s="21"/>
      <c r="D8" s="21"/>
      <c r="E8" s="21"/>
      <c r="F8" s="29"/>
      <c r="G8" s="29"/>
      <c r="H8" s="20"/>
      <c r="I8" s="20"/>
      <c r="J8" s="20"/>
      <c r="K8" s="20"/>
      <c r="L8" s="24"/>
      <c r="M8" s="24"/>
      <c r="N8" s="23"/>
      <c r="O8" s="26"/>
      <c r="P8" s="24"/>
      <c r="Q8" s="24" t="str">
        <f t="shared" si="0"/>
        <v/>
      </c>
      <c r="R8" s="24" t="str">
        <f t="shared" si="1"/>
        <v/>
      </c>
      <c r="S8" s="25"/>
      <c r="T8" s="25"/>
    </row>
    <row r="9" customHeight="1" spans="1:20">
      <c r="A9" s="20"/>
      <c r="B9" s="20"/>
      <c r="C9" s="21"/>
      <c r="D9" s="21"/>
      <c r="E9" s="21"/>
      <c r="F9" s="29"/>
      <c r="G9" s="29"/>
      <c r="H9" s="20"/>
      <c r="I9" s="20"/>
      <c r="J9" s="20"/>
      <c r="K9" s="20"/>
      <c r="L9" s="24"/>
      <c r="M9" s="24"/>
      <c r="N9" s="23"/>
      <c r="O9" s="26"/>
      <c r="P9" s="24"/>
      <c r="Q9" s="24" t="str">
        <f t="shared" ref="Q9:Q26" si="2">IF(P9-O9=0,"",(P9-O9))</f>
        <v/>
      </c>
      <c r="R9" s="24" t="str">
        <f t="shared" ref="R9:R26" si="3">IF(O9=0,"",(P9-O9)/O9*100)</f>
        <v/>
      </c>
      <c r="S9" s="25"/>
      <c r="T9" s="25"/>
    </row>
    <row r="10" customHeight="1" spans="1:20">
      <c r="A10" s="20"/>
      <c r="B10" s="20"/>
      <c r="C10" s="21"/>
      <c r="D10" s="21"/>
      <c r="E10" s="21"/>
      <c r="F10" s="29"/>
      <c r="G10" s="29"/>
      <c r="H10" s="20"/>
      <c r="I10" s="20"/>
      <c r="J10" s="20"/>
      <c r="K10" s="20"/>
      <c r="L10" s="24"/>
      <c r="M10" s="24"/>
      <c r="N10" s="23"/>
      <c r="O10" s="26"/>
      <c r="P10" s="24"/>
      <c r="Q10" s="24" t="str">
        <f t="shared" si="2"/>
        <v/>
      </c>
      <c r="R10" s="24" t="str">
        <f t="shared" si="3"/>
        <v/>
      </c>
      <c r="S10" s="25"/>
      <c r="T10" s="25"/>
    </row>
    <row r="11" customHeight="1" spans="1:20">
      <c r="A11" s="20"/>
      <c r="B11" s="20"/>
      <c r="C11" s="21"/>
      <c r="D11" s="21"/>
      <c r="E11" s="21"/>
      <c r="F11" s="29"/>
      <c r="G11" s="29"/>
      <c r="H11" s="20"/>
      <c r="I11" s="20"/>
      <c r="J11" s="20"/>
      <c r="K11" s="20"/>
      <c r="L11" s="24"/>
      <c r="M11" s="24"/>
      <c r="N11" s="23"/>
      <c r="O11" s="26"/>
      <c r="P11" s="24"/>
      <c r="Q11" s="24" t="str">
        <f t="shared" si="2"/>
        <v/>
      </c>
      <c r="R11" s="24" t="str">
        <f t="shared" si="3"/>
        <v/>
      </c>
      <c r="S11" s="25"/>
      <c r="T11" s="25"/>
    </row>
    <row r="12" customHeight="1" spans="1:20">
      <c r="A12" s="20"/>
      <c r="B12" s="20"/>
      <c r="C12" s="21"/>
      <c r="D12" s="21"/>
      <c r="E12" s="21"/>
      <c r="F12" s="29"/>
      <c r="G12" s="29"/>
      <c r="H12" s="20"/>
      <c r="I12" s="20"/>
      <c r="J12" s="20"/>
      <c r="K12" s="20"/>
      <c r="L12" s="24"/>
      <c r="M12" s="24"/>
      <c r="N12" s="23"/>
      <c r="O12" s="26"/>
      <c r="P12" s="24"/>
      <c r="Q12" s="24" t="str">
        <f t="shared" si="2"/>
        <v/>
      </c>
      <c r="R12" s="24" t="str">
        <f t="shared" si="3"/>
        <v/>
      </c>
      <c r="S12" s="25"/>
      <c r="T12" s="25"/>
    </row>
    <row r="13" customHeight="1" spans="1:20">
      <c r="A13" s="20"/>
      <c r="B13" s="20"/>
      <c r="C13" s="21"/>
      <c r="D13" s="21"/>
      <c r="E13" s="21"/>
      <c r="F13" s="29"/>
      <c r="G13" s="29"/>
      <c r="H13" s="20"/>
      <c r="I13" s="20"/>
      <c r="J13" s="20"/>
      <c r="K13" s="20"/>
      <c r="L13" s="24"/>
      <c r="M13" s="24"/>
      <c r="N13" s="23"/>
      <c r="O13" s="26"/>
      <c r="P13" s="24"/>
      <c r="Q13" s="24" t="str">
        <f t="shared" si="2"/>
        <v/>
      </c>
      <c r="R13" s="24" t="str">
        <f t="shared" si="3"/>
        <v/>
      </c>
      <c r="S13" s="25"/>
      <c r="T13" s="25"/>
    </row>
    <row r="14" customHeight="1" spans="1:20">
      <c r="A14" s="20"/>
      <c r="B14" s="20"/>
      <c r="C14" s="21"/>
      <c r="D14" s="21"/>
      <c r="E14" s="21"/>
      <c r="F14" s="29"/>
      <c r="G14" s="29"/>
      <c r="H14" s="20"/>
      <c r="I14" s="20"/>
      <c r="J14" s="20"/>
      <c r="K14" s="20"/>
      <c r="L14" s="24"/>
      <c r="M14" s="24"/>
      <c r="N14" s="23"/>
      <c r="O14" s="26"/>
      <c r="P14" s="24"/>
      <c r="Q14" s="24" t="str">
        <f t="shared" si="2"/>
        <v/>
      </c>
      <c r="R14" s="24" t="str">
        <f t="shared" si="3"/>
        <v/>
      </c>
      <c r="S14" s="25"/>
      <c r="T14" s="25"/>
    </row>
    <row r="15" customHeight="1" spans="1:20">
      <c r="A15" s="20"/>
      <c r="B15" s="20"/>
      <c r="C15" s="21"/>
      <c r="D15" s="21"/>
      <c r="E15" s="21"/>
      <c r="F15" s="29"/>
      <c r="G15" s="29"/>
      <c r="H15" s="20"/>
      <c r="I15" s="20"/>
      <c r="J15" s="20"/>
      <c r="K15" s="20"/>
      <c r="L15" s="24"/>
      <c r="M15" s="24"/>
      <c r="N15" s="23"/>
      <c r="O15" s="26"/>
      <c r="P15" s="24"/>
      <c r="Q15" s="24" t="str">
        <f t="shared" si="2"/>
        <v/>
      </c>
      <c r="R15" s="24" t="str">
        <f t="shared" si="3"/>
        <v/>
      </c>
      <c r="S15" s="25"/>
      <c r="T15" s="25"/>
    </row>
    <row r="16" customHeight="1" spans="1:20">
      <c r="A16" s="20"/>
      <c r="B16" s="20"/>
      <c r="C16" s="21"/>
      <c r="D16" s="21"/>
      <c r="E16" s="21"/>
      <c r="F16" s="29"/>
      <c r="G16" s="29"/>
      <c r="H16" s="20"/>
      <c r="I16" s="20"/>
      <c r="J16" s="20"/>
      <c r="K16" s="20"/>
      <c r="L16" s="24"/>
      <c r="M16" s="24"/>
      <c r="N16" s="23"/>
      <c r="O16" s="26"/>
      <c r="P16" s="24"/>
      <c r="Q16" s="24" t="str">
        <f t="shared" si="2"/>
        <v/>
      </c>
      <c r="R16" s="24" t="str">
        <f t="shared" si="3"/>
        <v/>
      </c>
      <c r="S16" s="25"/>
      <c r="T16" s="25"/>
    </row>
    <row r="17" customHeight="1" spans="1:20">
      <c r="A17" s="20"/>
      <c r="B17" s="20"/>
      <c r="C17" s="21"/>
      <c r="D17" s="21"/>
      <c r="E17" s="21"/>
      <c r="F17" s="29"/>
      <c r="G17" s="29"/>
      <c r="H17" s="20"/>
      <c r="I17" s="20"/>
      <c r="J17" s="20"/>
      <c r="K17" s="20"/>
      <c r="L17" s="24"/>
      <c r="M17" s="24"/>
      <c r="N17" s="23"/>
      <c r="O17" s="26"/>
      <c r="P17" s="24"/>
      <c r="Q17" s="24" t="str">
        <f t="shared" si="2"/>
        <v/>
      </c>
      <c r="R17" s="24" t="str">
        <f t="shared" si="3"/>
        <v/>
      </c>
      <c r="S17" s="25"/>
      <c r="T17" s="25"/>
    </row>
    <row r="18" customHeight="1" spans="1:20">
      <c r="A18" s="20"/>
      <c r="B18" s="20"/>
      <c r="C18" s="21"/>
      <c r="D18" s="21"/>
      <c r="E18" s="21"/>
      <c r="F18" s="29"/>
      <c r="G18" s="29"/>
      <c r="H18" s="20"/>
      <c r="I18" s="20"/>
      <c r="J18" s="20"/>
      <c r="K18" s="20"/>
      <c r="L18" s="24"/>
      <c r="M18" s="24"/>
      <c r="N18" s="23"/>
      <c r="O18" s="26"/>
      <c r="P18" s="24"/>
      <c r="Q18" s="24" t="str">
        <f t="shared" si="2"/>
        <v/>
      </c>
      <c r="R18" s="24" t="str">
        <f t="shared" si="3"/>
        <v/>
      </c>
      <c r="S18" s="25"/>
      <c r="T18" s="25"/>
    </row>
    <row r="19" customHeight="1" spans="1:20">
      <c r="A19" s="20"/>
      <c r="B19" s="20"/>
      <c r="C19" s="21"/>
      <c r="D19" s="21"/>
      <c r="E19" s="21"/>
      <c r="F19" s="29"/>
      <c r="G19" s="29"/>
      <c r="H19" s="20"/>
      <c r="I19" s="20"/>
      <c r="J19" s="20"/>
      <c r="K19" s="20"/>
      <c r="L19" s="24"/>
      <c r="M19" s="24"/>
      <c r="N19" s="23"/>
      <c r="O19" s="26"/>
      <c r="P19" s="24"/>
      <c r="Q19" s="24" t="str">
        <f t="shared" si="2"/>
        <v/>
      </c>
      <c r="R19" s="24" t="str">
        <f t="shared" si="3"/>
        <v/>
      </c>
      <c r="S19" s="25"/>
      <c r="T19" s="25"/>
    </row>
    <row r="20" customHeight="1" spans="1:20">
      <c r="A20" s="20"/>
      <c r="B20" s="20"/>
      <c r="C20" s="21"/>
      <c r="D20" s="21"/>
      <c r="E20" s="21"/>
      <c r="F20" s="29"/>
      <c r="G20" s="29"/>
      <c r="H20" s="20"/>
      <c r="I20" s="20"/>
      <c r="J20" s="20"/>
      <c r="K20" s="20"/>
      <c r="L20" s="24"/>
      <c r="M20" s="24"/>
      <c r="N20" s="23"/>
      <c r="O20" s="26"/>
      <c r="P20" s="24"/>
      <c r="Q20" s="24" t="str">
        <f t="shared" si="2"/>
        <v/>
      </c>
      <c r="R20" s="24" t="str">
        <f t="shared" si="3"/>
        <v/>
      </c>
      <c r="S20" s="25"/>
      <c r="T20" s="25"/>
    </row>
    <row r="21" customHeight="1" spans="1:20">
      <c r="A21" s="20"/>
      <c r="B21" s="20"/>
      <c r="C21" s="21"/>
      <c r="D21" s="21"/>
      <c r="E21" s="21"/>
      <c r="F21" s="29"/>
      <c r="G21" s="29"/>
      <c r="H21" s="20"/>
      <c r="I21" s="20"/>
      <c r="J21" s="20"/>
      <c r="K21" s="20"/>
      <c r="L21" s="24"/>
      <c r="M21" s="24"/>
      <c r="N21" s="23"/>
      <c r="O21" s="26"/>
      <c r="P21" s="24"/>
      <c r="Q21" s="24" t="str">
        <f t="shared" si="2"/>
        <v/>
      </c>
      <c r="R21" s="24" t="str">
        <f t="shared" si="3"/>
        <v/>
      </c>
      <c r="S21" s="25"/>
      <c r="T21" s="25"/>
    </row>
    <row r="22" customHeight="1" spans="1:20">
      <c r="A22" s="20"/>
      <c r="B22" s="20"/>
      <c r="C22" s="21"/>
      <c r="D22" s="21"/>
      <c r="E22" s="21"/>
      <c r="F22" s="29"/>
      <c r="G22" s="29"/>
      <c r="H22" s="20"/>
      <c r="I22" s="20"/>
      <c r="J22" s="20"/>
      <c r="K22" s="20"/>
      <c r="L22" s="24"/>
      <c r="M22" s="24"/>
      <c r="N22" s="23"/>
      <c r="O22" s="26"/>
      <c r="P22" s="24"/>
      <c r="Q22" s="24" t="str">
        <f t="shared" si="2"/>
        <v/>
      </c>
      <c r="R22" s="24" t="str">
        <f t="shared" si="3"/>
        <v/>
      </c>
      <c r="S22" s="25"/>
      <c r="T22" s="25"/>
    </row>
    <row r="23" customHeight="1" spans="1:20">
      <c r="A23" s="20"/>
      <c r="B23" s="20"/>
      <c r="C23" s="21"/>
      <c r="D23" s="21"/>
      <c r="E23" s="21"/>
      <c r="F23" s="29"/>
      <c r="G23" s="29"/>
      <c r="H23" s="20"/>
      <c r="I23" s="20"/>
      <c r="J23" s="20"/>
      <c r="K23" s="20"/>
      <c r="L23" s="24"/>
      <c r="M23" s="24"/>
      <c r="N23" s="23"/>
      <c r="O23" s="26"/>
      <c r="P23" s="24"/>
      <c r="Q23" s="24" t="str">
        <f t="shared" si="2"/>
        <v/>
      </c>
      <c r="R23" s="24" t="str">
        <f t="shared" si="3"/>
        <v/>
      </c>
      <c r="S23" s="25"/>
      <c r="T23" s="25"/>
    </row>
    <row r="24" customHeight="1" spans="1:20">
      <c r="A24" s="20"/>
      <c r="B24" s="20"/>
      <c r="C24" s="21"/>
      <c r="D24" s="21"/>
      <c r="E24" s="21"/>
      <c r="F24" s="29"/>
      <c r="G24" s="29"/>
      <c r="H24" s="20"/>
      <c r="I24" s="20"/>
      <c r="J24" s="20"/>
      <c r="K24" s="20"/>
      <c r="L24" s="24"/>
      <c r="M24" s="24"/>
      <c r="N24" s="23"/>
      <c r="O24" s="26"/>
      <c r="P24" s="24"/>
      <c r="Q24" s="24" t="str">
        <f t="shared" si="2"/>
        <v/>
      </c>
      <c r="R24" s="24" t="str">
        <f t="shared" si="3"/>
        <v/>
      </c>
      <c r="S24" s="25"/>
      <c r="T24" s="25"/>
    </row>
    <row r="25" customHeight="1" spans="1:20">
      <c r="A25" s="20"/>
      <c r="B25" s="20"/>
      <c r="C25" s="21"/>
      <c r="D25" s="21"/>
      <c r="E25" s="21"/>
      <c r="F25" s="29"/>
      <c r="G25" s="29"/>
      <c r="H25" s="20"/>
      <c r="I25" s="20"/>
      <c r="J25" s="20"/>
      <c r="K25" s="20"/>
      <c r="L25" s="24"/>
      <c r="M25" s="24"/>
      <c r="N25" s="23"/>
      <c r="O25" s="26"/>
      <c r="P25" s="24"/>
      <c r="Q25" s="24" t="str">
        <f t="shared" si="2"/>
        <v/>
      </c>
      <c r="R25" s="24" t="str">
        <f t="shared" si="3"/>
        <v/>
      </c>
      <c r="S25" s="25"/>
      <c r="T25" s="25"/>
    </row>
    <row r="26" customHeight="1" spans="1:20">
      <c r="A26" s="20"/>
      <c r="B26" s="20"/>
      <c r="C26" s="21"/>
      <c r="D26" s="21"/>
      <c r="E26" s="21"/>
      <c r="F26" s="29"/>
      <c r="G26" s="29"/>
      <c r="H26" s="20"/>
      <c r="I26" s="20"/>
      <c r="J26" s="20"/>
      <c r="K26" s="20"/>
      <c r="L26" s="24"/>
      <c r="M26" s="24"/>
      <c r="N26" s="23"/>
      <c r="O26" s="26"/>
      <c r="P26" s="24"/>
      <c r="Q26" s="24" t="str">
        <f t="shared" si="2"/>
        <v/>
      </c>
      <c r="R26" s="24" t="str">
        <f t="shared" si="3"/>
        <v/>
      </c>
      <c r="S26" s="25"/>
      <c r="T26" s="25"/>
    </row>
    <row r="27" customHeight="1" spans="1:20">
      <c r="A27" s="16" t="s">
        <v>468</v>
      </c>
      <c r="B27" s="16"/>
      <c r="C27" s="16"/>
      <c r="D27" s="106"/>
      <c r="E27" s="106"/>
      <c r="F27" s="29"/>
      <c r="G27" s="29"/>
      <c r="H27" s="20"/>
      <c r="I27" s="20"/>
      <c r="J27" s="20"/>
      <c r="K27" s="20"/>
      <c r="L27" s="24"/>
      <c r="M27" s="24">
        <f>SUM(M6:M26)</f>
        <v>0</v>
      </c>
      <c r="N27" s="23">
        <f>SUM(N6:N26)</f>
        <v>0</v>
      </c>
      <c r="O27" s="26">
        <f>SUM(O6:O26)</f>
        <v>0</v>
      </c>
      <c r="P27" s="24">
        <f>SUM(P6:P26)</f>
        <v>0</v>
      </c>
      <c r="Q27" s="24" t="str">
        <f t="shared" si="0"/>
        <v/>
      </c>
      <c r="R27" s="24" t="str">
        <f t="shared" si="1"/>
        <v/>
      </c>
      <c r="S27" s="25"/>
      <c r="T27" s="25"/>
    </row>
    <row r="28" customHeight="1" spans="1:20">
      <c r="A28" s="30" t="str">
        <f>封面!D9&amp;封面!F9</f>
        <v>产权持有人填表人：刘砚岷</v>
      </c>
      <c r="D28" s="416"/>
      <c r="E28" s="416"/>
      <c r="F28" s="416"/>
      <c r="G28" s="416"/>
      <c r="H28" s="416"/>
      <c r="I28" s="416"/>
      <c r="J28" s="417"/>
      <c r="K28" s="416"/>
      <c r="L28" s="168"/>
      <c r="M28" s="168"/>
      <c r="N28" s="168"/>
      <c r="O28" s="168"/>
      <c r="P28" s="168" t="str">
        <f>"评估人员："&amp;封面!F31</f>
        <v>评估人员：</v>
      </c>
      <c r="Q28" s="168"/>
      <c r="R28" s="168"/>
      <c r="S28" s="168"/>
      <c r="T28" s="168"/>
    </row>
    <row r="29" customHeight="1" spans="1:1">
      <c r="A29" s="30" t="str">
        <f>CONCATENATE(封面!D13,封面!F13,封面!G13,封面!H13,封面!I13,封面!J13,封面!K13)</f>
        <v>填表日期：2024年9月20日</v>
      </c>
    </row>
  </sheetData>
  <mergeCells count="3">
    <mergeCell ref="A2:S2"/>
    <mergeCell ref="A3:S3"/>
    <mergeCell ref="A27:C27"/>
  </mergeCells>
  <hyperlinks>
    <hyperlink ref="A1" location="索引目录!D38" display="返回索引页"/>
    <hyperlink ref="B1" location="'投资性房地产汇总 '!B9" display="返回"/>
  </hyperlinks>
  <printOptions horizontalCentered="1"/>
  <pageMargins left="0.354330708661417" right="0.354330708661417" top="0.78740157480315" bottom="0.78740157480315" header="1.02362204724409" footer="0.511811023622047"/>
  <pageSetup paperSize="9" scale="88" fitToHeight="0" orientation="landscape"/>
  <headerFooter alignWithMargins="0">
    <oddHeader>&amp;R&amp;"宋体,常规"&amp;9表&amp;"Times New Roman,常规"4-7-4
&amp;"宋体,常规"共&amp;"Times New Roman,常规"&amp;N&amp;"宋体,常规"页第&amp;"Times New Roman,常规"&amp;P&amp;"宋体,常规"页</oddHeader>
  </headerFooter>
  <legacyDrawing r:id="rId2"/>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P29"/>
  <sheetViews>
    <sheetView workbookViewId="0">
      <selection activeCell="A2" sqref="A2:AL2"/>
    </sheetView>
  </sheetViews>
  <sheetFormatPr defaultColWidth="11" defaultRowHeight="15.75" customHeight="1"/>
  <cols>
    <col min="1" max="1" width="5.4" style="4" customWidth="1"/>
    <col min="2" max="2" width="10.9" style="4" customWidth="1"/>
    <col min="3" max="3" width="12.5" style="4" customWidth="1"/>
    <col min="4" max="4" width="19.1" style="4" customWidth="1"/>
    <col min="5" max="5" width="11.6" style="4" customWidth="1" outlineLevel="1"/>
    <col min="6" max="10" width="9" style="4" customWidth="1" outlineLevel="1"/>
    <col min="11" max="11" width="11.4" style="4" customWidth="1" outlineLevel="1"/>
    <col min="12" max="14" width="7.1" style="4" customWidth="1"/>
    <col min="15" max="17" width="5.4" style="5" customWidth="1"/>
    <col min="18" max="23" width="5.4" style="5" customWidth="1" outlineLevel="1"/>
    <col min="24" max="24" width="9.4" style="5" customWidth="1" outlineLevel="1"/>
    <col min="25" max="25" width="7.6" style="5" customWidth="1"/>
    <col min="26" max="26" width="7.5" style="5" customWidth="1"/>
    <col min="27" max="27" width="10.4" style="5" customWidth="1"/>
    <col min="28" max="29" width="8.6" style="5" customWidth="1" outlineLevel="1"/>
    <col min="30" max="30" width="9.9" style="5" customWidth="1" outlineLevel="1"/>
    <col min="31" max="31" width="10" style="5" customWidth="1" outlineLevel="1"/>
    <col min="32" max="32" width="10.6" style="5" customWidth="1"/>
    <col min="33" max="34" width="10.5" style="5" customWidth="1"/>
    <col min="35" max="35" width="7" style="5" customWidth="1"/>
    <col min="36" max="36" width="10.5" style="5" customWidth="1"/>
    <col min="37" max="37" width="7" style="5" customWidth="1"/>
    <col min="38" max="38" width="7.6" style="5" customWidth="1"/>
    <col min="39" max="39" width="7.5" style="5" customWidth="1"/>
    <col min="40" max="40" width="17.5" style="5" customWidth="1" outlineLevel="1"/>
    <col min="41" max="41" width="10.1" style="5" customWidth="1" outlineLevel="1"/>
    <col min="42" max="42" width="15.1" style="5" customWidth="1" outlineLevel="1"/>
    <col min="43" max="16384" width="11" style="5"/>
  </cols>
  <sheetData>
    <row r="1" s="1" customFormat="1" ht="12" customHeight="1" spans="1:42">
      <c r="A1" s="6" t="s">
        <v>135</v>
      </c>
      <c r="B1" s="38" t="s">
        <v>429</v>
      </c>
      <c r="C1" s="124"/>
      <c r="D1" s="8"/>
      <c r="E1" s="8"/>
      <c r="F1" s="8"/>
      <c r="G1" s="8"/>
      <c r="H1" s="8"/>
      <c r="I1" s="8"/>
      <c r="J1" s="8"/>
      <c r="K1" s="8"/>
      <c r="L1" s="8"/>
      <c r="M1" s="8"/>
      <c r="N1" s="8"/>
      <c r="O1" s="9"/>
      <c r="P1" s="9"/>
      <c r="Q1" s="9"/>
      <c r="R1" s="9"/>
      <c r="S1" s="9"/>
      <c r="T1" s="9"/>
      <c r="U1" s="9"/>
      <c r="V1" s="9"/>
      <c r="W1" s="9"/>
      <c r="X1" s="9"/>
      <c r="Y1" s="9"/>
      <c r="Z1" s="9"/>
      <c r="AA1" s="9"/>
      <c r="AB1" s="9"/>
      <c r="AC1" s="9"/>
      <c r="AD1" s="9"/>
      <c r="AE1" s="9"/>
      <c r="AF1" s="9"/>
      <c r="AG1" s="9"/>
      <c r="AH1" s="9"/>
      <c r="AI1" s="9"/>
      <c r="AJ1" s="9"/>
      <c r="AK1" s="9"/>
      <c r="AL1" s="9"/>
      <c r="AM1" s="9"/>
      <c r="AN1" s="9"/>
      <c r="AP1" s="9"/>
    </row>
    <row r="2" s="2" customFormat="1" ht="29.4" customHeight="1" spans="1:42">
      <c r="A2" s="10" t="s">
        <v>786</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412"/>
      <c r="AN2" s="412"/>
      <c r="AP2" s="412"/>
    </row>
    <row r="3" ht="14.25" customHeight="1" spans="1:40">
      <c r="A3" s="12" t="str">
        <f>CONCATENATE(封面!D7,封面!F7,封面!G7,封面!H7,封面!I7,封面!J7,封面!K7)</f>
        <v>评估基准日：2024年8月31日</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3"/>
    </row>
    <row r="4" customHeight="1" spans="1:40">
      <c r="A4" s="14" t="str">
        <f>封面!D5&amp;封面!F5</f>
        <v>产权持有人：中石油昆仑燃气有限公司开封分公司</v>
      </c>
      <c r="B4" s="14"/>
      <c r="AM4" s="15" t="e">
        <f>#REF!</f>
        <v>#REF!</v>
      </c>
      <c r="AN4" s="15"/>
    </row>
    <row r="5" s="3" customFormat="1" ht="18.75" customHeight="1" spans="1:42">
      <c r="A5" s="16" t="s">
        <v>462</v>
      </c>
      <c r="B5" s="110" t="s">
        <v>787</v>
      </c>
      <c r="C5" s="16" t="s">
        <v>748</v>
      </c>
      <c r="D5" s="16" t="s">
        <v>788</v>
      </c>
      <c r="E5" s="141" t="s">
        <v>789</v>
      </c>
      <c r="F5" s="401" t="s">
        <v>790</v>
      </c>
      <c r="G5" s="173"/>
      <c r="H5" s="173"/>
      <c r="I5" s="173"/>
      <c r="J5" s="173"/>
      <c r="K5" s="174"/>
      <c r="L5" s="131" t="s">
        <v>475</v>
      </c>
      <c r="M5" s="131" t="s">
        <v>636</v>
      </c>
      <c r="N5" s="131" t="s">
        <v>752</v>
      </c>
      <c r="O5" s="143" t="s">
        <v>791</v>
      </c>
      <c r="P5" s="143" t="s">
        <v>792</v>
      </c>
      <c r="Q5" s="143" t="s">
        <v>793</v>
      </c>
      <c r="R5" s="406" t="s">
        <v>794</v>
      </c>
      <c r="S5" s="406" t="s">
        <v>753</v>
      </c>
      <c r="T5" s="406" t="s">
        <v>754</v>
      </c>
      <c r="U5" s="407" t="s">
        <v>795</v>
      </c>
      <c r="V5" s="407" t="s">
        <v>796</v>
      </c>
      <c r="W5" s="407" t="s">
        <v>797</v>
      </c>
      <c r="X5" s="407" t="s">
        <v>798</v>
      </c>
      <c r="Y5" s="143" t="s">
        <v>799</v>
      </c>
      <c r="Z5" s="143" t="s">
        <v>757</v>
      </c>
      <c r="AA5" s="110" t="s">
        <v>755</v>
      </c>
      <c r="AB5" s="143" t="s">
        <v>758</v>
      </c>
      <c r="AC5" s="143" t="s">
        <v>759</v>
      </c>
      <c r="AD5" s="19" t="s">
        <v>433</v>
      </c>
      <c r="AE5" s="52"/>
      <c r="AF5" s="147" t="s">
        <v>434</v>
      </c>
      <c r="AG5" s="397"/>
      <c r="AH5" s="19" t="s">
        <v>435</v>
      </c>
      <c r="AI5" s="46"/>
      <c r="AJ5" s="46"/>
      <c r="AK5" s="111" t="s">
        <v>467</v>
      </c>
      <c r="AL5" s="143" t="s">
        <v>760</v>
      </c>
      <c r="AM5" s="111" t="s">
        <v>476</v>
      </c>
      <c r="AN5" s="19" t="s">
        <v>761</v>
      </c>
      <c r="AO5" s="138" t="s">
        <v>628</v>
      </c>
      <c r="AP5" s="398" t="s">
        <v>762</v>
      </c>
    </row>
    <row r="6" s="3" customFormat="1" ht="18.75" customHeight="1" spans="1:42">
      <c r="A6" s="43"/>
      <c r="B6" s="43"/>
      <c r="C6" s="43"/>
      <c r="D6" s="43"/>
      <c r="E6" s="142"/>
      <c r="F6" s="135" t="s">
        <v>763</v>
      </c>
      <c r="G6" s="135" t="s">
        <v>764</v>
      </c>
      <c r="H6" s="135" t="s">
        <v>765</v>
      </c>
      <c r="I6" s="135" t="s">
        <v>766</v>
      </c>
      <c r="J6" s="135" t="s">
        <v>767</v>
      </c>
      <c r="K6" s="135" t="s">
        <v>768</v>
      </c>
      <c r="L6" s="132"/>
      <c r="M6" s="132"/>
      <c r="N6" s="132"/>
      <c r="O6" s="144"/>
      <c r="P6" s="144"/>
      <c r="Q6" s="144"/>
      <c r="R6" s="408"/>
      <c r="S6" s="408"/>
      <c r="T6" s="408"/>
      <c r="U6" s="409"/>
      <c r="V6" s="409"/>
      <c r="W6" s="409"/>
      <c r="X6" s="409"/>
      <c r="Y6" s="144"/>
      <c r="Z6" s="144"/>
      <c r="AA6" s="43"/>
      <c r="AB6" s="144"/>
      <c r="AC6" s="144"/>
      <c r="AD6" s="19" t="s">
        <v>769</v>
      </c>
      <c r="AE6" s="17" t="s">
        <v>770</v>
      </c>
      <c r="AF6" s="55" t="s">
        <v>769</v>
      </c>
      <c r="AG6" s="19" t="s">
        <v>770</v>
      </c>
      <c r="AH6" s="19" t="s">
        <v>769</v>
      </c>
      <c r="AI6" s="19" t="s">
        <v>629</v>
      </c>
      <c r="AJ6" s="19" t="s">
        <v>770</v>
      </c>
      <c r="AK6" s="46"/>
      <c r="AL6" s="396"/>
      <c r="AM6" s="46"/>
      <c r="AN6" s="46"/>
      <c r="AO6" s="139"/>
      <c r="AP6" s="178"/>
    </row>
    <row r="7" customHeight="1" spans="1:42">
      <c r="A7" s="20"/>
      <c r="B7" s="21"/>
      <c r="C7" s="21"/>
      <c r="D7" s="21"/>
      <c r="E7" s="120"/>
      <c r="F7" s="120"/>
      <c r="G7" s="120"/>
      <c r="H7" s="120"/>
      <c r="I7" s="120"/>
      <c r="J7" s="120"/>
      <c r="K7" s="120"/>
      <c r="L7" s="20"/>
      <c r="M7" s="20"/>
      <c r="N7" s="20"/>
      <c r="O7" s="59"/>
      <c r="P7" s="59"/>
      <c r="Q7" s="59"/>
      <c r="R7" s="410"/>
      <c r="S7" s="410"/>
      <c r="T7" s="410"/>
      <c r="U7" s="410"/>
      <c r="V7" s="410"/>
      <c r="W7" s="410"/>
      <c r="X7" s="411"/>
      <c r="Y7" s="84"/>
      <c r="Z7" s="84" t="str">
        <f t="shared" ref="Z7:Z25" si="0">IF(Y7=0,"",AF7/Y7)</f>
        <v/>
      </c>
      <c r="AA7" s="29"/>
      <c r="AB7" s="24"/>
      <c r="AC7" s="48"/>
      <c r="AD7" s="24"/>
      <c r="AE7" s="23"/>
      <c r="AF7" s="26"/>
      <c r="AG7" s="24"/>
      <c r="AH7" s="24"/>
      <c r="AI7" s="197"/>
      <c r="AJ7" s="24">
        <f>IF(AO7="成本法",ROUND(AH7*AI7/100,0),AH7)</f>
        <v>0</v>
      </c>
      <c r="AK7" s="24" t="str">
        <f t="shared" ref="AK7:AK27" si="1">IF(AG7=0,"",(AJ7-AG7)/AG7*100)</f>
        <v/>
      </c>
      <c r="AL7" s="24" t="str">
        <f t="shared" ref="AL7:AL24" si="2">IF(Y7=0,"",AH7/Y7)</f>
        <v/>
      </c>
      <c r="AM7" s="134"/>
      <c r="AN7" s="25"/>
      <c r="AO7" s="414" t="s">
        <v>630</v>
      </c>
      <c r="AP7" s="400"/>
    </row>
    <row r="8" customHeight="1" spans="1:42">
      <c r="A8" s="20"/>
      <c r="B8" s="21"/>
      <c r="C8" s="21"/>
      <c r="D8" s="21"/>
      <c r="E8" s="120"/>
      <c r="F8" s="120"/>
      <c r="G8" s="120"/>
      <c r="H8" s="120"/>
      <c r="I8" s="120"/>
      <c r="J8" s="120"/>
      <c r="K8" s="120"/>
      <c r="L8" s="20"/>
      <c r="M8" s="20"/>
      <c r="N8" s="20"/>
      <c r="O8" s="59"/>
      <c r="P8" s="59"/>
      <c r="Q8" s="59"/>
      <c r="R8" s="410"/>
      <c r="S8" s="410"/>
      <c r="T8" s="410"/>
      <c r="U8" s="410"/>
      <c r="V8" s="410"/>
      <c r="W8" s="410"/>
      <c r="X8" s="411"/>
      <c r="Y8" s="84"/>
      <c r="Z8" s="84" t="str">
        <f t="shared" si="0"/>
        <v/>
      </c>
      <c r="AA8" s="29"/>
      <c r="AB8" s="24"/>
      <c r="AC8" s="48"/>
      <c r="AD8" s="24"/>
      <c r="AE8" s="23"/>
      <c r="AF8" s="26"/>
      <c r="AG8" s="24"/>
      <c r="AH8" s="24"/>
      <c r="AI8" s="197"/>
      <c r="AJ8" s="24">
        <f t="shared" ref="AJ8:AJ24" si="3">IF(AO8="成本法",ROUND(AH8*AI8/100,0),AH8)</f>
        <v>0</v>
      </c>
      <c r="AK8" s="24" t="str">
        <f t="shared" si="1"/>
        <v/>
      </c>
      <c r="AL8" s="24" t="str">
        <f t="shared" si="2"/>
        <v/>
      </c>
      <c r="AM8" s="134"/>
      <c r="AN8" s="413"/>
      <c r="AO8" s="140" t="s">
        <v>630</v>
      </c>
      <c r="AP8" s="400"/>
    </row>
    <row r="9" customHeight="1" spans="1:42">
      <c r="A9" s="20"/>
      <c r="B9" s="21"/>
      <c r="C9" s="21"/>
      <c r="D9" s="21"/>
      <c r="E9" s="120"/>
      <c r="F9" s="120"/>
      <c r="G9" s="120"/>
      <c r="H9" s="120"/>
      <c r="I9" s="120"/>
      <c r="J9" s="120"/>
      <c r="K9" s="120"/>
      <c r="L9" s="20"/>
      <c r="M9" s="20"/>
      <c r="N9" s="20"/>
      <c r="O9" s="59"/>
      <c r="P9" s="59"/>
      <c r="Q9" s="59"/>
      <c r="R9" s="410"/>
      <c r="S9" s="410"/>
      <c r="T9" s="410"/>
      <c r="U9" s="410"/>
      <c r="V9" s="410"/>
      <c r="W9" s="410"/>
      <c r="X9" s="411"/>
      <c r="Y9" s="84"/>
      <c r="Z9" s="84" t="str">
        <f t="shared" si="0"/>
        <v/>
      </c>
      <c r="AA9" s="29"/>
      <c r="AB9" s="24"/>
      <c r="AC9" s="48"/>
      <c r="AD9" s="24"/>
      <c r="AE9" s="23"/>
      <c r="AF9" s="26"/>
      <c r="AG9" s="24"/>
      <c r="AH9" s="24"/>
      <c r="AI9" s="197"/>
      <c r="AJ9" s="24">
        <f t="shared" si="3"/>
        <v>0</v>
      </c>
      <c r="AK9" s="24" t="str">
        <f t="shared" si="1"/>
        <v/>
      </c>
      <c r="AL9" s="24" t="str">
        <f t="shared" si="2"/>
        <v/>
      </c>
      <c r="AM9" s="134"/>
      <c r="AN9" s="25"/>
      <c r="AO9" s="140" t="s">
        <v>630</v>
      </c>
      <c r="AP9" s="400"/>
    </row>
    <row r="10" customHeight="1" spans="1:42">
      <c r="A10" s="20"/>
      <c r="B10" s="21"/>
      <c r="C10" s="21"/>
      <c r="D10" s="21"/>
      <c r="E10" s="120"/>
      <c r="F10" s="120"/>
      <c r="G10" s="120"/>
      <c r="H10" s="120"/>
      <c r="I10" s="120"/>
      <c r="J10" s="120"/>
      <c r="K10" s="120"/>
      <c r="L10" s="20"/>
      <c r="M10" s="20"/>
      <c r="N10" s="20"/>
      <c r="O10" s="59"/>
      <c r="P10" s="59"/>
      <c r="Q10" s="59"/>
      <c r="R10" s="410"/>
      <c r="S10" s="410"/>
      <c r="T10" s="410"/>
      <c r="U10" s="410"/>
      <c r="V10" s="410"/>
      <c r="W10" s="410"/>
      <c r="X10" s="411"/>
      <c r="Y10" s="84"/>
      <c r="Z10" s="84" t="str">
        <f t="shared" si="0"/>
        <v/>
      </c>
      <c r="AA10" s="29"/>
      <c r="AB10" s="24"/>
      <c r="AC10" s="48"/>
      <c r="AD10" s="24"/>
      <c r="AE10" s="23"/>
      <c r="AF10" s="26"/>
      <c r="AG10" s="24"/>
      <c r="AH10" s="24"/>
      <c r="AI10" s="197"/>
      <c r="AJ10" s="24">
        <f t="shared" si="3"/>
        <v>0</v>
      </c>
      <c r="AK10" s="24" t="str">
        <f t="shared" si="1"/>
        <v/>
      </c>
      <c r="AL10" s="24" t="str">
        <f t="shared" si="2"/>
        <v/>
      </c>
      <c r="AM10" s="134"/>
      <c r="AN10" s="25"/>
      <c r="AO10" s="140" t="s">
        <v>630</v>
      </c>
      <c r="AP10" s="400"/>
    </row>
    <row r="11" customHeight="1" spans="1:42">
      <c r="A11" s="20"/>
      <c r="B11" s="21"/>
      <c r="C11" s="21"/>
      <c r="D11" s="21"/>
      <c r="E11" s="120"/>
      <c r="F11" s="120"/>
      <c r="G11" s="120"/>
      <c r="H11" s="120"/>
      <c r="I11" s="120"/>
      <c r="J11" s="120"/>
      <c r="K11" s="120"/>
      <c r="L11" s="20"/>
      <c r="M11" s="20"/>
      <c r="N11" s="20"/>
      <c r="O11" s="59"/>
      <c r="P11" s="59"/>
      <c r="Q11" s="59"/>
      <c r="R11" s="410"/>
      <c r="S11" s="410"/>
      <c r="T11" s="410"/>
      <c r="U11" s="410"/>
      <c r="V11" s="410"/>
      <c r="W11" s="410"/>
      <c r="X11" s="411"/>
      <c r="Y11" s="84"/>
      <c r="Z11" s="84" t="str">
        <f t="shared" si="0"/>
        <v/>
      </c>
      <c r="AA11" s="29"/>
      <c r="AB11" s="24"/>
      <c r="AC11" s="48"/>
      <c r="AD11" s="24"/>
      <c r="AE11" s="23"/>
      <c r="AF11" s="26"/>
      <c r="AG11" s="24"/>
      <c r="AH11" s="24"/>
      <c r="AI11" s="197"/>
      <c r="AJ11" s="24">
        <f t="shared" si="3"/>
        <v>0</v>
      </c>
      <c r="AK11" s="24" t="str">
        <f t="shared" si="1"/>
        <v/>
      </c>
      <c r="AL11" s="24" t="str">
        <f t="shared" si="2"/>
        <v/>
      </c>
      <c r="AM11" s="134"/>
      <c r="AN11" s="25"/>
      <c r="AO11" s="140" t="s">
        <v>630</v>
      </c>
      <c r="AP11" s="400"/>
    </row>
    <row r="12" customHeight="1" spans="1:42">
      <c r="A12" s="20"/>
      <c r="B12" s="21"/>
      <c r="C12" s="21"/>
      <c r="D12" s="21"/>
      <c r="E12" s="120"/>
      <c r="F12" s="120"/>
      <c r="G12" s="120"/>
      <c r="H12" s="120"/>
      <c r="I12" s="120"/>
      <c r="J12" s="120"/>
      <c r="K12" s="120"/>
      <c r="L12" s="20"/>
      <c r="M12" s="20"/>
      <c r="N12" s="20"/>
      <c r="O12" s="59"/>
      <c r="P12" s="59"/>
      <c r="Q12" s="59"/>
      <c r="R12" s="410"/>
      <c r="S12" s="410"/>
      <c r="T12" s="410"/>
      <c r="U12" s="410"/>
      <c r="V12" s="410"/>
      <c r="W12" s="410"/>
      <c r="X12" s="411"/>
      <c r="Y12" s="84"/>
      <c r="Z12" s="84" t="str">
        <f t="shared" si="0"/>
        <v/>
      </c>
      <c r="AA12" s="29"/>
      <c r="AB12" s="24"/>
      <c r="AC12" s="48"/>
      <c r="AD12" s="24"/>
      <c r="AE12" s="23"/>
      <c r="AF12" s="26"/>
      <c r="AG12" s="24"/>
      <c r="AH12" s="24"/>
      <c r="AI12" s="197"/>
      <c r="AJ12" s="24">
        <f t="shared" si="3"/>
        <v>0</v>
      </c>
      <c r="AK12" s="24" t="str">
        <f t="shared" si="1"/>
        <v/>
      </c>
      <c r="AL12" s="24" t="str">
        <f t="shared" si="2"/>
        <v/>
      </c>
      <c r="AM12" s="134"/>
      <c r="AN12" s="25"/>
      <c r="AO12" s="140" t="s">
        <v>630</v>
      </c>
      <c r="AP12" s="400"/>
    </row>
    <row r="13" customHeight="1" spans="1:42">
      <c r="A13" s="20"/>
      <c r="B13" s="21"/>
      <c r="C13" s="21"/>
      <c r="D13" s="21"/>
      <c r="E13" s="120"/>
      <c r="F13" s="120"/>
      <c r="G13" s="120"/>
      <c r="H13" s="120"/>
      <c r="I13" s="120"/>
      <c r="J13" s="120"/>
      <c r="K13" s="120"/>
      <c r="L13" s="20"/>
      <c r="M13" s="20"/>
      <c r="N13" s="20"/>
      <c r="O13" s="59"/>
      <c r="P13" s="59"/>
      <c r="Q13" s="59"/>
      <c r="R13" s="410"/>
      <c r="S13" s="410"/>
      <c r="T13" s="410"/>
      <c r="U13" s="410"/>
      <c r="V13" s="410"/>
      <c r="W13" s="410"/>
      <c r="X13" s="411"/>
      <c r="Y13" s="84"/>
      <c r="Z13" s="84" t="str">
        <f t="shared" si="0"/>
        <v/>
      </c>
      <c r="AA13" s="29"/>
      <c r="AB13" s="24"/>
      <c r="AC13" s="48"/>
      <c r="AD13" s="24"/>
      <c r="AE13" s="23"/>
      <c r="AF13" s="26"/>
      <c r="AG13" s="24"/>
      <c r="AH13" s="24"/>
      <c r="AI13" s="197"/>
      <c r="AJ13" s="24">
        <f t="shared" si="3"/>
        <v>0</v>
      </c>
      <c r="AK13" s="24" t="str">
        <f t="shared" si="1"/>
        <v/>
      </c>
      <c r="AL13" s="24" t="str">
        <f t="shared" si="2"/>
        <v/>
      </c>
      <c r="AM13" s="134"/>
      <c r="AN13" s="25"/>
      <c r="AO13" s="140" t="s">
        <v>630</v>
      </c>
      <c r="AP13" s="400"/>
    </row>
    <row r="14" customHeight="1" spans="1:42">
      <c r="A14" s="20"/>
      <c r="B14" s="21"/>
      <c r="C14" s="21"/>
      <c r="D14" s="21"/>
      <c r="E14" s="120"/>
      <c r="F14" s="120"/>
      <c r="G14" s="120"/>
      <c r="H14" s="120"/>
      <c r="I14" s="120"/>
      <c r="J14" s="120"/>
      <c r="K14" s="120"/>
      <c r="L14" s="20"/>
      <c r="M14" s="20"/>
      <c r="N14" s="20"/>
      <c r="O14" s="59"/>
      <c r="P14" s="59"/>
      <c r="Q14" s="59"/>
      <c r="R14" s="410"/>
      <c r="S14" s="410"/>
      <c r="T14" s="410"/>
      <c r="U14" s="410"/>
      <c r="V14" s="410"/>
      <c r="W14" s="410"/>
      <c r="X14" s="411"/>
      <c r="Y14" s="84"/>
      <c r="Z14" s="84" t="str">
        <f t="shared" si="0"/>
        <v/>
      </c>
      <c r="AA14" s="29"/>
      <c r="AB14" s="24"/>
      <c r="AC14" s="48"/>
      <c r="AD14" s="24"/>
      <c r="AE14" s="23"/>
      <c r="AF14" s="26"/>
      <c r="AG14" s="24"/>
      <c r="AH14" s="24"/>
      <c r="AI14" s="197"/>
      <c r="AJ14" s="24">
        <f t="shared" si="3"/>
        <v>0</v>
      </c>
      <c r="AK14" s="24" t="str">
        <f t="shared" si="1"/>
        <v/>
      </c>
      <c r="AL14" s="24" t="str">
        <f t="shared" si="2"/>
        <v/>
      </c>
      <c r="AM14" s="134"/>
      <c r="AN14" s="25"/>
      <c r="AO14" s="140" t="s">
        <v>630</v>
      </c>
      <c r="AP14" s="400"/>
    </row>
    <row r="15" customHeight="1" spans="1:42">
      <c r="A15" s="20"/>
      <c r="B15" s="21"/>
      <c r="C15" s="21"/>
      <c r="D15" s="21"/>
      <c r="E15" s="120"/>
      <c r="F15" s="120"/>
      <c r="G15" s="120"/>
      <c r="H15" s="120"/>
      <c r="I15" s="120"/>
      <c r="J15" s="120"/>
      <c r="K15" s="120"/>
      <c r="L15" s="20"/>
      <c r="M15" s="20"/>
      <c r="N15" s="20"/>
      <c r="O15" s="59"/>
      <c r="P15" s="59"/>
      <c r="Q15" s="59"/>
      <c r="R15" s="410"/>
      <c r="S15" s="410"/>
      <c r="T15" s="410"/>
      <c r="U15" s="410"/>
      <c r="V15" s="410"/>
      <c r="W15" s="410"/>
      <c r="X15" s="411"/>
      <c r="Y15" s="84"/>
      <c r="Z15" s="84" t="str">
        <f t="shared" si="0"/>
        <v/>
      </c>
      <c r="AA15" s="29"/>
      <c r="AB15" s="24"/>
      <c r="AC15" s="48"/>
      <c r="AD15" s="24"/>
      <c r="AE15" s="23"/>
      <c r="AF15" s="26"/>
      <c r="AG15" s="24"/>
      <c r="AH15" s="24"/>
      <c r="AI15" s="197"/>
      <c r="AJ15" s="24">
        <f t="shared" si="3"/>
        <v>0</v>
      </c>
      <c r="AK15" s="24" t="str">
        <f t="shared" si="1"/>
        <v/>
      </c>
      <c r="AL15" s="24" t="str">
        <f t="shared" si="2"/>
        <v/>
      </c>
      <c r="AM15" s="134"/>
      <c r="AN15" s="25"/>
      <c r="AO15" s="140" t="s">
        <v>630</v>
      </c>
      <c r="AP15" s="400"/>
    </row>
    <row r="16" customHeight="1" spans="1:42">
      <c r="A16" s="20"/>
      <c r="B16" s="21"/>
      <c r="C16" s="21"/>
      <c r="D16" s="21"/>
      <c r="E16" s="120"/>
      <c r="F16" s="120"/>
      <c r="G16" s="120"/>
      <c r="H16" s="120"/>
      <c r="I16" s="120"/>
      <c r="J16" s="120"/>
      <c r="K16" s="120"/>
      <c r="L16" s="20"/>
      <c r="M16" s="20"/>
      <c r="N16" s="20"/>
      <c r="O16" s="59"/>
      <c r="P16" s="59"/>
      <c r="Q16" s="59"/>
      <c r="R16" s="410"/>
      <c r="S16" s="410"/>
      <c r="T16" s="410"/>
      <c r="U16" s="410"/>
      <c r="V16" s="410"/>
      <c r="W16" s="410"/>
      <c r="X16" s="411"/>
      <c r="Y16" s="84"/>
      <c r="Z16" s="84" t="str">
        <f t="shared" si="0"/>
        <v/>
      </c>
      <c r="AA16" s="29"/>
      <c r="AB16" s="24"/>
      <c r="AC16" s="48"/>
      <c r="AD16" s="24"/>
      <c r="AE16" s="23"/>
      <c r="AF16" s="26"/>
      <c r="AG16" s="24"/>
      <c r="AH16" s="24"/>
      <c r="AI16" s="197"/>
      <c r="AJ16" s="24">
        <f t="shared" si="3"/>
        <v>0</v>
      </c>
      <c r="AK16" s="24" t="str">
        <f t="shared" si="1"/>
        <v/>
      </c>
      <c r="AL16" s="24" t="str">
        <f t="shared" si="2"/>
        <v/>
      </c>
      <c r="AM16" s="134"/>
      <c r="AN16" s="25"/>
      <c r="AO16" s="140" t="s">
        <v>630</v>
      </c>
      <c r="AP16" s="400"/>
    </row>
    <row r="17" customHeight="1" spans="1:42">
      <c r="A17" s="20"/>
      <c r="B17" s="21"/>
      <c r="C17" s="21"/>
      <c r="D17" s="21"/>
      <c r="E17" s="120"/>
      <c r="F17" s="120"/>
      <c r="G17" s="120"/>
      <c r="H17" s="120"/>
      <c r="I17" s="120"/>
      <c r="J17" s="120"/>
      <c r="K17" s="120"/>
      <c r="L17" s="20"/>
      <c r="M17" s="20"/>
      <c r="N17" s="20"/>
      <c r="O17" s="59"/>
      <c r="P17" s="59"/>
      <c r="Q17" s="59"/>
      <c r="R17" s="410"/>
      <c r="S17" s="410"/>
      <c r="T17" s="410"/>
      <c r="U17" s="410"/>
      <c r="V17" s="410"/>
      <c r="W17" s="410"/>
      <c r="X17" s="411"/>
      <c r="Y17" s="84"/>
      <c r="Z17" s="84" t="str">
        <f t="shared" si="0"/>
        <v/>
      </c>
      <c r="AA17" s="29"/>
      <c r="AB17" s="24"/>
      <c r="AC17" s="48"/>
      <c r="AD17" s="24"/>
      <c r="AE17" s="23"/>
      <c r="AF17" s="26"/>
      <c r="AG17" s="24"/>
      <c r="AH17" s="24"/>
      <c r="AI17" s="197"/>
      <c r="AJ17" s="24">
        <f t="shared" si="3"/>
        <v>0</v>
      </c>
      <c r="AK17" s="24" t="str">
        <f t="shared" si="1"/>
        <v/>
      </c>
      <c r="AL17" s="24" t="str">
        <f t="shared" si="2"/>
        <v/>
      </c>
      <c r="AM17" s="134"/>
      <c r="AN17" s="25"/>
      <c r="AO17" s="140" t="s">
        <v>630</v>
      </c>
      <c r="AP17" s="400"/>
    </row>
    <row r="18" customHeight="1" spans="1:42">
      <c r="A18" s="20"/>
      <c r="B18" s="21"/>
      <c r="C18" s="21"/>
      <c r="D18" s="21"/>
      <c r="E18" s="120"/>
      <c r="F18" s="120"/>
      <c r="G18" s="120"/>
      <c r="H18" s="120"/>
      <c r="I18" s="120"/>
      <c r="J18" s="120"/>
      <c r="K18" s="120"/>
      <c r="L18" s="20"/>
      <c r="M18" s="20"/>
      <c r="N18" s="20"/>
      <c r="O18" s="59"/>
      <c r="P18" s="59"/>
      <c r="Q18" s="59"/>
      <c r="R18" s="410"/>
      <c r="S18" s="410"/>
      <c r="T18" s="410"/>
      <c r="U18" s="410"/>
      <c r="V18" s="410"/>
      <c r="W18" s="410"/>
      <c r="X18" s="411"/>
      <c r="Y18" s="84"/>
      <c r="Z18" s="84" t="str">
        <f t="shared" si="0"/>
        <v/>
      </c>
      <c r="AA18" s="29"/>
      <c r="AB18" s="24"/>
      <c r="AC18" s="48"/>
      <c r="AD18" s="24"/>
      <c r="AE18" s="23"/>
      <c r="AF18" s="26"/>
      <c r="AG18" s="24"/>
      <c r="AH18" s="24"/>
      <c r="AI18" s="197"/>
      <c r="AJ18" s="24">
        <f t="shared" si="3"/>
        <v>0</v>
      </c>
      <c r="AK18" s="24" t="str">
        <f t="shared" si="1"/>
        <v/>
      </c>
      <c r="AL18" s="24" t="str">
        <f t="shared" si="2"/>
        <v/>
      </c>
      <c r="AM18" s="134"/>
      <c r="AN18" s="25"/>
      <c r="AO18" s="140" t="s">
        <v>630</v>
      </c>
      <c r="AP18" s="400"/>
    </row>
    <row r="19" customHeight="1" spans="1:42">
      <c r="A19" s="20"/>
      <c r="B19" s="21"/>
      <c r="C19" s="21"/>
      <c r="D19" s="21"/>
      <c r="E19" s="120"/>
      <c r="F19" s="120"/>
      <c r="G19" s="120"/>
      <c r="H19" s="120"/>
      <c r="I19" s="120"/>
      <c r="J19" s="120"/>
      <c r="K19" s="120"/>
      <c r="L19" s="20"/>
      <c r="M19" s="20"/>
      <c r="N19" s="20"/>
      <c r="O19" s="59"/>
      <c r="P19" s="59"/>
      <c r="Q19" s="59"/>
      <c r="R19" s="410"/>
      <c r="S19" s="410"/>
      <c r="T19" s="410"/>
      <c r="U19" s="410"/>
      <c r="V19" s="410"/>
      <c r="W19" s="410"/>
      <c r="X19" s="411"/>
      <c r="Y19" s="84"/>
      <c r="Z19" s="84" t="str">
        <f t="shared" si="0"/>
        <v/>
      </c>
      <c r="AA19" s="29"/>
      <c r="AB19" s="24"/>
      <c r="AC19" s="48"/>
      <c r="AD19" s="24"/>
      <c r="AE19" s="23"/>
      <c r="AF19" s="26"/>
      <c r="AG19" s="24"/>
      <c r="AH19" s="24"/>
      <c r="AI19" s="197"/>
      <c r="AJ19" s="24">
        <f t="shared" si="3"/>
        <v>0</v>
      </c>
      <c r="AK19" s="24" t="str">
        <f t="shared" si="1"/>
        <v/>
      </c>
      <c r="AL19" s="24" t="str">
        <f t="shared" si="2"/>
        <v/>
      </c>
      <c r="AM19" s="134"/>
      <c r="AN19" s="25"/>
      <c r="AO19" s="140" t="s">
        <v>630</v>
      </c>
      <c r="AP19" s="400"/>
    </row>
    <row r="20" customHeight="1" spans="1:42">
      <c r="A20" s="20"/>
      <c r="B20" s="21"/>
      <c r="C20" s="21"/>
      <c r="D20" s="21"/>
      <c r="E20" s="120"/>
      <c r="F20" s="120"/>
      <c r="G20" s="120"/>
      <c r="H20" s="120"/>
      <c r="I20" s="120"/>
      <c r="J20" s="120"/>
      <c r="K20" s="120"/>
      <c r="L20" s="20"/>
      <c r="M20" s="20"/>
      <c r="N20" s="20"/>
      <c r="O20" s="59"/>
      <c r="P20" s="59"/>
      <c r="Q20" s="59"/>
      <c r="R20" s="410"/>
      <c r="S20" s="410"/>
      <c r="T20" s="410"/>
      <c r="U20" s="410"/>
      <c r="V20" s="410"/>
      <c r="W20" s="410"/>
      <c r="X20" s="411"/>
      <c r="Y20" s="84"/>
      <c r="Z20" s="84" t="str">
        <f t="shared" si="0"/>
        <v/>
      </c>
      <c r="AA20" s="29"/>
      <c r="AB20" s="24"/>
      <c r="AC20" s="48"/>
      <c r="AD20" s="24"/>
      <c r="AE20" s="23"/>
      <c r="AF20" s="26"/>
      <c r="AG20" s="24"/>
      <c r="AH20" s="24"/>
      <c r="AI20" s="197"/>
      <c r="AJ20" s="24">
        <f t="shared" si="3"/>
        <v>0</v>
      </c>
      <c r="AK20" s="24" t="str">
        <f t="shared" si="1"/>
        <v/>
      </c>
      <c r="AL20" s="24" t="str">
        <f t="shared" si="2"/>
        <v/>
      </c>
      <c r="AM20" s="134"/>
      <c r="AN20" s="25"/>
      <c r="AO20" s="140" t="s">
        <v>630</v>
      </c>
      <c r="AP20" s="400"/>
    </row>
    <row r="21" customHeight="1" spans="1:42">
      <c r="A21" s="20"/>
      <c r="B21" s="21"/>
      <c r="C21" s="21"/>
      <c r="D21" s="21"/>
      <c r="E21" s="120"/>
      <c r="F21" s="120"/>
      <c r="G21" s="120"/>
      <c r="H21" s="120"/>
      <c r="I21" s="120"/>
      <c r="J21" s="120"/>
      <c r="K21" s="120"/>
      <c r="L21" s="20"/>
      <c r="M21" s="20"/>
      <c r="N21" s="20"/>
      <c r="O21" s="59"/>
      <c r="P21" s="59"/>
      <c r="Q21" s="59"/>
      <c r="R21" s="410"/>
      <c r="S21" s="410"/>
      <c r="T21" s="410"/>
      <c r="U21" s="410"/>
      <c r="V21" s="410"/>
      <c r="W21" s="410"/>
      <c r="X21" s="411"/>
      <c r="Y21" s="84"/>
      <c r="Z21" s="84" t="str">
        <f t="shared" si="0"/>
        <v/>
      </c>
      <c r="AA21" s="29"/>
      <c r="AB21" s="24"/>
      <c r="AC21" s="48"/>
      <c r="AD21" s="24"/>
      <c r="AE21" s="23"/>
      <c r="AF21" s="26"/>
      <c r="AG21" s="24"/>
      <c r="AH21" s="24"/>
      <c r="AI21" s="197"/>
      <c r="AJ21" s="24">
        <f t="shared" si="3"/>
        <v>0</v>
      </c>
      <c r="AK21" s="24" t="str">
        <f t="shared" si="1"/>
        <v/>
      </c>
      <c r="AL21" s="24" t="str">
        <f t="shared" si="2"/>
        <v/>
      </c>
      <c r="AM21" s="134"/>
      <c r="AN21" s="25"/>
      <c r="AO21" s="140" t="s">
        <v>630</v>
      </c>
      <c r="AP21" s="400"/>
    </row>
    <row r="22" customHeight="1" spans="1:42">
      <c r="A22" s="20"/>
      <c r="B22" s="21"/>
      <c r="C22" s="21"/>
      <c r="D22" s="21"/>
      <c r="E22" s="120"/>
      <c r="F22" s="120"/>
      <c r="G22" s="120"/>
      <c r="H22" s="120"/>
      <c r="I22" s="120"/>
      <c r="J22" s="120"/>
      <c r="K22" s="120"/>
      <c r="L22" s="20"/>
      <c r="M22" s="20"/>
      <c r="N22" s="20"/>
      <c r="O22" s="59"/>
      <c r="P22" s="59"/>
      <c r="Q22" s="59"/>
      <c r="R22" s="410"/>
      <c r="S22" s="410"/>
      <c r="T22" s="410"/>
      <c r="U22" s="410"/>
      <c r="V22" s="410"/>
      <c r="W22" s="410"/>
      <c r="X22" s="411"/>
      <c r="Y22" s="84"/>
      <c r="Z22" s="84" t="str">
        <f t="shared" si="0"/>
        <v/>
      </c>
      <c r="AA22" s="29"/>
      <c r="AB22" s="24"/>
      <c r="AC22" s="48"/>
      <c r="AD22" s="24"/>
      <c r="AE22" s="23"/>
      <c r="AF22" s="26"/>
      <c r="AG22" s="24"/>
      <c r="AH22" s="24"/>
      <c r="AI22" s="197"/>
      <c r="AJ22" s="24">
        <f t="shared" si="3"/>
        <v>0</v>
      </c>
      <c r="AK22" s="24" t="str">
        <f t="shared" si="1"/>
        <v/>
      </c>
      <c r="AL22" s="24" t="str">
        <f t="shared" si="2"/>
        <v/>
      </c>
      <c r="AM22" s="134"/>
      <c r="AN22" s="25"/>
      <c r="AO22" s="140" t="s">
        <v>630</v>
      </c>
      <c r="AP22" s="400"/>
    </row>
    <row r="23" customHeight="1" spans="1:42">
      <c r="A23" s="20"/>
      <c r="B23" s="21"/>
      <c r="C23" s="21"/>
      <c r="D23" s="21"/>
      <c r="E23" s="120"/>
      <c r="F23" s="120"/>
      <c r="G23" s="120"/>
      <c r="H23" s="120"/>
      <c r="I23" s="120"/>
      <c r="J23" s="120"/>
      <c r="K23" s="120"/>
      <c r="L23" s="20"/>
      <c r="M23" s="20"/>
      <c r="N23" s="20"/>
      <c r="O23" s="59"/>
      <c r="P23" s="59"/>
      <c r="Q23" s="59"/>
      <c r="R23" s="410"/>
      <c r="S23" s="410"/>
      <c r="T23" s="410"/>
      <c r="U23" s="410"/>
      <c r="V23" s="410"/>
      <c r="W23" s="410"/>
      <c r="X23" s="411"/>
      <c r="Y23" s="84"/>
      <c r="Z23" s="84" t="str">
        <f t="shared" si="0"/>
        <v/>
      </c>
      <c r="AA23" s="29"/>
      <c r="AB23" s="24"/>
      <c r="AC23" s="48"/>
      <c r="AD23" s="24"/>
      <c r="AE23" s="23"/>
      <c r="AF23" s="26"/>
      <c r="AG23" s="24"/>
      <c r="AH23" s="24"/>
      <c r="AI23" s="197"/>
      <c r="AJ23" s="24">
        <f t="shared" si="3"/>
        <v>0</v>
      </c>
      <c r="AK23" s="24" t="str">
        <f t="shared" si="1"/>
        <v/>
      </c>
      <c r="AL23" s="24" t="str">
        <f t="shared" si="2"/>
        <v/>
      </c>
      <c r="AM23" s="134"/>
      <c r="AN23" s="25"/>
      <c r="AO23" s="140" t="s">
        <v>630</v>
      </c>
      <c r="AP23" s="400"/>
    </row>
    <row r="24" customHeight="1" spans="1:42">
      <c r="A24" s="20"/>
      <c r="B24" s="21"/>
      <c r="C24" s="21"/>
      <c r="D24" s="21"/>
      <c r="E24" s="120"/>
      <c r="F24" s="120"/>
      <c r="G24" s="120"/>
      <c r="H24" s="120"/>
      <c r="I24" s="120"/>
      <c r="J24" s="120"/>
      <c r="K24" s="120"/>
      <c r="L24" s="20"/>
      <c r="M24" s="20"/>
      <c r="N24" s="20"/>
      <c r="O24" s="59"/>
      <c r="P24" s="59"/>
      <c r="Q24" s="59"/>
      <c r="R24" s="410"/>
      <c r="S24" s="410"/>
      <c r="T24" s="410"/>
      <c r="U24" s="410"/>
      <c r="V24" s="410"/>
      <c r="W24" s="410"/>
      <c r="X24" s="411"/>
      <c r="Y24" s="84"/>
      <c r="Z24" s="84" t="str">
        <f t="shared" si="0"/>
        <v/>
      </c>
      <c r="AA24" s="29"/>
      <c r="AB24" s="24"/>
      <c r="AC24" s="48"/>
      <c r="AD24" s="24"/>
      <c r="AE24" s="23"/>
      <c r="AF24" s="26"/>
      <c r="AG24" s="24"/>
      <c r="AH24" s="24"/>
      <c r="AI24" s="197"/>
      <c r="AJ24" s="24">
        <f t="shared" si="3"/>
        <v>0</v>
      </c>
      <c r="AK24" s="24" t="str">
        <f t="shared" si="1"/>
        <v/>
      </c>
      <c r="AL24" s="24" t="str">
        <f t="shared" si="2"/>
        <v/>
      </c>
      <c r="AM24" s="134"/>
      <c r="AN24" s="25"/>
      <c r="AO24" s="140" t="s">
        <v>630</v>
      </c>
      <c r="AP24" s="400"/>
    </row>
    <row r="25" customHeight="1" spans="1:42">
      <c r="A25" s="27" t="s">
        <v>800</v>
      </c>
      <c r="B25" s="121"/>
      <c r="C25" s="129"/>
      <c r="D25" s="28"/>
      <c r="E25" s="120"/>
      <c r="F25" s="402"/>
      <c r="G25" s="402"/>
      <c r="H25" s="402"/>
      <c r="I25" s="402"/>
      <c r="J25" s="402"/>
      <c r="K25" s="402"/>
      <c r="L25" s="20"/>
      <c r="M25" s="20"/>
      <c r="N25" s="20"/>
      <c r="O25" s="59"/>
      <c r="P25" s="59"/>
      <c r="Q25" s="59"/>
      <c r="R25" s="410"/>
      <c r="S25" s="410"/>
      <c r="T25" s="410"/>
      <c r="U25" s="410"/>
      <c r="V25" s="410"/>
      <c r="W25" s="410"/>
      <c r="X25" s="411"/>
      <c r="Y25" s="84"/>
      <c r="Z25" s="84" t="str">
        <f t="shared" si="0"/>
        <v/>
      </c>
      <c r="AA25" s="29"/>
      <c r="AB25" s="24"/>
      <c r="AC25" s="48"/>
      <c r="AD25" s="24">
        <f>SUM(AD7:AD24)</f>
        <v>0</v>
      </c>
      <c r="AE25" s="23">
        <f>SUM(AE7:AE24)</f>
        <v>0</v>
      </c>
      <c r="AF25" s="26">
        <f>SUM(AF7:AF24)</f>
        <v>0</v>
      </c>
      <c r="AG25" s="24">
        <f>SUM(AG7:AG24)</f>
        <v>0</v>
      </c>
      <c r="AH25" s="24">
        <f>SUM(AH7:AH24)</f>
        <v>0</v>
      </c>
      <c r="AI25" s="197"/>
      <c r="AJ25" s="24">
        <f>SUM(AJ7:AJ24)</f>
        <v>0</v>
      </c>
      <c r="AK25" s="24" t="str">
        <f t="shared" si="1"/>
        <v/>
      </c>
      <c r="AL25" s="24"/>
      <c r="AM25" s="134"/>
      <c r="AN25" s="25"/>
      <c r="AO25" s="140"/>
      <c r="AP25" s="400"/>
    </row>
    <row r="26" customHeight="1" spans="1:42">
      <c r="A26" s="154" t="s">
        <v>801</v>
      </c>
      <c r="B26" s="403"/>
      <c r="C26" s="403"/>
      <c r="D26" s="404"/>
      <c r="E26" s="120"/>
      <c r="F26" s="402"/>
      <c r="G26" s="402"/>
      <c r="H26" s="402"/>
      <c r="I26" s="402"/>
      <c r="J26" s="402"/>
      <c r="K26" s="402"/>
      <c r="L26" s="20"/>
      <c r="M26" s="20"/>
      <c r="N26" s="20"/>
      <c r="O26" s="59"/>
      <c r="P26" s="59"/>
      <c r="Q26" s="59"/>
      <c r="R26" s="410"/>
      <c r="S26" s="410"/>
      <c r="T26" s="410"/>
      <c r="U26" s="410"/>
      <c r="V26" s="410"/>
      <c r="W26" s="410"/>
      <c r="X26" s="411"/>
      <c r="Y26" s="84"/>
      <c r="Z26" s="84"/>
      <c r="AA26" s="29"/>
      <c r="AB26" s="24"/>
      <c r="AC26" s="48"/>
      <c r="AD26" s="24"/>
      <c r="AE26" s="23"/>
      <c r="AF26" s="26"/>
      <c r="AG26" s="24"/>
      <c r="AH26" s="24"/>
      <c r="AI26" s="197"/>
      <c r="AJ26" s="24"/>
      <c r="AK26" s="24" t="str">
        <f t="shared" si="1"/>
        <v/>
      </c>
      <c r="AL26" s="24"/>
      <c r="AM26" s="134"/>
      <c r="AN26" s="25"/>
      <c r="AO26" s="140"/>
      <c r="AP26" s="400"/>
    </row>
    <row r="27" customHeight="1" spans="1:42">
      <c r="A27" s="27" t="s">
        <v>530</v>
      </c>
      <c r="B27" s="121"/>
      <c r="C27" s="121"/>
      <c r="D27" s="57"/>
      <c r="E27" s="120"/>
      <c r="F27" s="405"/>
      <c r="G27" s="405"/>
      <c r="H27" s="405"/>
      <c r="I27" s="405"/>
      <c r="J27" s="405"/>
      <c r="K27" s="405"/>
      <c r="L27" s="20"/>
      <c r="M27" s="20"/>
      <c r="N27" s="20"/>
      <c r="O27" s="59"/>
      <c r="P27" s="59"/>
      <c r="Q27" s="59"/>
      <c r="R27" s="410"/>
      <c r="S27" s="410"/>
      <c r="T27" s="410"/>
      <c r="U27" s="410"/>
      <c r="V27" s="410"/>
      <c r="W27" s="410"/>
      <c r="X27" s="411"/>
      <c r="Y27" s="25"/>
      <c r="Z27" s="84"/>
      <c r="AA27" s="29"/>
      <c r="AB27" s="24"/>
      <c r="AC27" s="48"/>
      <c r="AD27" s="24">
        <f>AD25-AD26</f>
        <v>0</v>
      </c>
      <c r="AE27" s="23">
        <f>AE25-AE26</f>
        <v>0</v>
      </c>
      <c r="AF27" s="26">
        <f>AF25-AF26</f>
        <v>0</v>
      </c>
      <c r="AG27" s="24">
        <f>AG25-AG26</f>
        <v>0</v>
      </c>
      <c r="AH27" s="24">
        <f>AH25-AH26</f>
        <v>0</v>
      </c>
      <c r="AI27" s="197"/>
      <c r="AJ27" s="24">
        <f>AJ25-AJ26</f>
        <v>0</v>
      </c>
      <c r="AK27" s="24" t="str">
        <f t="shared" si="1"/>
        <v/>
      </c>
      <c r="AL27" s="24"/>
      <c r="AM27" s="134"/>
      <c r="AN27" s="25"/>
      <c r="AO27" s="140"/>
      <c r="AP27" s="400"/>
    </row>
    <row r="28" customHeight="1" spans="1:34">
      <c r="A28" s="30" t="str">
        <f>封面!D9&amp;封面!F9</f>
        <v>产权持有人填表人：刘砚岷</v>
      </c>
      <c r="B28" s="30"/>
      <c r="AH28" s="5" t="str">
        <f>"评估人员："&amp;封面!F27</f>
        <v>评估人员：崔立伟、陈华</v>
      </c>
    </row>
    <row r="29" customHeight="1" spans="1:2">
      <c r="A29" s="30" t="str">
        <f>CONCATENATE(封面!D13,封面!F13,封面!G13,封面!H13,封面!I13,封面!J13,封面!K13)</f>
        <v>填表日期：2024年9月20日</v>
      </c>
      <c r="B29" s="30"/>
    </row>
  </sheetData>
  <mergeCells count="38">
    <mergeCell ref="A2:AL2"/>
    <mergeCell ref="A3:AM3"/>
    <mergeCell ref="F5:K5"/>
    <mergeCell ref="AD5:AE5"/>
    <mergeCell ref="AF5:AG5"/>
    <mergeCell ref="AH5:AJ5"/>
    <mergeCell ref="A25:D25"/>
    <mergeCell ref="A26:D26"/>
    <mergeCell ref="A27:D27"/>
    <mergeCell ref="A5:A6"/>
    <mergeCell ref="B5:B6"/>
    <mergeCell ref="C5:C6"/>
    <mergeCell ref="D5:D6"/>
    <mergeCell ref="E5:E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K5:AK6"/>
    <mergeCell ref="AL5:AL6"/>
    <mergeCell ref="AM5:AM6"/>
    <mergeCell ref="AN5:AN6"/>
    <mergeCell ref="AO5:AO6"/>
    <mergeCell ref="AP5:AP6"/>
  </mergeCells>
  <dataValidations count="1">
    <dataValidation type="list" allowBlank="1" showInputMessage="1" showErrorMessage="1" sqref="AO7:AO27">
      <formula1>"成本法,收益法,市场法,其他"</formula1>
    </dataValidation>
  </dataValidations>
  <hyperlinks>
    <hyperlink ref="A1" location="索引目录!E39" display="返回索引页"/>
    <hyperlink ref="B1" location="固定资产汇总!B7" display="返回"/>
  </hyperlinks>
  <printOptions horizontalCentered="1"/>
  <pageMargins left="0.354330708661417" right="0.354330708661417" top="0.78740157480315" bottom="0.78740157480315" header="1.02362204724409" footer="0.511811023622047"/>
  <pageSetup paperSize="9" scale="40" fitToHeight="0" orientation="landscape"/>
  <headerFooter alignWithMargins="0">
    <oddHeader>&amp;R&amp;"宋体,常规"&amp;9表&amp;"Times New Roman,常规"4-8-1
&amp;"宋体,常规"共&amp;"Times New Roman,常规"&amp;N&amp;"宋体,常规"页第&amp;"Times New Roman,常规"&amp;P&amp;"宋体,常规"页</oddHeader>
  </headerFooter>
  <legacyDrawing r:id="rId2"/>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L29"/>
  <sheetViews>
    <sheetView workbookViewId="0">
      <selection activeCell="A2" sqref="A2:W2"/>
    </sheetView>
  </sheetViews>
  <sheetFormatPr defaultColWidth="11" defaultRowHeight="15.75" customHeight="1"/>
  <cols>
    <col min="1" max="1" width="4.6" style="4" customWidth="1"/>
    <col min="2" max="2" width="9.1" style="4" customWidth="1"/>
    <col min="3" max="3" width="19.4" style="4" customWidth="1"/>
    <col min="4" max="4" width="11.9" style="4" customWidth="1" outlineLevel="1"/>
    <col min="5" max="5" width="10" style="4" customWidth="1"/>
    <col min="6" max="8" width="5.1" style="5" customWidth="1"/>
    <col min="9" max="9" width="4.5" style="5" customWidth="1"/>
    <col min="10" max="10" width="7.6" style="5" customWidth="1"/>
    <col min="11" max="11" width="10" style="4" customWidth="1"/>
    <col min="12" max="12" width="7.6" style="5" customWidth="1" outlineLevel="1"/>
    <col min="13" max="13" width="6.6" style="5" customWidth="1" outlineLevel="1"/>
    <col min="14" max="14" width="10" style="5" customWidth="1" outlineLevel="1"/>
    <col min="15" max="15" width="10.1" style="5" customWidth="1" outlineLevel="1"/>
    <col min="16" max="18" width="11" style="5" customWidth="1"/>
    <col min="19" max="19" width="7.1" style="5" customWidth="1"/>
    <col min="20" max="20" width="11" style="5" customWidth="1"/>
    <col min="21" max="21" width="5.6" style="5" customWidth="1"/>
    <col min="22" max="22" width="7.6" style="5" customWidth="1"/>
    <col min="23" max="23" width="7.1" style="5" customWidth="1"/>
    <col min="24" max="24" width="9" style="5" customWidth="1" outlineLevel="1"/>
    <col min="25" max="25" width="18.4" style="5" customWidth="1" outlineLevel="1"/>
    <col min="26" max="26" width="9" style="5" customWidth="1"/>
    <col min="27" max="38" width="7.6" style="4" hidden="1" customWidth="1" outlineLevel="1"/>
    <col min="39" max="39" width="9" style="5" customWidth="1" collapsed="1"/>
    <col min="40" max="47" width="9" style="5" customWidth="1"/>
    <col min="48" max="16384" width="11" style="5"/>
  </cols>
  <sheetData>
    <row r="1" s="1" customFormat="1" ht="12" customHeight="1" spans="1:38">
      <c r="A1" s="6" t="s">
        <v>135</v>
      </c>
      <c r="B1" s="38" t="s">
        <v>429</v>
      </c>
      <c r="C1" s="124"/>
      <c r="D1" s="124"/>
      <c r="E1" s="8"/>
      <c r="F1" s="9"/>
      <c r="G1" s="9"/>
      <c r="H1" s="9"/>
      <c r="I1" s="9"/>
      <c r="J1" s="9"/>
      <c r="K1" s="8"/>
      <c r="L1" s="9"/>
      <c r="M1" s="9"/>
      <c r="N1" s="9"/>
      <c r="O1" s="9"/>
      <c r="P1" s="9"/>
      <c r="Q1" s="9"/>
      <c r="R1" s="9"/>
      <c r="S1" s="9"/>
      <c r="T1" s="9"/>
      <c r="U1" s="9"/>
      <c r="V1" s="9"/>
      <c r="W1" s="9"/>
      <c r="X1" s="9"/>
      <c r="Y1" s="9"/>
      <c r="Z1" s="9"/>
      <c r="AA1" s="8"/>
      <c r="AB1" s="8"/>
      <c r="AC1" s="8"/>
      <c r="AD1" s="8"/>
      <c r="AE1" s="8"/>
      <c r="AF1" s="8"/>
      <c r="AG1" s="8"/>
      <c r="AH1" s="8"/>
      <c r="AI1" s="8"/>
      <c r="AJ1" s="8"/>
      <c r="AK1" s="8"/>
      <c r="AL1" s="8"/>
    </row>
    <row r="2" s="2" customFormat="1" ht="29.4" customHeight="1" spans="1:38">
      <c r="A2" s="10" t="s">
        <v>802</v>
      </c>
      <c r="B2" s="10"/>
      <c r="C2" s="11"/>
      <c r="D2" s="11"/>
      <c r="E2" s="11"/>
      <c r="F2" s="11"/>
      <c r="G2" s="11"/>
      <c r="H2" s="11"/>
      <c r="I2" s="11"/>
      <c r="J2" s="11"/>
      <c r="K2" s="11"/>
      <c r="L2" s="11"/>
      <c r="M2" s="11"/>
      <c r="N2" s="11"/>
      <c r="O2" s="11"/>
      <c r="P2" s="11"/>
      <c r="Q2" s="11"/>
      <c r="R2" s="11"/>
      <c r="S2" s="11"/>
      <c r="T2" s="11"/>
      <c r="U2" s="11"/>
      <c r="V2" s="11"/>
      <c r="W2" s="11"/>
      <c r="X2" s="113"/>
      <c r="Y2" s="113"/>
      <c r="Z2" s="113"/>
      <c r="AA2" s="113"/>
      <c r="AB2" s="113"/>
      <c r="AC2" s="113"/>
      <c r="AD2" s="113"/>
      <c r="AE2" s="113"/>
      <c r="AF2" s="113"/>
      <c r="AG2" s="113"/>
      <c r="AH2" s="113"/>
      <c r="AI2" s="113"/>
      <c r="AJ2" s="113"/>
      <c r="AK2" s="113"/>
      <c r="AL2" s="113"/>
    </row>
    <row r="3" ht="14.25" customHeight="1" spans="1:38">
      <c r="A3" s="12" t="str">
        <f>CONCATENATE(封面!D7,封面!F7,封面!G7,封面!H7,封面!I7,封面!J7,封面!K7)</f>
        <v>评估基准日：2024年8月31日</v>
      </c>
      <c r="B3" s="12"/>
      <c r="C3" s="12"/>
      <c r="D3" s="12"/>
      <c r="E3" s="12"/>
      <c r="F3" s="12"/>
      <c r="G3" s="12"/>
      <c r="H3" s="12"/>
      <c r="I3" s="12"/>
      <c r="J3" s="13"/>
      <c r="K3" s="13"/>
      <c r="L3" s="13"/>
      <c r="M3" s="13"/>
      <c r="N3" s="13"/>
      <c r="O3" s="13"/>
      <c r="P3" s="13"/>
      <c r="Q3" s="13"/>
      <c r="R3" s="13"/>
      <c r="S3" s="13"/>
      <c r="T3" s="13"/>
      <c r="U3" s="13"/>
      <c r="V3" s="13"/>
      <c r="W3" s="13"/>
      <c r="X3" s="109"/>
      <c r="Y3" s="109"/>
      <c r="Z3" s="109"/>
      <c r="AA3" s="109"/>
      <c r="AB3" s="109"/>
      <c r="AC3" s="109"/>
      <c r="AD3" s="109"/>
      <c r="AE3" s="109"/>
      <c r="AF3" s="109"/>
      <c r="AG3" s="109"/>
      <c r="AH3" s="109"/>
      <c r="AI3" s="109"/>
      <c r="AJ3" s="109"/>
      <c r="AK3" s="109"/>
      <c r="AL3" s="109"/>
    </row>
    <row r="4" customHeight="1" spans="1:23">
      <c r="A4" s="14" t="str">
        <f>封面!D5&amp;封面!F5</f>
        <v>产权持有人：中石油昆仑燃气有限公司开封分公司</v>
      </c>
      <c r="B4" s="14"/>
      <c r="W4" s="15" t="e">
        <f>#REF!</f>
        <v>#REF!</v>
      </c>
    </row>
    <row r="5" s="3" customFormat="1" customHeight="1" spans="1:38">
      <c r="A5" s="16" t="s">
        <v>462</v>
      </c>
      <c r="B5" s="110" t="s">
        <v>787</v>
      </c>
      <c r="C5" s="43" t="s">
        <v>803</v>
      </c>
      <c r="D5" s="391" t="s">
        <v>789</v>
      </c>
      <c r="E5" s="110" t="s">
        <v>804</v>
      </c>
      <c r="F5" s="111" t="s">
        <v>805</v>
      </c>
      <c r="G5" s="111" t="s">
        <v>806</v>
      </c>
      <c r="H5" s="111" t="s">
        <v>807</v>
      </c>
      <c r="I5" s="143" t="s">
        <v>593</v>
      </c>
      <c r="J5" s="111" t="s">
        <v>808</v>
      </c>
      <c r="K5" s="131" t="s">
        <v>755</v>
      </c>
      <c r="L5" s="143" t="s">
        <v>758</v>
      </c>
      <c r="M5" s="143" t="s">
        <v>759</v>
      </c>
      <c r="N5" s="19" t="s">
        <v>433</v>
      </c>
      <c r="O5" s="52"/>
      <c r="P5" s="147" t="s">
        <v>434</v>
      </c>
      <c r="Q5" s="397"/>
      <c r="R5" s="19" t="s">
        <v>435</v>
      </c>
      <c r="S5" s="46"/>
      <c r="T5" s="46"/>
      <c r="U5" s="111" t="s">
        <v>467</v>
      </c>
      <c r="V5" s="111" t="s">
        <v>597</v>
      </c>
      <c r="W5" s="111" t="s">
        <v>476</v>
      </c>
      <c r="X5" s="138" t="s">
        <v>628</v>
      </c>
      <c r="Y5" s="398" t="s">
        <v>762</v>
      </c>
      <c r="AA5" s="198" t="s">
        <v>809</v>
      </c>
      <c r="AB5" s="201"/>
      <c r="AC5" s="201"/>
      <c r="AD5" s="201"/>
      <c r="AE5" s="201"/>
      <c r="AF5" s="201"/>
      <c r="AG5" s="201"/>
      <c r="AH5" s="201"/>
      <c r="AI5" s="201"/>
      <c r="AJ5" s="201"/>
      <c r="AK5" s="201"/>
      <c r="AL5" s="202"/>
    </row>
    <row r="6" s="3" customFormat="1" customHeight="1" spans="1:38">
      <c r="A6" s="43"/>
      <c r="B6" s="43"/>
      <c r="C6" s="43"/>
      <c r="D6" s="392"/>
      <c r="E6" s="43"/>
      <c r="F6" s="46"/>
      <c r="G6" s="46"/>
      <c r="H6" s="46"/>
      <c r="I6" s="396"/>
      <c r="J6" s="46"/>
      <c r="K6" s="132"/>
      <c r="L6" s="144"/>
      <c r="M6" s="144"/>
      <c r="N6" s="19" t="s">
        <v>769</v>
      </c>
      <c r="O6" s="17" t="s">
        <v>770</v>
      </c>
      <c r="P6" s="55" t="s">
        <v>769</v>
      </c>
      <c r="Q6" s="19" t="s">
        <v>770</v>
      </c>
      <c r="R6" s="19" t="s">
        <v>769</v>
      </c>
      <c r="S6" s="19" t="s">
        <v>629</v>
      </c>
      <c r="T6" s="19" t="s">
        <v>770</v>
      </c>
      <c r="U6" s="46"/>
      <c r="V6" s="46"/>
      <c r="W6" s="46"/>
      <c r="X6" s="139"/>
      <c r="Y6" s="178"/>
      <c r="AA6" s="399" t="s">
        <v>810</v>
      </c>
      <c r="AB6" s="135" t="s">
        <v>811</v>
      </c>
      <c r="AC6" s="135" t="s">
        <v>812</v>
      </c>
      <c r="AD6" s="135" t="s">
        <v>813</v>
      </c>
      <c r="AE6" s="135" t="s">
        <v>814</v>
      </c>
      <c r="AF6" s="135" t="s">
        <v>815</v>
      </c>
      <c r="AG6" s="135" t="s">
        <v>816</v>
      </c>
      <c r="AH6" s="135" t="s">
        <v>817</v>
      </c>
      <c r="AI6" s="135" t="s">
        <v>818</v>
      </c>
      <c r="AJ6" s="135" t="s">
        <v>819</v>
      </c>
      <c r="AK6" s="135" t="s">
        <v>820</v>
      </c>
      <c r="AL6" s="135" t="s">
        <v>821</v>
      </c>
    </row>
    <row r="7" customHeight="1" spans="1:38">
      <c r="A7" s="20"/>
      <c r="B7" s="21"/>
      <c r="C7" s="21"/>
      <c r="D7" s="393"/>
      <c r="E7" s="20"/>
      <c r="F7" s="168"/>
      <c r="G7" s="59"/>
      <c r="H7" s="59"/>
      <c r="I7" s="59"/>
      <c r="J7" s="84"/>
      <c r="K7" s="29"/>
      <c r="L7" s="24"/>
      <c r="M7" s="48"/>
      <c r="N7" s="24"/>
      <c r="O7" s="23"/>
      <c r="P7" s="26"/>
      <c r="Q7" s="24"/>
      <c r="R7" s="24"/>
      <c r="S7" s="197"/>
      <c r="T7" s="24">
        <f>IF(X7="成本法",ROUND(R7*S7/100,0),R7)</f>
        <v>0</v>
      </c>
      <c r="U7" s="24" t="str">
        <f t="shared" ref="U7:U27" si="0">IF(Q7=0,"",(T7-Q7)/Q7*100)</f>
        <v/>
      </c>
      <c r="V7" s="24" t="str">
        <f t="shared" ref="V7:V24" si="1">IF(J7=0,"",R7/J7)</f>
        <v/>
      </c>
      <c r="W7" s="134"/>
      <c r="X7" s="140" t="s">
        <v>630</v>
      </c>
      <c r="Y7" s="400"/>
      <c r="AA7" s="101"/>
      <c r="AB7" s="101"/>
      <c r="AC7" s="101"/>
      <c r="AD7" s="101"/>
      <c r="AE7" s="101"/>
      <c r="AF7" s="101"/>
      <c r="AG7" s="101"/>
      <c r="AH7" s="101"/>
      <c r="AI7" s="101"/>
      <c r="AJ7" s="101"/>
      <c r="AK7" s="101"/>
      <c r="AL7" s="101"/>
    </row>
    <row r="8" customHeight="1" spans="1:38">
      <c r="A8" s="20"/>
      <c r="B8" s="21"/>
      <c r="C8" s="21"/>
      <c r="D8" s="393"/>
      <c r="E8" s="20"/>
      <c r="F8" s="59"/>
      <c r="G8" s="59"/>
      <c r="H8" s="59"/>
      <c r="I8" s="59"/>
      <c r="J8" s="84"/>
      <c r="K8" s="29"/>
      <c r="L8" s="24"/>
      <c r="M8" s="48"/>
      <c r="N8" s="24"/>
      <c r="O8" s="23"/>
      <c r="P8" s="26"/>
      <c r="Q8" s="24"/>
      <c r="R8" s="24"/>
      <c r="S8" s="197"/>
      <c r="T8" s="24">
        <f t="shared" ref="T8:T24" si="2">IF(X8="成本法",ROUND(R8*S8/100,0),R8)</f>
        <v>0</v>
      </c>
      <c r="U8" s="24" t="str">
        <f t="shared" si="0"/>
        <v/>
      </c>
      <c r="V8" s="24" t="str">
        <f t="shared" si="1"/>
        <v/>
      </c>
      <c r="W8" s="134"/>
      <c r="X8" s="140" t="s">
        <v>630</v>
      </c>
      <c r="Y8" s="400"/>
      <c r="AA8" s="101"/>
      <c r="AB8" s="101"/>
      <c r="AC8" s="101"/>
      <c r="AD8" s="101"/>
      <c r="AE8" s="101"/>
      <c r="AF8" s="101"/>
      <c r="AG8" s="101"/>
      <c r="AH8" s="101"/>
      <c r="AI8" s="101"/>
      <c r="AJ8" s="101"/>
      <c r="AK8" s="101"/>
      <c r="AL8" s="101"/>
    </row>
    <row r="9" customHeight="1" spans="1:38">
      <c r="A9" s="20"/>
      <c r="B9" s="21"/>
      <c r="C9" s="21"/>
      <c r="D9" s="393"/>
      <c r="E9" s="20"/>
      <c r="F9" s="59"/>
      <c r="G9" s="59"/>
      <c r="H9" s="59"/>
      <c r="I9" s="59"/>
      <c r="J9" s="84"/>
      <c r="K9" s="29"/>
      <c r="L9" s="24"/>
      <c r="M9" s="48"/>
      <c r="N9" s="24"/>
      <c r="O9" s="23"/>
      <c r="P9" s="26"/>
      <c r="Q9" s="24"/>
      <c r="R9" s="24"/>
      <c r="S9" s="197"/>
      <c r="T9" s="24">
        <f t="shared" si="2"/>
        <v>0</v>
      </c>
      <c r="U9" s="24" t="str">
        <f t="shared" si="0"/>
        <v/>
      </c>
      <c r="V9" s="24" t="str">
        <f t="shared" si="1"/>
        <v/>
      </c>
      <c r="W9" s="134"/>
      <c r="X9" s="140" t="s">
        <v>630</v>
      </c>
      <c r="Y9" s="400"/>
      <c r="AA9" s="101"/>
      <c r="AB9" s="101"/>
      <c r="AC9" s="101"/>
      <c r="AD9" s="101"/>
      <c r="AE9" s="101"/>
      <c r="AF9" s="101"/>
      <c r="AG9" s="101"/>
      <c r="AH9" s="101"/>
      <c r="AI9" s="101"/>
      <c r="AJ9" s="101"/>
      <c r="AK9" s="101"/>
      <c r="AL9" s="101"/>
    </row>
    <row r="10" customHeight="1" spans="1:38">
      <c r="A10" s="20"/>
      <c r="B10" s="21"/>
      <c r="C10" s="21"/>
      <c r="D10" s="393"/>
      <c r="E10" s="20"/>
      <c r="F10" s="59"/>
      <c r="G10" s="59"/>
      <c r="H10" s="59"/>
      <c r="I10" s="59"/>
      <c r="J10" s="84"/>
      <c r="K10" s="29"/>
      <c r="L10" s="24"/>
      <c r="M10" s="48"/>
      <c r="N10" s="24"/>
      <c r="O10" s="23"/>
      <c r="P10" s="26"/>
      <c r="Q10" s="24"/>
      <c r="R10" s="24"/>
      <c r="S10" s="197"/>
      <c r="T10" s="24">
        <f t="shared" si="2"/>
        <v>0</v>
      </c>
      <c r="U10" s="24" t="str">
        <f t="shared" si="0"/>
        <v/>
      </c>
      <c r="V10" s="24" t="str">
        <f t="shared" si="1"/>
        <v/>
      </c>
      <c r="W10" s="134"/>
      <c r="X10" s="140" t="s">
        <v>630</v>
      </c>
      <c r="Y10" s="400"/>
      <c r="AA10" s="101"/>
      <c r="AB10" s="101"/>
      <c r="AC10" s="101"/>
      <c r="AD10" s="101"/>
      <c r="AE10" s="101"/>
      <c r="AF10" s="101"/>
      <c r="AG10" s="101"/>
      <c r="AH10" s="101"/>
      <c r="AI10" s="101"/>
      <c r="AJ10" s="101"/>
      <c r="AK10" s="101"/>
      <c r="AL10" s="101"/>
    </row>
    <row r="11" customHeight="1" spans="1:38">
      <c r="A11" s="20"/>
      <c r="B11" s="21"/>
      <c r="C11" s="21"/>
      <c r="D11" s="393"/>
      <c r="E11" s="20"/>
      <c r="F11" s="59"/>
      <c r="G11" s="59"/>
      <c r="H11" s="59"/>
      <c r="I11" s="59"/>
      <c r="J11" s="84"/>
      <c r="K11" s="29"/>
      <c r="L11" s="24"/>
      <c r="M11" s="48"/>
      <c r="N11" s="24"/>
      <c r="O11" s="23"/>
      <c r="P11" s="26"/>
      <c r="Q11" s="24"/>
      <c r="R11" s="24"/>
      <c r="S11" s="197"/>
      <c r="T11" s="24">
        <f t="shared" si="2"/>
        <v>0</v>
      </c>
      <c r="U11" s="24" t="str">
        <f t="shared" si="0"/>
        <v/>
      </c>
      <c r="V11" s="24" t="str">
        <f t="shared" si="1"/>
        <v/>
      </c>
      <c r="W11" s="134"/>
      <c r="X11" s="140" t="s">
        <v>630</v>
      </c>
      <c r="Y11" s="400"/>
      <c r="AA11" s="101"/>
      <c r="AB11" s="101"/>
      <c r="AC11" s="101"/>
      <c r="AD11" s="101"/>
      <c r="AE11" s="101"/>
      <c r="AF11" s="101"/>
      <c r="AG11" s="101"/>
      <c r="AH11" s="101"/>
      <c r="AI11" s="101"/>
      <c r="AJ11" s="101"/>
      <c r="AK11" s="101"/>
      <c r="AL11" s="101"/>
    </row>
    <row r="12" customHeight="1" spans="1:38">
      <c r="A12" s="20"/>
      <c r="B12" s="21"/>
      <c r="C12" s="394"/>
      <c r="D12" s="393"/>
      <c r="E12" s="20"/>
      <c r="F12" s="59"/>
      <c r="G12" s="59"/>
      <c r="H12" s="59"/>
      <c r="I12" s="59"/>
      <c r="J12" s="84"/>
      <c r="K12" s="29"/>
      <c r="L12" s="24"/>
      <c r="M12" s="48"/>
      <c r="N12" s="24"/>
      <c r="O12" s="23"/>
      <c r="P12" s="26"/>
      <c r="Q12" s="24"/>
      <c r="R12" s="24"/>
      <c r="S12" s="197"/>
      <c r="T12" s="24">
        <f t="shared" si="2"/>
        <v>0</v>
      </c>
      <c r="U12" s="24" t="str">
        <f t="shared" si="0"/>
        <v/>
      </c>
      <c r="V12" s="24" t="str">
        <f t="shared" si="1"/>
        <v/>
      </c>
      <c r="W12" s="134"/>
      <c r="X12" s="140" t="s">
        <v>630</v>
      </c>
      <c r="Y12" s="400"/>
      <c r="AA12" s="101"/>
      <c r="AB12" s="101"/>
      <c r="AC12" s="101"/>
      <c r="AD12" s="101"/>
      <c r="AE12" s="101"/>
      <c r="AF12" s="101"/>
      <c r="AG12" s="101"/>
      <c r="AH12" s="101"/>
      <c r="AI12" s="101"/>
      <c r="AJ12" s="101"/>
      <c r="AK12" s="101"/>
      <c r="AL12" s="101"/>
    </row>
    <row r="13" customHeight="1" spans="1:38">
      <c r="A13" s="20"/>
      <c r="B13" s="21"/>
      <c r="C13" s="394"/>
      <c r="D13" s="393"/>
      <c r="E13" s="20"/>
      <c r="F13" s="59"/>
      <c r="G13" s="59"/>
      <c r="H13" s="59"/>
      <c r="I13" s="59"/>
      <c r="J13" s="84"/>
      <c r="K13" s="29"/>
      <c r="L13" s="24"/>
      <c r="M13" s="48"/>
      <c r="N13" s="24"/>
      <c r="O13" s="23"/>
      <c r="P13" s="26"/>
      <c r="Q13" s="24"/>
      <c r="R13" s="24"/>
      <c r="S13" s="197"/>
      <c r="T13" s="24">
        <f t="shared" si="2"/>
        <v>0</v>
      </c>
      <c r="U13" s="24" t="str">
        <f t="shared" si="0"/>
        <v/>
      </c>
      <c r="V13" s="24" t="str">
        <f t="shared" si="1"/>
        <v/>
      </c>
      <c r="W13" s="134"/>
      <c r="X13" s="140" t="s">
        <v>630</v>
      </c>
      <c r="Y13" s="400"/>
      <c r="AA13" s="101"/>
      <c r="AB13" s="101"/>
      <c r="AC13" s="101"/>
      <c r="AD13" s="101"/>
      <c r="AE13" s="101"/>
      <c r="AF13" s="101"/>
      <c r="AG13" s="101"/>
      <c r="AH13" s="101"/>
      <c r="AI13" s="101"/>
      <c r="AJ13" s="101"/>
      <c r="AK13" s="101"/>
      <c r="AL13" s="101"/>
    </row>
    <row r="14" customHeight="1" spans="1:38">
      <c r="A14" s="20"/>
      <c r="B14" s="21"/>
      <c r="C14" s="394"/>
      <c r="D14" s="393"/>
      <c r="E14" s="20"/>
      <c r="F14" s="59"/>
      <c r="G14" s="59"/>
      <c r="H14" s="59"/>
      <c r="I14" s="59"/>
      <c r="J14" s="84"/>
      <c r="K14" s="29"/>
      <c r="L14" s="24"/>
      <c r="M14" s="48"/>
      <c r="N14" s="24"/>
      <c r="O14" s="23"/>
      <c r="P14" s="26"/>
      <c r="Q14" s="24"/>
      <c r="R14" s="24"/>
      <c r="S14" s="197"/>
      <c r="T14" s="24">
        <f t="shared" si="2"/>
        <v>0</v>
      </c>
      <c r="U14" s="24" t="str">
        <f t="shared" si="0"/>
        <v/>
      </c>
      <c r="V14" s="24" t="str">
        <f t="shared" si="1"/>
        <v/>
      </c>
      <c r="W14" s="134"/>
      <c r="X14" s="140" t="s">
        <v>630</v>
      </c>
      <c r="Y14" s="400"/>
      <c r="AA14" s="101"/>
      <c r="AB14" s="101"/>
      <c r="AC14" s="101"/>
      <c r="AD14" s="101"/>
      <c r="AE14" s="101"/>
      <c r="AF14" s="101"/>
      <c r="AG14" s="101"/>
      <c r="AH14" s="101"/>
      <c r="AI14" s="101"/>
      <c r="AJ14" s="101"/>
      <c r="AK14" s="101"/>
      <c r="AL14" s="101"/>
    </row>
    <row r="15" customHeight="1" spans="1:38">
      <c r="A15" s="20"/>
      <c r="B15" s="21"/>
      <c r="C15" s="394"/>
      <c r="D15" s="393"/>
      <c r="E15" s="20"/>
      <c r="F15" s="59"/>
      <c r="G15" s="59"/>
      <c r="H15" s="59"/>
      <c r="I15" s="59"/>
      <c r="J15" s="84"/>
      <c r="K15" s="29"/>
      <c r="L15" s="24"/>
      <c r="M15" s="48"/>
      <c r="N15" s="24"/>
      <c r="O15" s="23"/>
      <c r="P15" s="26"/>
      <c r="Q15" s="24"/>
      <c r="R15" s="24"/>
      <c r="S15" s="197"/>
      <c r="T15" s="24">
        <f t="shared" si="2"/>
        <v>0</v>
      </c>
      <c r="U15" s="24" t="str">
        <f t="shared" si="0"/>
        <v/>
      </c>
      <c r="V15" s="24" t="str">
        <f t="shared" si="1"/>
        <v/>
      </c>
      <c r="W15" s="134"/>
      <c r="X15" s="140" t="s">
        <v>630</v>
      </c>
      <c r="Y15" s="400"/>
      <c r="AA15" s="101"/>
      <c r="AB15" s="101"/>
      <c r="AC15" s="101"/>
      <c r="AD15" s="101"/>
      <c r="AE15" s="101"/>
      <c r="AF15" s="101"/>
      <c r="AG15" s="101"/>
      <c r="AH15" s="101"/>
      <c r="AI15" s="101"/>
      <c r="AJ15" s="101"/>
      <c r="AK15" s="101"/>
      <c r="AL15" s="101"/>
    </row>
    <row r="16" customHeight="1" spans="1:38">
      <c r="A16" s="20"/>
      <c r="B16" s="21"/>
      <c r="C16" s="394"/>
      <c r="D16" s="393"/>
      <c r="E16" s="20"/>
      <c r="F16" s="59"/>
      <c r="G16" s="59"/>
      <c r="H16" s="59"/>
      <c r="I16" s="59"/>
      <c r="J16" s="84"/>
      <c r="K16" s="29"/>
      <c r="L16" s="24"/>
      <c r="M16" s="48"/>
      <c r="N16" s="24"/>
      <c r="O16" s="23"/>
      <c r="P16" s="26"/>
      <c r="Q16" s="24"/>
      <c r="R16" s="24"/>
      <c r="S16" s="197"/>
      <c r="T16" s="24">
        <f t="shared" si="2"/>
        <v>0</v>
      </c>
      <c r="U16" s="24" t="str">
        <f t="shared" si="0"/>
        <v/>
      </c>
      <c r="V16" s="24" t="str">
        <f t="shared" si="1"/>
        <v/>
      </c>
      <c r="W16" s="134"/>
      <c r="X16" s="140" t="s">
        <v>630</v>
      </c>
      <c r="Y16" s="400"/>
      <c r="AA16" s="101"/>
      <c r="AB16" s="101"/>
      <c r="AC16" s="101"/>
      <c r="AD16" s="101"/>
      <c r="AE16" s="101"/>
      <c r="AF16" s="101"/>
      <c r="AG16" s="101"/>
      <c r="AH16" s="101"/>
      <c r="AI16" s="101"/>
      <c r="AJ16" s="101"/>
      <c r="AK16" s="101"/>
      <c r="AL16" s="101"/>
    </row>
    <row r="17" customHeight="1" spans="1:38">
      <c r="A17" s="20"/>
      <c r="B17" s="21"/>
      <c r="C17" s="394"/>
      <c r="D17" s="393"/>
      <c r="E17" s="20"/>
      <c r="F17" s="59"/>
      <c r="G17" s="59"/>
      <c r="H17" s="59"/>
      <c r="I17" s="59"/>
      <c r="J17" s="84"/>
      <c r="K17" s="29"/>
      <c r="L17" s="24"/>
      <c r="M17" s="48"/>
      <c r="N17" s="24"/>
      <c r="O17" s="23"/>
      <c r="P17" s="26"/>
      <c r="Q17" s="24"/>
      <c r="R17" s="24"/>
      <c r="S17" s="197"/>
      <c r="T17" s="24">
        <f t="shared" si="2"/>
        <v>0</v>
      </c>
      <c r="U17" s="24" t="str">
        <f t="shared" si="0"/>
        <v/>
      </c>
      <c r="V17" s="24" t="str">
        <f t="shared" si="1"/>
        <v/>
      </c>
      <c r="W17" s="134"/>
      <c r="X17" s="140" t="s">
        <v>630</v>
      </c>
      <c r="Y17" s="400"/>
      <c r="AA17" s="101"/>
      <c r="AB17" s="101"/>
      <c r="AC17" s="101"/>
      <c r="AD17" s="101"/>
      <c r="AE17" s="101"/>
      <c r="AF17" s="101"/>
      <c r="AG17" s="101"/>
      <c r="AH17" s="101"/>
      <c r="AI17" s="101"/>
      <c r="AJ17" s="101"/>
      <c r="AK17" s="101"/>
      <c r="AL17" s="101"/>
    </row>
    <row r="18" customHeight="1" spans="1:38">
      <c r="A18" s="20"/>
      <c r="B18" s="21"/>
      <c r="C18" s="394"/>
      <c r="D18" s="393"/>
      <c r="E18" s="20"/>
      <c r="F18" s="59"/>
      <c r="G18" s="59"/>
      <c r="H18" s="59"/>
      <c r="I18" s="59"/>
      <c r="J18" s="84"/>
      <c r="K18" s="29"/>
      <c r="L18" s="24"/>
      <c r="M18" s="48"/>
      <c r="N18" s="24"/>
      <c r="O18" s="23"/>
      <c r="P18" s="26"/>
      <c r="Q18" s="24"/>
      <c r="R18" s="24"/>
      <c r="S18" s="197"/>
      <c r="T18" s="24">
        <f t="shared" si="2"/>
        <v>0</v>
      </c>
      <c r="U18" s="24" t="str">
        <f t="shared" si="0"/>
        <v/>
      </c>
      <c r="V18" s="24" t="str">
        <f t="shared" si="1"/>
        <v/>
      </c>
      <c r="W18" s="134"/>
      <c r="X18" s="140" t="s">
        <v>630</v>
      </c>
      <c r="Y18" s="400"/>
      <c r="AA18" s="101"/>
      <c r="AB18" s="101"/>
      <c r="AC18" s="101"/>
      <c r="AD18" s="101"/>
      <c r="AE18" s="101"/>
      <c r="AF18" s="101"/>
      <c r="AG18" s="101"/>
      <c r="AH18" s="101"/>
      <c r="AI18" s="101"/>
      <c r="AJ18" s="101"/>
      <c r="AK18" s="101"/>
      <c r="AL18" s="101"/>
    </row>
    <row r="19" customHeight="1" spans="1:38">
      <c r="A19" s="20"/>
      <c r="B19" s="21"/>
      <c r="C19" s="394"/>
      <c r="D19" s="393"/>
      <c r="E19" s="20"/>
      <c r="F19" s="59"/>
      <c r="G19" s="59"/>
      <c r="H19" s="59"/>
      <c r="I19" s="59"/>
      <c r="J19" s="84"/>
      <c r="K19" s="29"/>
      <c r="L19" s="24"/>
      <c r="M19" s="48"/>
      <c r="N19" s="24"/>
      <c r="O19" s="23"/>
      <c r="P19" s="26"/>
      <c r="Q19" s="24"/>
      <c r="R19" s="24"/>
      <c r="S19" s="197"/>
      <c r="T19" s="24">
        <f t="shared" si="2"/>
        <v>0</v>
      </c>
      <c r="U19" s="24" t="str">
        <f t="shared" si="0"/>
        <v/>
      </c>
      <c r="V19" s="24" t="str">
        <f t="shared" si="1"/>
        <v/>
      </c>
      <c r="W19" s="134"/>
      <c r="X19" s="140" t="s">
        <v>630</v>
      </c>
      <c r="Y19" s="400"/>
      <c r="AA19" s="101"/>
      <c r="AB19" s="101"/>
      <c r="AC19" s="101"/>
      <c r="AD19" s="101"/>
      <c r="AE19" s="101"/>
      <c r="AF19" s="101"/>
      <c r="AG19" s="101"/>
      <c r="AH19" s="101"/>
      <c r="AI19" s="101"/>
      <c r="AJ19" s="101"/>
      <c r="AK19" s="101"/>
      <c r="AL19" s="101"/>
    </row>
    <row r="20" customHeight="1" spans="1:38">
      <c r="A20" s="20"/>
      <c r="B20" s="21"/>
      <c r="C20" s="394"/>
      <c r="D20" s="393"/>
      <c r="E20" s="20"/>
      <c r="F20" s="59"/>
      <c r="G20" s="59"/>
      <c r="H20" s="59"/>
      <c r="I20" s="59"/>
      <c r="J20" s="84"/>
      <c r="K20" s="29"/>
      <c r="L20" s="24"/>
      <c r="M20" s="48"/>
      <c r="N20" s="24"/>
      <c r="O20" s="23"/>
      <c r="P20" s="26"/>
      <c r="Q20" s="24"/>
      <c r="R20" s="24"/>
      <c r="S20" s="197"/>
      <c r="T20" s="24">
        <f t="shared" si="2"/>
        <v>0</v>
      </c>
      <c r="U20" s="24" t="str">
        <f t="shared" si="0"/>
        <v/>
      </c>
      <c r="V20" s="24" t="str">
        <f t="shared" si="1"/>
        <v/>
      </c>
      <c r="W20" s="134"/>
      <c r="X20" s="140" t="s">
        <v>630</v>
      </c>
      <c r="Y20" s="400"/>
      <c r="AA20" s="101"/>
      <c r="AB20" s="101"/>
      <c r="AC20" s="101"/>
      <c r="AD20" s="101"/>
      <c r="AE20" s="101"/>
      <c r="AF20" s="101"/>
      <c r="AG20" s="101"/>
      <c r="AH20" s="101"/>
      <c r="AI20" s="101"/>
      <c r="AJ20" s="101"/>
      <c r="AK20" s="101"/>
      <c r="AL20" s="101"/>
    </row>
    <row r="21" customHeight="1" spans="1:38">
      <c r="A21" s="20"/>
      <c r="B21" s="21"/>
      <c r="C21" s="394"/>
      <c r="D21" s="393"/>
      <c r="E21" s="20"/>
      <c r="F21" s="59"/>
      <c r="G21" s="59"/>
      <c r="H21" s="59"/>
      <c r="I21" s="59"/>
      <c r="J21" s="84"/>
      <c r="K21" s="29"/>
      <c r="L21" s="24"/>
      <c r="M21" s="48"/>
      <c r="N21" s="24"/>
      <c r="O21" s="23"/>
      <c r="P21" s="26"/>
      <c r="Q21" s="24"/>
      <c r="R21" s="24"/>
      <c r="S21" s="197"/>
      <c r="T21" s="24">
        <f t="shared" si="2"/>
        <v>0</v>
      </c>
      <c r="U21" s="24" t="str">
        <f t="shared" si="0"/>
        <v/>
      </c>
      <c r="V21" s="24" t="str">
        <f t="shared" si="1"/>
        <v/>
      </c>
      <c r="W21" s="134"/>
      <c r="X21" s="140" t="s">
        <v>630</v>
      </c>
      <c r="Y21" s="400"/>
      <c r="AA21" s="101"/>
      <c r="AB21" s="101"/>
      <c r="AC21" s="101"/>
      <c r="AD21" s="101"/>
      <c r="AE21" s="101"/>
      <c r="AF21" s="101"/>
      <c r="AG21" s="101"/>
      <c r="AH21" s="101"/>
      <c r="AI21" s="101"/>
      <c r="AJ21" s="101"/>
      <c r="AK21" s="101"/>
      <c r="AL21" s="101"/>
    </row>
    <row r="22" customHeight="1" spans="1:38">
      <c r="A22" s="20"/>
      <c r="B22" s="21"/>
      <c r="C22" s="394"/>
      <c r="D22" s="393"/>
      <c r="E22" s="20"/>
      <c r="F22" s="59"/>
      <c r="G22" s="59"/>
      <c r="H22" s="59"/>
      <c r="I22" s="59"/>
      <c r="J22" s="84"/>
      <c r="K22" s="29"/>
      <c r="L22" s="24"/>
      <c r="M22" s="48"/>
      <c r="N22" s="24"/>
      <c r="O22" s="23"/>
      <c r="P22" s="26"/>
      <c r="Q22" s="24"/>
      <c r="R22" s="24"/>
      <c r="S22" s="197"/>
      <c r="T22" s="24">
        <f t="shared" si="2"/>
        <v>0</v>
      </c>
      <c r="U22" s="24" t="str">
        <f t="shared" si="0"/>
        <v/>
      </c>
      <c r="V22" s="24" t="str">
        <f t="shared" si="1"/>
        <v/>
      </c>
      <c r="W22" s="134"/>
      <c r="X22" s="140" t="s">
        <v>630</v>
      </c>
      <c r="Y22" s="400"/>
      <c r="AA22" s="101"/>
      <c r="AB22" s="101"/>
      <c r="AC22" s="101"/>
      <c r="AD22" s="101"/>
      <c r="AE22" s="101"/>
      <c r="AF22" s="101"/>
      <c r="AG22" s="101"/>
      <c r="AH22" s="101"/>
      <c r="AI22" s="101"/>
      <c r="AJ22" s="101"/>
      <c r="AK22" s="101"/>
      <c r="AL22" s="101"/>
    </row>
    <row r="23" customHeight="1" spans="1:38">
      <c r="A23" s="20"/>
      <c r="B23" s="21"/>
      <c r="C23" s="394"/>
      <c r="D23" s="393"/>
      <c r="E23" s="20"/>
      <c r="F23" s="59"/>
      <c r="G23" s="59"/>
      <c r="H23" s="59"/>
      <c r="I23" s="59"/>
      <c r="J23" s="84"/>
      <c r="K23" s="29"/>
      <c r="L23" s="24"/>
      <c r="M23" s="48"/>
      <c r="N23" s="24"/>
      <c r="O23" s="23"/>
      <c r="P23" s="26"/>
      <c r="Q23" s="24"/>
      <c r="R23" s="24"/>
      <c r="S23" s="197"/>
      <c r="T23" s="24">
        <f t="shared" si="2"/>
        <v>0</v>
      </c>
      <c r="U23" s="24" t="str">
        <f t="shared" si="0"/>
        <v/>
      </c>
      <c r="V23" s="24" t="str">
        <f t="shared" si="1"/>
        <v/>
      </c>
      <c r="W23" s="134"/>
      <c r="X23" s="140" t="s">
        <v>630</v>
      </c>
      <c r="Y23" s="400"/>
      <c r="AA23" s="101"/>
      <c r="AB23" s="101"/>
      <c r="AC23" s="101"/>
      <c r="AD23" s="101"/>
      <c r="AE23" s="101"/>
      <c r="AF23" s="101"/>
      <c r="AG23" s="101"/>
      <c r="AH23" s="101"/>
      <c r="AI23" s="101"/>
      <c r="AJ23" s="101"/>
      <c r="AK23" s="101"/>
      <c r="AL23" s="101"/>
    </row>
    <row r="24" customHeight="1" spans="1:38">
      <c r="A24" s="20"/>
      <c r="B24" s="21"/>
      <c r="C24" s="394"/>
      <c r="D24" s="393"/>
      <c r="E24" s="20"/>
      <c r="F24" s="59"/>
      <c r="G24" s="59"/>
      <c r="H24" s="59"/>
      <c r="I24" s="59"/>
      <c r="J24" s="84"/>
      <c r="K24" s="29"/>
      <c r="L24" s="24"/>
      <c r="M24" s="48"/>
      <c r="N24" s="24"/>
      <c r="O24" s="23"/>
      <c r="P24" s="26"/>
      <c r="Q24" s="24"/>
      <c r="R24" s="24"/>
      <c r="S24" s="197"/>
      <c r="T24" s="24">
        <f t="shared" si="2"/>
        <v>0</v>
      </c>
      <c r="U24" s="24" t="str">
        <f t="shared" si="0"/>
        <v/>
      </c>
      <c r="V24" s="24" t="str">
        <f t="shared" si="1"/>
        <v/>
      </c>
      <c r="W24" s="134"/>
      <c r="X24" s="140" t="s">
        <v>630</v>
      </c>
      <c r="Y24" s="400"/>
      <c r="AA24" s="101"/>
      <c r="AB24" s="101"/>
      <c r="AC24" s="101"/>
      <c r="AD24" s="101"/>
      <c r="AE24" s="101"/>
      <c r="AF24" s="101"/>
      <c r="AG24" s="101"/>
      <c r="AH24" s="101"/>
      <c r="AI24" s="101"/>
      <c r="AJ24" s="101"/>
      <c r="AK24" s="101"/>
      <c r="AL24" s="101"/>
    </row>
    <row r="25" customHeight="1" spans="1:38">
      <c r="A25" s="27" t="s">
        <v>800</v>
      </c>
      <c r="B25" s="121"/>
      <c r="C25" s="121"/>
      <c r="D25" s="203"/>
      <c r="E25" s="20"/>
      <c r="F25" s="59"/>
      <c r="G25" s="59"/>
      <c r="H25" s="59"/>
      <c r="I25" s="59"/>
      <c r="J25" s="84"/>
      <c r="K25" s="29"/>
      <c r="L25" s="24"/>
      <c r="M25" s="48"/>
      <c r="N25" s="24">
        <f>SUM(N7:N24)</f>
        <v>0</v>
      </c>
      <c r="O25" s="23">
        <f>SUM(O7:O24)</f>
        <v>0</v>
      </c>
      <c r="P25" s="26">
        <f>SUM(P7:P24)</f>
        <v>0</v>
      </c>
      <c r="Q25" s="24">
        <f>SUM(Q7:Q24)</f>
        <v>0</v>
      </c>
      <c r="R25" s="24">
        <f>SUM(R7:R24)</f>
        <v>0</v>
      </c>
      <c r="S25" s="197"/>
      <c r="T25" s="24">
        <f>SUM(T7:T24)</f>
        <v>0</v>
      </c>
      <c r="U25" s="24" t="str">
        <f t="shared" si="0"/>
        <v/>
      </c>
      <c r="V25" s="24"/>
      <c r="W25" s="134"/>
      <c r="X25" s="140"/>
      <c r="Y25" s="400"/>
      <c r="AA25" s="101"/>
      <c r="AB25" s="101"/>
      <c r="AC25" s="101"/>
      <c r="AD25" s="101"/>
      <c r="AE25" s="101"/>
      <c r="AF25" s="101"/>
      <c r="AG25" s="101"/>
      <c r="AH25" s="101"/>
      <c r="AI25" s="101"/>
      <c r="AJ25" s="101"/>
      <c r="AK25" s="101"/>
      <c r="AL25" s="101"/>
    </row>
    <row r="26" customHeight="1" spans="1:38">
      <c r="A26" s="27" t="s">
        <v>822</v>
      </c>
      <c r="B26" s="121"/>
      <c r="C26" s="121"/>
      <c r="D26" s="395"/>
      <c r="E26" s="20"/>
      <c r="F26" s="59"/>
      <c r="G26" s="59"/>
      <c r="H26" s="59"/>
      <c r="I26" s="59"/>
      <c r="J26" s="84"/>
      <c r="K26" s="29"/>
      <c r="L26" s="24"/>
      <c r="M26" s="48"/>
      <c r="N26" s="24"/>
      <c r="O26" s="23"/>
      <c r="P26" s="26"/>
      <c r="Q26" s="24"/>
      <c r="R26" s="24"/>
      <c r="S26" s="197"/>
      <c r="T26" s="24"/>
      <c r="U26" s="24" t="str">
        <f t="shared" si="0"/>
        <v/>
      </c>
      <c r="V26" s="24"/>
      <c r="W26" s="134"/>
      <c r="X26" s="140"/>
      <c r="Y26" s="400"/>
      <c r="AA26" s="101"/>
      <c r="AB26" s="101"/>
      <c r="AC26" s="101"/>
      <c r="AD26" s="101"/>
      <c r="AE26" s="101"/>
      <c r="AF26" s="101"/>
      <c r="AG26" s="101"/>
      <c r="AH26" s="101"/>
      <c r="AI26" s="101"/>
      <c r="AJ26" s="101"/>
      <c r="AK26" s="101"/>
      <c r="AL26" s="101"/>
    </row>
    <row r="27" customHeight="1" spans="1:38">
      <c r="A27" s="27" t="s">
        <v>530</v>
      </c>
      <c r="B27" s="121"/>
      <c r="C27" s="121"/>
      <c r="D27" s="199"/>
      <c r="E27" s="20"/>
      <c r="F27" s="59"/>
      <c r="G27" s="59"/>
      <c r="H27" s="59"/>
      <c r="I27" s="59"/>
      <c r="J27" s="84"/>
      <c r="K27" s="29"/>
      <c r="L27" s="24"/>
      <c r="M27" s="48"/>
      <c r="N27" s="24">
        <f>N25-N26</f>
        <v>0</v>
      </c>
      <c r="O27" s="23">
        <f>O25-O26</f>
        <v>0</v>
      </c>
      <c r="P27" s="26">
        <f>P25-P26</f>
        <v>0</v>
      </c>
      <c r="Q27" s="24">
        <f>Q25-Q26</f>
        <v>0</v>
      </c>
      <c r="R27" s="24">
        <f>R25-R26</f>
        <v>0</v>
      </c>
      <c r="S27" s="197"/>
      <c r="T27" s="24">
        <f>T25-T26</f>
        <v>0</v>
      </c>
      <c r="U27" s="24" t="str">
        <f t="shared" si="0"/>
        <v/>
      </c>
      <c r="V27" s="24"/>
      <c r="W27" s="134"/>
      <c r="X27" s="140"/>
      <c r="Y27" s="400"/>
      <c r="AA27" s="101"/>
      <c r="AB27" s="101"/>
      <c r="AC27" s="101"/>
      <c r="AD27" s="101"/>
      <c r="AE27" s="101"/>
      <c r="AF27" s="101"/>
      <c r="AG27" s="101"/>
      <c r="AH27" s="101"/>
      <c r="AI27" s="101"/>
      <c r="AJ27" s="101"/>
      <c r="AK27" s="101"/>
      <c r="AL27" s="101"/>
    </row>
    <row r="28" customHeight="1" spans="1:18">
      <c r="A28" s="30" t="str">
        <f>封面!D9&amp;封面!F9</f>
        <v>产权持有人填表人：刘砚岷</v>
      </c>
      <c r="B28" s="30"/>
      <c r="R28" s="5" t="str">
        <f>"评估人员："&amp;封面!F27</f>
        <v>评估人员：崔立伟、陈华</v>
      </c>
    </row>
    <row r="29" customHeight="1" spans="1:2">
      <c r="A29" s="30" t="str">
        <f>CONCATENATE(封面!D13,封面!F13,封面!G13,封面!H13,封面!I13,封面!J13,封面!K13)</f>
        <v>填表日期：2024年9月20日</v>
      </c>
      <c r="B29" s="30"/>
    </row>
  </sheetData>
  <mergeCells count="27">
    <mergeCell ref="A2:W2"/>
    <mergeCell ref="A3:W3"/>
    <mergeCell ref="N5:O5"/>
    <mergeCell ref="P5:Q5"/>
    <mergeCell ref="R5:T5"/>
    <mergeCell ref="AA5:AL5"/>
    <mergeCell ref="A25:C25"/>
    <mergeCell ref="A26:C26"/>
    <mergeCell ref="A27:C27"/>
    <mergeCell ref="A5:A6"/>
    <mergeCell ref="B5:B6"/>
    <mergeCell ref="C5:C6"/>
    <mergeCell ref="D5:D6"/>
    <mergeCell ref="E5:E6"/>
    <mergeCell ref="F5:F6"/>
    <mergeCell ref="G5:G6"/>
    <mergeCell ref="H5:H6"/>
    <mergeCell ref="I5:I6"/>
    <mergeCell ref="J5:J6"/>
    <mergeCell ref="K5:K6"/>
    <mergeCell ref="L5:L6"/>
    <mergeCell ref="M5:M6"/>
    <mergeCell ref="U5:U6"/>
    <mergeCell ref="V5:V6"/>
    <mergeCell ref="W5:W6"/>
    <mergeCell ref="X5:X6"/>
    <mergeCell ref="Y5:Y6"/>
  </mergeCells>
  <dataValidations count="1">
    <dataValidation type="list" allowBlank="1" showInputMessage="1" showErrorMessage="1" sqref="X7:X27">
      <formula1>"成本法,收益法,市场法,其他"</formula1>
    </dataValidation>
  </dataValidations>
  <hyperlinks>
    <hyperlink ref="A1" location="索引目录!E40" display="返回索引页"/>
    <hyperlink ref="B1" location="固定资产汇总!B8" display="返回"/>
  </hyperlinks>
  <printOptions horizontalCentered="1"/>
  <pageMargins left="0.354330708661417" right="0.354330708661417" top="0.78740157480315" bottom="0.78740157480315" header="1.02362204724409" footer="0.511811023622047"/>
  <pageSetup paperSize="9" scale="72" fitToHeight="0" orientation="landscape"/>
  <headerFooter alignWithMargins="0">
    <oddHeader>&amp;R&amp;"宋体,常规"&amp;9表&amp;"Times New Roman,常规"4-8-2
&amp;"宋体,常规"共&amp;"Times New Roman,常规"&amp;N&amp;"宋体,常规"页第&amp;"Times New Roman,常规"&amp;P&amp;"宋体,常规"页</oddHeader>
  </headerFooter>
  <legacyDrawing r:id="rId2"/>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8"/>
  <sheetViews>
    <sheetView tabSelected="1" zoomScale="110" zoomScaleNormal="110" workbookViewId="0">
      <pane xSplit="7" ySplit="3" topLeftCell="H4" activePane="bottomRight" state="frozen"/>
      <selection/>
      <selection pane="topRight"/>
      <selection pane="bottomLeft"/>
      <selection pane="bottomRight" activeCell="A1" sqref="A1:J1"/>
    </sheetView>
  </sheetViews>
  <sheetFormatPr defaultColWidth="11" defaultRowHeight="15.75" customHeight="1"/>
  <cols>
    <col min="1" max="1" width="4.5" style="341" customWidth="1"/>
    <col min="2" max="2" width="11.1" style="341" customWidth="1"/>
    <col min="3" max="3" width="10.2" style="341" customWidth="1"/>
    <col min="4" max="4" width="10.4" style="341" customWidth="1"/>
    <col min="5" max="5" width="9.5" style="342" customWidth="1"/>
    <col min="6" max="6" width="7" style="342" customWidth="1"/>
    <col min="7" max="7" width="15.5" style="342" customWidth="1"/>
    <col min="8" max="8" width="8.1" style="341" customWidth="1"/>
    <col min="9" max="9" width="6.6" style="341" customWidth="1"/>
    <col min="10" max="10" width="8.9" style="341" customWidth="1"/>
    <col min="11" max="16384" width="11" style="5"/>
  </cols>
  <sheetData>
    <row r="1" s="2" customFormat="1" ht="29.4" customHeight="1" spans="1:10">
      <c r="A1" s="343" t="s">
        <v>823</v>
      </c>
      <c r="B1" s="343"/>
      <c r="C1" s="343"/>
      <c r="D1" s="343"/>
      <c r="E1" s="343"/>
      <c r="F1" s="343"/>
      <c r="G1" s="343"/>
      <c r="H1" s="343"/>
      <c r="I1" s="343"/>
      <c r="J1" s="343"/>
    </row>
    <row r="2" s="3" customFormat="1" ht="16.35" customHeight="1" spans="1:10">
      <c r="A2" s="344" t="s">
        <v>462</v>
      </c>
      <c r="B2" s="345" t="s">
        <v>787</v>
      </c>
      <c r="C2" s="346" t="s">
        <v>824</v>
      </c>
      <c r="D2" s="347" t="s">
        <v>825</v>
      </c>
      <c r="E2" s="348" t="s">
        <v>826</v>
      </c>
      <c r="F2" s="348" t="s">
        <v>827</v>
      </c>
      <c r="G2" s="345" t="s">
        <v>828</v>
      </c>
      <c r="H2" s="345" t="s">
        <v>829</v>
      </c>
      <c r="I2" s="382" t="s">
        <v>830</v>
      </c>
      <c r="J2" s="379" t="s">
        <v>755</v>
      </c>
    </row>
    <row r="3" s="3" customFormat="1" ht="16.35" customHeight="1" spans="1:10">
      <c r="A3" s="349"/>
      <c r="B3" s="350"/>
      <c r="C3" s="349"/>
      <c r="D3" s="351"/>
      <c r="E3" s="352"/>
      <c r="F3" s="353"/>
      <c r="G3" s="350"/>
      <c r="H3" s="350"/>
      <c r="I3" s="383"/>
      <c r="J3" s="379"/>
    </row>
    <row r="4" s="340" customFormat="1" ht="17.25" customHeight="1" spans="1:10">
      <c r="A4" s="354">
        <v>1</v>
      </c>
      <c r="B4" s="877" t="s">
        <v>831</v>
      </c>
      <c r="C4" s="356" t="s">
        <v>832</v>
      </c>
      <c r="D4" s="357" t="s">
        <v>833</v>
      </c>
      <c r="E4" s="358">
        <v>1667</v>
      </c>
      <c r="F4" s="359" t="s">
        <v>834</v>
      </c>
      <c r="G4" s="360" t="s">
        <v>835</v>
      </c>
      <c r="H4" s="361" t="s">
        <v>836</v>
      </c>
      <c r="I4" s="384" t="s">
        <v>837</v>
      </c>
      <c r="J4" s="385">
        <v>43851</v>
      </c>
    </row>
    <row r="5" ht="17.25" customHeight="1" spans="1:10">
      <c r="A5" s="362"/>
      <c r="B5" s="363"/>
      <c r="C5" s="364"/>
      <c r="D5" s="365"/>
      <c r="E5" s="366">
        <v>86</v>
      </c>
      <c r="F5" s="367" t="s">
        <v>834</v>
      </c>
      <c r="G5" s="368" t="s">
        <v>838</v>
      </c>
      <c r="H5" s="369"/>
      <c r="I5" s="386"/>
      <c r="J5" s="387"/>
    </row>
    <row r="6" ht="17.25" customHeight="1" spans="1:10">
      <c r="A6" s="370"/>
      <c r="B6" s="371"/>
      <c r="C6" s="372"/>
      <c r="D6" s="373"/>
      <c r="E6" s="366">
        <v>24</v>
      </c>
      <c r="F6" s="367" t="s">
        <v>834</v>
      </c>
      <c r="G6" s="368" t="s">
        <v>839</v>
      </c>
      <c r="H6" s="374"/>
      <c r="I6" s="388"/>
      <c r="J6" s="389"/>
    </row>
    <row r="7" ht="17.25" customHeight="1" spans="1:10">
      <c r="A7" s="354">
        <v>2</v>
      </c>
      <c r="B7" s="877" t="s">
        <v>840</v>
      </c>
      <c r="C7" s="345" t="s">
        <v>841</v>
      </c>
      <c r="D7" s="357" t="s">
        <v>842</v>
      </c>
      <c r="E7" s="366">
        <v>2311</v>
      </c>
      <c r="F7" s="367" t="s">
        <v>834</v>
      </c>
      <c r="G7" s="368" t="s">
        <v>835</v>
      </c>
      <c r="H7" s="361" t="s">
        <v>836</v>
      </c>
      <c r="I7" s="384" t="s">
        <v>837</v>
      </c>
      <c r="J7" s="385">
        <v>43851</v>
      </c>
    </row>
    <row r="8" ht="17.25" customHeight="1" spans="1:10">
      <c r="A8" s="362"/>
      <c r="B8" s="363"/>
      <c r="C8" s="375"/>
      <c r="D8" s="365"/>
      <c r="E8" s="366">
        <v>40</v>
      </c>
      <c r="F8" s="367" t="s">
        <v>834</v>
      </c>
      <c r="G8" s="368" t="s">
        <v>838</v>
      </c>
      <c r="H8" s="369"/>
      <c r="I8" s="386"/>
      <c r="J8" s="387"/>
    </row>
    <row r="9" ht="17.25" customHeight="1" spans="1:10">
      <c r="A9" s="370"/>
      <c r="B9" s="371"/>
      <c r="C9" s="350"/>
      <c r="D9" s="373"/>
      <c r="E9" s="366">
        <v>140</v>
      </c>
      <c r="F9" s="367" t="s">
        <v>834</v>
      </c>
      <c r="G9" s="368" t="s">
        <v>839</v>
      </c>
      <c r="H9" s="374"/>
      <c r="I9" s="388"/>
      <c r="J9" s="389"/>
    </row>
    <row r="10" ht="17.25" customHeight="1" spans="1:10">
      <c r="A10" s="354">
        <v>3</v>
      </c>
      <c r="B10" s="878" t="s">
        <v>843</v>
      </c>
      <c r="C10" s="345" t="s">
        <v>844</v>
      </c>
      <c r="D10" s="357" t="s">
        <v>845</v>
      </c>
      <c r="E10" s="366">
        <v>1460</v>
      </c>
      <c r="F10" s="367" t="s">
        <v>834</v>
      </c>
      <c r="G10" s="368" t="s">
        <v>838</v>
      </c>
      <c r="H10" s="361" t="s">
        <v>836</v>
      </c>
      <c r="I10" s="384" t="s">
        <v>837</v>
      </c>
      <c r="J10" s="385">
        <v>43852</v>
      </c>
    </row>
    <row r="11" ht="17.25" customHeight="1" spans="1:10">
      <c r="A11" s="362"/>
      <c r="B11" s="362"/>
      <c r="C11" s="375"/>
      <c r="D11" s="365"/>
      <c r="E11" s="366">
        <v>3334.2</v>
      </c>
      <c r="F11" s="367" t="s">
        <v>834</v>
      </c>
      <c r="G11" s="368" t="s">
        <v>846</v>
      </c>
      <c r="H11" s="369"/>
      <c r="I11" s="386"/>
      <c r="J11" s="387"/>
    </row>
    <row r="12" ht="17.25" customHeight="1" spans="1:10">
      <c r="A12" s="370"/>
      <c r="B12" s="370"/>
      <c r="C12" s="350"/>
      <c r="D12" s="373"/>
      <c r="E12" s="366">
        <v>539.1</v>
      </c>
      <c r="F12" s="367" t="s">
        <v>834</v>
      </c>
      <c r="G12" s="368" t="s">
        <v>839</v>
      </c>
      <c r="H12" s="374"/>
      <c r="I12" s="388"/>
      <c r="J12" s="389"/>
    </row>
    <row r="13" ht="17.25" customHeight="1" spans="1:10">
      <c r="A13" s="354">
        <v>4</v>
      </c>
      <c r="B13" s="878" t="s">
        <v>847</v>
      </c>
      <c r="C13" s="345" t="s">
        <v>848</v>
      </c>
      <c r="D13" s="356" t="s">
        <v>849</v>
      </c>
      <c r="E13" s="376">
        <v>2354.6</v>
      </c>
      <c r="F13" s="367" t="s">
        <v>834</v>
      </c>
      <c r="G13" s="368" t="s">
        <v>850</v>
      </c>
      <c r="H13" s="361" t="s">
        <v>836</v>
      </c>
      <c r="I13" s="384" t="s">
        <v>837</v>
      </c>
      <c r="J13" s="385">
        <v>43738</v>
      </c>
    </row>
    <row r="14" ht="17.25" customHeight="1" spans="1:10">
      <c r="A14" s="362"/>
      <c r="B14" s="362"/>
      <c r="C14" s="375"/>
      <c r="D14" s="364"/>
      <c r="E14" s="376">
        <v>3437.6</v>
      </c>
      <c r="F14" s="367" t="s">
        <v>834</v>
      </c>
      <c r="G14" s="368" t="s">
        <v>835</v>
      </c>
      <c r="H14" s="369"/>
      <c r="I14" s="386"/>
      <c r="J14" s="387"/>
    </row>
    <row r="15" ht="17.25" customHeight="1" spans="1:10">
      <c r="A15" s="362"/>
      <c r="B15" s="362"/>
      <c r="C15" s="375"/>
      <c r="D15" s="364"/>
      <c r="E15" s="376">
        <v>2815.1</v>
      </c>
      <c r="F15" s="367" t="s">
        <v>834</v>
      </c>
      <c r="G15" s="368" t="s">
        <v>838</v>
      </c>
      <c r="H15" s="369"/>
      <c r="I15" s="386"/>
      <c r="J15" s="387"/>
    </row>
    <row r="16" ht="17.25" customHeight="1" spans="1:10">
      <c r="A16" s="362"/>
      <c r="B16" s="362"/>
      <c r="C16" s="375"/>
      <c r="D16" s="364"/>
      <c r="E16" s="376">
        <v>2068.5</v>
      </c>
      <c r="F16" s="367" t="s">
        <v>834</v>
      </c>
      <c r="G16" s="368" t="s">
        <v>846</v>
      </c>
      <c r="H16" s="369"/>
      <c r="I16" s="386"/>
      <c r="J16" s="387"/>
    </row>
    <row r="17" ht="17.25" customHeight="1" spans="1:10">
      <c r="A17" s="370"/>
      <c r="B17" s="370"/>
      <c r="C17" s="350"/>
      <c r="D17" s="372"/>
      <c r="E17" s="376">
        <v>765.6</v>
      </c>
      <c r="F17" s="367" t="s">
        <v>834</v>
      </c>
      <c r="G17" s="368" t="s">
        <v>839</v>
      </c>
      <c r="H17" s="374"/>
      <c r="I17" s="388"/>
      <c r="J17" s="389"/>
    </row>
    <row r="18" ht="28.2" customHeight="1" spans="1:10">
      <c r="A18" s="377">
        <v>5</v>
      </c>
      <c r="B18" s="879" t="s">
        <v>851</v>
      </c>
      <c r="C18" s="379" t="s">
        <v>852</v>
      </c>
      <c r="D18" s="380" t="s">
        <v>853</v>
      </c>
      <c r="E18" s="366">
        <v>428</v>
      </c>
      <c r="F18" s="367" t="s">
        <v>834</v>
      </c>
      <c r="G18" s="368" t="s">
        <v>854</v>
      </c>
      <c r="H18" s="381" t="s">
        <v>836</v>
      </c>
      <c r="I18" s="368" t="s">
        <v>837</v>
      </c>
      <c r="J18" s="390">
        <v>43544</v>
      </c>
    </row>
  </sheetData>
  <mergeCells count="39">
    <mergeCell ref="A1:J1"/>
    <mergeCell ref="A2:A3"/>
    <mergeCell ref="A4:A6"/>
    <mergeCell ref="A7:A9"/>
    <mergeCell ref="A10:A12"/>
    <mergeCell ref="A13:A17"/>
    <mergeCell ref="B2:B3"/>
    <mergeCell ref="B4:B6"/>
    <mergeCell ref="B7:B9"/>
    <mergeCell ref="B10:B12"/>
    <mergeCell ref="B13:B17"/>
    <mergeCell ref="C2:C3"/>
    <mergeCell ref="C4:C6"/>
    <mergeCell ref="C7:C9"/>
    <mergeCell ref="C10:C12"/>
    <mergeCell ref="C13:C17"/>
    <mergeCell ref="D2:D3"/>
    <mergeCell ref="D4:D6"/>
    <mergeCell ref="D7:D9"/>
    <mergeCell ref="D10:D12"/>
    <mergeCell ref="D13:D17"/>
    <mergeCell ref="E2:E3"/>
    <mergeCell ref="F2:F3"/>
    <mergeCell ref="G2:G3"/>
    <mergeCell ref="H2:H3"/>
    <mergeCell ref="H4:H6"/>
    <mergeCell ref="H7:H9"/>
    <mergeCell ref="H10:H12"/>
    <mergeCell ref="H13:H17"/>
    <mergeCell ref="I2:I3"/>
    <mergeCell ref="I4:I6"/>
    <mergeCell ref="I7:I9"/>
    <mergeCell ref="I10:I12"/>
    <mergeCell ref="I13:I17"/>
    <mergeCell ref="J2:J3"/>
    <mergeCell ref="J4:J6"/>
    <mergeCell ref="J7:J9"/>
    <mergeCell ref="J10:J12"/>
    <mergeCell ref="J13:J17"/>
  </mergeCells>
  <printOptions horizontalCentered="1"/>
  <pageMargins left="0.354330708661417" right="0.354330708661417" top="0.78740157480315" bottom="0.78740157480315" header="1.02362204724409" footer="0.511811023622047"/>
  <pageSetup paperSize="9" scale="75" fitToHeight="0" orientation="landscape"/>
  <headerFooter alignWithMargins="0">
    <oddHeader>&amp;R&amp;"宋体,常规"&amp;9表&amp;"Times New Roman,常规"4-8-3
&amp;"宋体,常规"共&amp;"Times New Roman,常规"&amp;N&amp;"宋体,常规"页第&amp;"Times New Roman,常规"&amp;P&amp;"宋体,常规"页</oddHeader>
  </headerFooter>
  <legacyDrawing r:id="rId2"/>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338" t="s">
        <v>861</v>
      </c>
      <c r="C4" s="291"/>
      <c r="D4" s="292" t="s">
        <v>862</v>
      </c>
      <c r="E4" s="293"/>
      <c r="F4" s="294"/>
      <c r="G4" s="295"/>
      <c r="H4" s="296" t="e">
        <f>H5+H6+H7+H8+H9</f>
        <v>#REF!</v>
      </c>
      <c r="J4" s="325"/>
      <c r="K4" s="326"/>
    </row>
    <row r="5" customHeight="1" spans="1:11">
      <c r="A5" s="297"/>
      <c r="B5" s="298" t="s">
        <v>863</v>
      </c>
      <c r="C5" s="292" t="s">
        <v>864</v>
      </c>
      <c r="D5" s="299" t="s">
        <v>865</v>
      </c>
      <c r="E5" s="293"/>
      <c r="F5" s="294"/>
      <c r="G5" s="295"/>
      <c r="H5" s="296" t="e">
        <f>I2*0.8</f>
        <v>#REF!</v>
      </c>
      <c r="J5" s="327"/>
      <c r="K5" s="326"/>
    </row>
    <row r="6" customHeight="1" spans="1:10">
      <c r="A6" s="297"/>
      <c r="B6" s="300"/>
      <c r="C6" s="292" t="s">
        <v>866</v>
      </c>
      <c r="D6" s="292" t="s">
        <v>867</v>
      </c>
      <c r="E6" s="293"/>
      <c r="F6" s="294"/>
      <c r="G6" s="295"/>
      <c r="H6" s="296" t="e">
        <f>I2*7/3</f>
        <v>#REF!</v>
      </c>
      <c r="J6" s="325"/>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12">
      <c r="A10" s="289" t="s">
        <v>873</v>
      </c>
      <c r="B10" s="338" t="s">
        <v>874</v>
      </c>
      <c r="C10" s="291"/>
      <c r="D10" s="292"/>
      <c r="E10" s="301"/>
      <c r="F10" s="302"/>
      <c r="G10" s="303"/>
      <c r="H10" s="296" t="e">
        <f>H11+H12</f>
        <v>#REF!</v>
      </c>
      <c r="L10" s="266">
        <v>21470.7</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1.0842</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'1重置全价计算表-十里铺'!G28</f>
        <v>#REF!</v>
      </c>
      <c r="J20" s="334" t="e">
        <f>资产清单!#REF!</f>
        <v>#REF!</v>
      </c>
      <c r="K20" s="326" t="s">
        <v>897</v>
      </c>
    </row>
    <row r="21" customHeight="1" spans="9:10">
      <c r="I21" s="277" t="e">
        <f>I20-J20</f>
        <v>#REF!</v>
      </c>
      <c r="J21" s="324"/>
    </row>
    <row r="22" customHeight="1" spans="4:10">
      <c r="D22" s="339"/>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topLeftCell="A14"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1" width="9.5" style="205" customWidth="1"/>
    <col min="12"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'1土建工程-十里铺'!H20</f>
        <v>#REF!</v>
      </c>
      <c r="H4" s="208"/>
      <c r="I4" s="258"/>
      <c r="J4" s="259"/>
      <c r="K4" s="257"/>
      <c r="L4" s="257"/>
      <c r="M4" s="257"/>
      <c r="N4" s="257"/>
      <c r="O4" s="257"/>
    </row>
    <row r="5" customHeight="1" spans="1:15">
      <c r="A5" s="209">
        <v>1</v>
      </c>
      <c r="B5" s="212" t="s">
        <v>906</v>
      </c>
      <c r="C5" s="209"/>
      <c r="D5" s="210"/>
      <c r="E5" s="211"/>
      <c r="F5" s="213"/>
      <c r="G5" s="214" t="e">
        <f>'1土建工程-十里铺'!H20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t="e">
        <f>K8</f>
        <v>#REF!</v>
      </c>
      <c r="H8" s="208"/>
      <c r="I8" s="265" t="e">
        <f>G9/资产清单!#REF!</f>
        <v>#REF!</v>
      </c>
      <c r="J8" s="266">
        <v>21042.7</v>
      </c>
      <c r="K8" s="257" t="e">
        <f>SUM(资产清单!#REF!)</f>
        <v>#REF!</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customHeight="1" spans="1:15">
      <c r="A10" s="209">
        <v>1</v>
      </c>
      <c r="B10" s="218" t="s">
        <v>915</v>
      </c>
      <c r="C10" s="215" t="s">
        <v>873</v>
      </c>
      <c r="D10" s="219"/>
      <c r="E10" s="220"/>
      <c r="F10" s="215" t="s">
        <v>916</v>
      </c>
      <c r="G10" s="214"/>
      <c r="H10" s="208"/>
      <c r="I10" s="258"/>
      <c r="J10" s="268"/>
      <c r="K10" s="257"/>
      <c r="L10" s="257"/>
      <c r="M10" s="257"/>
      <c r="N10" s="257"/>
      <c r="O10" s="257"/>
    </row>
    <row r="11" customHeight="1" spans="1:15">
      <c r="A11" s="209">
        <v>1</v>
      </c>
      <c r="B11" s="218" t="s">
        <v>917</v>
      </c>
      <c r="C11" s="215" t="s">
        <v>873</v>
      </c>
      <c r="D11" s="219"/>
      <c r="E11" s="220"/>
      <c r="F11" s="215" t="s">
        <v>918</v>
      </c>
      <c r="G11" s="214" t="e">
        <f>G8*D11</f>
        <v>#REF!</v>
      </c>
      <c r="H11" s="208"/>
      <c r="I11" s="258"/>
      <c r="J11" s="269"/>
      <c r="K11" s="257"/>
      <c r="L11" s="257"/>
      <c r="M11" s="257"/>
      <c r="N11" s="257"/>
      <c r="O11" s="257"/>
    </row>
    <row r="12" customHeight="1" spans="1:10">
      <c r="A12" s="209">
        <v>3</v>
      </c>
      <c r="B12" s="218" t="s">
        <v>919</v>
      </c>
      <c r="C12" s="209" t="s">
        <v>905</v>
      </c>
      <c r="D12" s="221"/>
      <c r="E12" s="222"/>
      <c r="F12" s="209" t="s">
        <v>918</v>
      </c>
      <c r="G12" s="214"/>
      <c r="H12" s="208"/>
      <c r="I12" s="258"/>
      <c r="J12" s="269"/>
    </row>
    <row r="13"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337" t="e">
        <f>D14*G4</f>
        <v>#REF!</v>
      </c>
      <c r="H14" s="208"/>
      <c r="I14" s="258"/>
      <c r="J14" s="270"/>
    </row>
    <row r="15" ht="19.5" customHeight="1" spans="1:11">
      <c r="A15" s="209">
        <v>2</v>
      </c>
      <c r="B15" s="218" t="str">
        <f>B36</f>
        <v>工程监理费</v>
      </c>
      <c r="C15" s="215"/>
      <c r="D15" s="221" t="str">
        <f>C36</f>
        <v>22元/吨</v>
      </c>
      <c r="E15" s="222"/>
      <c r="F15" s="225" t="s">
        <v>921</v>
      </c>
      <c r="G15" s="337" t="e">
        <f>K15</f>
        <v>#REF!</v>
      </c>
      <c r="H15" s="215" t="s">
        <v>922</v>
      </c>
      <c r="I15" s="271" t="e">
        <f>148584.91/资产清单!#REF!*资产清单!E4</f>
        <v>#REF!</v>
      </c>
      <c r="J15" s="270">
        <v>148584.91</v>
      </c>
      <c r="K15" s="272" t="e">
        <f>(K8/J8)*J15</f>
        <v>#REF!</v>
      </c>
    </row>
    <row r="16" customHeight="1" spans="1:11">
      <c r="A16" s="209">
        <v>3</v>
      </c>
      <c r="B16" s="218" t="s">
        <v>923</v>
      </c>
      <c r="C16" s="215" t="s">
        <v>860</v>
      </c>
      <c r="D16" s="221">
        <f>C34</f>
        <v>0.0043</v>
      </c>
      <c r="E16" s="222"/>
      <c r="F16" s="209" t="s">
        <v>918</v>
      </c>
      <c r="G16" s="337" t="e">
        <f>$G$4*D16</f>
        <v>#REF!</v>
      </c>
      <c r="H16" s="215" t="s">
        <v>924</v>
      </c>
      <c r="J16" s="270"/>
      <c r="K16" s="272"/>
    </row>
    <row r="17" customHeight="1" spans="1:10">
      <c r="A17" s="209">
        <v>4</v>
      </c>
      <c r="B17" s="218" t="str">
        <f>B40</f>
        <v>环境影响评价及验收费</v>
      </c>
      <c r="C17" s="215" t="s">
        <v>860</v>
      </c>
      <c r="D17" s="221">
        <f>C40</f>
        <v>0.0086</v>
      </c>
      <c r="E17" s="222"/>
      <c r="F17" s="209" t="s">
        <v>918</v>
      </c>
      <c r="G17" s="337" t="e">
        <f t="shared" ref="G17:G18" si="0">$G$4*D17</f>
        <v>#REF!</v>
      </c>
      <c r="H17" s="215" t="s">
        <v>925</v>
      </c>
      <c r="I17" s="258"/>
      <c r="J17" s="270"/>
    </row>
    <row r="18" customHeight="1" spans="1:10">
      <c r="A18" s="209">
        <v>5</v>
      </c>
      <c r="B18" s="218" t="s">
        <v>926</v>
      </c>
      <c r="C18" s="215" t="s">
        <v>860</v>
      </c>
      <c r="D18" s="221">
        <f>C41</f>
        <v>0.0367</v>
      </c>
      <c r="E18" s="222"/>
      <c r="F18" s="209" t="s">
        <v>918</v>
      </c>
      <c r="G18" s="337"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t="e">
        <f>K20</f>
        <v>#REF!</v>
      </c>
      <c r="H20" s="215" t="s">
        <v>922</v>
      </c>
      <c r="I20" s="271" t="e">
        <f>80000/资产清单!#REF!*资产清单!E4</f>
        <v>#REF!</v>
      </c>
      <c r="J20" s="208">
        <v>80000</v>
      </c>
      <c r="K20" s="272" t="e">
        <f>(K8/J8)*J20</f>
        <v>#REF!</v>
      </c>
    </row>
    <row r="21" ht="28.5" customHeight="1" spans="1:11">
      <c r="A21" s="880" t="s">
        <v>930</v>
      </c>
      <c r="B21" s="228" t="str">
        <f>B39</f>
        <v>安全设施验收、职业病控制效果评价费</v>
      </c>
      <c r="C21" s="215" t="s">
        <v>922</v>
      </c>
      <c r="D21" s="226" t="s">
        <v>931</v>
      </c>
      <c r="E21" s="227"/>
      <c r="F21" s="209"/>
      <c r="G21" s="214" t="e">
        <f>K21</f>
        <v>#REF!</v>
      </c>
      <c r="H21" s="215" t="s">
        <v>922</v>
      </c>
      <c r="I21" s="274" t="e">
        <f>100000/资产清单!#REF!*资产清单!E4</f>
        <v>#REF!</v>
      </c>
      <c r="J21" s="208">
        <v>100000</v>
      </c>
      <c r="K21" s="272" t="e">
        <f>(K8/J8)*J21</f>
        <v>#REF!</v>
      </c>
    </row>
    <row r="22" customHeight="1" spans="1:10">
      <c r="A22" s="209" t="s">
        <v>932</v>
      </c>
      <c r="B22" s="217" t="s">
        <v>933</v>
      </c>
      <c r="C22" s="215" t="s">
        <v>934</v>
      </c>
      <c r="D22" s="221">
        <v>0.037</v>
      </c>
      <c r="E22" s="222"/>
      <c r="F22" s="209"/>
      <c r="G22" s="229" t="e">
        <f>(G4+G9)*D22*0.5*1</f>
        <v>#REF!</v>
      </c>
      <c r="H22" s="207"/>
      <c r="I22" s="208"/>
      <c r="J22" s="208"/>
    </row>
    <row r="23" customHeight="1" spans="1:10">
      <c r="A23" s="230"/>
      <c r="B23" s="231"/>
      <c r="C23" s="232"/>
      <c r="D23" s="233"/>
      <c r="E23" s="234"/>
      <c r="F23" s="230"/>
      <c r="G23" s="235"/>
      <c r="H23" s="207"/>
      <c r="I23" s="208"/>
      <c r="J23" s="208"/>
    </row>
    <row r="24"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c r="I28" s="274"/>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'2重置全价计算表-后台'!G28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1.1748</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'2重置全价计算表-后台'!G28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'2土建工程-后台'!H20</f>
        <v>#REF!</v>
      </c>
      <c r="H4" s="208"/>
      <c r="I4" s="258"/>
      <c r="J4" s="259"/>
      <c r="K4" s="257"/>
      <c r="L4" s="257"/>
      <c r="M4" s="257"/>
      <c r="N4" s="257"/>
      <c r="O4" s="257"/>
    </row>
    <row r="5" customHeight="1" spans="1:15">
      <c r="A5" s="209">
        <v>1</v>
      </c>
      <c r="B5" s="212" t="s">
        <v>906</v>
      </c>
      <c r="C5" s="209"/>
      <c r="D5" s="210"/>
      <c r="E5" s="211"/>
      <c r="F5" s="213"/>
      <c r="G5" s="214" t="e">
        <f>'2土建工程-后台'!H20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t="e">
        <f>K8</f>
        <v>#REF!</v>
      </c>
      <c r="H8" s="208"/>
      <c r="I8" s="265" t="e">
        <f>G9/资产清单!#REF!</f>
        <v>#REF!</v>
      </c>
      <c r="J8" s="266">
        <v>21042.7</v>
      </c>
      <c r="K8" s="257" t="e">
        <f>SUM(资产清单!#REF!)</f>
        <v>#REF!</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t="e">
        <f>G8*D11</f>
        <v>#REF!</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t="e">
        <f>K15</f>
        <v>#REF!</v>
      </c>
      <c r="H15" s="215" t="s">
        <v>922</v>
      </c>
      <c r="I15" s="271" t="e">
        <f>148584.91/资产清单!#REF!*资产清单!E4</f>
        <v>#REF!</v>
      </c>
      <c r="J15" s="270">
        <v>148584.91</v>
      </c>
      <c r="K15" s="272" t="e">
        <f>(K8/J8)*J15</f>
        <v>#REF!</v>
      </c>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row>
    <row r="18" customHeight="1" spans="1:10">
      <c r="A18" s="209">
        <v>5</v>
      </c>
      <c r="B18" s="218" t="s">
        <v>926</v>
      </c>
      <c r="C18" s="215" t="s">
        <v>860</v>
      </c>
      <c r="D18" s="221">
        <f>C41</f>
        <v>0.0367</v>
      </c>
      <c r="E18" s="222"/>
      <c r="F18" s="209" t="s">
        <v>918</v>
      </c>
      <c r="G18" s="214"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t="e">
        <f>K20</f>
        <v>#REF!</v>
      </c>
      <c r="H20" s="215" t="s">
        <v>922</v>
      </c>
      <c r="I20" s="271" t="e">
        <f>80000/资产清单!#REF!*资产清单!E4</f>
        <v>#REF!</v>
      </c>
      <c r="J20" s="208">
        <v>80000</v>
      </c>
      <c r="K20" s="272" t="e">
        <f>(K8/J8)*J20</f>
        <v>#REF!</v>
      </c>
    </row>
    <row r="21" ht="28.5" customHeight="1" spans="1:11">
      <c r="A21" s="880" t="s">
        <v>930</v>
      </c>
      <c r="B21" s="228" t="str">
        <f>B39</f>
        <v>安全设施验收、职业病控制效果评价费</v>
      </c>
      <c r="C21" s="215" t="s">
        <v>922</v>
      </c>
      <c r="D21" s="226" t="s">
        <v>931</v>
      </c>
      <c r="E21" s="227"/>
      <c r="F21" s="209"/>
      <c r="G21" s="214" t="e">
        <f>K21</f>
        <v>#REF!</v>
      </c>
      <c r="H21" s="215" t="s">
        <v>922</v>
      </c>
      <c r="I21" s="274" t="e">
        <f>100000/资产清单!#REF!*资产清单!E4</f>
        <v>#REF!</v>
      </c>
      <c r="J21" s="208">
        <v>100000</v>
      </c>
      <c r="K21" s="272" t="e">
        <f>(K8/J8)*J21</f>
        <v>#REF!</v>
      </c>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t="e">
        <f>ROUND(资产清单!#REF!,-2)</f>
        <v>#REF!</v>
      </c>
      <c r="I28" s="274" t="e">
        <f>H28-G28</f>
        <v>#REF!</v>
      </c>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42"/>
  <sheetViews>
    <sheetView workbookViewId="0">
      <selection activeCell="A2" sqref="A2:G2"/>
    </sheetView>
  </sheetViews>
  <sheetFormatPr defaultColWidth="11" defaultRowHeight="15" customHeight="1" outlineLevelCol="7"/>
  <cols>
    <col min="1" max="1" width="35.6" style="5" customWidth="1"/>
    <col min="2" max="5" width="15.1" style="5" customWidth="1"/>
    <col min="6" max="21" width="9" style="5" customWidth="1"/>
    <col min="22" max="16384" width="11" style="5"/>
  </cols>
  <sheetData>
    <row r="1" s="1" customFormat="1" ht="12" customHeight="1" spans="1:1">
      <c r="A1" s="587" t="s">
        <v>135</v>
      </c>
    </row>
    <row r="2" ht="29.4" customHeight="1" spans="1:5">
      <c r="A2" s="432" t="s">
        <v>298</v>
      </c>
      <c r="B2" s="432"/>
      <c r="C2" s="432"/>
      <c r="D2" s="432"/>
      <c r="E2" s="432"/>
    </row>
    <row r="3" customHeight="1" spans="1:5">
      <c r="A3" s="3" t="str">
        <f>CONCATENATE(封面!D7,封面!F7,封面!G7,封面!H7,封面!I7,封面!J7,封面!K7)</f>
        <v>评估基准日：2024年8月31日</v>
      </c>
      <c r="B3" s="3"/>
      <c r="C3" s="3"/>
      <c r="D3" s="3"/>
      <c r="E3" s="3"/>
    </row>
    <row r="4" customHeight="1" spans="1:5">
      <c r="A4" s="5" t="str">
        <f>封面!D5&amp;封面!F5</f>
        <v>产权持有人：中石油昆仑燃气有限公司开封分公司</v>
      </c>
      <c r="E4" s="15" t="e">
        <f>#REF!</f>
        <v>#REF!</v>
      </c>
    </row>
    <row r="5" s="3" customFormat="1" customHeight="1" spans="1:5">
      <c r="A5" s="588" t="s">
        <v>299</v>
      </c>
      <c r="B5" s="588" t="s">
        <v>300</v>
      </c>
      <c r="C5" s="588"/>
      <c r="D5" s="589" t="s">
        <v>301</v>
      </c>
      <c r="E5" s="589"/>
    </row>
    <row r="6" s="3" customFormat="1" customHeight="1" spans="1:5">
      <c r="A6" s="588"/>
      <c r="B6" s="588" t="s">
        <v>302</v>
      </c>
      <c r="C6" s="588" t="s">
        <v>303</v>
      </c>
      <c r="D6" s="589" t="s">
        <v>304</v>
      </c>
      <c r="E6" s="589" t="s">
        <v>305</v>
      </c>
    </row>
    <row r="7" s="63" customFormat="1" customHeight="1" spans="1:5">
      <c r="A7" s="590" t="s">
        <v>306</v>
      </c>
      <c r="B7" s="591"/>
      <c r="C7" s="591"/>
      <c r="D7" s="591"/>
      <c r="E7" s="592"/>
    </row>
    <row r="8" customHeight="1" spans="1:5">
      <c r="A8" s="593" t="s">
        <v>307</v>
      </c>
      <c r="B8" s="594"/>
      <c r="C8" s="594"/>
      <c r="D8" s="594"/>
      <c r="E8" s="594"/>
    </row>
    <row r="9" customHeight="1" spans="1:5">
      <c r="A9" s="593" t="s">
        <v>308</v>
      </c>
      <c r="B9" s="594"/>
      <c r="C9" s="594"/>
      <c r="D9" s="594"/>
      <c r="E9" s="594"/>
    </row>
    <row r="10" customHeight="1" spans="1:5">
      <c r="A10" s="593" t="s">
        <v>309</v>
      </c>
      <c r="B10" s="595"/>
      <c r="C10" s="595"/>
      <c r="D10" s="595"/>
      <c r="E10" s="595"/>
    </row>
    <row r="11" customHeight="1" spans="1:5">
      <c r="A11" s="593" t="s">
        <v>310</v>
      </c>
      <c r="B11" s="594"/>
      <c r="C11" s="594"/>
      <c r="D11" s="594"/>
      <c r="E11" s="594"/>
    </row>
    <row r="12" customHeight="1" spans="1:5">
      <c r="A12" s="593" t="s">
        <v>311</v>
      </c>
      <c r="B12" s="594"/>
      <c r="C12" s="594"/>
      <c r="D12" s="594"/>
      <c r="E12" s="594"/>
    </row>
    <row r="13" s="435" customFormat="1" customHeight="1" spans="1:5">
      <c r="A13" s="596" t="s">
        <v>312</v>
      </c>
      <c r="B13" s="597">
        <f>B11-B12</f>
        <v>0</v>
      </c>
      <c r="C13" s="597">
        <f>C11-C12</f>
        <v>0</v>
      </c>
      <c r="D13" s="597">
        <f>D11-D12</f>
        <v>0</v>
      </c>
      <c r="E13" s="597">
        <f>E11-E12</f>
        <v>0</v>
      </c>
    </row>
    <row r="14" s="435" customFormat="1" customHeight="1" spans="1:5">
      <c r="A14" s="593" t="s">
        <v>313</v>
      </c>
      <c r="B14" s="594"/>
      <c r="C14" s="594"/>
      <c r="D14" s="594"/>
      <c r="E14" s="594"/>
    </row>
    <row r="15" customHeight="1" spans="1:5">
      <c r="A15" s="593" t="s">
        <v>311</v>
      </c>
      <c r="B15" s="594"/>
      <c r="C15" s="594"/>
      <c r="D15" s="594"/>
      <c r="E15" s="594"/>
    </row>
    <row r="16" customHeight="1" spans="1:5">
      <c r="A16" s="596" t="s">
        <v>314</v>
      </c>
      <c r="B16" s="597">
        <f>B14-B15</f>
        <v>0</v>
      </c>
      <c r="C16" s="597">
        <f>C14-C15</f>
        <v>0</v>
      </c>
      <c r="D16" s="597">
        <f>D14-D15</f>
        <v>0</v>
      </c>
      <c r="E16" s="597">
        <f>E14-E15</f>
        <v>0</v>
      </c>
    </row>
    <row r="17" customHeight="1" spans="1:5">
      <c r="A17" s="593" t="s">
        <v>315</v>
      </c>
      <c r="B17" s="594"/>
      <c r="C17" s="594"/>
      <c r="D17" s="594"/>
      <c r="E17" s="594"/>
    </row>
    <row r="18" customHeight="1" spans="1:5">
      <c r="A18" s="593" t="s">
        <v>311</v>
      </c>
      <c r="B18" s="594"/>
      <c r="C18" s="594"/>
      <c r="D18" s="594"/>
      <c r="E18" s="594"/>
    </row>
    <row r="19" s="435" customFormat="1" customHeight="1" spans="1:5">
      <c r="A19" s="596" t="s">
        <v>316</v>
      </c>
      <c r="B19" s="597">
        <f>B17-B18</f>
        <v>0</v>
      </c>
      <c r="C19" s="597">
        <f>C17-C18</f>
        <v>0</v>
      </c>
      <c r="D19" s="597">
        <f>D17-D18</f>
        <v>0</v>
      </c>
      <c r="E19" s="597">
        <f>E17-E18</f>
        <v>0</v>
      </c>
    </row>
    <row r="20" s="435" customFormat="1" customHeight="1" spans="1:5">
      <c r="A20" s="593" t="s">
        <v>317</v>
      </c>
      <c r="B20" s="594"/>
      <c r="C20" s="594"/>
      <c r="D20" s="594"/>
      <c r="E20" s="594"/>
    </row>
    <row r="21" s="435" customFormat="1" customHeight="1" spans="1:5">
      <c r="A21" s="593" t="s">
        <v>311</v>
      </c>
      <c r="B21" s="594"/>
      <c r="C21" s="594"/>
      <c r="D21" s="594"/>
      <c r="E21" s="594"/>
    </row>
    <row r="22" customHeight="1" spans="1:5">
      <c r="A22" s="596" t="s">
        <v>318</v>
      </c>
      <c r="B22" s="597">
        <f>B20-B21</f>
        <v>0</v>
      </c>
      <c r="C22" s="597">
        <f t="shared" ref="C22:E22" si="0">C20-C21</f>
        <v>0</v>
      </c>
      <c r="D22" s="597">
        <f t="shared" si="0"/>
        <v>0</v>
      </c>
      <c r="E22" s="597">
        <f t="shared" si="0"/>
        <v>0</v>
      </c>
    </row>
    <row r="23" customHeight="1" spans="1:5">
      <c r="A23" s="593" t="s">
        <v>319</v>
      </c>
      <c r="B23" s="594"/>
      <c r="C23" s="594"/>
      <c r="D23" s="594"/>
      <c r="E23" s="594"/>
    </row>
    <row r="24" customHeight="1" spans="1:5">
      <c r="A24" s="593" t="s">
        <v>320</v>
      </c>
      <c r="B24" s="594"/>
      <c r="C24" s="594"/>
      <c r="D24" s="594"/>
      <c r="E24" s="594"/>
    </row>
    <row r="25" customHeight="1" spans="1:8">
      <c r="A25" s="593" t="s">
        <v>321</v>
      </c>
      <c r="B25" s="594"/>
      <c r="C25" s="594"/>
      <c r="D25" s="594"/>
      <c r="E25" s="594"/>
      <c r="H25" s="598"/>
    </row>
    <row r="26" customHeight="1" spans="1:5">
      <c r="A26" s="593" t="s">
        <v>311</v>
      </c>
      <c r="B26" s="594"/>
      <c r="C26" s="594"/>
      <c r="D26" s="594"/>
      <c r="E26" s="594"/>
    </row>
    <row r="27" s="63" customFormat="1" customHeight="1" spans="1:5">
      <c r="A27" s="596" t="s">
        <v>322</v>
      </c>
      <c r="B27" s="597">
        <f>B25-B26</f>
        <v>0</v>
      </c>
      <c r="C27" s="597">
        <f t="shared" ref="C27:E27" si="1">C25-C26</f>
        <v>0</v>
      </c>
      <c r="D27" s="597">
        <f t="shared" si="1"/>
        <v>0</v>
      </c>
      <c r="E27" s="597">
        <f t="shared" si="1"/>
        <v>0</v>
      </c>
    </row>
    <row r="28" customHeight="1" spans="1:5">
      <c r="A28" s="593" t="s">
        <v>323</v>
      </c>
      <c r="B28" s="594"/>
      <c r="C28" s="594"/>
      <c r="D28" s="594"/>
      <c r="E28" s="594"/>
    </row>
    <row r="29" customHeight="1" spans="1:5">
      <c r="A29" s="593" t="s">
        <v>324</v>
      </c>
      <c r="B29" s="594"/>
      <c r="C29" s="594"/>
      <c r="D29" s="594"/>
      <c r="E29" s="594"/>
    </row>
    <row r="30" customHeight="1" spans="1:5">
      <c r="A30" s="596" t="s">
        <v>325</v>
      </c>
      <c r="B30" s="597">
        <f>B28-B29</f>
        <v>0</v>
      </c>
      <c r="C30" s="597">
        <f t="shared" ref="C30:E30" si="2">C28-C29</f>
        <v>0</v>
      </c>
      <c r="D30" s="597">
        <f t="shared" si="2"/>
        <v>0</v>
      </c>
      <c r="E30" s="597">
        <f t="shared" si="2"/>
        <v>0</v>
      </c>
    </row>
    <row r="31" customHeight="1" spans="1:5">
      <c r="A31" s="593" t="s">
        <v>326</v>
      </c>
      <c r="B31" s="595"/>
      <c r="C31" s="595"/>
      <c r="D31" s="595"/>
      <c r="E31" s="595"/>
    </row>
    <row r="32" customHeight="1" spans="1:5">
      <c r="A32" s="593" t="s">
        <v>327</v>
      </c>
      <c r="B32" s="595"/>
      <c r="C32" s="595"/>
      <c r="D32" s="595"/>
      <c r="E32" s="595"/>
    </row>
    <row r="33" customHeight="1" spans="1:5">
      <c r="A33" s="596" t="s">
        <v>328</v>
      </c>
      <c r="B33" s="597">
        <f>B31-B32</f>
        <v>0</v>
      </c>
      <c r="C33" s="597">
        <f t="shared" ref="C33:E33" si="3">C31-C32</f>
        <v>0</v>
      </c>
      <c r="D33" s="597">
        <f t="shared" si="3"/>
        <v>0</v>
      </c>
      <c r="E33" s="597">
        <f t="shared" si="3"/>
        <v>0</v>
      </c>
    </row>
    <row r="34" s="435" customFormat="1" customHeight="1" spans="1:5">
      <c r="A34" s="593" t="s">
        <v>329</v>
      </c>
      <c r="B34" s="594"/>
      <c r="C34" s="594"/>
      <c r="D34" s="594"/>
      <c r="E34" s="594"/>
    </row>
    <row r="35" s="435" customFormat="1" customHeight="1" spans="1:5">
      <c r="A35" s="593" t="s">
        <v>330</v>
      </c>
      <c r="B35" s="594"/>
      <c r="C35" s="594"/>
      <c r="D35" s="594"/>
      <c r="E35" s="594"/>
    </row>
    <row r="36" customHeight="1" spans="1:5">
      <c r="A36" s="593" t="s">
        <v>331</v>
      </c>
      <c r="B36" s="594"/>
      <c r="C36" s="594"/>
      <c r="D36" s="594"/>
      <c r="E36" s="594"/>
    </row>
    <row r="37" s="435" customFormat="1" customHeight="1" spans="1:5">
      <c r="A37" s="599" t="s">
        <v>332</v>
      </c>
      <c r="B37" s="600">
        <f>SUM(B8:B10,B13,B16,B19,B22:B24,B27,B30,B33:B36)</f>
        <v>0</v>
      </c>
      <c r="C37" s="600">
        <f t="shared" ref="C37:E37" si="4">SUM(C8:C10,C13,C16,C19,C22:C24,C27,C30,C33:C36)</f>
        <v>0</v>
      </c>
      <c r="D37" s="600">
        <f t="shared" si="4"/>
        <v>0</v>
      </c>
      <c r="E37" s="600">
        <f t="shared" si="4"/>
        <v>0</v>
      </c>
    </row>
    <row r="38" s="435" customFormat="1" customHeight="1" spans="1:5">
      <c r="A38" s="601" t="s">
        <v>333</v>
      </c>
      <c r="B38" s="602"/>
      <c r="C38" s="602"/>
      <c r="D38" s="602"/>
      <c r="E38" s="603"/>
    </row>
    <row r="39" customHeight="1" spans="1:5">
      <c r="A39" s="604" t="s">
        <v>334</v>
      </c>
      <c r="B39" s="595"/>
      <c r="C39" s="595"/>
      <c r="D39" s="595"/>
      <c r="E39" s="595"/>
    </row>
    <row r="40" customHeight="1" spans="1:5">
      <c r="A40" s="604" t="s">
        <v>335</v>
      </c>
      <c r="B40" s="595"/>
      <c r="C40" s="595"/>
      <c r="D40" s="595"/>
      <c r="E40" s="595"/>
    </row>
    <row r="41" customHeight="1" spans="1:5">
      <c r="A41" s="593" t="s">
        <v>336</v>
      </c>
      <c r="B41" s="594"/>
      <c r="C41" s="594"/>
      <c r="D41" s="594"/>
      <c r="E41" s="594"/>
    </row>
    <row r="42" customHeight="1" spans="1:5">
      <c r="A42" s="593" t="s">
        <v>337</v>
      </c>
      <c r="B42" s="594"/>
      <c r="C42" s="594"/>
      <c r="D42" s="594"/>
      <c r="E42" s="594"/>
    </row>
    <row r="43" customHeight="1" spans="1:5">
      <c r="A43" s="596" t="s">
        <v>338</v>
      </c>
      <c r="B43" s="597">
        <f>B41-B42</f>
        <v>0</v>
      </c>
      <c r="C43" s="597">
        <f t="shared" ref="C43:E43" si="5">C41-C42</f>
        <v>0</v>
      </c>
      <c r="D43" s="597">
        <f t="shared" si="5"/>
        <v>0</v>
      </c>
      <c r="E43" s="597">
        <f t="shared" si="5"/>
        <v>0</v>
      </c>
    </row>
    <row r="44" customHeight="1" spans="1:5">
      <c r="A44" s="593" t="s">
        <v>339</v>
      </c>
      <c r="B44" s="594"/>
      <c r="C44" s="594"/>
      <c r="D44" s="594"/>
      <c r="E44" s="594"/>
    </row>
    <row r="45" customHeight="1" spans="1:5">
      <c r="A45" s="593" t="s">
        <v>327</v>
      </c>
      <c r="B45" s="594"/>
      <c r="C45" s="594"/>
      <c r="D45" s="594"/>
      <c r="E45" s="594"/>
    </row>
    <row r="46" customHeight="1" spans="1:5">
      <c r="A46" s="596" t="s">
        <v>340</v>
      </c>
      <c r="B46" s="597">
        <f>B44-B45</f>
        <v>0</v>
      </c>
      <c r="C46" s="597">
        <f t="shared" ref="C46:E46" si="6">C44-C45</f>
        <v>0</v>
      </c>
      <c r="D46" s="597">
        <f t="shared" si="6"/>
        <v>0</v>
      </c>
      <c r="E46" s="597">
        <f t="shared" si="6"/>
        <v>0</v>
      </c>
    </row>
    <row r="47" customHeight="1" spans="1:5">
      <c r="A47" s="25" t="s">
        <v>341</v>
      </c>
      <c r="B47" s="595"/>
      <c r="C47" s="595"/>
      <c r="D47" s="595"/>
      <c r="E47" s="595"/>
    </row>
    <row r="48" customHeight="1" spans="1:5">
      <c r="A48" s="593" t="s">
        <v>327</v>
      </c>
      <c r="B48" s="595"/>
      <c r="C48" s="595"/>
      <c r="D48" s="595"/>
      <c r="E48" s="595"/>
    </row>
    <row r="49" customHeight="1" spans="1:5">
      <c r="A49" s="605" t="s">
        <v>342</v>
      </c>
      <c r="B49" s="597">
        <f>B47-B48</f>
        <v>0</v>
      </c>
      <c r="C49" s="597">
        <f t="shared" ref="C49:E49" si="7">C47-C48</f>
        <v>0</v>
      </c>
      <c r="D49" s="597">
        <f t="shared" si="7"/>
        <v>0</v>
      </c>
      <c r="E49" s="597">
        <f t="shared" si="7"/>
        <v>0</v>
      </c>
    </row>
    <row r="50" customHeight="1" spans="1:5">
      <c r="A50" s="25" t="s">
        <v>343</v>
      </c>
      <c r="B50" s="595"/>
      <c r="C50" s="595"/>
      <c r="D50" s="595"/>
      <c r="E50" s="595"/>
    </row>
    <row r="51" customHeight="1" spans="1:5">
      <c r="A51" s="593" t="s">
        <v>327</v>
      </c>
      <c r="B51" s="595"/>
      <c r="C51" s="595"/>
      <c r="D51" s="595"/>
      <c r="E51" s="595"/>
    </row>
    <row r="52" s="63" customFormat="1" customHeight="1" spans="1:5">
      <c r="A52" s="605" t="s">
        <v>344</v>
      </c>
      <c r="B52" s="597">
        <f>B50-B51</f>
        <v>0</v>
      </c>
      <c r="C52" s="597">
        <f t="shared" ref="C52:E52" si="8">C50-C51</f>
        <v>0</v>
      </c>
      <c r="D52" s="597">
        <f t="shared" si="8"/>
        <v>0</v>
      </c>
      <c r="E52" s="597">
        <f t="shared" si="8"/>
        <v>0</v>
      </c>
    </row>
    <row r="53" s="63" customFormat="1" customHeight="1" spans="1:5">
      <c r="A53" s="593" t="s">
        <v>345</v>
      </c>
      <c r="B53" s="594"/>
      <c r="C53" s="594"/>
      <c r="D53" s="594"/>
      <c r="E53" s="594"/>
    </row>
    <row r="54" customHeight="1" spans="1:5">
      <c r="A54" s="593" t="s">
        <v>346</v>
      </c>
      <c r="B54" s="594"/>
      <c r="C54" s="594"/>
      <c r="D54" s="594"/>
      <c r="E54" s="594"/>
    </row>
    <row r="55" customHeight="1" spans="1:5">
      <c r="A55" s="593" t="s">
        <v>347</v>
      </c>
      <c r="B55" s="594"/>
      <c r="C55" s="594"/>
      <c r="D55" s="594"/>
      <c r="E55" s="594"/>
    </row>
    <row r="56" customHeight="1" spans="1:5">
      <c r="A56" s="596" t="s">
        <v>348</v>
      </c>
      <c r="B56" s="597">
        <f>B53-B54-B55</f>
        <v>0</v>
      </c>
      <c r="C56" s="597">
        <f t="shared" ref="C56:E56" si="9">C53-C54-C55</f>
        <v>0</v>
      </c>
      <c r="D56" s="597">
        <f t="shared" si="9"/>
        <v>0</v>
      </c>
      <c r="E56" s="597">
        <f t="shared" si="9"/>
        <v>0</v>
      </c>
    </row>
    <row r="57" customHeight="1" spans="1:5">
      <c r="A57" s="593" t="s">
        <v>349</v>
      </c>
      <c r="B57" s="594"/>
      <c r="C57" s="594"/>
      <c r="D57" s="594"/>
      <c r="E57" s="594"/>
    </row>
    <row r="58" customHeight="1" spans="1:5">
      <c r="A58" s="593" t="s">
        <v>346</v>
      </c>
      <c r="B58" s="594"/>
      <c r="C58" s="594"/>
      <c r="D58" s="594"/>
      <c r="E58" s="594"/>
    </row>
    <row r="59" customHeight="1" spans="1:5">
      <c r="A59" s="593" t="s">
        <v>350</v>
      </c>
      <c r="B59" s="594"/>
      <c r="C59" s="594"/>
      <c r="D59" s="594"/>
      <c r="E59" s="594"/>
    </row>
    <row r="60" customHeight="1" spans="1:5">
      <c r="A60" s="596" t="s">
        <v>351</v>
      </c>
      <c r="B60" s="597">
        <f>B57-B58-B59</f>
        <v>0</v>
      </c>
      <c r="C60" s="597">
        <f t="shared" ref="C60:E60" si="10">C57-C58-C59</f>
        <v>0</v>
      </c>
      <c r="D60" s="597">
        <f t="shared" si="10"/>
        <v>0</v>
      </c>
      <c r="E60" s="597">
        <f t="shared" si="10"/>
        <v>0</v>
      </c>
    </row>
    <row r="61" customHeight="1" spans="1:5">
      <c r="A61" s="593" t="s">
        <v>352</v>
      </c>
      <c r="B61" s="594"/>
      <c r="C61" s="594"/>
      <c r="D61" s="594"/>
      <c r="E61" s="594"/>
    </row>
    <row r="62" customHeight="1" spans="1:5">
      <c r="A62" s="593" t="s">
        <v>353</v>
      </c>
      <c r="B62" s="594"/>
      <c r="C62" s="594"/>
      <c r="D62" s="594"/>
      <c r="E62" s="594"/>
    </row>
    <row r="63" s="435" customFormat="1" customHeight="1" spans="1:5">
      <c r="A63" s="593" t="s">
        <v>354</v>
      </c>
      <c r="B63" s="594"/>
      <c r="C63" s="594"/>
      <c r="D63" s="594"/>
      <c r="E63" s="594"/>
    </row>
    <row r="64" s="435" customFormat="1" customHeight="1" spans="1:5">
      <c r="A64" s="596" t="s">
        <v>355</v>
      </c>
      <c r="B64" s="597">
        <f>B62-B63</f>
        <v>0</v>
      </c>
      <c r="C64" s="597">
        <f t="shared" ref="C64:E64" si="11">C62-C63</f>
        <v>0</v>
      </c>
      <c r="D64" s="597">
        <f t="shared" si="11"/>
        <v>0</v>
      </c>
      <c r="E64" s="597">
        <f t="shared" si="11"/>
        <v>0</v>
      </c>
    </row>
    <row r="65" s="435" customFormat="1" customHeight="1" spans="1:5">
      <c r="A65" s="593" t="s">
        <v>356</v>
      </c>
      <c r="B65" s="594"/>
      <c r="C65" s="594"/>
      <c r="D65" s="594"/>
      <c r="E65" s="594"/>
    </row>
    <row r="66" customHeight="1" spans="1:5">
      <c r="A66" s="593" t="s">
        <v>357</v>
      </c>
      <c r="B66" s="594"/>
      <c r="C66" s="594"/>
      <c r="D66" s="594"/>
      <c r="E66" s="594"/>
    </row>
    <row r="67" customHeight="1" spans="1:5">
      <c r="A67" s="596" t="s">
        <v>358</v>
      </c>
      <c r="B67" s="597">
        <f>B65-B66</f>
        <v>0</v>
      </c>
      <c r="C67" s="597">
        <f>C65-C66</f>
        <v>0</v>
      </c>
      <c r="D67" s="597">
        <f>D65-D66</f>
        <v>0</v>
      </c>
      <c r="E67" s="597">
        <f>E65-E66</f>
        <v>0</v>
      </c>
    </row>
    <row r="68" customHeight="1" spans="1:5">
      <c r="A68" s="593" t="s">
        <v>359</v>
      </c>
      <c r="B68" s="594"/>
      <c r="C68" s="594"/>
      <c r="D68" s="594"/>
      <c r="E68" s="594"/>
    </row>
    <row r="69" customHeight="1" spans="1:5">
      <c r="A69" s="593" t="s">
        <v>346</v>
      </c>
      <c r="B69" s="594"/>
      <c r="C69" s="594"/>
      <c r="D69" s="594"/>
      <c r="E69" s="594"/>
    </row>
    <row r="70" customHeight="1" spans="1:5">
      <c r="A70" s="593" t="s">
        <v>360</v>
      </c>
      <c r="B70" s="594"/>
      <c r="C70" s="594"/>
      <c r="D70" s="594"/>
      <c r="E70" s="594"/>
    </row>
    <row r="71" customHeight="1" spans="1:5">
      <c r="A71" s="596" t="s">
        <v>361</v>
      </c>
      <c r="B71" s="597">
        <f>B68-B69-B70</f>
        <v>0</v>
      </c>
      <c r="C71" s="597">
        <f t="shared" ref="C71:E71" si="12">C68-C69-C70</f>
        <v>0</v>
      </c>
      <c r="D71" s="597">
        <f t="shared" si="12"/>
        <v>0</v>
      </c>
      <c r="E71" s="597">
        <f t="shared" si="12"/>
        <v>0</v>
      </c>
    </row>
    <row r="72" customHeight="1" spans="1:5">
      <c r="A72" s="593" t="s">
        <v>362</v>
      </c>
      <c r="B72" s="594"/>
      <c r="C72" s="594"/>
      <c r="D72" s="594"/>
      <c r="E72" s="594"/>
    </row>
    <row r="73" customHeight="1" spans="1:5">
      <c r="A73" s="593" t="s">
        <v>346</v>
      </c>
      <c r="B73" s="594"/>
      <c r="C73" s="594"/>
      <c r="D73" s="594"/>
      <c r="E73" s="594"/>
    </row>
    <row r="74" customHeight="1" spans="1:5">
      <c r="A74" s="593" t="s">
        <v>363</v>
      </c>
      <c r="B74" s="594"/>
      <c r="C74" s="594"/>
      <c r="D74" s="594"/>
      <c r="E74" s="594"/>
    </row>
    <row r="75" customHeight="1" spans="1:5">
      <c r="A75" s="596" t="s">
        <v>364</v>
      </c>
      <c r="B75" s="597">
        <f>B72-B73-B74</f>
        <v>0</v>
      </c>
      <c r="C75" s="597">
        <f>C72-C73-C74</f>
        <v>0</v>
      </c>
      <c r="D75" s="597">
        <f>D72-D73-D74</f>
        <v>0</v>
      </c>
      <c r="E75" s="597">
        <f>E72-E73-E74</f>
        <v>0</v>
      </c>
    </row>
    <row r="76" s="63" customFormat="1" customHeight="1" spans="1:5">
      <c r="A76" s="593" t="s">
        <v>365</v>
      </c>
      <c r="B76" s="594"/>
      <c r="C76" s="594"/>
      <c r="D76" s="594"/>
      <c r="E76" s="594"/>
    </row>
    <row r="77" customHeight="1" spans="1:5">
      <c r="A77" s="593" t="s">
        <v>346</v>
      </c>
      <c r="B77" s="594"/>
      <c r="C77" s="594"/>
      <c r="D77" s="594"/>
      <c r="E77" s="594"/>
    </row>
    <row r="78" customHeight="1" spans="1:5">
      <c r="A78" s="593" t="s">
        <v>366</v>
      </c>
      <c r="B78" s="594"/>
      <c r="C78" s="594"/>
      <c r="D78" s="594"/>
      <c r="E78" s="594"/>
    </row>
    <row r="79" customHeight="1" spans="1:5">
      <c r="A79" s="606" t="s">
        <v>367</v>
      </c>
      <c r="B79" s="597">
        <f>B76-B77-B78</f>
        <v>0</v>
      </c>
      <c r="C79" s="597">
        <f>C76-C77-C78</f>
        <v>0</v>
      </c>
      <c r="D79" s="597">
        <f>D76-D77-D78</f>
        <v>0</v>
      </c>
      <c r="E79" s="597">
        <f>E76-E77-E78</f>
        <v>0</v>
      </c>
    </row>
    <row r="80" s="435" customFormat="1" customHeight="1" spans="1:5">
      <c r="A80" s="593" t="s">
        <v>368</v>
      </c>
      <c r="B80" s="594"/>
      <c r="C80" s="594"/>
      <c r="D80" s="594"/>
      <c r="E80" s="594"/>
    </row>
    <row r="81" s="435" customFormat="1" customHeight="1" spans="1:5">
      <c r="A81" s="593" t="s">
        <v>369</v>
      </c>
      <c r="B81" s="594"/>
      <c r="C81" s="594"/>
      <c r="D81" s="594"/>
      <c r="E81" s="594"/>
    </row>
    <row r="82" customHeight="1" spans="1:5">
      <c r="A82" s="593" t="s">
        <v>370</v>
      </c>
      <c r="B82" s="594"/>
      <c r="C82" s="594"/>
      <c r="D82" s="594"/>
      <c r="E82" s="594"/>
    </row>
    <row r="83" customHeight="1" spans="1:5">
      <c r="A83" s="596" t="s">
        <v>371</v>
      </c>
      <c r="B83" s="597">
        <f>B80-B81-B82</f>
        <v>0</v>
      </c>
      <c r="C83" s="597">
        <f t="shared" ref="C83:E83" si="13">C80-C81-C82</f>
        <v>0</v>
      </c>
      <c r="D83" s="597">
        <f t="shared" si="13"/>
        <v>0</v>
      </c>
      <c r="E83" s="597">
        <f t="shared" si="13"/>
        <v>0</v>
      </c>
    </row>
    <row r="84" customHeight="1" spans="1:5">
      <c r="A84" s="593" t="s">
        <v>372</v>
      </c>
      <c r="B84" s="594"/>
      <c r="C84" s="594"/>
      <c r="D84" s="594"/>
      <c r="E84" s="594"/>
    </row>
    <row r="85" customHeight="1" spans="1:5">
      <c r="A85" s="593" t="s">
        <v>373</v>
      </c>
      <c r="B85" s="594"/>
      <c r="C85" s="594"/>
      <c r="D85" s="594"/>
      <c r="E85" s="594"/>
    </row>
    <row r="86" customHeight="1" spans="1:5">
      <c r="A86" s="593" t="s">
        <v>374</v>
      </c>
      <c r="B86" s="594"/>
      <c r="C86" s="594"/>
      <c r="D86" s="594"/>
      <c r="E86" s="594"/>
    </row>
    <row r="87" s="63" customFormat="1" customHeight="1" spans="1:5">
      <c r="A87" s="596" t="s">
        <v>375</v>
      </c>
      <c r="B87" s="597">
        <f>B85-B86</f>
        <v>0</v>
      </c>
      <c r="C87" s="597">
        <f t="shared" ref="C87:E87" si="14">C85-C86</f>
        <v>0</v>
      </c>
      <c r="D87" s="597">
        <f t="shared" si="14"/>
        <v>0</v>
      </c>
      <c r="E87" s="597">
        <f t="shared" si="14"/>
        <v>0</v>
      </c>
    </row>
    <row r="88" customHeight="1" spans="1:5">
      <c r="A88" s="593" t="s">
        <v>376</v>
      </c>
      <c r="B88" s="594"/>
      <c r="C88" s="594"/>
      <c r="D88" s="594"/>
      <c r="E88" s="594"/>
    </row>
    <row r="89" customHeight="1" spans="1:5">
      <c r="A89" s="593" t="s">
        <v>377</v>
      </c>
      <c r="B89" s="594"/>
      <c r="C89" s="594"/>
      <c r="D89" s="594"/>
      <c r="E89" s="594"/>
    </row>
    <row r="90" customHeight="1" spans="1:5">
      <c r="A90" s="596" t="s">
        <v>378</v>
      </c>
      <c r="B90" s="597">
        <f>B88-B89</f>
        <v>0</v>
      </c>
      <c r="C90" s="597">
        <f t="shared" ref="C90:E90" si="15">C88-C89</f>
        <v>0</v>
      </c>
      <c r="D90" s="597">
        <f t="shared" si="15"/>
        <v>0</v>
      </c>
      <c r="E90" s="597">
        <f t="shared" si="15"/>
        <v>0</v>
      </c>
    </row>
    <row r="91" customHeight="1" spans="1:5">
      <c r="A91" s="593" t="s">
        <v>379</v>
      </c>
      <c r="B91" s="594"/>
      <c r="C91" s="594"/>
      <c r="D91" s="594"/>
      <c r="E91" s="594"/>
    </row>
    <row r="92" customHeight="1" spans="1:5">
      <c r="A92" s="593" t="s">
        <v>380</v>
      </c>
      <c r="B92" s="594"/>
      <c r="C92" s="594"/>
      <c r="D92" s="594"/>
      <c r="E92" s="594"/>
    </row>
    <row r="93" customHeight="1" spans="1:5">
      <c r="A93" s="599" t="s">
        <v>381</v>
      </c>
      <c r="B93" s="600">
        <f>SUM(B39:B40,B43,B46,B49,B52,B56,B60:B61,B64,B67,B71,B75,B79,B83:B84,B87,B90:B92)</f>
        <v>0</v>
      </c>
      <c r="C93" s="600">
        <f>SUM(C39:C40,C43,C46,C49,C52,C56,C60:C61,C64,C67,C71,C75,C79,C83:C84,C87,C90:C92)</f>
        <v>0</v>
      </c>
      <c r="D93" s="600">
        <f t="shared" ref="D93:E93" si="16">SUM(D39:D40,D43,D46,D49,D52,D56,D60:D61,D64,D67,D71,D75,D79,D83:D84,D87,D90:D92)</f>
        <v>0</v>
      </c>
      <c r="E93" s="600">
        <f t="shared" si="16"/>
        <v>0</v>
      </c>
    </row>
    <row r="94" customHeight="1" spans="1:5">
      <c r="A94" s="599" t="s">
        <v>382</v>
      </c>
      <c r="B94" s="600">
        <f>SUM(B93,B37)</f>
        <v>0</v>
      </c>
      <c r="C94" s="600">
        <f>SUM(C93,C37)</f>
        <v>0</v>
      </c>
      <c r="D94" s="600">
        <f>SUM(D93,D37)</f>
        <v>0</v>
      </c>
      <c r="E94" s="600">
        <f>SUM(E93,E37)</f>
        <v>0</v>
      </c>
    </row>
    <row r="95" customHeight="1" spans="1:5">
      <c r="A95" s="601" t="s">
        <v>383</v>
      </c>
      <c r="B95" s="602"/>
      <c r="C95" s="602"/>
      <c r="D95" s="602"/>
      <c r="E95" s="603"/>
    </row>
    <row r="96" customHeight="1" spans="1:5">
      <c r="A96" s="601" t="s">
        <v>384</v>
      </c>
      <c r="B96" s="607"/>
      <c r="C96" s="607"/>
      <c r="D96" s="607"/>
      <c r="E96" s="608"/>
    </row>
    <row r="97" customHeight="1" spans="1:5">
      <c r="A97" s="593" t="s">
        <v>385</v>
      </c>
      <c r="B97" s="594"/>
      <c r="C97" s="594"/>
      <c r="D97" s="594"/>
      <c r="E97" s="594"/>
    </row>
    <row r="98" customHeight="1" spans="1:5">
      <c r="A98" s="593" t="s">
        <v>386</v>
      </c>
      <c r="B98" s="594"/>
      <c r="C98" s="594"/>
      <c r="D98" s="594"/>
      <c r="E98" s="594"/>
    </row>
    <row r="99" customHeight="1" spans="1:5">
      <c r="A99" s="593" t="s">
        <v>387</v>
      </c>
      <c r="B99" s="594"/>
      <c r="C99" s="594"/>
      <c r="D99" s="594"/>
      <c r="E99" s="594"/>
    </row>
    <row r="100" customHeight="1" spans="1:5">
      <c r="A100" s="593" t="s">
        <v>388</v>
      </c>
      <c r="B100" s="594"/>
      <c r="C100" s="594"/>
      <c r="D100" s="594"/>
      <c r="E100" s="594"/>
    </row>
    <row r="101" customHeight="1" spans="1:5">
      <c r="A101" s="593" t="s">
        <v>389</v>
      </c>
      <c r="B101" s="594"/>
      <c r="C101" s="594"/>
      <c r="D101" s="594"/>
      <c r="E101" s="594"/>
    </row>
    <row r="102" customHeight="1" spans="1:5">
      <c r="A102" s="593" t="s">
        <v>390</v>
      </c>
      <c r="B102" s="594"/>
      <c r="C102" s="594"/>
      <c r="D102" s="594"/>
      <c r="E102" s="594"/>
    </row>
    <row r="103" customHeight="1" spans="1:5">
      <c r="A103" s="593" t="s">
        <v>391</v>
      </c>
      <c r="B103" s="594"/>
      <c r="C103" s="594"/>
      <c r="D103" s="594"/>
      <c r="E103" s="594"/>
    </row>
    <row r="104" customHeight="1" spans="1:5">
      <c r="A104" s="593" t="s">
        <v>392</v>
      </c>
      <c r="B104" s="594"/>
      <c r="C104" s="594"/>
      <c r="D104" s="594"/>
      <c r="E104" s="594"/>
    </row>
    <row r="105" customHeight="1" spans="1:5">
      <c r="A105" s="593" t="s">
        <v>393</v>
      </c>
      <c r="B105" s="594"/>
      <c r="C105" s="594"/>
      <c r="D105" s="594"/>
      <c r="E105" s="594"/>
    </row>
    <row r="106" customHeight="1" spans="1:5">
      <c r="A106" s="593" t="s">
        <v>394</v>
      </c>
      <c r="B106" s="594"/>
      <c r="C106" s="594"/>
      <c r="D106" s="594"/>
      <c r="E106" s="594"/>
    </row>
    <row r="107" customHeight="1" spans="1:5">
      <c r="A107" s="593" t="s">
        <v>395</v>
      </c>
      <c r="B107" s="594"/>
      <c r="C107" s="594"/>
      <c r="D107" s="594"/>
      <c r="E107" s="594"/>
    </row>
    <row r="108" customHeight="1" spans="1:5">
      <c r="A108" s="593" t="s">
        <v>396</v>
      </c>
      <c r="B108" s="594"/>
      <c r="C108" s="594"/>
      <c r="D108" s="594"/>
      <c r="E108" s="594"/>
    </row>
    <row r="109" customHeight="1" spans="1:5">
      <c r="A109" s="593" t="s">
        <v>397</v>
      </c>
      <c r="B109" s="594"/>
      <c r="C109" s="594"/>
      <c r="D109" s="594"/>
      <c r="E109" s="594"/>
    </row>
    <row r="110" customHeight="1" spans="1:5">
      <c r="A110" s="593" t="s">
        <v>398</v>
      </c>
      <c r="B110" s="594"/>
      <c r="C110" s="594"/>
      <c r="D110" s="594"/>
      <c r="E110" s="594"/>
    </row>
    <row r="111" customHeight="1" spans="1:5">
      <c r="A111" s="593" t="s">
        <v>399</v>
      </c>
      <c r="B111" s="594"/>
      <c r="C111" s="594"/>
      <c r="D111" s="594"/>
      <c r="E111" s="594"/>
    </row>
    <row r="112" customHeight="1" spans="1:5">
      <c r="A112" s="599" t="s">
        <v>400</v>
      </c>
      <c r="B112" s="600">
        <f>SUM(B97:B111)</f>
        <v>0</v>
      </c>
      <c r="C112" s="600">
        <f>SUM(C97:C111)</f>
        <v>0</v>
      </c>
      <c r="D112" s="600">
        <f>SUM(D97:D111)</f>
        <v>0</v>
      </c>
      <c r="E112" s="600">
        <f>SUM(E97:E111)</f>
        <v>0</v>
      </c>
    </row>
    <row r="113" customHeight="1" spans="1:5">
      <c r="A113" s="609" t="s">
        <v>401</v>
      </c>
      <c r="B113" s="610"/>
      <c r="C113" s="610"/>
      <c r="D113" s="610"/>
      <c r="E113" s="611"/>
    </row>
    <row r="114" customHeight="1" spans="1:5">
      <c r="A114" s="593" t="s">
        <v>402</v>
      </c>
      <c r="B114" s="594"/>
      <c r="C114" s="594"/>
      <c r="D114" s="594"/>
      <c r="E114" s="594"/>
    </row>
    <row r="115" customHeight="1" spans="1:5">
      <c r="A115" s="593" t="s">
        <v>403</v>
      </c>
      <c r="B115" s="594"/>
      <c r="C115" s="594"/>
      <c r="D115" s="594"/>
      <c r="E115" s="594"/>
    </row>
    <row r="116" customHeight="1" spans="1:5">
      <c r="A116" s="593" t="s">
        <v>404</v>
      </c>
      <c r="B116" s="594"/>
      <c r="C116" s="594"/>
      <c r="D116" s="594"/>
      <c r="E116" s="594"/>
    </row>
    <row r="117" customHeight="1" spans="1:5">
      <c r="A117" s="593" t="s">
        <v>405</v>
      </c>
      <c r="B117" s="594"/>
      <c r="C117" s="594"/>
      <c r="D117" s="594"/>
      <c r="E117" s="594"/>
    </row>
    <row r="118" customHeight="1" spans="1:5">
      <c r="A118" s="593" t="s">
        <v>406</v>
      </c>
      <c r="B118" s="594"/>
      <c r="C118" s="594"/>
      <c r="D118" s="594"/>
      <c r="E118" s="594"/>
    </row>
    <row r="119" customHeight="1" spans="1:5">
      <c r="A119" s="593" t="s">
        <v>407</v>
      </c>
      <c r="B119" s="594"/>
      <c r="C119" s="594"/>
      <c r="D119" s="594"/>
      <c r="E119" s="594"/>
    </row>
    <row r="120" customHeight="1" spans="1:5">
      <c r="A120" s="593" t="s">
        <v>408</v>
      </c>
      <c r="B120" s="594"/>
      <c r="C120" s="594"/>
      <c r="D120" s="594"/>
      <c r="E120" s="594"/>
    </row>
    <row r="121" customHeight="1" spans="1:5">
      <c r="A121" s="593" t="s">
        <v>409</v>
      </c>
      <c r="B121" s="594"/>
      <c r="C121" s="594"/>
      <c r="D121" s="594"/>
      <c r="E121" s="594"/>
    </row>
    <row r="122" customHeight="1" spans="1:5">
      <c r="A122" s="593" t="s">
        <v>410</v>
      </c>
      <c r="B122" s="594"/>
      <c r="C122" s="594"/>
      <c r="D122" s="594"/>
      <c r="E122" s="594"/>
    </row>
    <row r="123" customHeight="1" spans="1:5">
      <c r="A123" s="593" t="s">
        <v>411</v>
      </c>
      <c r="B123" s="594"/>
      <c r="C123" s="594"/>
      <c r="D123" s="594"/>
      <c r="E123" s="594"/>
    </row>
    <row r="124" customHeight="1" spans="1:5">
      <c r="A124" s="593" t="s">
        <v>412</v>
      </c>
      <c r="B124" s="594"/>
      <c r="C124" s="594"/>
      <c r="D124" s="594"/>
      <c r="E124" s="594"/>
    </row>
    <row r="125" customHeight="1" spans="1:5">
      <c r="A125" s="599" t="s">
        <v>413</v>
      </c>
      <c r="B125" s="600">
        <f>SUM(B114:B124)</f>
        <v>0</v>
      </c>
      <c r="C125" s="600">
        <f>SUM(C114:C124)</f>
        <v>0</v>
      </c>
      <c r="D125" s="600">
        <f>SUM(D114:D124)</f>
        <v>0</v>
      </c>
      <c r="E125" s="600">
        <f>SUM(E114:E124)</f>
        <v>0</v>
      </c>
    </row>
    <row r="126" customHeight="1" spans="1:5">
      <c r="A126" s="599" t="s">
        <v>414</v>
      </c>
      <c r="B126" s="600">
        <f>SUM(B112,B125)</f>
        <v>0</v>
      </c>
      <c r="C126" s="600">
        <f>SUM(C112,C125)</f>
        <v>0</v>
      </c>
      <c r="D126" s="600">
        <f>SUM(D112,D125)</f>
        <v>0</v>
      </c>
      <c r="E126" s="600">
        <f>SUM(E112,E125)</f>
        <v>0</v>
      </c>
    </row>
    <row r="127" customHeight="1" spans="1:5">
      <c r="A127" s="609" t="s">
        <v>415</v>
      </c>
      <c r="B127" s="610"/>
      <c r="C127" s="610"/>
      <c r="D127" s="610"/>
      <c r="E127" s="611"/>
    </row>
    <row r="128" customHeight="1" spans="1:5">
      <c r="A128" s="593" t="s">
        <v>416</v>
      </c>
      <c r="B128" s="594"/>
      <c r="C128" s="594"/>
      <c r="D128" s="594"/>
      <c r="E128" s="594"/>
    </row>
    <row r="129" customHeight="1" spans="1:5">
      <c r="A129" s="593" t="s">
        <v>417</v>
      </c>
      <c r="B129" s="594"/>
      <c r="C129" s="594"/>
      <c r="D129" s="594"/>
      <c r="E129" s="594"/>
    </row>
    <row r="130" customHeight="1" spans="1:5">
      <c r="A130" s="593" t="s">
        <v>404</v>
      </c>
      <c r="B130" s="594"/>
      <c r="C130" s="594"/>
      <c r="D130" s="594"/>
      <c r="E130" s="594"/>
    </row>
    <row r="131" customHeight="1" spans="1:5">
      <c r="A131" s="593" t="s">
        <v>405</v>
      </c>
      <c r="B131" s="594"/>
      <c r="C131" s="594"/>
      <c r="D131" s="594"/>
      <c r="E131" s="594"/>
    </row>
    <row r="132" customHeight="1" spans="1:5">
      <c r="A132" s="593" t="s">
        <v>418</v>
      </c>
      <c r="B132" s="594"/>
      <c r="C132" s="594"/>
      <c r="D132" s="594"/>
      <c r="E132" s="594"/>
    </row>
    <row r="133" customHeight="1" spans="1:5">
      <c r="A133" s="593" t="s">
        <v>419</v>
      </c>
      <c r="B133" s="594"/>
      <c r="C133" s="594"/>
      <c r="D133" s="594"/>
      <c r="E133" s="594"/>
    </row>
    <row r="134" customHeight="1" spans="1:5">
      <c r="A134" s="593" t="s">
        <v>420</v>
      </c>
      <c r="B134" s="594"/>
      <c r="C134" s="594"/>
      <c r="D134" s="594"/>
      <c r="E134" s="594"/>
    </row>
    <row r="135" customHeight="1" spans="1:5">
      <c r="A135" s="593" t="s">
        <v>421</v>
      </c>
      <c r="B135" s="594"/>
      <c r="C135" s="594"/>
      <c r="D135" s="594"/>
      <c r="E135" s="594"/>
    </row>
    <row r="136" customHeight="1" spans="1:5">
      <c r="A136" s="593" t="s">
        <v>422</v>
      </c>
      <c r="B136" s="594"/>
      <c r="C136" s="594"/>
      <c r="D136" s="594"/>
      <c r="E136" s="594"/>
    </row>
    <row r="137" customHeight="1" spans="1:5">
      <c r="A137" s="593" t="s">
        <v>423</v>
      </c>
      <c r="B137" s="594"/>
      <c r="C137" s="594"/>
      <c r="D137" s="594"/>
      <c r="E137" s="594"/>
    </row>
    <row r="138" customHeight="1" spans="1:5">
      <c r="A138" s="612" t="s">
        <v>424</v>
      </c>
      <c r="B138" s="600">
        <f>SUM(B128:B129,B132,B134:B137)-B133</f>
        <v>0</v>
      </c>
      <c r="C138" s="600">
        <f>SUM(C128:C129,C132,C134:C137)-C133</f>
        <v>0</v>
      </c>
      <c r="D138" s="600">
        <f>SUM(D128:D129,D132,D134:D137)-D133</f>
        <v>0</v>
      </c>
      <c r="E138" s="600">
        <f>SUM(E128:E129,E132,E134:E137)-E133</f>
        <v>0</v>
      </c>
    </row>
    <row r="139" customHeight="1" spans="1:5">
      <c r="A139" s="593" t="s">
        <v>425</v>
      </c>
      <c r="B139" s="594"/>
      <c r="C139" s="594"/>
      <c r="D139" s="594"/>
      <c r="E139" s="594"/>
    </row>
    <row r="140" customHeight="1" spans="1:5">
      <c r="A140" s="612" t="s">
        <v>426</v>
      </c>
      <c r="B140" s="600">
        <f>B138+B139</f>
        <v>0</v>
      </c>
      <c r="C140" s="600">
        <f t="shared" ref="C140:E140" si="17">C138+C139</f>
        <v>0</v>
      </c>
      <c r="D140" s="600">
        <f t="shared" si="17"/>
        <v>0</v>
      </c>
      <c r="E140" s="600">
        <f t="shared" si="17"/>
        <v>0</v>
      </c>
    </row>
    <row r="141" customHeight="1" spans="1:5">
      <c r="A141" s="612" t="s">
        <v>427</v>
      </c>
      <c r="B141" s="600">
        <f>SUM(B140,B126)</f>
        <v>0</v>
      </c>
      <c r="C141" s="600">
        <f>SUM(C140,C126)</f>
        <v>0</v>
      </c>
      <c r="D141" s="600">
        <f>SUM(D140,D126)</f>
        <v>0</v>
      </c>
      <c r="E141" s="600">
        <f>SUM(E140,E126)</f>
        <v>0</v>
      </c>
    </row>
    <row r="142" customHeight="1" spans="1:5">
      <c r="A142" s="613" t="s">
        <v>428</v>
      </c>
      <c r="B142" s="614">
        <f>B94-B126-B140</f>
        <v>0</v>
      </c>
      <c r="C142" s="614">
        <f>C94-C126-C140</f>
        <v>0</v>
      </c>
      <c r="D142" s="614">
        <f>D94-D126-D140</f>
        <v>0</v>
      </c>
      <c r="E142" s="614">
        <f>E94-E126-E140</f>
        <v>0</v>
      </c>
    </row>
  </sheetData>
  <sheetProtection formatColumns="0"/>
  <mergeCells count="5">
    <mergeCell ref="A2:E2"/>
    <mergeCell ref="A3:E3"/>
    <mergeCell ref="B5:C5"/>
    <mergeCell ref="D5:E5"/>
    <mergeCell ref="A5:A6"/>
  </mergeCells>
  <hyperlinks>
    <hyperlink ref="A1" location="索引目录!C4" display="返回索引页"/>
  </hyperlinks>
  <printOptions horizontalCentered="1"/>
  <pageMargins left="0.551181102362205" right="0.551181102362205" top="0.551181102362205" bottom="0.31496062992126" header="0.551181102362205" footer="0.236220472440945"/>
  <pageSetup paperSize="9" scale="89" fitToHeight="0" orientation="portrait"/>
  <headerFooter alignWithMargins="0">
    <oddHeader>&amp;R&amp;"宋体,常规"&amp;10表&amp;"Times New Roman,常规"2
&amp;"宋体,常规"共&amp;"Times New Roman,常规"&amp;N&amp;"宋体,常规"页第&amp;"Times New Roman,常规"&amp;P&amp;"宋体,常规"页</oddHeader>
  </headerFooter>
  <rowBreaks count="1" manualBreakCount="1">
    <brk id="94" max="4" man="1"/>
  </rowBreaks>
  <legacyDrawing r:id="rId2"/>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'3重置全价计算表-前台'!G28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1.00375</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'3重置全价计算表-前台'!G28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'3土建工程-前台'!H20</f>
        <v>#REF!</v>
      </c>
      <c r="H4" s="208"/>
      <c r="I4" s="258"/>
      <c r="J4" s="259"/>
      <c r="K4" s="257"/>
      <c r="L4" s="257"/>
      <c r="M4" s="257"/>
      <c r="N4" s="257"/>
      <c r="O4" s="257"/>
    </row>
    <row r="5" customHeight="1" spans="1:15">
      <c r="A5" s="209">
        <v>1</v>
      </c>
      <c r="B5" s="212" t="s">
        <v>906</v>
      </c>
      <c r="C5" s="209"/>
      <c r="D5" s="210"/>
      <c r="E5" s="211"/>
      <c r="F5" s="213"/>
      <c r="G5" s="214" t="e">
        <f>'3土建工程-前台'!H20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t="e">
        <f>K8</f>
        <v>#REF!</v>
      </c>
      <c r="H8" s="208"/>
      <c r="I8" s="265" t="e">
        <f>G9/资产清单!#REF!</f>
        <v>#REF!</v>
      </c>
      <c r="J8" s="266">
        <v>21042.7</v>
      </c>
      <c r="K8" s="257" t="e">
        <f>SUM(资产清单!#REF!)</f>
        <v>#REF!</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t="e">
        <f>G8*D11</f>
        <v>#REF!</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t="e">
        <f>K15</f>
        <v>#REF!</v>
      </c>
      <c r="H15" s="215" t="s">
        <v>922</v>
      </c>
      <c r="I15" s="271" t="e">
        <f>148584.91/资产清单!#REF!*资产清单!E4</f>
        <v>#REF!</v>
      </c>
      <c r="J15" s="270">
        <v>148584.91</v>
      </c>
      <c r="K15" s="272" t="e">
        <f>(K8/J8)*J15</f>
        <v>#REF!</v>
      </c>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row>
    <row r="18" customHeight="1" spans="1:10">
      <c r="A18" s="209">
        <v>5</v>
      </c>
      <c r="B18" s="218" t="s">
        <v>926</v>
      </c>
      <c r="C18" s="215" t="s">
        <v>860</v>
      </c>
      <c r="D18" s="221">
        <f>C41</f>
        <v>0.0367</v>
      </c>
      <c r="E18" s="222"/>
      <c r="F18" s="209" t="s">
        <v>918</v>
      </c>
      <c r="G18" s="214"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t="e">
        <f>K20</f>
        <v>#REF!</v>
      </c>
      <c r="H20" s="215" t="s">
        <v>922</v>
      </c>
      <c r="I20" s="271" t="e">
        <f>80000/资产清单!#REF!*资产清单!E4</f>
        <v>#REF!</v>
      </c>
      <c r="J20" s="208">
        <v>80000</v>
      </c>
      <c r="K20" s="272" t="e">
        <f>(K8/J8)*J20</f>
        <v>#REF!</v>
      </c>
    </row>
    <row r="21" ht="28.5" customHeight="1" spans="1:11">
      <c r="A21" s="880" t="s">
        <v>930</v>
      </c>
      <c r="B21" s="228" t="str">
        <f>B39</f>
        <v>安全设施验收、职业病控制效果评价费</v>
      </c>
      <c r="C21" s="215" t="s">
        <v>922</v>
      </c>
      <c r="D21" s="226" t="s">
        <v>931</v>
      </c>
      <c r="E21" s="227"/>
      <c r="F21" s="209"/>
      <c r="G21" s="214" t="e">
        <f>K21</f>
        <v>#REF!</v>
      </c>
      <c r="H21" s="215" t="s">
        <v>922</v>
      </c>
      <c r="I21" s="274" t="e">
        <f>100000/资产清单!#REF!*资产清单!E4</f>
        <v>#REF!</v>
      </c>
      <c r="J21" s="208">
        <v>100000</v>
      </c>
      <c r="K21" s="272" t="e">
        <f>(K8/J8)*J21</f>
        <v>#REF!</v>
      </c>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t="e">
        <f>ROUND(资产清单!#REF!,-2)</f>
        <v>#REF!</v>
      </c>
      <c r="I28" s="274" t="e">
        <f>H28-G28</f>
        <v>#REF!</v>
      </c>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'4重置全价计算表-汴东'!G28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1.08568</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'4重置全价计算表-汴东'!G28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'4土建工程-汴东'!H20</f>
        <v>#REF!</v>
      </c>
      <c r="H4" s="208"/>
      <c r="I4" s="258"/>
      <c r="J4" s="259"/>
      <c r="K4" s="257"/>
      <c r="L4" s="257"/>
      <c r="M4" s="257"/>
      <c r="N4" s="257"/>
      <c r="O4" s="257"/>
    </row>
    <row r="5" customHeight="1" spans="1:15">
      <c r="A5" s="209">
        <v>1</v>
      </c>
      <c r="B5" s="212" t="s">
        <v>906</v>
      </c>
      <c r="C5" s="209"/>
      <c r="D5" s="210"/>
      <c r="E5" s="211"/>
      <c r="F5" s="213"/>
      <c r="G5" s="214" t="e">
        <f>'4土建工程-汴东'!H20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t="e">
        <f>K8</f>
        <v>#REF!</v>
      </c>
      <c r="H8" s="208"/>
      <c r="I8" s="265" t="e">
        <f>G9/资产清单!#REF!</f>
        <v>#REF!</v>
      </c>
      <c r="J8" s="266">
        <v>21042.7</v>
      </c>
      <c r="K8" s="257" t="e">
        <f>SUM(资产清单!#REF!)</f>
        <v>#REF!</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t="e">
        <f>G8*D11</f>
        <v>#REF!</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t="e">
        <f>K15</f>
        <v>#REF!</v>
      </c>
      <c r="H15" s="215" t="s">
        <v>922</v>
      </c>
      <c r="I15" s="271" t="e">
        <f>148584.91/资产清单!#REF!*资产清单!E4</f>
        <v>#REF!</v>
      </c>
      <c r="J15" s="270">
        <v>148584.91</v>
      </c>
      <c r="K15" s="272" t="e">
        <f>(K8/J8)*J15</f>
        <v>#REF!</v>
      </c>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row>
    <row r="18" customHeight="1" spans="1:10">
      <c r="A18" s="209">
        <v>5</v>
      </c>
      <c r="B18" s="218" t="s">
        <v>926</v>
      </c>
      <c r="C18" s="215" t="s">
        <v>860</v>
      </c>
      <c r="D18" s="221">
        <f>C41</f>
        <v>0.0367</v>
      </c>
      <c r="E18" s="222"/>
      <c r="F18" s="209" t="s">
        <v>918</v>
      </c>
      <c r="G18" s="214"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t="e">
        <f>K20</f>
        <v>#REF!</v>
      </c>
      <c r="H20" s="215" t="s">
        <v>922</v>
      </c>
      <c r="I20" s="271" t="e">
        <f>80000/资产清单!#REF!*资产清单!E4</f>
        <v>#REF!</v>
      </c>
      <c r="J20" s="208">
        <v>80000</v>
      </c>
      <c r="K20" s="272" t="e">
        <f>(K8/J8)*J20</f>
        <v>#REF!</v>
      </c>
    </row>
    <row r="21" ht="28.5" customHeight="1" spans="1:11">
      <c r="A21" s="880" t="s">
        <v>930</v>
      </c>
      <c r="B21" s="228" t="str">
        <f>B39</f>
        <v>安全设施验收、职业病控制效果评价费</v>
      </c>
      <c r="C21" s="215" t="s">
        <v>922</v>
      </c>
      <c r="D21" s="226" t="s">
        <v>931</v>
      </c>
      <c r="E21" s="227"/>
      <c r="F21" s="209"/>
      <c r="G21" s="214" t="e">
        <f>K21</f>
        <v>#REF!</v>
      </c>
      <c r="H21" s="215" t="s">
        <v>922</v>
      </c>
      <c r="I21" s="274" t="e">
        <f>100000/资产清单!#REF!*资产清单!E4</f>
        <v>#REF!</v>
      </c>
      <c r="J21" s="208">
        <v>100000</v>
      </c>
      <c r="K21" s="272" t="e">
        <f>(K8/J8)*J21</f>
        <v>#REF!</v>
      </c>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t="e">
        <f>ROUND(资产清单!#REF!,-2)</f>
        <v>#REF!</v>
      </c>
      <c r="I28" s="274" t="e">
        <f>H28-G28</f>
        <v>#REF!</v>
      </c>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'5重置全价计算表-天祥'!G28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1.175</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'5重置全价计算表-天祥'!G28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'5土建工程-天祥'!H20</f>
        <v>#REF!</v>
      </c>
      <c r="H4" s="208"/>
      <c r="I4" s="258"/>
      <c r="J4" s="259"/>
      <c r="K4" s="257"/>
      <c r="L4" s="257"/>
      <c r="M4" s="257"/>
      <c r="N4" s="257"/>
      <c r="O4" s="257"/>
    </row>
    <row r="5" customHeight="1" spans="1:15">
      <c r="A5" s="209">
        <v>1</v>
      </c>
      <c r="B5" s="212" t="s">
        <v>906</v>
      </c>
      <c r="C5" s="209"/>
      <c r="D5" s="210"/>
      <c r="E5" s="211"/>
      <c r="F5" s="213"/>
      <c r="G5" s="214" t="e">
        <f>'5土建工程-天祥'!H20</f>
        <v>#REF!</v>
      </c>
      <c r="H5" s="208" t="e">
        <f>G5/G4</f>
        <v>#REF!</v>
      </c>
      <c r="I5" s="260"/>
      <c r="J5" s="261"/>
      <c r="K5" s="262"/>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f>资产清单!E18</f>
        <v>428</v>
      </c>
      <c r="H8" s="208"/>
      <c r="I8" s="265"/>
      <c r="J8" s="266"/>
      <c r="K8" s="257"/>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f>G8*D11</f>
        <v>0</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f>J19</f>
        <v>9.89</v>
      </c>
      <c r="H15" s="215" t="s">
        <v>922</v>
      </c>
      <c r="I15" s="271"/>
      <c r="J15" s="270" t="s">
        <v>961</v>
      </c>
      <c r="K15" s="272"/>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v>1.05</v>
      </c>
    </row>
    <row r="18" customHeight="1" spans="1:10">
      <c r="A18" s="209">
        <v>5</v>
      </c>
      <c r="B18" s="218" t="s">
        <v>926</v>
      </c>
      <c r="C18" s="215" t="s">
        <v>860</v>
      </c>
      <c r="D18" s="221">
        <f>C41</f>
        <v>0.0367</v>
      </c>
      <c r="E18" s="222"/>
      <c r="F18" s="209" t="s">
        <v>918</v>
      </c>
      <c r="G18" s="214" t="e">
        <f t="shared" si="0"/>
        <v>#REF!</v>
      </c>
      <c r="H18" s="215" t="s">
        <v>927</v>
      </c>
      <c r="I18" s="273"/>
      <c r="J18" s="259">
        <f>J17*428</f>
        <v>449.4</v>
      </c>
    </row>
    <row r="19" customHeight="1" spans="1:10">
      <c r="A19" s="209">
        <v>6</v>
      </c>
      <c r="B19" s="218" t="str">
        <f>B37</f>
        <v>专项评价及验收费</v>
      </c>
      <c r="C19" s="215" t="s">
        <v>922</v>
      </c>
      <c r="D19" s="221"/>
      <c r="E19" s="222"/>
      <c r="F19" s="209"/>
      <c r="G19" s="214"/>
      <c r="H19" s="215" t="s">
        <v>922</v>
      </c>
      <c r="I19" s="273"/>
      <c r="J19" s="274">
        <f>J18/1000*22</f>
        <v>9.89</v>
      </c>
    </row>
    <row r="20" ht="28.5" customHeight="1" spans="1:11">
      <c r="A20" s="880" t="s">
        <v>928</v>
      </c>
      <c r="B20" s="218" t="str">
        <f>B38</f>
        <v>职业病危害预评价及安全预评价费用</v>
      </c>
      <c r="C20" s="215" t="s">
        <v>922</v>
      </c>
      <c r="D20" s="226" t="s">
        <v>929</v>
      </c>
      <c r="E20" s="227"/>
      <c r="F20" s="209"/>
      <c r="G20" s="214">
        <v>0</v>
      </c>
      <c r="H20" s="215" t="s">
        <v>922</v>
      </c>
      <c r="I20" s="271"/>
      <c r="J20" s="208"/>
      <c r="K20" s="272"/>
    </row>
    <row r="21" ht="28.5" customHeight="1" spans="1:11">
      <c r="A21" s="880" t="s">
        <v>930</v>
      </c>
      <c r="B21" s="228" t="str">
        <f>B39</f>
        <v>安全设施验收、职业病控制效果评价费</v>
      </c>
      <c r="C21" s="215" t="s">
        <v>922</v>
      </c>
      <c r="D21" s="226" t="s">
        <v>931</v>
      </c>
      <c r="E21" s="227"/>
      <c r="F21" s="209"/>
      <c r="G21" s="214">
        <v>0</v>
      </c>
      <c r="H21" s="215" t="s">
        <v>922</v>
      </c>
      <c r="I21" s="274"/>
      <c r="J21" s="208"/>
      <c r="K21" s="272"/>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c r="I28" s="274"/>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drawing r:id="rId1"/>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'4重置全价计算表-汴东1'!G28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1.09945</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'4重置全价计算表-汴东1'!G28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'4土建工程-汴东1'!H20</f>
        <v>#REF!</v>
      </c>
      <c r="H4" s="208"/>
      <c r="I4" s="258"/>
      <c r="J4" s="259"/>
      <c r="K4" s="257"/>
      <c r="L4" s="257"/>
      <c r="M4" s="257"/>
      <c r="N4" s="257"/>
      <c r="O4" s="257"/>
    </row>
    <row r="5" customHeight="1" spans="1:15">
      <c r="A5" s="209">
        <v>1</v>
      </c>
      <c r="B5" s="212" t="s">
        <v>906</v>
      </c>
      <c r="C5" s="209"/>
      <c r="D5" s="210"/>
      <c r="E5" s="211"/>
      <c r="F5" s="213"/>
      <c r="G5" s="214" t="e">
        <f>'4土建工程-汴东1'!H20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f>K8</f>
        <v>2354.6</v>
      </c>
      <c r="H8" s="208"/>
      <c r="I8" s="265" t="e">
        <f>G9/资产清单!#REF!</f>
        <v>#REF!</v>
      </c>
      <c r="J8" s="266">
        <v>21042.7</v>
      </c>
      <c r="K8" s="267">
        <f>资产清单!E13</f>
        <v>2354.6</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f>G8*D11</f>
        <v>0</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f>K15</f>
        <v>16626.1</v>
      </c>
      <c r="H15" s="215" t="s">
        <v>922</v>
      </c>
      <c r="I15" s="271" t="e">
        <f>148584.91/资产清单!#REF!*资产清单!E4</f>
        <v>#REF!</v>
      </c>
      <c r="J15" s="270">
        <v>148584.91</v>
      </c>
      <c r="K15" s="272">
        <f>(K8/J8)*J15</f>
        <v>16626.1</v>
      </c>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row>
    <row r="18" customHeight="1" spans="1:10">
      <c r="A18" s="209">
        <v>5</v>
      </c>
      <c r="B18" s="218" t="s">
        <v>926</v>
      </c>
      <c r="C18" s="215" t="s">
        <v>860</v>
      </c>
      <c r="D18" s="221">
        <f>C41</f>
        <v>0.0367</v>
      </c>
      <c r="E18" s="222"/>
      <c r="F18" s="209" t="s">
        <v>918</v>
      </c>
      <c r="G18" s="214"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f>K20</f>
        <v>8951.7</v>
      </c>
      <c r="H20" s="215" t="s">
        <v>922</v>
      </c>
      <c r="I20" s="271" t="e">
        <f>80000/资产清单!#REF!*资产清单!E4</f>
        <v>#REF!</v>
      </c>
      <c r="J20" s="208">
        <v>80000</v>
      </c>
      <c r="K20" s="272">
        <f>(K8/J8)*J20</f>
        <v>8951.7</v>
      </c>
    </row>
    <row r="21" ht="28.5" customHeight="1" spans="1:11">
      <c r="A21" s="880" t="s">
        <v>930</v>
      </c>
      <c r="B21" s="228" t="str">
        <f>B39</f>
        <v>安全设施验收、职业病控制效果评价费</v>
      </c>
      <c r="C21" s="215" t="s">
        <v>922</v>
      </c>
      <c r="D21" s="226" t="s">
        <v>931</v>
      </c>
      <c r="E21" s="227"/>
      <c r="F21" s="209"/>
      <c r="G21" s="214">
        <f>K21</f>
        <v>11189.63</v>
      </c>
      <c r="H21" s="215" t="s">
        <v>922</v>
      </c>
      <c r="I21" s="274" t="e">
        <f>100000/资产清单!#REF!*资产清单!E4</f>
        <v>#REF!</v>
      </c>
      <c r="J21" s="208">
        <v>100000</v>
      </c>
      <c r="K21" s="272">
        <f>(K8/J8)*J21</f>
        <v>11189.63</v>
      </c>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t="e">
        <f>ROUND(资产清单!#REF!,-2)</f>
        <v>#REF!</v>
      </c>
      <c r="I28" s="274" t="e">
        <f>H28-G28</f>
        <v>#REF!</v>
      </c>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'4重置全价计算表-汴东2'!G28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1.07496</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'4重置全价计算表-汴东2'!G28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'4土建工程-汴东2'!H20</f>
        <v>#REF!</v>
      </c>
      <c r="H4" s="208"/>
      <c r="I4" s="258"/>
      <c r="J4" s="259"/>
      <c r="K4" s="257"/>
      <c r="L4" s="257"/>
      <c r="M4" s="257"/>
      <c r="N4" s="257"/>
      <c r="O4" s="257"/>
    </row>
    <row r="5" customHeight="1" spans="1:15">
      <c r="A5" s="209">
        <v>1</v>
      </c>
      <c r="B5" s="212" t="s">
        <v>906</v>
      </c>
      <c r="C5" s="209"/>
      <c r="D5" s="210"/>
      <c r="E5" s="211"/>
      <c r="F5" s="213"/>
      <c r="G5" s="214" t="e">
        <f>'4土建工程-汴东2'!H20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f>K8</f>
        <v>3437.6</v>
      </c>
      <c r="H8" s="208"/>
      <c r="I8" s="265" t="e">
        <f>G9/资产清单!#REF!</f>
        <v>#REF!</v>
      </c>
      <c r="J8" s="266">
        <v>21042.7</v>
      </c>
      <c r="K8" s="267">
        <f>资产清单!E14</f>
        <v>3437.6</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f>G8*D11</f>
        <v>0</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f>K15</f>
        <v>24273.29</v>
      </c>
      <c r="H15" s="215" t="s">
        <v>922</v>
      </c>
      <c r="I15" s="271" t="e">
        <f>148584.91/资产清单!#REF!*资产清单!E4</f>
        <v>#REF!</v>
      </c>
      <c r="J15" s="270">
        <v>148584.91</v>
      </c>
      <c r="K15" s="272">
        <f>(K8/J8)*J15</f>
        <v>24273.29</v>
      </c>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row>
    <row r="18" customHeight="1" spans="1:10">
      <c r="A18" s="209">
        <v>5</v>
      </c>
      <c r="B18" s="218" t="s">
        <v>926</v>
      </c>
      <c r="C18" s="215" t="s">
        <v>860</v>
      </c>
      <c r="D18" s="221">
        <f>C41</f>
        <v>0.0367</v>
      </c>
      <c r="E18" s="222"/>
      <c r="F18" s="209" t="s">
        <v>918</v>
      </c>
      <c r="G18" s="214"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f>K20</f>
        <v>13069.05</v>
      </c>
      <c r="H20" s="215" t="s">
        <v>922</v>
      </c>
      <c r="I20" s="271" t="e">
        <f>80000/资产清单!#REF!*资产清单!E4</f>
        <v>#REF!</v>
      </c>
      <c r="J20" s="208">
        <v>80000</v>
      </c>
      <c r="K20" s="272">
        <f>(K8/J8)*J20</f>
        <v>13069.05</v>
      </c>
    </row>
    <row r="21" ht="28.5" customHeight="1" spans="1:11">
      <c r="A21" s="880" t="s">
        <v>930</v>
      </c>
      <c r="B21" s="228" t="str">
        <f>B39</f>
        <v>安全设施验收、职业病控制效果评价费</v>
      </c>
      <c r="C21" s="215" t="s">
        <v>922</v>
      </c>
      <c r="D21" s="226" t="s">
        <v>931</v>
      </c>
      <c r="E21" s="227"/>
      <c r="F21" s="209"/>
      <c r="G21" s="214">
        <f>K21</f>
        <v>16336.31</v>
      </c>
      <c r="H21" s="215" t="s">
        <v>922</v>
      </c>
      <c r="I21" s="274" t="e">
        <f>100000/资产清单!#REF!*资产清单!E4</f>
        <v>#REF!</v>
      </c>
      <c r="J21" s="208">
        <v>100000</v>
      </c>
      <c r="K21" s="272">
        <f>(K8/J8)*J21</f>
        <v>16336.31</v>
      </c>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t="e">
        <f>ROUND(资产清单!#REF!,-2)</f>
        <v>#REF!</v>
      </c>
      <c r="I28" s="274" t="e">
        <f>H28-G28</f>
        <v>#REF!</v>
      </c>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3"/>
    <pageSetUpPr fitToPage="1"/>
  </sheetPr>
  <dimension ref="A1:G30"/>
  <sheetViews>
    <sheetView workbookViewId="0">
      <selection activeCell="A2" sqref="A2:G2"/>
    </sheetView>
  </sheetViews>
  <sheetFormatPr defaultColWidth="11" defaultRowHeight="15" customHeight="1" outlineLevelCol="6"/>
  <cols>
    <col min="1" max="1" width="7" style="5" customWidth="1"/>
    <col min="2" max="2" width="35.5" style="5" customWidth="1"/>
    <col min="3" max="3" width="19.1" style="5" customWidth="1" outlineLevel="1"/>
    <col min="4" max="5" width="21.6" style="5" customWidth="1"/>
    <col min="6" max="6" width="20.6" style="5" customWidth="1"/>
    <col min="7" max="7" width="15.6" style="5" customWidth="1"/>
    <col min="8" max="30" width="9" style="5" customWidth="1"/>
    <col min="31" max="16384" width="11" style="5"/>
  </cols>
  <sheetData>
    <row r="1" s="1" customFormat="1" ht="12" customHeight="1" spans="1:7">
      <c r="A1" s="583" t="s">
        <v>135</v>
      </c>
      <c r="B1" s="584" t="s">
        <v>429</v>
      </c>
      <c r="C1" s="9"/>
      <c r="D1" s="9"/>
      <c r="E1" s="9"/>
      <c r="F1" s="9"/>
      <c r="G1" s="9"/>
    </row>
    <row r="2" s="2" customFormat="1" ht="29.4" customHeight="1" spans="1:7">
      <c r="A2" s="432" t="s">
        <v>430</v>
      </c>
      <c r="B2" s="432"/>
      <c r="C2" s="432"/>
      <c r="D2" s="432"/>
      <c r="E2" s="432"/>
      <c r="F2" s="432"/>
      <c r="G2" s="432"/>
    </row>
    <row r="3" customHeight="1" spans="1:7">
      <c r="A3" s="3" t="str">
        <f>CONCATENATE(封面!D7,封面!F7,封面!G7,封面!H7,封面!I7,封面!J7,封面!K7)</f>
        <v>评估基准日：2024年8月31日</v>
      </c>
      <c r="B3" s="3"/>
      <c r="C3" s="3"/>
      <c r="D3" s="3"/>
      <c r="E3" s="3"/>
      <c r="F3" s="3"/>
      <c r="G3" s="3"/>
    </row>
    <row r="4" customHeight="1" spans="1:7">
      <c r="A4" s="572" t="str">
        <f>封面!D5&amp;封面!F5</f>
        <v>产权持有人：中石油昆仑燃气有限公司开封分公司</v>
      </c>
      <c r="G4" s="564" t="e">
        <f>#REF!</f>
        <v>#REF!</v>
      </c>
    </row>
    <row r="5" s="3" customFormat="1" customHeight="1" spans="1:7">
      <c r="A5" s="573" t="s">
        <v>431</v>
      </c>
      <c r="B5" s="573" t="s">
        <v>432</v>
      </c>
      <c r="C5" s="574" t="s">
        <v>433</v>
      </c>
      <c r="D5" s="573" t="s">
        <v>434</v>
      </c>
      <c r="E5" s="573" t="s">
        <v>435</v>
      </c>
      <c r="F5" s="573" t="s">
        <v>436</v>
      </c>
      <c r="G5" s="573" t="s">
        <v>437</v>
      </c>
    </row>
    <row r="6" customHeight="1" spans="1:7">
      <c r="A6" s="65" t="s">
        <v>438</v>
      </c>
      <c r="B6" s="130" t="s">
        <v>39</v>
      </c>
      <c r="C6" s="502">
        <f>货币汇总!C27</f>
        <v>0</v>
      </c>
      <c r="D6" s="452">
        <f>货币汇总!D27</f>
        <v>0</v>
      </c>
      <c r="E6" s="452">
        <f>货币汇总!E27</f>
        <v>0</v>
      </c>
      <c r="F6" s="24">
        <f>E6-D6</f>
        <v>0</v>
      </c>
      <c r="G6" s="24" t="str">
        <f t="shared" ref="G6:G29" si="0">IF(D6=0,"",F6/D6*100)</f>
        <v/>
      </c>
    </row>
    <row r="7" customHeight="1" spans="1:7">
      <c r="A7" s="65" t="s">
        <v>439</v>
      </c>
      <c r="B7" s="130" t="s">
        <v>47</v>
      </c>
      <c r="C7" s="502">
        <f>'交易性金融资产汇总 '!C27</f>
        <v>0</v>
      </c>
      <c r="D7" s="452">
        <f>'交易性金融资产汇总 '!D27</f>
        <v>0</v>
      </c>
      <c r="E7" s="452">
        <f>'交易性金融资产汇总 '!E27</f>
        <v>0</v>
      </c>
      <c r="F7" s="24">
        <f t="shared" ref="F7" si="1">E7-D7</f>
        <v>0</v>
      </c>
      <c r="G7" s="24" t="str">
        <f t="shared" si="0"/>
        <v/>
      </c>
    </row>
    <row r="8" customHeight="1" spans="1:7">
      <c r="A8" s="65" t="s">
        <v>440</v>
      </c>
      <c r="B8" s="130" t="s">
        <v>54</v>
      </c>
      <c r="C8" s="502">
        <f>衍生金融资产!I27</f>
        <v>0</v>
      </c>
      <c r="D8" s="452">
        <f>衍生金融资产!J27</f>
        <v>0</v>
      </c>
      <c r="E8" s="452">
        <f>衍生金融资产!L27</f>
        <v>0</v>
      </c>
      <c r="F8" s="24">
        <f t="shared" ref="F8:F20" si="2">E8-D8</f>
        <v>0</v>
      </c>
      <c r="G8" s="24" t="str">
        <f t="shared" ref="G8:G20" si="3">IF(D8=0,"",F8/D8*100)</f>
        <v/>
      </c>
    </row>
    <row r="9" s="435" customFormat="1" customHeight="1" spans="1:7">
      <c r="A9" s="65" t="s">
        <v>441</v>
      </c>
      <c r="B9" s="130" t="s">
        <v>57</v>
      </c>
      <c r="C9" s="502">
        <f>应收票据!G27</f>
        <v>0</v>
      </c>
      <c r="D9" s="452">
        <f>应收票据!H27</f>
        <v>0</v>
      </c>
      <c r="E9" s="452">
        <f>应收票据!I27</f>
        <v>0</v>
      </c>
      <c r="F9" s="24">
        <f t="shared" si="2"/>
        <v>0</v>
      </c>
      <c r="G9" s="24" t="str">
        <f t="shared" si="3"/>
        <v/>
      </c>
    </row>
    <row r="10" s="435" customFormat="1" customHeight="1" spans="1:7">
      <c r="A10" s="65" t="s">
        <v>442</v>
      </c>
      <c r="B10" s="130" t="s">
        <v>59</v>
      </c>
      <c r="C10" s="502">
        <f>应收账款!G27</f>
        <v>0</v>
      </c>
      <c r="D10" s="452">
        <f>应收账款!P27</f>
        <v>0</v>
      </c>
      <c r="E10" s="452">
        <f>应收账款!Q27</f>
        <v>0</v>
      </c>
      <c r="F10" s="24">
        <f t="shared" si="2"/>
        <v>0</v>
      </c>
      <c r="G10" s="24" t="str">
        <f t="shared" si="3"/>
        <v/>
      </c>
    </row>
    <row r="11" s="435" customFormat="1" customHeight="1" spans="1:7">
      <c r="A11" s="65" t="s">
        <v>443</v>
      </c>
      <c r="B11" s="130" t="s">
        <v>61</v>
      </c>
      <c r="C11" s="502">
        <f>应收款项融资!I27</f>
        <v>0</v>
      </c>
      <c r="D11" s="452">
        <f>应收款项融资!J27</f>
        <v>0</v>
      </c>
      <c r="E11" s="452">
        <f>应收款项融资!K27</f>
        <v>0</v>
      </c>
      <c r="F11" s="24">
        <f t="shared" si="2"/>
        <v>0</v>
      </c>
      <c r="G11" s="24" t="str">
        <f t="shared" si="3"/>
        <v/>
      </c>
    </row>
    <row r="12" customHeight="1" spans="1:7">
      <c r="A12" s="65" t="s">
        <v>444</v>
      </c>
      <c r="B12" s="130" t="s">
        <v>445</v>
      </c>
      <c r="C12" s="502">
        <f>预付款项!F27</f>
        <v>0</v>
      </c>
      <c r="D12" s="452">
        <f>预付款项!G27</f>
        <v>0</v>
      </c>
      <c r="E12" s="452">
        <f>预付款项!H27</f>
        <v>0</v>
      </c>
      <c r="F12" s="24">
        <f t="shared" si="2"/>
        <v>0</v>
      </c>
      <c r="G12" s="24" t="str">
        <f t="shared" si="3"/>
        <v/>
      </c>
    </row>
    <row r="13" s="435" customFormat="1" customHeight="1" spans="1:7">
      <c r="A13" s="65" t="s">
        <v>446</v>
      </c>
      <c r="B13" s="130" t="s">
        <v>65</v>
      </c>
      <c r="C13" s="502">
        <f>应收利息!G27</f>
        <v>0</v>
      </c>
      <c r="D13" s="452">
        <f>应收利息!H27</f>
        <v>0</v>
      </c>
      <c r="E13" s="452">
        <f>应收利息!I27</f>
        <v>0</v>
      </c>
      <c r="F13" s="24">
        <f t="shared" si="2"/>
        <v>0</v>
      </c>
      <c r="G13" s="24" t="str">
        <f t="shared" si="3"/>
        <v/>
      </c>
    </row>
    <row r="14" s="435" customFormat="1" customHeight="1" spans="1:7">
      <c r="A14" s="65" t="s">
        <v>447</v>
      </c>
      <c r="B14" s="130" t="s">
        <v>67</v>
      </c>
      <c r="C14" s="502">
        <f>应收股利!E27</f>
        <v>0</v>
      </c>
      <c r="D14" s="452">
        <f>应收股利!F27</f>
        <v>0</v>
      </c>
      <c r="E14" s="452">
        <f>应收股利!G27</f>
        <v>0</v>
      </c>
      <c r="F14" s="24">
        <f t="shared" si="2"/>
        <v>0</v>
      </c>
      <c r="G14" s="24" t="str">
        <f t="shared" si="3"/>
        <v/>
      </c>
    </row>
    <row r="15" s="435" customFormat="1" customHeight="1" spans="1:7">
      <c r="A15" s="65" t="s">
        <v>448</v>
      </c>
      <c r="B15" s="130" t="s">
        <v>69</v>
      </c>
      <c r="C15" s="502">
        <f>其他应收款!F27</f>
        <v>0</v>
      </c>
      <c r="D15" s="452">
        <f>其他应收款!O27</f>
        <v>0</v>
      </c>
      <c r="E15" s="452">
        <f>其他应收款!P27</f>
        <v>0</v>
      </c>
      <c r="F15" s="24">
        <f t="shared" si="2"/>
        <v>0</v>
      </c>
      <c r="G15" s="24" t="str">
        <f t="shared" si="3"/>
        <v/>
      </c>
    </row>
    <row r="16" customHeight="1" spans="1:7">
      <c r="A16" s="65" t="s">
        <v>449</v>
      </c>
      <c r="B16" s="130" t="s">
        <v>71</v>
      </c>
      <c r="C16" s="502">
        <f>存货汇总!C36</f>
        <v>0</v>
      </c>
      <c r="D16" s="452">
        <f>存货汇总!D36</f>
        <v>0</v>
      </c>
      <c r="E16" s="452">
        <f>存货汇总!E36</f>
        <v>0</v>
      </c>
      <c r="F16" s="24">
        <f t="shared" si="2"/>
        <v>0</v>
      </c>
      <c r="G16" s="24" t="str">
        <f t="shared" si="3"/>
        <v/>
      </c>
    </row>
    <row r="17" customHeight="1" spans="1:7">
      <c r="A17" s="65" t="s">
        <v>450</v>
      </c>
      <c r="B17" s="130" t="s">
        <v>88</v>
      </c>
      <c r="C17" s="502">
        <f>合同资产!G27</f>
        <v>0</v>
      </c>
      <c r="D17" s="452">
        <f>合同资产!P27</f>
        <v>0</v>
      </c>
      <c r="E17" s="452">
        <f>合同资产!Q27</f>
        <v>0</v>
      </c>
      <c r="F17" s="24">
        <f t="shared" si="2"/>
        <v>0</v>
      </c>
      <c r="G17" s="24" t="str">
        <f t="shared" si="3"/>
        <v/>
      </c>
    </row>
    <row r="18" customHeight="1" spans="1:7">
      <c r="A18" s="65" t="s">
        <v>451</v>
      </c>
      <c r="B18" s="130" t="s">
        <v>91</v>
      </c>
      <c r="C18" s="502">
        <f>持有待售资产!F27</f>
        <v>0</v>
      </c>
      <c r="D18" s="452">
        <f>持有待售资产!G27</f>
        <v>0</v>
      </c>
      <c r="E18" s="452">
        <f>持有待售资产!H27</f>
        <v>0</v>
      </c>
      <c r="F18" s="24">
        <f t="shared" si="2"/>
        <v>0</v>
      </c>
      <c r="G18" s="24" t="str">
        <f t="shared" si="3"/>
        <v/>
      </c>
    </row>
    <row r="19" customHeight="1" spans="1:7">
      <c r="A19" s="65" t="s">
        <v>452</v>
      </c>
      <c r="B19" s="130" t="s">
        <v>453</v>
      </c>
      <c r="C19" s="502">
        <f>一年到期非流动资产!E27</f>
        <v>0</v>
      </c>
      <c r="D19" s="452">
        <f>一年到期非流动资产!F27</f>
        <v>0</v>
      </c>
      <c r="E19" s="452">
        <f>一年到期非流动资产!G27</f>
        <v>0</v>
      </c>
      <c r="F19" s="24">
        <f t="shared" si="2"/>
        <v>0</v>
      </c>
      <c r="G19" s="24" t="str">
        <f t="shared" si="3"/>
        <v/>
      </c>
    </row>
    <row r="20" customHeight="1" spans="1:7">
      <c r="A20" s="65" t="s">
        <v>454</v>
      </c>
      <c r="B20" s="130" t="s">
        <v>97</v>
      </c>
      <c r="C20" s="502">
        <f>其他流动资产!F27</f>
        <v>0</v>
      </c>
      <c r="D20" s="452">
        <f>其他流动资产!G27</f>
        <v>0</v>
      </c>
      <c r="E20" s="452">
        <f>其他流动资产!H27</f>
        <v>0</v>
      </c>
      <c r="F20" s="24">
        <f t="shared" si="2"/>
        <v>0</v>
      </c>
      <c r="G20" s="24" t="str">
        <f t="shared" si="3"/>
        <v/>
      </c>
    </row>
    <row r="21" customHeight="1" spans="1:7">
      <c r="A21" s="65"/>
      <c r="B21" s="585"/>
      <c r="C21" s="502"/>
      <c r="D21" s="452"/>
      <c r="E21" s="452"/>
      <c r="F21" s="24"/>
      <c r="G21" s="24" t="str">
        <f t="shared" si="0"/>
        <v/>
      </c>
    </row>
    <row r="22" customHeight="1" spans="1:7">
      <c r="A22" s="65"/>
      <c r="B22" s="585"/>
      <c r="C22" s="502"/>
      <c r="D22" s="452"/>
      <c r="E22" s="452"/>
      <c r="F22" s="24"/>
      <c r="G22" s="24" t="str">
        <f t="shared" si="0"/>
        <v/>
      </c>
    </row>
    <row r="23" customHeight="1" spans="1:7">
      <c r="A23" s="65"/>
      <c r="B23" s="585"/>
      <c r="C23" s="502"/>
      <c r="D23" s="452"/>
      <c r="E23" s="452"/>
      <c r="F23" s="24"/>
      <c r="G23" s="24" t="str">
        <f t="shared" si="0"/>
        <v/>
      </c>
    </row>
    <row r="24" customHeight="1" spans="1:7">
      <c r="A24" s="65"/>
      <c r="B24" s="585"/>
      <c r="C24" s="502"/>
      <c r="D24" s="452"/>
      <c r="E24" s="452"/>
      <c r="F24" s="24"/>
      <c r="G24" s="24" t="str">
        <f t="shared" si="0"/>
        <v/>
      </c>
    </row>
    <row r="25" customHeight="1" spans="1:7">
      <c r="A25" s="65"/>
      <c r="B25" s="585"/>
      <c r="C25" s="502"/>
      <c r="D25" s="452"/>
      <c r="E25" s="452"/>
      <c r="F25" s="24"/>
      <c r="G25" s="24" t="str">
        <f t="shared" si="0"/>
        <v/>
      </c>
    </row>
    <row r="26" customHeight="1" spans="1:7">
      <c r="A26" s="65"/>
      <c r="B26" s="585"/>
      <c r="C26" s="502"/>
      <c r="D26" s="452"/>
      <c r="E26" s="452"/>
      <c r="F26" s="24"/>
      <c r="G26" s="24" t="str">
        <f t="shared" si="0"/>
        <v/>
      </c>
    </row>
    <row r="27" customHeight="1" spans="1:7">
      <c r="A27" s="65"/>
      <c r="B27" s="585"/>
      <c r="C27" s="502"/>
      <c r="D27" s="452"/>
      <c r="E27" s="452"/>
      <c r="F27" s="24"/>
      <c r="G27" s="24" t="str">
        <f t="shared" si="0"/>
        <v/>
      </c>
    </row>
    <row r="28" customHeight="1" spans="1:7">
      <c r="A28" s="69"/>
      <c r="B28" s="585"/>
      <c r="C28" s="502"/>
      <c r="D28" s="452"/>
      <c r="E28" s="452"/>
      <c r="F28" s="24"/>
      <c r="G28" s="24" t="str">
        <f t="shared" si="0"/>
        <v/>
      </c>
    </row>
    <row r="29" customHeight="1" spans="1:7">
      <c r="A29" s="65">
        <v>3</v>
      </c>
      <c r="B29" s="586" t="s">
        <v>455</v>
      </c>
      <c r="C29" s="502">
        <f>SUM(C6:C28)</f>
        <v>0</v>
      </c>
      <c r="D29" s="24">
        <f>SUM(D6:D28)</f>
        <v>0</v>
      </c>
      <c r="E29" s="24">
        <f>SUM(E6:E28)</f>
        <v>0</v>
      </c>
      <c r="F29" s="24">
        <f>E29-D29</f>
        <v>0</v>
      </c>
      <c r="G29" s="24" t="str">
        <f t="shared" si="0"/>
        <v/>
      </c>
    </row>
    <row r="30" customHeight="1" spans="6:6">
      <c r="F30" s="5" t="str">
        <f>"评估人员："&amp;封面!F21</f>
        <v>评估人员：</v>
      </c>
    </row>
  </sheetData>
  <sheetProtection sheet="1" objects="1" scenarios="1"/>
  <mergeCells count="2">
    <mergeCell ref="A2:G2"/>
    <mergeCell ref="A3:G3"/>
  </mergeCells>
  <hyperlinks>
    <hyperlink ref="B12" location="预付款项!B1" display="预付款项"/>
    <hyperlink ref="B7" location="'交易性金融资产汇总 '!B1" display="交易性金融资产"/>
    <hyperlink ref="B8" location="衍生金融资产!B1" display="衍生金融资产"/>
    <hyperlink ref="B10" location="应收账款!B1" display="应收账款"/>
    <hyperlink ref="B16" location="存货汇总!B1" display="存货"/>
    <hyperlink ref="B18" location="持有待售资产!B1" display="持有待售资产"/>
    <hyperlink ref="B9" location="应收票据!B1" display="应收票据"/>
    <hyperlink ref="B13" location="应收利息!B1" display="应收利息"/>
    <hyperlink ref="B14" location="应收股利!B1" display="应收股利"/>
    <hyperlink ref="B15" location="其他应收款!B1" display="其他应收款"/>
    <hyperlink ref="B1" location="分类汇总!B6" display="返回"/>
    <hyperlink ref="B19" location="一年到期非流动资产!B1" display="一年内到期的非流动资产"/>
    <hyperlink ref="B20" location="其他流动资产!B1" display="其他流动资产"/>
    <hyperlink ref="B6" location="货币汇总!B1" display="货币资金"/>
    <hyperlink ref="B11" location="应收款项融资!B1" display="应收款项融资"/>
    <hyperlink ref="B17" location="合同资产!B1" display="合同资产"/>
    <hyperlink ref="A1" location="索引目录!C6" display="返回索引页"/>
  </hyperlinks>
  <printOptions horizontalCentered="1"/>
  <pageMargins left="0.354330708661417" right="0.354330708661417" top="0.78740157480315" bottom="0.354330708661417" header="0.78740157480315" footer="0.236220472440945"/>
  <pageSetup paperSize="9" scale="93" orientation="landscape"/>
  <headerFooter alignWithMargins="0">
    <oddHeader>&amp;R&amp;"宋体,常规"&amp;9表&amp;"Times New Roman,常规"3
&amp;"宋体,常规"共&amp;"Times New Roman,常规"&amp;N&amp;"宋体,常规"页第&amp;"Times New Roman,常规"&amp;P&amp;"宋体,常规"页</oddHeader>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'4重置全价计算表-汴东3'!G28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1.0764</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'4重置全价计算表-汴东3'!G28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'4土建工程-汴东3'!H20</f>
        <v>#REF!</v>
      </c>
      <c r="H4" s="208"/>
      <c r="I4" s="258"/>
      <c r="J4" s="259"/>
      <c r="K4" s="257"/>
      <c r="L4" s="257"/>
      <c r="M4" s="257"/>
      <c r="N4" s="257"/>
      <c r="O4" s="257"/>
    </row>
    <row r="5" customHeight="1" spans="1:15">
      <c r="A5" s="209">
        <v>1</v>
      </c>
      <c r="B5" s="212" t="s">
        <v>906</v>
      </c>
      <c r="C5" s="209"/>
      <c r="D5" s="210"/>
      <c r="E5" s="211"/>
      <c r="F5" s="213"/>
      <c r="G5" s="214" t="e">
        <f>'4土建工程-汴东3'!H20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f>K8</f>
        <v>2815.1</v>
      </c>
      <c r="H8" s="208"/>
      <c r="I8" s="265" t="e">
        <f>G9/资产清单!#REF!</f>
        <v>#REF!</v>
      </c>
      <c r="J8" s="266">
        <v>21042.7</v>
      </c>
      <c r="K8" s="267">
        <f>资产清单!E15</f>
        <v>2815.1</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f>G8*D11</f>
        <v>0</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f>K15</f>
        <v>19877.74</v>
      </c>
      <c r="H15" s="215" t="s">
        <v>922</v>
      </c>
      <c r="I15" s="271" t="e">
        <f>148584.91/资产清单!#REF!*资产清单!E4</f>
        <v>#REF!</v>
      </c>
      <c r="J15" s="270">
        <v>148584.91</v>
      </c>
      <c r="K15" s="272">
        <f>(K8/J8)*J15</f>
        <v>19877.74</v>
      </c>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row>
    <row r="18" customHeight="1" spans="1:10">
      <c r="A18" s="209">
        <v>5</v>
      </c>
      <c r="B18" s="218" t="s">
        <v>926</v>
      </c>
      <c r="C18" s="215" t="s">
        <v>860</v>
      </c>
      <c r="D18" s="221">
        <f>C41</f>
        <v>0.0367</v>
      </c>
      <c r="E18" s="222"/>
      <c r="F18" s="209" t="s">
        <v>918</v>
      </c>
      <c r="G18" s="214"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f>K20</f>
        <v>10702.43</v>
      </c>
      <c r="H20" s="215" t="s">
        <v>922</v>
      </c>
      <c r="I20" s="271" t="e">
        <f>80000/资产清单!#REF!*资产清单!E4</f>
        <v>#REF!</v>
      </c>
      <c r="J20" s="208">
        <v>80000</v>
      </c>
      <c r="K20" s="272">
        <f>(K8/J8)*J20</f>
        <v>10702.43</v>
      </c>
    </row>
    <row r="21" ht="28.5" customHeight="1" spans="1:11">
      <c r="A21" s="880" t="s">
        <v>930</v>
      </c>
      <c r="B21" s="228" t="str">
        <f>B39</f>
        <v>安全设施验收、职业病控制效果评价费</v>
      </c>
      <c r="C21" s="215" t="s">
        <v>922</v>
      </c>
      <c r="D21" s="226" t="s">
        <v>931</v>
      </c>
      <c r="E21" s="227"/>
      <c r="F21" s="209"/>
      <c r="G21" s="214">
        <f>K21</f>
        <v>13378.04</v>
      </c>
      <c r="H21" s="215" t="s">
        <v>922</v>
      </c>
      <c r="I21" s="274" t="e">
        <f>100000/资产清单!#REF!*资产清单!E4</f>
        <v>#REF!</v>
      </c>
      <c r="J21" s="208">
        <v>100000</v>
      </c>
      <c r="K21" s="272">
        <f>(K8/J8)*J21</f>
        <v>13378.04</v>
      </c>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t="e">
        <f>ROUND(资产清单!#REF!,-2)</f>
        <v>#REF!</v>
      </c>
      <c r="I28" s="274" t="e">
        <f>H28-G28</f>
        <v>#REF!</v>
      </c>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'4重置全价计算表-汴东4'!G28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1.0692</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'4重置全价计算表-汴东4'!G28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K11" sqref="A10:K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'4土建工程-汴东4'!H20</f>
        <v>#REF!</v>
      </c>
      <c r="H4" s="208"/>
      <c r="I4" s="258"/>
      <c r="J4" s="259"/>
      <c r="K4" s="257"/>
      <c r="L4" s="257"/>
      <c r="M4" s="257"/>
      <c r="N4" s="257"/>
      <c r="O4" s="257"/>
    </row>
    <row r="5" customHeight="1" spans="1:15">
      <c r="A5" s="209">
        <v>1</v>
      </c>
      <c r="B5" s="212" t="s">
        <v>906</v>
      </c>
      <c r="C5" s="209"/>
      <c r="D5" s="210"/>
      <c r="E5" s="211"/>
      <c r="F5" s="213"/>
      <c r="G5" s="214" t="e">
        <f>'4土建工程-汴东4'!H20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f>K8</f>
        <v>2068.5</v>
      </c>
      <c r="H8" s="208"/>
      <c r="I8" s="265" t="e">
        <f>G9/资产清单!#REF!</f>
        <v>#REF!</v>
      </c>
      <c r="J8" s="266">
        <v>21042.7</v>
      </c>
      <c r="K8" s="267">
        <f>资产清单!E16</f>
        <v>2068.5</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f>G8*D11</f>
        <v>0</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f>K15</f>
        <v>14605.91</v>
      </c>
      <c r="H15" s="215" t="s">
        <v>922</v>
      </c>
      <c r="I15" s="271" t="e">
        <f>148584.91/资产清单!#REF!*资产清单!E4</f>
        <v>#REF!</v>
      </c>
      <c r="J15" s="270">
        <v>148584.91</v>
      </c>
      <c r="K15" s="272">
        <f>(K8/J8)*J15</f>
        <v>14605.91</v>
      </c>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row>
    <row r="18" customHeight="1" spans="1:10">
      <c r="A18" s="209">
        <v>5</v>
      </c>
      <c r="B18" s="218" t="s">
        <v>926</v>
      </c>
      <c r="C18" s="215" t="s">
        <v>860</v>
      </c>
      <c r="D18" s="221">
        <f>C41</f>
        <v>0.0367</v>
      </c>
      <c r="E18" s="222"/>
      <c r="F18" s="209" t="s">
        <v>918</v>
      </c>
      <c r="G18" s="214"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f>K20</f>
        <v>7864.01</v>
      </c>
      <c r="H20" s="215" t="s">
        <v>922</v>
      </c>
      <c r="I20" s="271" t="e">
        <f>80000/资产清单!#REF!*资产清单!E4</f>
        <v>#REF!</v>
      </c>
      <c r="J20" s="208">
        <v>80000</v>
      </c>
      <c r="K20" s="272">
        <f>(K8/J8)*J20</f>
        <v>7864.01</v>
      </c>
    </row>
    <row r="21" ht="28.5" customHeight="1" spans="1:11">
      <c r="A21" s="880" t="s">
        <v>930</v>
      </c>
      <c r="B21" s="228" t="str">
        <f>B39</f>
        <v>安全设施验收、职业病控制效果评价费</v>
      </c>
      <c r="C21" s="215" t="s">
        <v>922</v>
      </c>
      <c r="D21" s="226" t="s">
        <v>931</v>
      </c>
      <c r="E21" s="227"/>
      <c r="F21" s="209"/>
      <c r="G21" s="214">
        <f>K21</f>
        <v>9830.01</v>
      </c>
      <c r="H21" s="215" t="s">
        <v>922</v>
      </c>
      <c r="I21" s="274" t="e">
        <f>100000/资产清单!#REF!*资产清单!E4</f>
        <v>#REF!</v>
      </c>
      <c r="J21" s="208">
        <v>100000</v>
      </c>
      <c r="K21" s="272">
        <f>(K8/J8)*J21</f>
        <v>9830.01</v>
      </c>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t="e">
        <f>ROUND(资产清单!#REF!,-2)</f>
        <v>#REF!</v>
      </c>
      <c r="I28" s="274" t="e">
        <f>H28-G28</f>
        <v>#REF!</v>
      </c>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K11" sqref="A10:K17"/>
    </sheetView>
  </sheetViews>
  <sheetFormatPr defaultColWidth="9" defaultRowHeight="15" customHeight="1"/>
  <cols>
    <col min="1" max="1" width="9" style="275"/>
    <col min="2" max="2" width="5.5" style="276" customWidth="1"/>
    <col min="3" max="3" width="9.6" style="276" customWidth="1"/>
    <col min="4" max="4" width="29.9" style="276" customWidth="1"/>
    <col min="5" max="7" width="3.5" style="276" customWidth="1"/>
    <col min="8" max="8" width="13" style="277" customWidth="1"/>
    <col min="9" max="9" width="24.9" style="277" customWidth="1"/>
    <col min="10" max="10" width="13" style="278" customWidth="1"/>
    <col min="11" max="16384" width="9" style="278"/>
  </cols>
  <sheetData>
    <row r="1" customHeight="1" spans="1:10">
      <c r="A1" s="279" t="s">
        <v>855</v>
      </c>
      <c r="B1" s="279"/>
      <c r="C1" s="279"/>
      <c r="D1" s="279"/>
      <c r="E1" s="279"/>
      <c r="F1" s="279"/>
      <c r="G1" s="279"/>
      <c r="H1" s="280"/>
      <c r="J1" s="324"/>
    </row>
    <row r="2" customHeight="1" spans="1:10">
      <c r="A2" s="281"/>
      <c r="B2" s="208"/>
      <c r="C2" s="208"/>
      <c r="D2" s="208"/>
      <c r="E2" s="208"/>
      <c r="F2" s="208"/>
      <c r="G2" s="208"/>
      <c r="H2" s="282" t="s">
        <v>856</v>
      </c>
      <c r="I2" s="277" t="e">
        <f>I18/((1+7/3+37%)*(1+E12+(1+E12)*(E16+E17)))</f>
        <v>#REF!</v>
      </c>
      <c r="J2" s="324"/>
    </row>
    <row r="3" customHeight="1" spans="1:10">
      <c r="A3" s="283" t="s">
        <v>462</v>
      </c>
      <c r="B3" s="284" t="s">
        <v>857</v>
      </c>
      <c r="C3" s="285"/>
      <c r="D3" s="286" t="s">
        <v>858</v>
      </c>
      <c r="E3" s="284" t="s">
        <v>859</v>
      </c>
      <c r="F3" s="287"/>
      <c r="G3" s="285"/>
      <c r="H3" s="288" t="s">
        <v>595</v>
      </c>
      <c r="J3" s="324"/>
    </row>
    <row r="4" customHeight="1" spans="1:11">
      <c r="A4" s="289" t="s">
        <v>860</v>
      </c>
      <c r="B4" s="290" t="s">
        <v>861</v>
      </c>
      <c r="C4" s="291"/>
      <c r="D4" s="292" t="s">
        <v>862</v>
      </c>
      <c r="E4" s="293"/>
      <c r="F4" s="294"/>
      <c r="G4" s="295"/>
      <c r="H4" s="296" t="e">
        <f>H5+H6+H7+H8+H9</f>
        <v>#REF!</v>
      </c>
      <c r="J4" s="325" t="e">
        <f>资产清单!#REF!</f>
        <v>#REF!</v>
      </c>
      <c r="K4" s="326" t="s">
        <v>959</v>
      </c>
    </row>
    <row r="5" customHeight="1" spans="1:11">
      <c r="A5" s="297"/>
      <c r="B5" s="298" t="s">
        <v>863</v>
      </c>
      <c r="C5" s="292" t="s">
        <v>864</v>
      </c>
      <c r="D5" s="299" t="s">
        <v>865</v>
      </c>
      <c r="E5" s="293"/>
      <c r="F5" s="294"/>
      <c r="G5" s="295"/>
      <c r="H5" s="296" t="e">
        <f>I2*0.8</f>
        <v>#REF!</v>
      </c>
      <c r="J5" s="327" t="e">
        <f>'4重置全价计算表-汴东5'!G28</f>
        <v>#REF!</v>
      </c>
      <c r="K5" s="326" t="s">
        <v>960</v>
      </c>
    </row>
    <row r="6" customHeight="1" spans="1:10">
      <c r="A6" s="297"/>
      <c r="B6" s="300"/>
      <c r="C6" s="292" t="s">
        <v>866</v>
      </c>
      <c r="D6" s="292" t="s">
        <v>867</v>
      </c>
      <c r="E6" s="293"/>
      <c r="F6" s="294"/>
      <c r="G6" s="295"/>
      <c r="H6" s="296" t="e">
        <f>I2*7/3</f>
        <v>#REF!</v>
      </c>
      <c r="J6" s="325" t="e">
        <f>J4-J5</f>
        <v>#REF!</v>
      </c>
    </row>
    <row r="7" customHeight="1" spans="1:9">
      <c r="A7" s="297"/>
      <c r="B7" s="300"/>
      <c r="C7" s="292" t="s">
        <v>868</v>
      </c>
      <c r="D7" s="292" t="s">
        <v>869</v>
      </c>
      <c r="E7" s="293"/>
      <c r="F7" s="294"/>
      <c r="G7" s="295"/>
      <c r="H7" s="296" t="e">
        <f>I2*0.2</f>
        <v>#REF!</v>
      </c>
      <c r="I7" s="277" t="e">
        <f>资产清单!#REF!</f>
        <v>#REF!</v>
      </c>
    </row>
    <row r="8" customHeight="1" spans="1:8">
      <c r="A8" s="297"/>
      <c r="B8" s="300"/>
      <c r="C8" s="292" t="s">
        <v>870</v>
      </c>
      <c r="D8" s="292" t="s">
        <v>871</v>
      </c>
      <c r="E8" s="301">
        <v>0.3</v>
      </c>
      <c r="F8" s="302"/>
      <c r="G8" s="303"/>
      <c r="H8" s="296" t="e">
        <f>(H5+H7)*E8</f>
        <v>#REF!</v>
      </c>
    </row>
    <row r="9" customHeight="1" spans="1:8">
      <c r="A9" s="304"/>
      <c r="B9" s="305"/>
      <c r="C9" s="292" t="s">
        <v>872</v>
      </c>
      <c r="D9" s="292" t="s">
        <v>871</v>
      </c>
      <c r="E9" s="301">
        <v>0.1</v>
      </c>
      <c r="F9" s="302"/>
      <c r="G9" s="303"/>
      <c r="H9" s="296" t="e">
        <f>(H5+H7)*E9</f>
        <v>#REF!</v>
      </c>
    </row>
    <row r="10" customHeight="1" spans="1:8">
      <c r="A10" s="289" t="s">
        <v>873</v>
      </c>
      <c r="B10" s="290" t="s">
        <v>874</v>
      </c>
      <c r="C10" s="291"/>
      <c r="D10" s="292"/>
      <c r="E10" s="301"/>
      <c r="F10" s="302"/>
      <c r="G10" s="303"/>
      <c r="H10" s="296" t="e">
        <f>H11+H12</f>
        <v>#REF!</v>
      </c>
    </row>
    <row r="11" customHeight="1" spans="1:9">
      <c r="A11" s="297"/>
      <c r="B11" s="298" t="s">
        <v>863</v>
      </c>
      <c r="C11" s="292" t="s">
        <v>875</v>
      </c>
      <c r="D11" s="292" t="s">
        <v>862</v>
      </c>
      <c r="E11" s="301"/>
      <c r="F11" s="302"/>
      <c r="G11" s="303"/>
      <c r="H11" s="296">
        <f>I3*0.1</f>
        <v>0</v>
      </c>
      <c r="I11" s="328" t="s">
        <v>876</v>
      </c>
    </row>
    <row r="12" customHeight="1" spans="1:9">
      <c r="A12" s="304"/>
      <c r="B12" s="305"/>
      <c r="C12" s="292" t="s">
        <v>877</v>
      </c>
      <c r="D12" s="306" t="s">
        <v>878</v>
      </c>
      <c r="E12" s="301">
        <v>0.218</v>
      </c>
      <c r="F12" s="302"/>
      <c r="G12" s="303"/>
      <c r="H12" s="296" t="e">
        <f>(H4+H11)*E12</f>
        <v>#REF!</v>
      </c>
      <c r="I12" s="329" t="e">
        <f>I7*1.09</f>
        <v>#REF!</v>
      </c>
    </row>
    <row r="13" customHeight="1" spans="1:8">
      <c r="A13" s="307" t="s">
        <v>879</v>
      </c>
      <c r="B13" s="290" t="s">
        <v>880</v>
      </c>
      <c r="C13" s="291"/>
      <c r="D13" s="292"/>
      <c r="E13" s="301"/>
      <c r="F13" s="302"/>
      <c r="G13" s="303"/>
      <c r="H13" s="296"/>
    </row>
    <row r="14" customHeight="1" spans="1:10">
      <c r="A14" s="308" t="s">
        <v>881</v>
      </c>
      <c r="B14" s="290" t="s">
        <v>882</v>
      </c>
      <c r="C14" s="291"/>
      <c r="D14" s="292" t="s">
        <v>883</v>
      </c>
      <c r="E14" s="301"/>
      <c r="F14" s="302"/>
      <c r="G14" s="303"/>
      <c r="H14" s="296" t="e">
        <f>H15+H16+H17</f>
        <v>#REF!</v>
      </c>
      <c r="I14" s="277" t="e">
        <f>I12/1.09</f>
        <v>#REF!</v>
      </c>
      <c r="J14" s="330" t="e">
        <f>I14*1.09</f>
        <v>#REF!</v>
      </c>
    </row>
    <row r="15" customHeight="1" spans="1:9">
      <c r="A15" s="309"/>
      <c r="B15" s="310" t="s">
        <v>863</v>
      </c>
      <c r="C15" s="292" t="s">
        <v>884</v>
      </c>
      <c r="D15" s="292" t="s">
        <v>885</v>
      </c>
      <c r="E15" s="301"/>
      <c r="F15" s="302"/>
      <c r="G15" s="303"/>
      <c r="H15" s="296"/>
      <c r="I15" s="331"/>
    </row>
    <row r="16" customHeight="1" spans="1:8">
      <c r="A16" s="309"/>
      <c r="B16" s="311"/>
      <c r="C16" s="292" t="s">
        <v>886</v>
      </c>
      <c r="D16" s="292" t="s">
        <v>885</v>
      </c>
      <c r="E16" s="301">
        <v>0.03</v>
      </c>
      <c r="F16" s="302"/>
      <c r="G16" s="303"/>
      <c r="H16" s="296" t="e">
        <f>(H4+H10+H13)*E16</f>
        <v>#REF!</v>
      </c>
    </row>
    <row r="17" customHeight="1" spans="1:9">
      <c r="A17" s="312"/>
      <c r="B17" s="313"/>
      <c r="C17" s="292" t="s">
        <v>887</v>
      </c>
      <c r="D17" s="306" t="s">
        <v>888</v>
      </c>
      <c r="E17" s="314">
        <v>0.005</v>
      </c>
      <c r="F17" s="315"/>
      <c r="G17" s="316"/>
      <c r="H17" s="296" t="e">
        <f>(H4+H10+H13)*E17</f>
        <v>#REF!</v>
      </c>
      <c r="I17" s="332">
        <v>1.215</v>
      </c>
    </row>
    <row r="18" customHeight="1" spans="1:10">
      <c r="A18" s="307" t="s">
        <v>889</v>
      </c>
      <c r="B18" s="290" t="s">
        <v>890</v>
      </c>
      <c r="C18" s="291"/>
      <c r="D18" s="306" t="s">
        <v>891</v>
      </c>
      <c r="E18" s="314"/>
      <c r="F18" s="315"/>
      <c r="G18" s="316"/>
      <c r="H18" s="296" t="e">
        <f>H4+H10+H13+H14</f>
        <v>#REF!</v>
      </c>
      <c r="I18" s="277" t="e">
        <f>I14*I17</f>
        <v>#REF!</v>
      </c>
      <c r="J18" s="333" t="e">
        <f>H20-I14</f>
        <v>#REF!</v>
      </c>
    </row>
    <row r="19" customHeight="1" spans="1:10">
      <c r="A19" s="307" t="s">
        <v>892</v>
      </c>
      <c r="B19" s="290" t="s">
        <v>674</v>
      </c>
      <c r="C19" s="291"/>
      <c r="D19" s="306" t="s">
        <v>893</v>
      </c>
      <c r="E19" s="314">
        <v>0.09</v>
      </c>
      <c r="F19" s="315"/>
      <c r="G19" s="316"/>
      <c r="H19" s="296" t="e">
        <f>H18*E19</f>
        <v>#REF!</v>
      </c>
      <c r="J19" s="324"/>
    </row>
    <row r="20" customHeight="1" spans="1:11">
      <c r="A20" s="317" t="s">
        <v>894</v>
      </c>
      <c r="B20" s="318" t="s">
        <v>895</v>
      </c>
      <c r="C20" s="319"/>
      <c r="D20" s="320" t="s">
        <v>896</v>
      </c>
      <c r="E20" s="321"/>
      <c r="F20" s="321"/>
      <c r="G20" s="321"/>
      <c r="H20" s="322" t="e">
        <f>H18+H19</f>
        <v>#REF!</v>
      </c>
      <c r="I20" s="277" t="e">
        <f>'4重置全价计算表-汴东5'!G28</f>
        <v>#REF!</v>
      </c>
      <c r="J20" s="334" t="e">
        <f>资产清单!#REF!</f>
        <v>#REF!</v>
      </c>
      <c r="K20" s="326" t="s">
        <v>897</v>
      </c>
    </row>
    <row r="21" customHeight="1" spans="9:10">
      <c r="I21" s="277" t="e">
        <f>I20-J20</f>
        <v>#REF!</v>
      </c>
      <c r="J21" s="324"/>
    </row>
    <row r="22" customHeight="1" spans="9:10">
      <c r="I22" s="335"/>
      <c r="J22" s="336"/>
    </row>
    <row r="23" customHeight="1" spans="9:10">
      <c r="I23" s="335"/>
      <c r="J23" s="336"/>
    </row>
    <row r="24" customHeight="1" spans="4:10">
      <c r="D24" s="323" t="s">
        <v>898</v>
      </c>
      <c r="H24" s="277" t="e">
        <f>H20-J14</f>
        <v>#REF!</v>
      </c>
      <c r="I24" s="335"/>
      <c r="J24" s="336"/>
    </row>
    <row r="25" customHeight="1" spans="8:10">
      <c r="H25" s="277" t="e">
        <f>H20/J14</f>
        <v>#REF!</v>
      </c>
      <c r="I25" s="335"/>
      <c r="J25" s="336"/>
    </row>
    <row r="26" customHeight="1" spans="9:10">
      <c r="I26" s="335"/>
      <c r="J26" s="336"/>
    </row>
    <row r="27" customHeight="1" spans="9:10">
      <c r="I27" s="335"/>
      <c r="J27" s="336"/>
    </row>
    <row r="28" customHeight="1" spans="9:10">
      <c r="I28" s="335"/>
      <c r="J28" s="336"/>
    </row>
    <row r="29" customHeight="1" spans="9:10">
      <c r="I29" s="335"/>
      <c r="J29" s="336"/>
    </row>
    <row r="30" customHeight="1" spans="9:10">
      <c r="I30" s="335"/>
      <c r="J30" s="336"/>
    </row>
    <row r="31" customHeight="1" spans="9:10">
      <c r="I31" s="335"/>
      <c r="J31" s="336"/>
    </row>
    <row r="32" ht="21.9" customHeight="1" spans="9:10">
      <c r="I32" s="335"/>
      <c r="J32" s="336"/>
    </row>
  </sheetData>
  <mergeCells count="33">
    <mergeCell ref="A1:H1"/>
    <mergeCell ref="B3:C3"/>
    <mergeCell ref="E3:G3"/>
    <mergeCell ref="B4:C4"/>
    <mergeCell ref="E4:G4"/>
    <mergeCell ref="E5:G5"/>
    <mergeCell ref="E6:G6"/>
    <mergeCell ref="E7:G7"/>
    <mergeCell ref="E8:G8"/>
    <mergeCell ref="E9:G9"/>
    <mergeCell ref="B10:C10"/>
    <mergeCell ref="E10:G10"/>
    <mergeCell ref="E11:G11"/>
    <mergeCell ref="E12:G12"/>
    <mergeCell ref="B13:C13"/>
    <mergeCell ref="E13:G13"/>
    <mergeCell ref="B14:C14"/>
    <mergeCell ref="E14:G14"/>
    <mergeCell ref="E15:G15"/>
    <mergeCell ref="E16:G16"/>
    <mergeCell ref="E17:G17"/>
    <mergeCell ref="B18:C18"/>
    <mergeCell ref="E18:G18"/>
    <mergeCell ref="B19:C19"/>
    <mergeCell ref="E19:G19"/>
    <mergeCell ref="B20:C20"/>
    <mergeCell ref="E20:G20"/>
    <mergeCell ref="A4:A9"/>
    <mergeCell ref="A10:A12"/>
    <mergeCell ref="A14:A17"/>
    <mergeCell ref="B5:B9"/>
    <mergeCell ref="B11:B12"/>
    <mergeCell ref="B15:B17"/>
  </mergeCells>
  <pageMargins left="0.700694444444445" right="0.700694444444445" top="0.751388888888889" bottom="0.751388888888889" header="0.297916666666667" footer="0.297916666666667"/>
  <pageSetup paperSize="9" scale="76" orientation="portrait"/>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1"/>
  <sheetViews>
    <sheetView view="pageBreakPreview" zoomScaleNormal="100" workbookViewId="0">
      <selection activeCell="I17" sqref="I17"/>
    </sheetView>
  </sheetViews>
  <sheetFormatPr defaultColWidth="9" defaultRowHeight="15" customHeight="1"/>
  <cols>
    <col min="1" max="1" width="8" style="205" customWidth="1"/>
    <col min="2" max="2" width="28.5" style="205" customWidth="1"/>
    <col min="3" max="3" width="13.5" style="205" customWidth="1"/>
    <col min="4" max="5" width="12.5" style="205" customWidth="1"/>
    <col min="6" max="6" width="12.1" style="205" customWidth="1"/>
    <col min="7" max="7" width="19.6" style="205" customWidth="1"/>
    <col min="8" max="8" width="13.4" style="205" customWidth="1"/>
    <col min="9" max="9" width="13.1" style="205" customWidth="1"/>
    <col min="10" max="10" width="12" style="205" customWidth="1"/>
    <col min="11" max="16384" width="9" style="205"/>
  </cols>
  <sheetData>
    <row r="1" customHeight="1" spans="1:10">
      <c r="A1" s="206" t="s">
        <v>899</v>
      </c>
      <c r="B1" s="206"/>
      <c r="C1" s="206"/>
      <c r="D1" s="206"/>
      <c r="E1" s="206"/>
      <c r="F1" s="206"/>
      <c r="G1" s="206"/>
      <c r="H1" s="207"/>
      <c r="I1" s="207"/>
      <c r="J1" s="207"/>
    </row>
    <row r="2" customHeight="1" spans="1:10">
      <c r="A2" s="207"/>
      <c r="B2" s="207"/>
      <c r="C2" s="207"/>
      <c r="D2" s="207"/>
      <c r="E2" s="207"/>
      <c r="F2" s="207"/>
      <c r="G2" s="207"/>
      <c r="H2" s="208"/>
      <c r="I2" s="208"/>
      <c r="J2" s="208"/>
    </row>
    <row r="3" customHeight="1" spans="1:15">
      <c r="A3" s="209" t="s">
        <v>705</v>
      </c>
      <c r="B3" s="209" t="s">
        <v>900</v>
      </c>
      <c r="C3" s="209" t="s">
        <v>901</v>
      </c>
      <c r="D3" s="210" t="s">
        <v>902</v>
      </c>
      <c r="E3" s="211"/>
      <c r="F3" s="209" t="s">
        <v>903</v>
      </c>
      <c r="G3" s="209" t="s">
        <v>904</v>
      </c>
      <c r="H3" s="208"/>
      <c r="I3" s="208"/>
      <c r="J3" s="208"/>
      <c r="K3" s="257"/>
      <c r="L3" s="257"/>
      <c r="M3" s="257"/>
      <c r="N3" s="257"/>
      <c r="O3" s="257"/>
    </row>
    <row r="4" customHeight="1" spans="1:15">
      <c r="A4" s="209" t="s">
        <v>905</v>
      </c>
      <c r="B4" s="212" t="s">
        <v>895</v>
      </c>
      <c r="C4" s="209"/>
      <c r="D4" s="210"/>
      <c r="E4" s="211"/>
      <c r="F4" s="213"/>
      <c r="G4" s="214" t="e">
        <f>'4土建工程-汴东5'!H20</f>
        <v>#REF!</v>
      </c>
      <c r="H4" s="208"/>
      <c r="I4" s="258"/>
      <c r="J4" s="259"/>
      <c r="K4" s="257"/>
      <c r="L4" s="257"/>
      <c r="M4" s="257"/>
      <c r="N4" s="257"/>
      <c r="O4" s="257"/>
    </row>
    <row r="5" customHeight="1" spans="1:15">
      <c r="A5" s="209">
        <v>1</v>
      </c>
      <c r="B5" s="212" t="s">
        <v>906</v>
      </c>
      <c r="C5" s="209"/>
      <c r="D5" s="210"/>
      <c r="E5" s="211"/>
      <c r="F5" s="213"/>
      <c r="G5" s="214" t="e">
        <f>'4土建工程-汴东5'!H20</f>
        <v>#REF!</v>
      </c>
      <c r="H5" s="208" t="e">
        <f>G5/G4</f>
        <v>#REF!</v>
      </c>
      <c r="I5" s="260"/>
      <c r="J5" s="261" t="s">
        <v>907</v>
      </c>
      <c r="K5" s="262" t="s">
        <v>908</v>
      </c>
      <c r="L5" s="257"/>
      <c r="M5" s="257"/>
      <c r="N5" s="257"/>
      <c r="O5" s="257"/>
    </row>
    <row r="6" hidden="1" customHeight="1" spans="1:15">
      <c r="A6" s="209">
        <v>2</v>
      </c>
      <c r="B6" s="212" t="s">
        <v>909</v>
      </c>
      <c r="C6" s="209"/>
      <c r="D6" s="210"/>
      <c r="E6" s="211"/>
      <c r="F6" s="213"/>
      <c r="G6" s="214">
        <v>0</v>
      </c>
      <c r="H6" s="208" t="e">
        <f>G6/G4</f>
        <v>#REF!</v>
      </c>
      <c r="I6" s="260"/>
      <c r="J6" s="263"/>
      <c r="K6" s="257"/>
      <c r="L6" s="257"/>
      <c r="M6" s="257"/>
      <c r="N6" s="257"/>
      <c r="O6" s="257"/>
    </row>
    <row r="7" hidden="1" customHeight="1" spans="1:15">
      <c r="A7" s="209">
        <v>3</v>
      </c>
      <c r="B7" s="212" t="s">
        <v>910</v>
      </c>
      <c r="C7" s="215"/>
      <c r="D7" s="210"/>
      <c r="E7" s="211"/>
      <c r="F7" s="213"/>
      <c r="G7" s="214">
        <v>0</v>
      </c>
      <c r="H7" s="208" t="e">
        <f>G7/G4</f>
        <v>#REF!</v>
      </c>
      <c r="I7" s="260"/>
      <c r="J7" s="264"/>
      <c r="K7" s="257"/>
      <c r="L7" s="257"/>
      <c r="M7" s="257"/>
      <c r="N7" s="257"/>
      <c r="O7" s="257"/>
    </row>
    <row r="8" customHeight="1" spans="1:15">
      <c r="A8" s="209" t="s">
        <v>911</v>
      </c>
      <c r="B8" s="212" t="s">
        <v>912</v>
      </c>
      <c r="C8" s="214"/>
      <c r="D8" s="210"/>
      <c r="E8" s="211"/>
      <c r="F8" s="216"/>
      <c r="G8" s="84">
        <f>K8</f>
        <v>765.6</v>
      </c>
      <c r="H8" s="208"/>
      <c r="I8" s="265" t="e">
        <f>G9/资产清单!#REF!</f>
        <v>#REF!</v>
      </c>
      <c r="J8" s="266">
        <v>21042.7</v>
      </c>
      <c r="K8" s="267">
        <f>资产清单!E17</f>
        <v>765.6</v>
      </c>
      <c r="L8" s="257"/>
      <c r="M8" s="257"/>
      <c r="N8" s="257"/>
      <c r="O8" s="257"/>
    </row>
    <row r="9" customHeight="1" spans="1:15">
      <c r="A9" s="209" t="s">
        <v>913</v>
      </c>
      <c r="B9" s="217" t="s">
        <v>914</v>
      </c>
      <c r="C9" s="209"/>
      <c r="D9" s="210"/>
      <c r="E9" s="211"/>
      <c r="F9" s="213"/>
      <c r="G9" s="214" t="e">
        <f>SUM(G10:G21)</f>
        <v>#REF!</v>
      </c>
      <c r="H9" s="208"/>
      <c r="I9" s="258"/>
      <c r="J9" s="268"/>
      <c r="K9" s="257"/>
      <c r="L9" s="257"/>
      <c r="M9" s="257"/>
      <c r="N9" s="257"/>
      <c r="O9" s="257"/>
    </row>
    <row r="10" hidden="1" customHeight="1" spans="1:15">
      <c r="A10" s="209">
        <v>1</v>
      </c>
      <c r="B10" s="218" t="s">
        <v>915</v>
      </c>
      <c r="C10" s="215" t="s">
        <v>873</v>
      </c>
      <c r="D10" s="219"/>
      <c r="E10" s="220"/>
      <c r="F10" s="215" t="s">
        <v>916</v>
      </c>
      <c r="G10" s="214"/>
      <c r="H10" s="208"/>
      <c r="I10" s="258"/>
      <c r="J10" s="268"/>
      <c r="K10" s="257"/>
      <c r="L10" s="257"/>
      <c r="M10" s="257"/>
      <c r="N10" s="257"/>
      <c r="O10" s="257"/>
    </row>
    <row r="11" hidden="1" customHeight="1" spans="1:15">
      <c r="A11" s="209">
        <v>1</v>
      </c>
      <c r="B11" s="218" t="s">
        <v>917</v>
      </c>
      <c r="C11" s="215" t="s">
        <v>873</v>
      </c>
      <c r="D11" s="219"/>
      <c r="E11" s="220"/>
      <c r="F11" s="215" t="s">
        <v>918</v>
      </c>
      <c r="G11" s="214">
        <f>G8*D11</f>
        <v>0</v>
      </c>
      <c r="H11" s="208"/>
      <c r="I11" s="258"/>
      <c r="J11" s="269"/>
      <c r="K11" s="257"/>
      <c r="L11" s="257"/>
      <c r="M11" s="257"/>
      <c r="N11" s="257"/>
      <c r="O11" s="257"/>
    </row>
    <row r="12" hidden="1" customHeight="1" spans="1:10">
      <c r="A12" s="209">
        <v>3</v>
      </c>
      <c r="B12" s="218" t="s">
        <v>919</v>
      </c>
      <c r="C12" s="209" t="s">
        <v>905</v>
      </c>
      <c r="D12" s="221"/>
      <c r="E12" s="222"/>
      <c r="F12" s="209" t="s">
        <v>918</v>
      </c>
      <c r="G12" s="214"/>
      <c r="H12" s="208"/>
      <c r="I12" s="258"/>
      <c r="J12" s="269"/>
    </row>
    <row r="13" hidden="1" customHeight="1" spans="1:10">
      <c r="A13" s="209">
        <v>4</v>
      </c>
      <c r="B13" s="218" t="s">
        <v>920</v>
      </c>
      <c r="C13" s="215" t="s">
        <v>873</v>
      </c>
      <c r="D13" s="219"/>
      <c r="E13" s="220"/>
      <c r="F13" s="215" t="s">
        <v>916</v>
      </c>
      <c r="G13" s="214"/>
      <c r="H13" s="208"/>
      <c r="I13" s="258"/>
      <c r="J13" s="270"/>
    </row>
    <row r="14" customHeight="1" spans="1:10">
      <c r="A14" s="209">
        <v>1</v>
      </c>
      <c r="B14" s="218" t="str">
        <f>B35</f>
        <v>建设管理费</v>
      </c>
      <c r="C14" s="215" t="s">
        <v>873</v>
      </c>
      <c r="D14" s="223">
        <f>C35</f>
        <v>0.026</v>
      </c>
      <c r="E14" s="224"/>
      <c r="F14" s="215" t="s">
        <v>918</v>
      </c>
      <c r="G14" s="214" t="e">
        <f>D14*G4</f>
        <v>#REF!</v>
      </c>
      <c r="H14" s="208"/>
      <c r="I14" s="258"/>
      <c r="J14" s="270"/>
    </row>
    <row r="15" ht="19.5" customHeight="1" spans="1:11">
      <c r="A15" s="209">
        <v>2</v>
      </c>
      <c r="B15" s="218" t="str">
        <f>B36</f>
        <v>工程监理费</v>
      </c>
      <c r="C15" s="215"/>
      <c r="D15" s="221" t="str">
        <f>C36</f>
        <v>22元/吨</v>
      </c>
      <c r="E15" s="222"/>
      <c r="F15" s="225" t="s">
        <v>921</v>
      </c>
      <c r="G15" s="214">
        <f>K15</f>
        <v>5405.99</v>
      </c>
      <c r="H15" s="215" t="s">
        <v>922</v>
      </c>
      <c r="I15" s="271" t="e">
        <f>148584.91/资产清单!#REF!*资产清单!E4</f>
        <v>#REF!</v>
      </c>
      <c r="J15" s="270">
        <v>148584.91</v>
      </c>
      <c r="K15" s="272">
        <f>(K8/J8)*J15</f>
        <v>5405.99</v>
      </c>
    </row>
    <row r="16" customHeight="1" spans="1:11">
      <c r="A16" s="209">
        <v>3</v>
      </c>
      <c r="B16" s="218" t="s">
        <v>923</v>
      </c>
      <c r="C16" s="215" t="s">
        <v>860</v>
      </c>
      <c r="D16" s="221">
        <f>C34</f>
        <v>0.0043</v>
      </c>
      <c r="E16" s="222"/>
      <c r="F16" s="209" t="s">
        <v>918</v>
      </c>
      <c r="G16" s="214" t="e">
        <f>$G$4*D16</f>
        <v>#REF!</v>
      </c>
      <c r="H16" s="215" t="s">
        <v>924</v>
      </c>
      <c r="J16" s="270"/>
      <c r="K16" s="272"/>
    </row>
    <row r="17" customHeight="1" spans="1:10">
      <c r="A17" s="209">
        <v>4</v>
      </c>
      <c r="B17" s="218" t="str">
        <f>B40</f>
        <v>环境影响评价及验收费</v>
      </c>
      <c r="C17" s="215" t="s">
        <v>860</v>
      </c>
      <c r="D17" s="221">
        <f>C40</f>
        <v>0.0086</v>
      </c>
      <c r="E17" s="222"/>
      <c r="F17" s="209" t="s">
        <v>918</v>
      </c>
      <c r="G17" s="214" t="e">
        <f t="shared" ref="G17:G18" si="0">$G$4*D17</f>
        <v>#REF!</v>
      </c>
      <c r="H17" s="215" t="s">
        <v>925</v>
      </c>
      <c r="I17" s="258"/>
      <c r="J17" s="270"/>
    </row>
    <row r="18" customHeight="1" spans="1:10">
      <c r="A18" s="209">
        <v>5</v>
      </c>
      <c r="B18" s="218" t="s">
        <v>926</v>
      </c>
      <c r="C18" s="215" t="s">
        <v>860</v>
      </c>
      <c r="D18" s="221">
        <f>C41</f>
        <v>0.0367</v>
      </c>
      <c r="E18" s="222"/>
      <c r="F18" s="209" t="s">
        <v>918</v>
      </c>
      <c r="G18" s="214" t="e">
        <f t="shared" si="0"/>
        <v>#REF!</v>
      </c>
      <c r="H18" s="215" t="s">
        <v>927</v>
      </c>
      <c r="I18" s="273"/>
      <c r="J18" s="259"/>
    </row>
    <row r="19" customHeight="1" spans="1:10">
      <c r="A19" s="209">
        <v>6</v>
      </c>
      <c r="B19" s="218" t="str">
        <f>B37</f>
        <v>专项评价及验收费</v>
      </c>
      <c r="C19" s="215" t="s">
        <v>922</v>
      </c>
      <c r="D19" s="221"/>
      <c r="E19" s="222"/>
      <c r="F19" s="209"/>
      <c r="G19" s="214"/>
      <c r="H19" s="215" t="s">
        <v>922</v>
      </c>
      <c r="I19" s="273"/>
      <c r="J19" s="208"/>
    </row>
    <row r="20" ht="28.5" customHeight="1" spans="1:11">
      <c r="A20" s="880" t="s">
        <v>928</v>
      </c>
      <c r="B20" s="218" t="str">
        <f>B38</f>
        <v>职业病危害预评价及安全预评价费用</v>
      </c>
      <c r="C20" s="215" t="s">
        <v>922</v>
      </c>
      <c r="D20" s="226" t="s">
        <v>929</v>
      </c>
      <c r="E20" s="227"/>
      <c r="F20" s="209"/>
      <c r="G20" s="214">
        <f>K20</f>
        <v>2910.65</v>
      </c>
      <c r="H20" s="215" t="s">
        <v>922</v>
      </c>
      <c r="I20" s="271" t="e">
        <f>80000/资产清单!#REF!*资产清单!E4</f>
        <v>#REF!</v>
      </c>
      <c r="J20" s="208">
        <v>80000</v>
      </c>
      <c r="K20" s="272">
        <f>(K8/J8)*J20</f>
        <v>2910.65</v>
      </c>
    </row>
    <row r="21" ht="28.5" customHeight="1" spans="1:11">
      <c r="A21" s="880" t="s">
        <v>930</v>
      </c>
      <c r="B21" s="228" t="str">
        <f>B39</f>
        <v>安全设施验收、职业病控制效果评价费</v>
      </c>
      <c r="C21" s="215" t="s">
        <v>922</v>
      </c>
      <c r="D21" s="226" t="s">
        <v>931</v>
      </c>
      <c r="E21" s="227"/>
      <c r="F21" s="209"/>
      <c r="G21" s="214">
        <f>K21</f>
        <v>3638.32</v>
      </c>
      <c r="H21" s="215" t="s">
        <v>922</v>
      </c>
      <c r="I21" s="274" t="e">
        <f>100000/资产清单!#REF!*资产清单!E4</f>
        <v>#REF!</v>
      </c>
      <c r="J21" s="208">
        <v>100000</v>
      </c>
      <c r="K21" s="272">
        <f>(K8/J8)*J21</f>
        <v>3638.32</v>
      </c>
    </row>
    <row r="22" customHeight="1" spans="1:10">
      <c r="A22" s="209" t="s">
        <v>932</v>
      </c>
      <c r="B22" s="217" t="s">
        <v>933</v>
      </c>
      <c r="C22" s="215" t="s">
        <v>934</v>
      </c>
      <c r="D22" s="221">
        <v>0.037</v>
      </c>
      <c r="E22" s="222"/>
      <c r="F22" s="209"/>
      <c r="G22" s="229" t="e">
        <f>(G4+G9)*D22*0.5*1</f>
        <v>#REF!</v>
      </c>
      <c r="H22" s="207"/>
      <c r="I22" s="208"/>
      <c r="J22" s="208"/>
    </row>
    <row r="23" hidden="1" customHeight="1" spans="1:10">
      <c r="A23" s="230"/>
      <c r="B23" s="231"/>
      <c r="C23" s="232"/>
      <c r="D23" s="233"/>
      <c r="E23" s="234"/>
      <c r="F23" s="230"/>
      <c r="G23" s="235"/>
      <c r="H23" s="207"/>
      <c r="I23" s="208"/>
      <c r="J23" s="208"/>
    </row>
    <row r="24" hidden="1" customHeight="1" spans="1:10">
      <c r="A24" s="215" t="s">
        <v>892</v>
      </c>
      <c r="B24" s="212" t="s">
        <v>935</v>
      </c>
      <c r="C24" s="232" t="s">
        <v>936</v>
      </c>
      <c r="D24" s="236">
        <v>0</v>
      </c>
      <c r="E24" s="236"/>
      <c r="F24" s="215"/>
      <c r="G24" s="214" t="e">
        <f>(G4+G9+G22+G23)*D24</f>
        <v>#REF!</v>
      </c>
      <c r="H24" s="207"/>
      <c r="I24" s="208"/>
      <c r="J24" s="208"/>
    </row>
    <row r="25" customHeight="1" spans="1:10">
      <c r="A25" s="230" t="s">
        <v>889</v>
      </c>
      <c r="B25" s="231" t="s">
        <v>937</v>
      </c>
      <c r="C25" s="232" t="s">
        <v>860</v>
      </c>
      <c r="D25" s="233"/>
      <c r="E25" s="234"/>
      <c r="F25" s="230"/>
      <c r="G25" s="235" t="e">
        <f>G26+G27</f>
        <v>#REF!</v>
      </c>
      <c r="H25" s="207"/>
      <c r="I25" s="208"/>
      <c r="J25" s="208"/>
    </row>
    <row r="26" customHeight="1" spans="1:10">
      <c r="A26" s="230">
        <v>1</v>
      </c>
      <c r="B26" s="231" t="s">
        <v>938</v>
      </c>
      <c r="C26" s="232" t="s">
        <v>860</v>
      </c>
      <c r="D26" s="233">
        <v>0.09</v>
      </c>
      <c r="E26" s="234"/>
      <c r="F26" s="232" t="s">
        <v>939</v>
      </c>
      <c r="G26" s="235" t="e">
        <f>G4/(1+D26)*D26</f>
        <v>#REF!</v>
      </c>
      <c r="H26" s="207"/>
      <c r="I26" s="208"/>
      <c r="J26" s="208"/>
    </row>
    <row r="27" customHeight="1" spans="1:10">
      <c r="A27" s="215">
        <v>2</v>
      </c>
      <c r="B27" s="212" t="s">
        <v>940</v>
      </c>
      <c r="C27" s="237" t="s">
        <v>941</v>
      </c>
      <c r="D27" s="236">
        <v>0.06</v>
      </c>
      <c r="E27" s="236"/>
      <c r="F27" s="232" t="s">
        <v>942</v>
      </c>
      <c r="G27" s="214" t="e">
        <f>SUM(G15:G21,G24)/(1+D27)*D27</f>
        <v>#REF!</v>
      </c>
      <c r="H27" s="207"/>
      <c r="I27" s="208"/>
      <c r="J27" s="208"/>
    </row>
    <row r="28" customHeight="1" spans="1:10">
      <c r="A28" s="215" t="s">
        <v>892</v>
      </c>
      <c r="B28" s="212" t="s">
        <v>943</v>
      </c>
      <c r="C28" s="215" t="s">
        <v>944</v>
      </c>
      <c r="D28" s="209"/>
      <c r="E28" s="209"/>
      <c r="F28" s="209"/>
      <c r="G28" s="214" t="e">
        <f>ROUND(G4+G9+G22+G24-G25,-2)+G23</f>
        <v>#REF!</v>
      </c>
      <c r="H28" s="238" t="e">
        <f>ROUND(资产清单!#REF!,-2)</f>
        <v>#REF!</v>
      </c>
      <c r="I28" s="274" t="e">
        <f>H28-G28</f>
        <v>#REF!</v>
      </c>
      <c r="J28" s="208"/>
    </row>
    <row r="29" hidden="1" customHeight="1" spans="1:10">
      <c r="A29" s="215"/>
      <c r="B29" s="212"/>
      <c r="C29" s="215"/>
      <c r="D29" s="209"/>
      <c r="E29" s="209"/>
      <c r="F29" s="209"/>
      <c r="G29" s="214"/>
      <c r="H29" s="207"/>
      <c r="I29" s="208"/>
      <c r="J29" s="208"/>
    </row>
    <row r="30" hidden="1" customHeight="1" spans="1:10">
      <c r="A30" s="215" t="s">
        <v>892</v>
      </c>
      <c r="B30" s="212" t="s">
        <v>945</v>
      </c>
      <c r="C30" s="239">
        <v>0.09</v>
      </c>
      <c r="D30" s="209"/>
      <c r="E30" s="209"/>
      <c r="F30" s="209"/>
      <c r="G30" s="214" t="e">
        <f>ROUND(G4+G22+G9,-2)</f>
        <v>#REF!</v>
      </c>
      <c r="H30" s="207"/>
      <c r="I30" s="208"/>
      <c r="J30" s="208"/>
    </row>
    <row r="31" customHeight="1" spans="1:7">
      <c r="A31" s="240"/>
      <c r="B31" s="241"/>
      <c r="C31" s="240"/>
      <c r="D31" s="240"/>
      <c r="E31" s="240"/>
      <c r="F31" s="240"/>
      <c r="G31" s="242"/>
    </row>
    <row r="32" customHeight="1" spans="2:2">
      <c r="B32" s="243" t="s">
        <v>946</v>
      </c>
    </row>
    <row r="34" customHeight="1" spans="1:4">
      <c r="A34" s="244">
        <v>2.1</v>
      </c>
      <c r="B34" s="245" t="s">
        <v>947</v>
      </c>
      <c r="C34" s="246">
        <v>0.0043</v>
      </c>
      <c r="D34" s="247" t="s">
        <v>948</v>
      </c>
    </row>
    <row r="35" customHeight="1" spans="1:4">
      <c r="A35" s="248">
        <v>3</v>
      </c>
      <c r="B35" s="249" t="s">
        <v>949</v>
      </c>
      <c r="C35" s="246">
        <v>0.026</v>
      </c>
      <c r="D35" s="243" t="s">
        <v>950</v>
      </c>
    </row>
    <row r="36" customHeight="1" spans="1:6">
      <c r="A36" s="244">
        <v>3.2</v>
      </c>
      <c r="B36" s="245" t="s">
        <v>951</v>
      </c>
      <c r="C36" s="250" t="s">
        <v>952</v>
      </c>
      <c r="D36" s="243" t="s">
        <v>950</v>
      </c>
      <c r="F36" s="251">
        <v>0.0264</v>
      </c>
    </row>
    <row r="37" customHeight="1" spans="1:4">
      <c r="A37" s="244">
        <v>4</v>
      </c>
      <c r="B37" s="252" t="s">
        <v>953</v>
      </c>
      <c r="C37" s="250">
        <v>80000</v>
      </c>
      <c r="D37" s="243" t="s">
        <v>950</v>
      </c>
    </row>
    <row r="38" customHeight="1" spans="1:4">
      <c r="A38" s="253">
        <v>4.1</v>
      </c>
      <c r="B38" s="254" t="s">
        <v>954</v>
      </c>
      <c r="C38" s="250">
        <v>80000</v>
      </c>
      <c r="D38" s="243" t="s">
        <v>950</v>
      </c>
    </row>
    <row r="39" customHeight="1" spans="1:4">
      <c r="A39" s="255">
        <v>4.2</v>
      </c>
      <c r="B39" s="256" t="s">
        <v>955</v>
      </c>
      <c r="C39" s="250">
        <v>100000</v>
      </c>
      <c r="D39" s="243" t="s">
        <v>950</v>
      </c>
    </row>
    <row r="40" customHeight="1" spans="1:4">
      <c r="A40" s="255">
        <v>4.3</v>
      </c>
      <c r="B40" s="256" t="s">
        <v>956</v>
      </c>
      <c r="C40" s="246">
        <v>0.0086</v>
      </c>
      <c r="D40" s="247" t="s">
        <v>957</v>
      </c>
    </row>
    <row r="41" customHeight="1" spans="1:4">
      <c r="A41" s="255">
        <v>5</v>
      </c>
      <c r="B41" s="256" t="s">
        <v>926</v>
      </c>
      <c r="C41" s="246">
        <v>0.0367</v>
      </c>
      <c r="D41" s="247" t="s">
        <v>958</v>
      </c>
    </row>
  </sheetData>
  <mergeCells count="29">
    <mergeCell ref="A1:G1"/>
    <mergeCell ref="D3:E3"/>
    <mergeCell ref="D4:E4"/>
    <mergeCell ref="D5:E5"/>
    <mergeCell ref="D6:E6"/>
    <mergeCell ref="D7:E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C28:F28"/>
    <mergeCell ref="C30:F30"/>
    <mergeCell ref="C31:F31"/>
  </mergeCells>
  <pageMargins left="0.699305555555556" right="0.699305555555556" top="0.75" bottom="0.75" header="0.3" footer="0.3"/>
  <pageSetup paperSize="9" orientation="landscape"/>
  <headerFooter/>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9"/>
  <sheetViews>
    <sheetView workbookViewId="0">
      <selection activeCell="A2" sqref="A2:U2"/>
    </sheetView>
  </sheetViews>
  <sheetFormatPr defaultColWidth="11" defaultRowHeight="15.75" customHeight="1"/>
  <cols>
    <col min="1" max="1" width="4.4" style="4" customWidth="1"/>
    <col min="2" max="2" width="8.9" style="4" customWidth="1"/>
    <col min="3" max="3" width="19.5" style="4" customWidth="1"/>
    <col min="4" max="4" width="13.5" style="4" customWidth="1"/>
    <col min="5" max="5" width="10" style="4" customWidth="1" outlineLevel="1"/>
    <col min="6" max="6" width="19.1" style="4" customWidth="1"/>
    <col min="7" max="7" width="4.9" style="4" customWidth="1"/>
    <col min="8" max="8" width="7.4" style="114" customWidth="1"/>
    <col min="9" max="10" width="9.4" style="4" customWidth="1"/>
    <col min="11" max="11" width="8.4" style="5" customWidth="1" outlineLevel="1"/>
    <col min="12" max="12" width="8.1" style="5" customWidth="1" outlineLevel="1"/>
    <col min="13" max="13" width="9.9" style="5" customWidth="1" outlineLevel="1"/>
    <col min="14" max="14" width="9.1" style="5" customWidth="1" outlineLevel="1"/>
    <col min="15" max="15" width="10.6" style="5" customWidth="1"/>
    <col min="16" max="16" width="10.5" style="5" customWidth="1"/>
    <col min="17" max="17" width="10.6" style="5" customWidth="1"/>
    <col min="18" max="18" width="7" style="5" customWidth="1"/>
    <col min="19" max="19" width="10.1" style="5" customWidth="1"/>
    <col min="20" max="20" width="6.9" style="5" customWidth="1"/>
    <col min="21" max="21" width="6.6" style="5" customWidth="1"/>
    <col min="22" max="22" width="9" style="5" customWidth="1" outlineLevel="1"/>
    <col min="23" max="23" width="9" style="5" customWidth="1"/>
    <col min="24" max="28" width="9" style="5" hidden="1" customWidth="1" outlineLevel="1"/>
    <col min="29" max="29" width="9" style="5" customWidth="1" collapsed="1"/>
    <col min="30" max="31" width="9" style="5" customWidth="1"/>
    <col min="32" max="16384" width="11" style="5"/>
  </cols>
  <sheetData>
    <row r="1" s="1" customFormat="1" ht="12" customHeight="1" spans="1:21">
      <c r="A1" s="6" t="s">
        <v>135</v>
      </c>
      <c r="B1" s="38" t="s">
        <v>429</v>
      </c>
      <c r="C1" s="8"/>
      <c r="D1" s="8"/>
      <c r="E1" s="8"/>
      <c r="F1" s="8"/>
      <c r="G1" s="8"/>
      <c r="H1" s="115"/>
      <c r="I1" s="8"/>
      <c r="J1" s="8"/>
      <c r="K1" s="9"/>
      <c r="L1" s="9"/>
      <c r="M1" s="9"/>
      <c r="N1" s="9"/>
      <c r="O1" s="9"/>
      <c r="P1" s="9"/>
      <c r="Q1" s="9"/>
      <c r="R1" s="9"/>
      <c r="S1" s="9"/>
      <c r="T1" s="9"/>
      <c r="U1" s="9"/>
    </row>
    <row r="2" s="2" customFormat="1" ht="29.4" customHeight="1" spans="1:21">
      <c r="A2" s="10" t="s">
        <v>962</v>
      </c>
      <c r="B2" s="11"/>
      <c r="C2" s="11"/>
      <c r="D2" s="11"/>
      <c r="E2" s="11"/>
      <c r="F2" s="11"/>
      <c r="G2" s="11"/>
      <c r="H2" s="11"/>
      <c r="I2" s="11"/>
      <c r="J2" s="11"/>
      <c r="K2" s="11"/>
      <c r="L2" s="11"/>
      <c r="M2" s="11"/>
      <c r="N2" s="11"/>
      <c r="O2" s="11"/>
      <c r="P2" s="11"/>
      <c r="Q2" s="11"/>
      <c r="R2" s="11"/>
      <c r="S2" s="11"/>
      <c r="T2" s="11"/>
      <c r="U2" s="11"/>
    </row>
    <row r="3" ht="14.25" customHeight="1" spans="1:21">
      <c r="A3" s="12" t="str">
        <f>CONCATENATE(封面!D7,封面!F7,封面!G7,封面!H7,封面!I7,封面!J7,封面!K7)</f>
        <v>评估基准日：2024年8月31日</v>
      </c>
      <c r="B3" s="12"/>
      <c r="C3" s="12"/>
      <c r="D3" s="12"/>
      <c r="E3" s="12"/>
      <c r="F3" s="12"/>
      <c r="G3" s="12"/>
      <c r="H3" s="12"/>
      <c r="I3" s="13"/>
      <c r="J3" s="13"/>
      <c r="K3" s="13"/>
      <c r="L3" s="13"/>
      <c r="M3" s="13"/>
      <c r="N3" s="13"/>
      <c r="O3" s="13"/>
      <c r="P3" s="13"/>
      <c r="Q3" s="13"/>
      <c r="R3" s="13"/>
      <c r="S3" s="13"/>
      <c r="T3" s="13"/>
      <c r="U3" s="13"/>
    </row>
    <row r="4" customHeight="1" spans="1:21">
      <c r="A4" s="14" t="str">
        <f>封面!D5&amp;封面!F5</f>
        <v>产权持有人：中石油昆仑燃气有限公司开封分公司</v>
      </c>
      <c r="U4" s="15" t="e">
        <f>#REF!</f>
        <v>#REF!</v>
      </c>
    </row>
    <row r="5" s="3" customFormat="1" customHeight="1" spans="1:28">
      <c r="A5" s="16" t="s">
        <v>462</v>
      </c>
      <c r="B5" s="110" t="s">
        <v>787</v>
      </c>
      <c r="C5" s="110" t="s">
        <v>963</v>
      </c>
      <c r="D5" s="110" t="s">
        <v>592</v>
      </c>
      <c r="E5" s="116" t="s">
        <v>789</v>
      </c>
      <c r="F5" s="110" t="s">
        <v>964</v>
      </c>
      <c r="G5" s="110" t="s">
        <v>593</v>
      </c>
      <c r="H5" s="117" t="s">
        <v>510</v>
      </c>
      <c r="I5" s="110" t="s">
        <v>965</v>
      </c>
      <c r="J5" s="110" t="s">
        <v>624</v>
      </c>
      <c r="K5" s="143" t="s">
        <v>758</v>
      </c>
      <c r="L5" s="143" t="s">
        <v>759</v>
      </c>
      <c r="M5" s="19" t="s">
        <v>433</v>
      </c>
      <c r="N5" s="52"/>
      <c r="O5" s="136" t="s">
        <v>434</v>
      </c>
      <c r="P5" s="137"/>
      <c r="Q5" s="19" t="s">
        <v>435</v>
      </c>
      <c r="R5" s="46"/>
      <c r="S5" s="46"/>
      <c r="T5" s="111" t="s">
        <v>467</v>
      </c>
      <c r="U5" s="111" t="s">
        <v>476</v>
      </c>
      <c r="V5" s="138" t="s">
        <v>628</v>
      </c>
      <c r="X5" s="198" t="s">
        <v>966</v>
      </c>
      <c r="Y5" s="201"/>
      <c r="Z5" s="201"/>
      <c r="AA5" s="201"/>
      <c r="AB5" s="202"/>
    </row>
    <row r="6" s="3" customFormat="1" customHeight="1" spans="1:28">
      <c r="A6" s="43"/>
      <c r="B6" s="43"/>
      <c r="C6" s="43"/>
      <c r="D6" s="43"/>
      <c r="E6" s="133"/>
      <c r="F6" s="43"/>
      <c r="G6" s="43"/>
      <c r="H6" s="195"/>
      <c r="I6" s="43"/>
      <c r="J6" s="43"/>
      <c r="K6" s="144"/>
      <c r="L6" s="144"/>
      <c r="M6" s="19" t="s">
        <v>769</v>
      </c>
      <c r="N6" s="17" t="s">
        <v>770</v>
      </c>
      <c r="O6" s="55" t="s">
        <v>769</v>
      </c>
      <c r="P6" s="19" t="s">
        <v>770</v>
      </c>
      <c r="Q6" s="19" t="s">
        <v>769</v>
      </c>
      <c r="R6" s="19" t="s">
        <v>629</v>
      </c>
      <c r="S6" s="19" t="s">
        <v>770</v>
      </c>
      <c r="T6" s="46"/>
      <c r="U6" s="46"/>
      <c r="V6" s="139"/>
      <c r="X6" s="199" t="s">
        <v>967</v>
      </c>
      <c r="Y6" s="203" t="s">
        <v>968</v>
      </c>
      <c r="Z6" s="203" t="s">
        <v>969</v>
      </c>
      <c r="AA6" s="204" t="s">
        <v>970</v>
      </c>
      <c r="AB6" s="203" t="s">
        <v>971</v>
      </c>
    </row>
    <row r="7" customHeight="1" spans="1:28">
      <c r="A7" s="20"/>
      <c r="B7" s="21"/>
      <c r="C7" s="21"/>
      <c r="D7" s="20"/>
      <c r="E7" s="120"/>
      <c r="F7" s="21"/>
      <c r="G7" s="20"/>
      <c r="H7" s="119"/>
      <c r="I7" s="29"/>
      <c r="J7" s="29"/>
      <c r="K7" s="48"/>
      <c r="L7" s="48"/>
      <c r="M7" s="24"/>
      <c r="N7" s="23"/>
      <c r="O7" s="26"/>
      <c r="P7" s="24"/>
      <c r="Q7" s="24"/>
      <c r="R7" s="197"/>
      <c r="S7" s="24">
        <f>IF(V7="成本法",ROUND(Q7*R7/100,0),Q7)</f>
        <v>0</v>
      </c>
      <c r="T7" s="24" t="str">
        <f t="shared" ref="T7:T27" si="0">IF(P7=0,"",(S7-P7)/P7*100)</f>
        <v/>
      </c>
      <c r="U7" s="25"/>
      <c r="V7" s="140" t="s">
        <v>630</v>
      </c>
      <c r="X7" s="200"/>
      <c r="Y7" s="200"/>
      <c r="Z7" s="200"/>
      <c r="AA7" s="200"/>
      <c r="AB7" s="200"/>
    </row>
    <row r="8" customHeight="1" spans="1:28">
      <c r="A8" s="20"/>
      <c r="B8" s="21"/>
      <c r="C8" s="21"/>
      <c r="D8" s="20"/>
      <c r="E8" s="120"/>
      <c r="F8" s="21"/>
      <c r="G8" s="20"/>
      <c r="H8" s="119"/>
      <c r="I8" s="29"/>
      <c r="J8" s="29"/>
      <c r="K8" s="48"/>
      <c r="L8" s="48"/>
      <c r="M8" s="24"/>
      <c r="N8" s="23"/>
      <c r="O8" s="26"/>
      <c r="P8" s="24"/>
      <c r="Q8" s="24"/>
      <c r="R8" s="197"/>
      <c r="S8" s="24">
        <f t="shared" ref="S8:S24" si="1">IF(V8="成本法",ROUND(Q8*R8/100,0),Q8)</f>
        <v>0</v>
      </c>
      <c r="T8" s="24" t="str">
        <f t="shared" si="0"/>
        <v/>
      </c>
      <c r="U8" s="25"/>
      <c r="V8" s="140" t="s">
        <v>630</v>
      </c>
      <c r="X8" s="200"/>
      <c r="Y8" s="200"/>
      <c r="Z8" s="200"/>
      <c r="AA8" s="200"/>
      <c r="AB8" s="200"/>
    </row>
    <row r="9" customHeight="1" spans="1:28">
      <c r="A9" s="20"/>
      <c r="B9" s="21"/>
      <c r="C9" s="21"/>
      <c r="D9" s="20"/>
      <c r="E9" s="120"/>
      <c r="F9" s="21"/>
      <c r="G9" s="20"/>
      <c r="H9" s="119"/>
      <c r="I9" s="29"/>
      <c r="J9" s="29"/>
      <c r="K9" s="48"/>
      <c r="L9" s="48"/>
      <c r="M9" s="24"/>
      <c r="N9" s="23"/>
      <c r="O9" s="26"/>
      <c r="P9" s="24"/>
      <c r="Q9" s="24"/>
      <c r="R9" s="197"/>
      <c r="S9" s="24">
        <f t="shared" si="1"/>
        <v>0</v>
      </c>
      <c r="T9" s="24" t="str">
        <f t="shared" si="0"/>
        <v/>
      </c>
      <c r="U9" s="25"/>
      <c r="V9" s="140" t="s">
        <v>630</v>
      </c>
      <c r="X9" s="200"/>
      <c r="Y9" s="200"/>
      <c r="Z9" s="200"/>
      <c r="AA9" s="200"/>
      <c r="AB9" s="200"/>
    </row>
    <row r="10" customHeight="1" spans="1:28">
      <c r="A10" s="20"/>
      <c r="B10" s="21"/>
      <c r="C10" s="21"/>
      <c r="D10" s="20"/>
      <c r="E10" s="120"/>
      <c r="F10" s="21"/>
      <c r="G10" s="20"/>
      <c r="H10" s="119"/>
      <c r="I10" s="29"/>
      <c r="J10" s="29"/>
      <c r="K10" s="48"/>
      <c r="L10" s="48"/>
      <c r="M10" s="24"/>
      <c r="N10" s="23"/>
      <c r="O10" s="26"/>
      <c r="P10" s="24"/>
      <c r="Q10" s="24"/>
      <c r="R10" s="197"/>
      <c r="S10" s="24">
        <f t="shared" si="1"/>
        <v>0</v>
      </c>
      <c r="T10" s="24" t="str">
        <f t="shared" si="0"/>
        <v/>
      </c>
      <c r="U10" s="25"/>
      <c r="V10" s="140" t="s">
        <v>630</v>
      </c>
      <c r="X10" s="200"/>
      <c r="Y10" s="200"/>
      <c r="Z10" s="200"/>
      <c r="AA10" s="200"/>
      <c r="AB10" s="200"/>
    </row>
    <row r="11" customHeight="1" spans="1:28">
      <c r="A11" s="20"/>
      <c r="B11" s="21"/>
      <c r="C11" s="21"/>
      <c r="D11" s="20"/>
      <c r="E11" s="120"/>
      <c r="F11" s="21"/>
      <c r="G11" s="20"/>
      <c r="H11" s="119"/>
      <c r="I11" s="29"/>
      <c r="J11" s="29"/>
      <c r="K11" s="48"/>
      <c r="L11" s="48"/>
      <c r="M11" s="24"/>
      <c r="N11" s="23"/>
      <c r="O11" s="26"/>
      <c r="P11" s="24"/>
      <c r="Q11" s="24"/>
      <c r="R11" s="197"/>
      <c r="S11" s="24">
        <f t="shared" si="1"/>
        <v>0</v>
      </c>
      <c r="T11" s="24" t="str">
        <f t="shared" si="0"/>
        <v/>
      </c>
      <c r="U11" s="25"/>
      <c r="V11" s="140" t="s">
        <v>630</v>
      </c>
      <c r="X11" s="200"/>
      <c r="Y11" s="200"/>
      <c r="Z11" s="200"/>
      <c r="AA11" s="200"/>
      <c r="AB11" s="200"/>
    </row>
    <row r="12" customHeight="1" spans="1:28">
      <c r="A12" s="20"/>
      <c r="B12" s="21"/>
      <c r="C12" s="21"/>
      <c r="D12" s="20"/>
      <c r="E12" s="120"/>
      <c r="F12" s="21"/>
      <c r="G12" s="20"/>
      <c r="H12" s="119"/>
      <c r="I12" s="29"/>
      <c r="J12" s="29"/>
      <c r="K12" s="48"/>
      <c r="L12" s="48"/>
      <c r="M12" s="24"/>
      <c r="N12" s="23"/>
      <c r="O12" s="26"/>
      <c r="P12" s="24"/>
      <c r="Q12" s="24"/>
      <c r="R12" s="197"/>
      <c r="S12" s="24">
        <f t="shared" si="1"/>
        <v>0</v>
      </c>
      <c r="T12" s="24" t="str">
        <f t="shared" si="0"/>
        <v/>
      </c>
      <c r="U12" s="25"/>
      <c r="V12" s="140" t="s">
        <v>630</v>
      </c>
      <c r="X12" s="200"/>
      <c r="Y12" s="200"/>
      <c r="Z12" s="200"/>
      <c r="AA12" s="200"/>
      <c r="AB12" s="200"/>
    </row>
    <row r="13" customHeight="1" spans="1:28">
      <c r="A13" s="20"/>
      <c r="B13" s="21"/>
      <c r="C13" s="21"/>
      <c r="D13" s="20"/>
      <c r="E13" s="120"/>
      <c r="F13" s="21"/>
      <c r="G13" s="20"/>
      <c r="H13" s="119"/>
      <c r="I13" s="29"/>
      <c r="J13" s="29"/>
      <c r="K13" s="48"/>
      <c r="L13" s="48"/>
      <c r="M13" s="24"/>
      <c r="N13" s="23"/>
      <c r="O13" s="26"/>
      <c r="P13" s="24"/>
      <c r="Q13" s="24"/>
      <c r="R13" s="197"/>
      <c r="S13" s="24">
        <f t="shared" si="1"/>
        <v>0</v>
      </c>
      <c r="T13" s="24" t="str">
        <f t="shared" si="0"/>
        <v/>
      </c>
      <c r="U13" s="25"/>
      <c r="V13" s="140" t="s">
        <v>630</v>
      </c>
      <c r="X13" s="200"/>
      <c r="Y13" s="200"/>
      <c r="Z13" s="200"/>
      <c r="AA13" s="200"/>
      <c r="AB13" s="200"/>
    </row>
    <row r="14" customHeight="1" spans="1:28">
      <c r="A14" s="20"/>
      <c r="B14" s="21"/>
      <c r="C14" s="21"/>
      <c r="D14" s="20"/>
      <c r="E14" s="120"/>
      <c r="F14" s="21"/>
      <c r="G14" s="20"/>
      <c r="H14" s="119"/>
      <c r="I14" s="29"/>
      <c r="J14" s="29"/>
      <c r="K14" s="48"/>
      <c r="L14" s="48"/>
      <c r="M14" s="24"/>
      <c r="N14" s="23"/>
      <c r="O14" s="26"/>
      <c r="P14" s="24"/>
      <c r="Q14" s="24"/>
      <c r="R14" s="197"/>
      <c r="S14" s="24">
        <f t="shared" si="1"/>
        <v>0</v>
      </c>
      <c r="T14" s="24" t="str">
        <f t="shared" si="0"/>
        <v/>
      </c>
      <c r="U14" s="25"/>
      <c r="V14" s="140" t="s">
        <v>630</v>
      </c>
      <c r="X14" s="200"/>
      <c r="Y14" s="200"/>
      <c r="Z14" s="200"/>
      <c r="AA14" s="200"/>
      <c r="AB14" s="200"/>
    </row>
    <row r="15" customHeight="1" spans="1:28">
      <c r="A15" s="20"/>
      <c r="B15" s="21"/>
      <c r="C15" s="21"/>
      <c r="D15" s="20"/>
      <c r="E15" s="120"/>
      <c r="F15" s="21"/>
      <c r="G15" s="20"/>
      <c r="H15" s="119"/>
      <c r="I15" s="29"/>
      <c r="J15" s="29"/>
      <c r="K15" s="48"/>
      <c r="L15" s="48"/>
      <c r="M15" s="24"/>
      <c r="N15" s="23"/>
      <c r="O15" s="26"/>
      <c r="P15" s="24"/>
      <c r="Q15" s="24"/>
      <c r="R15" s="197"/>
      <c r="S15" s="24">
        <f t="shared" si="1"/>
        <v>0</v>
      </c>
      <c r="T15" s="24" t="str">
        <f t="shared" si="0"/>
        <v/>
      </c>
      <c r="U15" s="25"/>
      <c r="V15" s="140" t="s">
        <v>630</v>
      </c>
      <c r="X15" s="200"/>
      <c r="Y15" s="200"/>
      <c r="Z15" s="200"/>
      <c r="AA15" s="200"/>
      <c r="AB15" s="200"/>
    </row>
    <row r="16" customHeight="1" spans="1:28">
      <c r="A16" s="20"/>
      <c r="B16" s="21"/>
      <c r="C16" s="21"/>
      <c r="D16" s="20"/>
      <c r="E16" s="120"/>
      <c r="F16" s="21"/>
      <c r="G16" s="20"/>
      <c r="H16" s="119"/>
      <c r="I16" s="29"/>
      <c r="J16" s="29"/>
      <c r="K16" s="48"/>
      <c r="L16" s="48"/>
      <c r="M16" s="24"/>
      <c r="N16" s="23"/>
      <c r="O16" s="26"/>
      <c r="P16" s="24"/>
      <c r="Q16" s="24"/>
      <c r="R16" s="197"/>
      <c r="S16" s="24">
        <f t="shared" si="1"/>
        <v>0</v>
      </c>
      <c r="T16" s="24" t="str">
        <f t="shared" si="0"/>
        <v/>
      </c>
      <c r="U16" s="25"/>
      <c r="V16" s="140" t="s">
        <v>630</v>
      </c>
      <c r="X16" s="200"/>
      <c r="Y16" s="200"/>
      <c r="Z16" s="200"/>
      <c r="AA16" s="200"/>
      <c r="AB16" s="200"/>
    </row>
    <row r="17" customHeight="1" spans="1:28">
      <c r="A17" s="20"/>
      <c r="B17" s="21"/>
      <c r="C17" s="21"/>
      <c r="D17" s="20"/>
      <c r="E17" s="120"/>
      <c r="F17" s="21"/>
      <c r="G17" s="20"/>
      <c r="H17" s="119"/>
      <c r="I17" s="29"/>
      <c r="J17" s="29"/>
      <c r="K17" s="48"/>
      <c r="L17" s="48"/>
      <c r="M17" s="24"/>
      <c r="N17" s="23"/>
      <c r="O17" s="26"/>
      <c r="P17" s="24"/>
      <c r="Q17" s="24"/>
      <c r="R17" s="197"/>
      <c r="S17" s="24">
        <f t="shared" si="1"/>
        <v>0</v>
      </c>
      <c r="T17" s="24" t="str">
        <f t="shared" si="0"/>
        <v/>
      </c>
      <c r="U17" s="25"/>
      <c r="V17" s="140" t="s">
        <v>630</v>
      </c>
      <c r="X17" s="200"/>
      <c r="Y17" s="200"/>
      <c r="Z17" s="200"/>
      <c r="AA17" s="200"/>
      <c r="AB17" s="200"/>
    </row>
    <row r="18" customHeight="1" spans="1:28">
      <c r="A18" s="20"/>
      <c r="B18" s="21"/>
      <c r="C18" s="21"/>
      <c r="D18" s="20"/>
      <c r="E18" s="120"/>
      <c r="F18" s="21"/>
      <c r="G18" s="20"/>
      <c r="H18" s="119"/>
      <c r="I18" s="29"/>
      <c r="J18" s="29"/>
      <c r="K18" s="48"/>
      <c r="L18" s="48"/>
      <c r="M18" s="24"/>
      <c r="N18" s="23"/>
      <c r="O18" s="26"/>
      <c r="P18" s="24"/>
      <c r="Q18" s="24"/>
      <c r="R18" s="197"/>
      <c r="S18" s="24">
        <f t="shared" si="1"/>
        <v>0</v>
      </c>
      <c r="T18" s="24" t="str">
        <f t="shared" si="0"/>
        <v/>
      </c>
      <c r="U18" s="25"/>
      <c r="V18" s="140" t="s">
        <v>630</v>
      </c>
      <c r="X18" s="200"/>
      <c r="Y18" s="200"/>
      <c r="Z18" s="200"/>
      <c r="AA18" s="200"/>
      <c r="AB18" s="200"/>
    </row>
    <row r="19" customHeight="1" spans="1:28">
      <c r="A19" s="20"/>
      <c r="B19" s="21"/>
      <c r="C19" s="21"/>
      <c r="D19" s="20"/>
      <c r="E19" s="120"/>
      <c r="F19" s="21"/>
      <c r="G19" s="20"/>
      <c r="H19" s="119"/>
      <c r="I19" s="29"/>
      <c r="J19" s="29"/>
      <c r="K19" s="48"/>
      <c r="L19" s="48"/>
      <c r="M19" s="24"/>
      <c r="N19" s="23"/>
      <c r="O19" s="26"/>
      <c r="P19" s="24"/>
      <c r="Q19" s="24"/>
      <c r="R19" s="197"/>
      <c r="S19" s="24">
        <f t="shared" si="1"/>
        <v>0</v>
      </c>
      <c r="T19" s="24" t="str">
        <f t="shared" si="0"/>
        <v/>
      </c>
      <c r="U19" s="25"/>
      <c r="V19" s="140" t="s">
        <v>630</v>
      </c>
      <c r="X19" s="200"/>
      <c r="Y19" s="200"/>
      <c r="Z19" s="200"/>
      <c r="AA19" s="200"/>
      <c r="AB19" s="200"/>
    </row>
    <row r="20" customHeight="1" spans="1:28">
      <c r="A20" s="20"/>
      <c r="B20" s="21"/>
      <c r="C20" s="21"/>
      <c r="D20" s="20"/>
      <c r="E20" s="120"/>
      <c r="F20" s="21"/>
      <c r="G20" s="20"/>
      <c r="H20" s="119"/>
      <c r="I20" s="29"/>
      <c r="J20" s="29"/>
      <c r="K20" s="48"/>
      <c r="L20" s="48"/>
      <c r="M20" s="24"/>
      <c r="N20" s="23"/>
      <c r="O20" s="26"/>
      <c r="P20" s="24"/>
      <c r="Q20" s="24"/>
      <c r="R20" s="197"/>
      <c r="S20" s="24">
        <f t="shared" si="1"/>
        <v>0</v>
      </c>
      <c r="T20" s="24" t="str">
        <f t="shared" si="0"/>
        <v/>
      </c>
      <c r="U20" s="25"/>
      <c r="V20" s="140" t="s">
        <v>630</v>
      </c>
      <c r="X20" s="200"/>
      <c r="Y20" s="200"/>
      <c r="Z20" s="200"/>
      <c r="AA20" s="200"/>
      <c r="AB20" s="200"/>
    </row>
    <row r="21" customHeight="1" spans="1:28">
      <c r="A21" s="20"/>
      <c r="B21" s="21"/>
      <c r="C21" s="21"/>
      <c r="D21" s="20"/>
      <c r="E21" s="120"/>
      <c r="F21" s="21"/>
      <c r="G21" s="20"/>
      <c r="H21" s="119"/>
      <c r="I21" s="29"/>
      <c r="J21" s="29"/>
      <c r="K21" s="48"/>
      <c r="L21" s="48"/>
      <c r="M21" s="24"/>
      <c r="N21" s="23"/>
      <c r="O21" s="26"/>
      <c r="P21" s="24"/>
      <c r="Q21" s="24"/>
      <c r="R21" s="197"/>
      <c r="S21" s="24">
        <f t="shared" si="1"/>
        <v>0</v>
      </c>
      <c r="T21" s="24" t="str">
        <f t="shared" si="0"/>
        <v/>
      </c>
      <c r="U21" s="25"/>
      <c r="V21" s="140" t="s">
        <v>630</v>
      </c>
      <c r="X21" s="200"/>
      <c r="Y21" s="200"/>
      <c r="Z21" s="200"/>
      <c r="AA21" s="200"/>
      <c r="AB21" s="200"/>
    </row>
    <row r="22" customHeight="1" spans="1:28">
      <c r="A22" s="20"/>
      <c r="B22" s="21"/>
      <c r="C22" s="21"/>
      <c r="D22" s="20"/>
      <c r="E22" s="120"/>
      <c r="F22" s="21"/>
      <c r="G22" s="20"/>
      <c r="H22" s="119"/>
      <c r="I22" s="29"/>
      <c r="J22" s="29"/>
      <c r="K22" s="48"/>
      <c r="L22" s="48"/>
      <c r="M22" s="24"/>
      <c r="N22" s="23"/>
      <c r="O22" s="26"/>
      <c r="P22" s="24"/>
      <c r="Q22" s="24"/>
      <c r="R22" s="197"/>
      <c r="S22" s="24">
        <f t="shared" si="1"/>
        <v>0</v>
      </c>
      <c r="T22" s="24" t="str">
        <f t="shared" si="0"/>
        <v/>
      </c>
      <c r="U22" s="25"/>
      <c r="V22" s="140" t="s">
        <v>630</v>
      </c>
      <c r="X22" s="200"/>
      <c r="Y22" s="200"/>
      <c r="Z22" s="200"/>
      <c r="AA22" s="200"/>
      <c r="AB22" s="200"/>
    </row>
    <row r="23" customHeight="1" spans="1:28">
      <c r="A23" s="20"/>
      <c r="B23" s="21"/>
      <c r="C23" s="21"/>
      <c r="D23" s="20"/>
      <c r="E23" s="120"/>
      <c r="F23" s="21"/>
      <c r="G23" s="20"/>
      <c r="H23" s="119"/>
      <c r="I23" s="29"/>
      <c r="J23" s="29"/>
      <c r="K23" s="48"/>
      <c r="L23" s="48"/>
      <c r="M23" s="24"/>
      <c r="N23" s="23"/>
      <c r="O23" s="26"/>
      <c r="P23" s="24"/>
      <c r="Q23" s="24"/>
      <c r="R23" s="197"/>
      <c r="S23" s="24">
        <f t="shared" si="1"/>
        <v>0</v>
      </c>
      <c r="T23" s="24" t="str">
        <f t="shared" si="0"/>
        <v/>
      </c>
      <c r="U23" s="25"/>
      <c r="V23" s="140" t="s">
        <v>630</v>
      </c>
      <c r="X23" s="200"/>
      <c r="Y23" s="200"/>
      <c r="Z23" s="200"/>
      <c r="AA23" s="200"/>
      <c r="AB23" s="200"/>
    </row>
    <row r="24" customHeight="1" spans="1:28">
      <c r="A24" s="20"/>
      <c r="B24" s="21"/>
      <c r="C24" s="21"/>
      <c r="D24" s="20"/>
      <c r="E24" s="120"/>
      <c r="F24" s="21"/>
      <c r="G24" s="20"/>
      <c r="H24" s="119"/>
      <c r="I24" s="29"/>
      <c r="J24" s="29"/>
      <c r="K24" s="48"/>
      <c r="L24" s="48"/>
      <c r="M24" s="24"/>
      <c r="N24" s="23"/>
      <c r="O24" s="26"/>
      <c r="P24" s="24"/>
      <c r="Q24" s="24"/>
      <c r="R24" s="197"/>
      <c r="S24" s="24">
        <f t="shared" si="1"/>
        <v>0</v>
      </c>
      <c r="T24" s="24" t="str">
        <f t="shared" si="0"/>
        <v/>
      </c>
      <c r="U24" s="25"/>
      <c r="V24" s="140" t="s">
        <v>630</v>
      </c>
      <c r="X24" s="120"/>
      <c r="Y24" s="120"/>
      <c r="Z24" s="120"/>
      <c r="AA24" s="120"/>
      <c r="AB24" s="120"/>
    </row>
    <row r="25" customHeight="1" spans="1:28">
      <c r="A25" s="16" t="s">
        <v>800</v>
      </c>
      <c r="B25" s="43"/>
      <c r="C25" s="43"/>
      <c r="D25" s="20"/>
      <c r="E25" s="120"/>
      <c r="F25" s="21"/>
      <c r="G25" s="20"/>
      <c r="H25" s="119"/>
      <c r="I25" s="29"/>
      <c r="J25" s="29"/>
      <c r="K25" s="48"/>
      <c r="L25" s="48"/>
      <c r="M25" s="24">
        <f>SUM(M7:M24)</f>
        <v>0</v>
      </c>
      <c r="N25" s="23">
        <f>SUM(N7:N24)</f>
        <v>0</v>
      </c>
      <c r="O25" s="26">
        <f>SUM(O7:O24)</f>
        <v>0</v>
      </c>
      <c r="P25" s="24">
        <f>SUM(P7:P24)</f>
        <v>0</v>
      </c>
      <c r="Q25" s="24">
        <f>SUM(Q7:Q24)</f>
        <v>0</v>
      </c>
      <c r="R25" s="197"/>
      <c r="S25" s="24">
        <f>SUM(S7:S24)</f>
        <v>0</v>
      </c>
      <c r="T25" s="24" t="str">
        <f t="shared" si="0"/>
        <v/>
      </c>
      <c r="U25" s="25"/>
      <c r="V25" s="140"/>
      <c r="X25" s="120"/>
      <c r="Y25" s="120"/>
      <c r="Z25" s="120"/>
      <c r="AA25" s="120"/>
      <c r="AB25" s="120"/>
    </row>
    <row r="26" customHeight="1" spans="1:28">
      <c r="A26" s="196" t="s">
        <v>972</v>
      </c>
      <c r="B26" s="196"/>
      <c r="C26" s="196"/>
      <c r="D26" s="20"/>
      <c r="E26" s="120"/>
      <c r="F26" s="72"/>
      <c r="G26" s="20"/>
      <c r="H26" s="119"/>
      <c r="I26" s="29"/>
      <c r="J26" s="29"/>
      <c r="K26" s="48"/>
      <c r="L26" s="48"/>
      <c r="M26" s="24"/>
      <c r="N26" s="23"/>
      <c r="O26" s="26"/>
      <c r="P26" s="24"/>
      <c r="Q26" s="24"/>
      <c r="R26" s="197"/>
      <c r="S26" s="24"/>
      <c r="T26" s="24" t="str">
        <f t="shared" si="0"/>
        <v/>
      </c>
      <c r="U26" s="25"/>
      <c r="V26" s="140"/>
      <c r="X26" s="120"/>
      <c r="Y26" s="120"/>
      <c r="Z26" s="120"/>
      <c r="AA26" s="120"/>
      <c r="AB26" s="120"/>
    </row>
    <row r="27" customHeight="1" spans="1:28">
      <c r="A27" s="27" t="s">
        <v>530</v>
      </c>
      <c r="B27" s="121"/>
      <c r="C27" s="57"/>
      <c r="D27" s="20"/>
      <c r="E27" s="120"/>
      <c r="F27" s="20"/>
      <c r="G27" s="20"/>
      <c r="H27" s="119"/>
      <c r="I27" s="29"/>
      <c r="J27" s="29"/>
      <c r="K27" s="48"/>
      <c r="L27" s="48"/>
      <c r="M27" s="24">
        <f>M25-M26</f>
        <v>0</v>
      </c>
      <c r="N27" s="23">
        <f>N25-N26</f>
        <v>0</v>
      </c>
      <c r="O27" s="26">
        <f>O25-O26</f>
        <v>0</v>
      </c>
      <c r="P27" s="24">
        <f>P25-P26</f>
        <v>0</v>
      </c>
      <c r="Q27" s="24">
        <f>Q25-Q26</f>
        <v>0</v>
      </c>
      <c r="R27" s="197"/>
      <c r="S27" s="24">
        <f>S25-S26</f>
        <v>0</v>
      </c>
      <c r="T27" s="24" t="str">
        <f t="shared" si="0"/>
        <v/>
      </c>
      <c r="U27" s="25"/>
      <c r="V27" s="140"/>
      <c r="X27" s="120"/>
      <c r="Y27" s="120"/>
      <c r="Z27" s="120"/>
      <c r="AA27" s="120"/>
      <c r="AB27" s="120"/>
    </row>
    <row r="28" customHeight="1" spans="1:17">
      <c r="A28" s="30" t="str">
        <f>封面!D9&amp;封面!F9</f>
        <v>产权持有人填表人：刘砚岷</v>
      </c>
      <c r="Q28" s="5" t="str">
        <f>"评估人员："&amp;封面!F29</f>
        <v>评估人员：</v>
      </c>
    </row>
    <row r="29" customHeight="1" spans="1:1">
      <c r="A29" s="30" t="str">
        <f>CONCATENATE(封面!D13,封面!F13,封面!G13,封面!H13,封面!I13,封面!J13,封面!K13)</f>
        <v>填表日期：2024年9月20日</v>
      </c>
    </row>
  </sheetData>
  <mergeCells count="24">
    <mergeCell ref="A2:U2"/>
    <mergeCell ref="A3:U3"/>
    <mergeCell ref="M5:N5"/>
    <mergeCell ref="O5:P5"/>
    <mergeCell ref="Q5:S5"/>
    <mergeCell ref="X5:AB5"/>
    <mergeCell ref="A25:C25"/>
    <mergeCell ref="A26:C26"/>
    <mergeCell ref="A27:C27"/>
    <mergeCell ref="A5:A6"/>
    <mergeCell ref="B5:B6"/>
    <mergeCell ref="C5:C6"/>
    <mergeCell ref="D5:D6"/>
    <mergeCell ref="E5:E6"/>
    <mergeCell ref="F5:F6"/>
    <mergeCell ref="G5:G6"/>
    <mergeCell ref="H5:H6"/>
    <mergeCell ref="I5:I6"/>
    <mergeCell ref="J5:J6"/>
    <mergeCell ref="K5:K6"/>
    <mergeCell ref="L5:L6"/>
    <mergeCell ref="T5:T6"/>
    <mergeCell ref="U5:U6"/>
    <mergeCell ref="V5:V6"/>
  </mergeCells>
  <dataValidations count="1">
    <dataValidation type="list" allowBlank="1" showInputMessage="1" showErrorMessage="1" sqref="V7:V27">
      <formula1>"成本法,收益法,市场法,其他"</formula1>
    </dataValidation>
  </dataValidations>
  <hyperlinks>
    <hyperlink ref="A1" location="索引目录!E43" display="返回索引页"/>
    <hyperlink ref="B1" location="固定资产汇总!B14" display="返回"/>
  </hyperlinks>
  <printOptions horizontalCentered="1"/>
  <pageMargins left="0.354330708661417" right="0.354330708661417" top="0.78740157480315" bottom="0.78740157480315" header="1.02362204724409" footer="0.511811023622047"/>
  <pageSetup paperSize="9" scale="64" fitToHeight="0" orientation="landscape"/>
  <headerFooter alignWithMargins="0">
    <oddHeader>&amp;R&amp;"宋体,常规"&amp;9表&amp;"Times New Roman,常规"4-8-4
&amp;"宋体,常规"共&amp;"Times New Roman,常规"&amp;N&amp;"宋体,常规"页第&amp;"Times New Roman,常规"&amp;P&amp;"宋体,常规"页</oddHeader>
  </headerFooter>
  <legacyDrawing r:id="rId2"/>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workbookViewId="0">
      <selection activeCell="A2" sqref="A2:V2"/>
    </sheetView>
  </sheetViews>
  <sheetFormatPr defaultColWidth="11" defaultRowHeight="15.75" customHeight="1"/>
  <cols>
    <col min="1" max="1" width="4.9" style="4" customWidth="1"/>
    <col min="2" max="2" width="10.1" style="4" customWidth="1"/>
    <col min="3" max="3" width="11.6" style="4" customWidth="1"/>
    <col min="4" max="4" width="18.5" style="4" customWidth="1"/>
    <col min="5" max="5" width="11.1" style="4" customWidth="1" outlineLevel="1"/>
    <col min="6" max="6" width="8.6" style="4" customWidth="1"/>
    <col min="7" max="7" width="4.4" style="4" customWidth="1"/>
    <col min="8" max="8" width="5.6" style="114" customWidth="1"/>
    <col min="9" max="10" width="7.5" style="4" customWidth="1"/>
    <col min="11" max="11" width="7.5" style="5" customWidth="1"/>
    <col min="12" max="13" width="7.6" style="5" customWidth="1" outlineLevel="1"/>
    <col min="14" max="14" width="10.1" style="5" customWidth="1" outlineLevel="1"/>
    <col min="15" max="15" width="10" style="5" customWidth="1" outlineLevel="1"/>
    <col min="16" max="18" width="11" style="5" customWidth="1"/>
    <col min="19" max="19" width="7.4" style="5" customWidth="1"/>
    <col min="20" max="20" width="11" style="5" customWidth="1"/>
    <col min="21" max="21" width="6.9" style="5" customWidth="1"/>
    <col min="22" max="22" width="6.6" style="5" customWidth="1"/>
    <col min="23" max="23" width="13.1" style="5" customWidth="1" outlineLevel="1"/>
    <col min="24" max="24" width="9" style="5" customWidth="1" outlineLevel="1"/>
    <col min="25" max="33" width="9" style="5" customWidth="1"/>
    <col min="34" max="16384" width="11" style="5"/>
  </cols>
  <sheetData>
    <row r="1" s="1" customFormat="1" ht="12" customHeight="1" spans="1:22">
      <c r="A1" s="6" t="s">
        <v>135</v>
      </c>
      <c r="B1" s="38" t="s">
        <v>429</v>
      </c>
      <c r="C1" s="124"/>
      <c r="D1" s="8"/>
      <c r="E1" s="8"/>
      <c r="F1" s="8"/>
      <c r="G1" s="8"/>
      <c r="H1" s="115"/>
      <c r="I1" s="8"/>
      <c r="J1" s="8"/>
      <c r="K1" s="9"/>
      <c r="L1" s="9"/>
      <c r="M1" s="9"/>
      <c r="N1" s="9"/>
      <c r="O1" s="9"/>
      <c r="P1" s="9"/>
      <c r="Q1" s="9"/>
      <c r="R1" s="9"/>
      <c r="S1" s="9"/>
      <c r="T1" s="9"/>
      <c r="U1" s="9"/>
      <c r="V1" s="9"/>
    </row>
    <row r="2" s="2" customFormat="1" ht="29.4" customHeight="1" spans="1:22">
      <c r="A2" s="10" t="s">
        <v>973</v>
      </c>
      <c r="B2" s="10"/>
      <c r="C2" s="11"/>
      <c r="D2" s="11"/>
      <c r="E2" s="11"/>
      <c r="F2" s="11"/>
      <c r="G2" s="11"/>
      <c r="H2" s="11"/>
      <c r="I2" s="11"/>
      <c r="J2" s="11"/>
      <c r="K2" s="11"/>
      <c r="L2" s="11"/>
      <c r="M2" s="11"/>
      <c r="N2" s="11"/>
      <c r="O2" s="11"/>
      <c r="P2" s="11"/>
      <c r="Q2" s="11"/>
      <c r="R2" s="11"/>
      <c r="S2" s="11"/>
      <c r="T2" s="11"/>
      <c r="U2" s="11"/>
      <c r="V2" s="11"/>
    </row>
    <row r="3" ht="14.25" customHeight="1" spans="1:22">
      <c r="A3" s="12" t="str">
        <f>CONCATENATE(封面!D7,封面!F7,封面!G7,封面!H7,封面!I7,封面!J7,封面!K7)</f>
        <v>评估基准日：2024年8月31日</v>
      </c>
      <c r="B3" s="12"/>
      <c r="C3" s="12"/>
      <c r="D3" s="12"/>
      <c r="E3" s="12"/>
      <c r="F3" s="12"/>
      <c r="G3" s="12"/>
      <c r="H3" s="12"/>
      <c r="I3" s="12"/>
      <c r="J3" s="13"/>
      <c r="K3" s="13"/>
      <c r="L3" s="13"/>
      <c r="M3" s="13"/>
      <c r="N3" s="13"/>
      <c r="O3" s="13"/>
      <c r="P3" s="13"/>
      <c r="Q3" s="13"/>
      <c r="R3" s="13"/>
      <c r="S3" s="13"/>
      <c r="T3" s="13"/>
      <c r="U3" s="13"/>
      <c r="V3" s="13"/>
    </row>
    <row r="4" customHeight="1" spans="1:22">
      <c r="A4" s="14" t="str">
        <f>封面!D5&amp;封面!F5</f>
        <v>产权持有人：中石油昆仑燃气有限公司开封分公司</v>
      </c>
      <c r="B4" s="14"/>
      <c r="V4" s="15" t="e">
        <f>#REF!</f>
        <v>#REF!</v>
      </c>
    </row>
    <row r="5" s="3" customFormat="1" customHeight="1" spans="1:24">
      <c r="A5" s="16" t="s">
        <v>462</v>
      </c>
      <c r="B5" s="110" t="s">
        <v>787</v>
      </c>
      <c r="C5" s="16" t="s">
        <v>974</v>
      </c>
      <c r="D5" s="110" t="s">
        <v>975</v>
      </c>
      <c r="E5" s="116" t="s">
        <v>789</v>
      </c>
      <c r="F5" s="110" t="s">
        <v>964</v>
      </c>
      <c r="G5" s="110" t="s">
        <v>593</v>
      </c>
      <c r="H5" s="117" t="s">
        <v>510</v>
      </c>
      <c r="I5" s="110" t="s">
        <v>965</v>
      </c>
      <c r="J5" s="110" t="s">
        <v>624</v>
      </c>
      <c r="K5" s="111" t="s">
        <v>976</v>
      </c>
      <c r="L5" s="143" t="s">
        <v>758</v>
      </c>
      <c r="M5" s="143" t="s">
        <v>759</v>
      </c>
      <c r="N5" s="19" t="s">
        <v>433</v>
      </c>
      <c r="O5" s="52"/>
      <c r="P5" s="136" t="s">
        <v>434</v>
      </c>
      <c r="Q5" s="137"/>
      <c r="R5" s="19" t="s">
        <v>435</v>
      </c>
      <c r="S5" s="46"/>
      <c r="T5" s="46"/>
      <c r="U5" s="111" t="s">
        <v>467</v>
      </c>
      <c r="V5" s="111" t="s">
        <v>476</v>
      </c>
      <c r="W5" s="19" t="s">
        <v>761</v>
      </c>
      <c r="X5" s="138" t="s">
        <v>628</v>
      </c>
    </row>
    <row r="6" s="3" customFormat="1" customHeight="1" spans="1:24">
      <c r="A6" s="43"/>
      <c r="B6" s="43"/>
      <c r="C6" s="43"/>
      <c r="D6" s="43"/>
      <c r="E6" s="133"/>
      <c r="F6" s="43"/>
      <c r="G6" s="43"/>
      <c r="H6" s="195"/>
      <c r="I6" s="43"/>
      <c r="J6" s="43"/>
      <c r="K6" s="46"/>
      <c r="L6" s="144"/>
      <c r="M6" s="144"/>
      <c r="N6" s="19" t="s">
        <v>769</v>
      </c>
      <c r="O6" s="17" t="s">
        <v>770</v>
      </c>
      <c r="P6" s="55" t="s">
        <v>769</v>
      </c>
      <c r="Q6" s="19" t="s">
        <v>770</v>
      </c>
      <c r="R6" s="19" t="s">
        <v>769</v>
      </c>
      <c r="S6" s="19" t="s">
        <v>629</v>
      </c>
      <c r="T6" s="19" t="s">
        <v>770</v>
      </c>
      <c r="U6" s="46"/>
      <c r="V6" s="46"/>
      <c r="W6" s="46"/>
      <c r="X6" s="139"/>
    </row>
    <row r="7" customHeight="1" spans="1:24">
      <c r="A7" s="20"/>
      <c r="B7" s="21"/>
      <c r="C7" s="20"/>
      <c r="D7" s="21"/>
      <c r="E7" s="120"/>
      <c r="F7" s="21"/>
      <c r="G7" s="20"/>
      <c r="H7" s="119"/>
      <c r="I7" s="29"/>
      <c r="J7" s="29"/>
      <c r="K7" s="84"/>
      <c r="L7" s="24"/>
      <c r="M7" s="48"/>
      <c r="N7" s="24"/>
      <c r="O7" s="23"/>
      <c r="P7" s="26"/>
      <c r="Q7" s="24"/>
      <c r="R7" s="24"/>
      <c r="S7" s="197"/>
      <c r="T7" s="24">
        <f>IF(X7="成本法",ROUND(R7*S7/100,0),R7)</f>
        <v>0</v>
      </c>
      <c r="U7" s="24" t="str">
        <f t="shared" ref="U7:U27" si="0">IF(Q7=0,"",(T7-Q7)/Q7*100)</f>
        <v/>
      </c>
      <c r="V7" s="25"/>
      <c r="W7" s="25"/>
      <c r="X7" s="140" t="s">
        <v>630</v>
      </c>
    </row>
    <row r="8" customHeight="1" spans="1:24">
      <c r="A8" s="20"/>
      <c r="B8" s="21"/>
      <c r="C8" s="20"/>
      <c r="D8" s="21"/>
      <c r="E8" s="120"/>
      <c r="F8" s="21"/>
      <c r="G8" s="20"/>
      <c r="H8" s="119"/>
      <c r="I8" s="29"/>
      <c r="J8" s="29"/>
      <c r="K8" s="84"/>
      <c r="L8" s="24"/>
      <c r="M8" s="48"/>
      <c r="N8" s="24"/>
      <c r="O8" s="23"/>
      <c r="P8" s="26"/>
      <c r="Q8" s="24"/>
      <c r="R8" s="24"/>
      <c r="S8" s="197"/>
      <c r="T8" s="24">
        <f t="shared" ref="T8:T24" si="1">IF(X8="成本法",ROUND(R8*S8/100,0),R8)</f>
        <v>0</v>
      </c>
      <c r="U8" s="24" t="str">
        <f t="shared" si="0"/>
        <v/>
      </c>
      <c r="V8" s="25"/>
      <c r="W8" s="25"/>
      <c r="X8" s="140" t="s">
        <v>630</v>
      </c>
    </row>
    <row r="9" customHeight="1" spans="1:24">
      <c r="A9" s="20"/>
      <c r="B9" s="21"/>
      <c r="C9" s="20"/>
      <c r="D9" s="21"/>
      <c r="E9" s="120"/>
      <c r="F9" s="21"/>
      <c r="G9" s="20"/>
      <c r="H9" s="119"/>
      <c r="I9" s="29"/>
      <c r="J9" s="29"/>
      <c r="K9" s="84"/>
      <c r="L9" s="24"/>
      <c r="M9" s="48"/>
      <c r="N9" s="24"/>
      <c r="O9" s="23"/>
      <c r="P9" s="26"/>
      <c r="Q9" s="24"/>
      <c r="R9" s="24"/>
      <c r="S9" s="197"/>
      <c r="T9" s="24">
        <f t="shared" si="1"/>
        <v>0</v>
      </c>
      <c r="U9" s="24" t="str">
        <f t="shared" si="0"/>
        <v/>
      </c>
      <c r="V9" s="25"/>
      <c r="W9" s="25"/>
      <c r="X9" s="140" t="s">
        <v>630</v>
      </c>
    </row>
    <row r="10" customHeight="1" spans="1:24">
      <c r="A10" s="20"/>
      <c r="B10" s="21"/>
      <c r="C10" s="20"/>
      <c r="D10" s="21"/>
      <c r="E10" s="120"/>
      <c r="F10" s="21"/>
      <c r="G10" s="20"/>
      <c r="H10" s="119"/>
      <c r="I10" s="29"/>
      <c r="J10" s="29"/>
      <c r="K10" s="84"/>
      <c r="L10" s="24"/>
      <c r="M10" s="48"/>
      <c r="N10" s="24"/>
      <c r="O10" s="23"/>
      <c r="P10" s="26"/>
      <c r="Q10" s="24"/>
      <c r="R10" s="24"/>
      <c r="S10" s="197"/>
      <c r="T10" s="24">
        <f t="shared" si="1"/>
        <v>0</v>
      </c>
      <c r="U10" s="24" t="str">
        <f t="shared" si="0"/>
        <v/>
      </c>
      <c r="V10" s="25"/>
      <c r="W10" s="25"/>
      <c r="X10" s="140" t="s">
        <v>630</v>
      </c>
    </row>
    <row r="11" customHeight="1" spans="1:24">
      <c r="A11" s="20"/>
      <c r="B11" s="21"/>
      <c r="C11" s="20"/>
      <c r="D11" s="21"/>
      <c r="E11" s="120"/>
      <c r="F11" s="21"/>
      <c r="G11" s="20"/>
      <c r="H11" s="119"/>
      <c r="I11" s="29"/>
      <c r="J11" s="29"/>
      <c r="K11" s="84"/>
      <c r="L11" s="24"/>
      <c r="M11" s="48"/>
      <c r="N11" s="24"/>
      <c r="O11" s="23"/>
      <c r="P11" s="26"/>
      <c r="Q11" s="24"/>
      <c r="R11" s="24"/>
      <c r="S11" s="197"/>
      <c r="T11" s="24">
        <f t="shared" si="1"/>
        <v>0</v>
      </c>
      <c r="U11" s="24" t="str">
        <f t="shared" si="0"/>
        <v/>
      </c>
      <c r="V11" s="25"/>
      <c r="W11" s="25"/>
      <c r="X11" s="140" t="s">
        <v>630</v>
      </c>
    </row>
    <row r="12" customHeight="1" spans="1:24">
      <c r="A12" s="20"/>
      <c r="B12" s="21"/>
      <c r="C12" s="20"/>
      <c r="D12" s="21"/>
      <c r="E12" s="120"/>
      <c r="F12" s="21"/>
      <c r="G12" s="20"/>
      <c r="H12" s="119"/>
      <c r="I12" s="29"/>
      <c r="J12" s="29"/>
      <c r="K12" s="84"/>
      <c r="L12" s="24"/>
      <c r="M12" s="48"/>
      <c r="N12" s="24"/>
      <c r="O12" s="23"/>
      <c r="P12" s="26"/>
      <c r="Q12" s="24"/>
      <c r="R12" s="24"/>
      <c r="S12" s="197"/>
      <c r="T12" s="24">
        <f t="shared" si="1"/>
        <v>0</v>
      </c>
      <c r="U12" s="24" t="str">
        <f t="shared" si="0"/>
        <v/>
      </c>
      <c r="V12" s="25"/>
      <c r="W12" s="25"/>
      <c r="X12" s="140" t="s">
        <v>630</v>
      </c>
    </row>
    <row r="13" customHeight="1" spans="1:24">
      <c r="A13" s="20"/>
      <c r="B13" s="21"/>
      <c r="C13" s="20"/>
      <c r="D13" s="21"/>
      <c r="E13" s="120"/>
      <c r="F13" s="21"/>
      <c r="G13" s="20"/>
      <c r="H13" s="119"/>
      <c r="I13" s="29"/>
      <c r="J13" s="29"/>
      <c r="K13" s="84"/>
      <c r="L13" s="24"/>
      <c r="M13" s="48"/>
      <c r="N13" s="24"/>
      <c r="O13" s="23"/>
      <c r="P13" s="26"/>
      <c r="Q13" s="24"/>
      <c r="R13" s="24"/>
      <c r="S13" s="197"/>
      <c r="T13" s="24">
        <f t="shared" si="1"/>
        <v>0</v>
      </c>
      <c r="U13" s="24" t="str">
        <f t="shared" si="0"/>
        <v/>
      </c>
      <c r="V13" s="25"/>
      <c r="W13" s="25"/>
      <c r="X13" s="140" t="s">
        <v>630</v>
      </c>
    </row>
    <row r="14" customHeight="1" spans="1:24">
      <c r="A14" s="20"/>
      <c r="B14" s="21"/>
      <c r="C14" s="20"/>
      <c r="D14" s="21"/>
      <c r="E14" s="120"/>
      <c r="F14" s="21"/>
      <c r="G14" s="20"/>
      <c r="H14" s="119"/>
      <c r="I14" s="29"/>
      <c r="J14" s="29"/>
      <c r="K14" s="84"/>
      <c r="L14" s="24"/>
      <c r="M14" s="48"/>
      <c r="N14" s="24"/>
      <c r="O14" s="23"/>
      <c r="P14" s="26"/>
      <c r="Q14" s="24"/>
      <c r="R14" s="24"/>
      <c r="S14" s="197"/>
      <c r="T14" s="24">
        <f t="shared" si="1"/>
        <v>0</v>
      </c>
      <c r="U14" s="24" t="str">
        <f t="shared" si="0"/>
        <v/>
      </c>
      <c r="V14" s="25"/>
      <c r="W14" s="25"/>
      <c r="X14" s="140" t="s">
        <v>630</v>
      </c>
    </row>
    <row r="15" customHeight="1" spans="1:24">
      <c r="A15" s="20"/>
      <c r="B15" s="21"/>
      <c r="C15" s="20"/>
      <c r="D15" s="21"/>
      <c r="E15" s="120"/>
      <c r="F15" s="21"/>
      <c r="G15" s="20"/>
      <c r="H15" s="119"/>
      <c r="I15" s="29"/>
      <c r="J15" s="29"/>
      <c r="K15" s="84"/>
      <c r="L15" s="24"/>
      <c r="M15" s="48"/>
      <c r="N15" s="24"/>
      <c r="O15" s="23"/>
      <c r="P15" s="26"/>
      <c r="Q15" s="24"/>
      <c r="R15" s="24"/>
      <c r="S15" s="197"/>
      <c r="T15" s="24">
        <f t="shared" si="1"/>
        <v>0</v>
      </c>
      <c r="U15" s="24" t="str">
        <f t="shared" si="0"/>
        <v/>
      </c>
      <c r="V15" s="25"/>
      <c r="W15" s="25"/>
      <c r="X15" s="140" t="s">
        <v>630</v>
      </c>
    </row>
    <row r="16" customHeight="1" spans="1:24">
      <c r="A16" s="20"/>
      <c r="B16" s="21"/>
      <c r="C16" s="20"/>
      <c r="D16" s="21"/>
      <c r="E16" s="120"/>
      <c r="F16" s="21"/>
      <c r="G16" s="20"/>
      <c r="H16" s="119"/>
      <c r="I16" s="29"/>
      <c r="J16" s="29"/>
      <c r="K16" s="84"/>
      <c r="L16" s="24"/>
      <c r="M16" s="48"/>
      <c r="N16" s="24"/>
      <c r="O16" s="23"/>
      <c r="P16" s="26"/>
      <c r="Q16" s="24"/>
      <c r="R16" s="24"/>
      <c r="S16" s="197"/>
      <c r="T16" s="24">
        <f t="shared" si="1"/>
        <v>0</v>
      </c>
      <c r="U16" s="24" t="str">
        <f t="shared" si="0"/>
        <v/>
      </c>
      <c r="V16" s="25"/>
      <c r="W16" s="25"/>
      <c r="X16" s="140" t="s">
        <v>630</v>
      </c>
    </row>
    <row r="17" customHeight="1" spans="1:24">
      <c r="A17" s="20"/>
      <c r="B17" s="21"/>
      <c r="C17" s="20"/>
      <c r="D17" s="21"/>
      <c r="E17" s="120"/>
      <c r="F17" s="21"/>
      <c r="G17" s="20"/>
      <c r="H17" s="119"/>
      <c r="I17" s="29"/>
      <c r="J17" s="29"/>
      <c r="K17" s="84"/>
      <c r="L17" s="24"/>
      <c r="M17" s="48"/>
      <c r="N17" s="24"/>
      <c r="O17" s="23"/>
      <c r="P17" s="26"/>
      <c r="Q17" s="24"/>
      <c r="R17" s="24"/>
      <c r="S17" s="197"/>
      <c r="T17" s="24">
        <f t="shared" si="1"/>
        <v>0</v>
      </c>
      <c r="U17" s="24" t="str">
        <f t="shared" si="0"/>
        <v/>
      </c>
      <c r="V17" s="25"/>
      <c r="W17" s="25"/>
      <c r="X17" s="140" t="s">
        <v>630</v>
      </c>
    </row>
    <row r="18" customHeight="1" spans="1:24">
      <c r="A18" s="20"/>
      <c r="B18" s="21"/>
      <c r="C18" s="20"/>
      <c r="D18" s="21"/>
      <c r="E18" s="120"/>
      <c r="F18" s="21"/>
      <c r="G18" s="20"/>
      <c r="H18" s="119"/>
      <c r="I18" s="29"/>
      <c r="J18" s="29"/>
      <c r="K18" s="84"/>
      <c r="L18" s="24"/>
      <c r="M18" s="48"/>
      <c r="N18" s="24"/>
      <c r="O18" s="23"/>
      <c r="P18" s="26"/>
      <c r="Q18" s="24"/>
      <c r="R18" s="24"/>
      <c r="S18" s="197"/>
      <c r="T18" s="24">
        <f t="shared" si="1"/>
        <v>0</v>
      </c>
      <c r="U18" s="24" t="str">
        <f t="shared" si="0"/>
        <v/>
      </c>
      <c r="V18" s="25"/>
      <c r="W18" s="25"/>
      <c r="X18" s="140" t="s">
        <v>630</v>
      </c>
    </row>
    <row r="19" customHeight="1" spans="1:24">
      <c r="A19" s="20"/>
      <c r="B19" s="21"/>
      <c r="C19" s="20"/>
      <c r="D19" s="21"/>
      <c r="E19" s="120"/>
      <c r="F19" s="21"/>
      <c r="G19" s="20"/>
      <c r="H19" s="119"/>
      <c r="I19" s="29"/>
      <c r="J19" s="29"/>
      <c r="K19" s="84"/>
      <c r="L19" s="24"/>
      <c r="M19" s="48"/>
      <c r="N19" s="24"/>
      <c r="O19" s="23"/>
      <c r="P19" s="26"/>
      <c r="Q19" s="24"/>
      <c r="R19" s="24"/>
      <c r="S19" s="197"/>
      <c r="T19" s="24">
        <f t="shared" si="1"/>
        <v>0</v>
      </c>
      <c r="U19" s="24" t="str">
        <f t="shared" si="0"/>
        <v/>
      </c>
      <c r="V19" s="25"/>
      <c r="W19" s="25"/>
      <c r="X19" s="140" t="s">
        <v>630</v>
      </c>
    </row>
    <row r="20" customHeight="1" spans="1:24">
      <c r="A20" s="20"/>
      <c r="B20" s="21"/>
      <c r="C20" s="20"/>
      <c r="D20" s="21"/>
      <c r="E20" s="120"/>
      <c r="F20" s="21"/>
      <c r="G20" s="20"/>
      <c r="H20" s="119"/>
      <c r="I20" s="29"/>
      <c r="J20" s="29"/>
      <c r="K20" s="84"/>
      <c r="L20" s="24"/>
      <c r="M20" s="48"/>
      <c r="N20" s="24"/>
      <c r="O20" s="23"/>
      <c r="P20" s="26"/>
      <c r="Q20" s="24"/>
      <c r="R20" s="24"/>
      <c r="S20" s="197"/>
      <c r="T20" s="24">
        <f t="shared" si="1"/>
        <v>0</v>
      </c>
      <c r="U20" s="24" t="str">
        <f t="shared" si="0"/>
        <v/>
      </c>
      <c r="V20" s="25"/>
      <c r="W20" s="25"/>
      <c r="X20" s="140" t="s">
        <v>630</v>
      </c>
    </row>
    <row r="21" customHeight="1" spans="1:24">
      <c r="A21" s="20"/>
      <c r="B21" s="21"/>
      <c r="C21" s="20"/>
      <c r="D21" s="21"/>
      <c r="E21" s="120"/>
      <c r="F21" s="21"/>
      <c r="G21" s="20"/>
      <c r="H21" s="119"/>
      <c r="I21" s="29"/>
      <c r="J21" s="29"/>
      <c r="K21" s="84"/>
      <c r="L21" s="24"/>
      <c r="M21" s="48"/>
      <c r="N21" s="24"/>
      <c r="O21" s="23"/>
      <c r="P21" s="26"/>
      <c r="Q21" s="24"/>
      <c r="R21" s="24"/>
      <c r="S21" s="197"/>
      <c r="T21" s="24">
        <f t="shared" si="1"/>
        <v>0</v>
      </c>
      <c r="U21" s="24" t="str">
        <f t="shared" si="0"/>
        <v/>
      </c>
      <c r="V21" s="25"/>
      <c r="W21" s="25"/>
      <c r="X21" s="140" t="s">
        <v>630</v>
      </c>
    </row>
    <row r="22" customHeight="1" spans="1:24">
      <c r="A22" s="20"/>
      <c r="B22" s="21"/>
      <c r="C22" s="20"/>
      <c r="D22" s="21"/>
      <c r="E22" s="120"/>
      <c r="F22" s="21"/>
      <c r="G22" s="20"/>
      <c r="H22" s="119"/>
      <c r="I22" s="29"/>
      <c r="J22" s="29"/>
      <c r="K22" s="84"/>
      <c r="L22" s="24"/>
      <c r="M22" s="48"/>
      <c r="N22" s="24"/>
      <c r="O22" s="23"/>
      <c r="P22" s="26"/>
      <c r="Q22" s="24"/>
      <c r="R22" s="24"/>
      <c r="S22" s="197"/>
      <c r="T22" s="24">
        <f t="shared" si="1"/>
        <v>0</v>
      </c>
      <c r="U22" s="24" t="str">
        <f t="shared" si="0"/>
        <v/>
      </c>
      <c r="V22" s="25"/>
      <c r="W22" s="25"/>
      <c r="X22" s="140" t="s">
        <v>630</v>
      </c>
    </row>
    <row r="23" customHeight="1" spans="1:24">
      <c r="A23" s="20"/>
      <c r="B23" s="21"/>
      <c r="C23" s="20"/>
      <c r="D23" s="21"/>
      <c r="E23" s="120"/>
      <c r="F23" s="21"/>
      <c r="G23" s="20"/>
      <c r="H23" s="119"/>
      <c r="I23" s="29"/>
      <c r="J23" s="29"/>
      <c r="K23" s="84"/>
      <c r="L23" s="24"/>
      <c r="M23" s="48"/>
      <c r="N23" s="24"/>
      <c r="O23" s="23"/>
      <c r="P23" s="26"/>
      <c r="Q23" s="24"/>
      <c r="R23" s="24"/>
      <c r="S23" s="197"/>
      <c r="T23" s="24">
        <f t="shared" si="1"/>
        <v>0</v>
      </c>
      <c r="U23" s="24" t="str">
        <f t="shared" si="0"/>
        <v/>
      </c>
      <c r="V23" s="25"/>
      <c r="W23" s="25"/>
      <c r="X23" s="140" t="s">
        <v>630</v>
      </c>
    </row>
    <row r="24" customHeight="1" spans="1:24">
      <c r="A24" s="20"/>
      <c r="B24" s="21"/>
      <c r="C24" s="20"/>
      <c r="D24" s="21"/>
      <c r="E24" s="120"/>
      <c r="F24" s="21"/>
      <c r="G24" s="20"/>
      <c r="H24" s="119"/>
      <c r="I24" s="29"/>
      <c r="J24" s="29"/>
      <c r="K24" s="84"/>
      <c r="L24" s="24"/>
      <c r="M24" s="48"/>
      <c r="N24" s="24"/>
      <c r="O24" s="23"/>
      <c r="P24" s="26"/>
      <c r="Q24" s="24"/>
      <c r="R24" s="24"/>
      <c r="S24" s="197"/>
      <c r="T24" s="24">
        <f t="shared" si="1"/>
        <v>0</v>
      </c>
      <c r="U24" s="24" t="str">
        <f t="shared" si="0"/>
        <v/>
      </c>
      <c r="V24" s="25"/>
      <c r="W24" s="25"/>
      <c r="X24" s="140" t="s">
        <v>630</v>
      </c>
    </row>
    <row r="25" customHeight="1" spans="1:24">
      <c r="A25" s="16" t="s">
        <v>800</v>
      </c>
      <c r="B25" s="16"/>
      <c r="C25" s="43"/>
      <c r="D25" s="43"/>
      <c r="E25" s="120"/>
      <c r="F25" s="21"/>
      <c r="G25" s="20"/>
      <c r="H25" s="119"/>
      <c r="I25" s="29"/>
      <c r="J25" s="29"/>
      <c r="K25" s="84"/>
      <c r="L25" s="24"/>
      <c r="M25" s="48"/>
      <c r="N25" s="24">
        <f>SUM(N7:N24)</f>
        <v>0</v>
      </c>
      <c r="O25" s="23">
        <f>SUM(O7:O24)</f>
        <v>0</v>
      </c>
      <c r="P25" s="26">
        <f>SUM(P7:P24)</f>
        <v>0</v>
      </c>
      <c r="Q25" s="24">
        <f>SUM(Q7:Q24)</f>
        <v>0</v>
      </c>
      <c r="R25" s="24">
        <f>SUM(R7:R24)</f>
        <v>0</v>
      </c>
      <c r="S25" s="197"/>
      <c r="T25" s="24">
        <f>SUM(T7:T24)</f>
        <v>0</v>
      </c>
      <c r="U25" s="24" t="str">
        <f t="shared" si="0"/>
        <v/>
      </c>
      <c r="V25" s="25"/>
      <c r="W25" s="25"/>
      <c r="X25" s="140"/>
    </row>
    <row r="26" customHeight="1" spans="1:24">
      <c r="A26" s="196" t="s">
        <v>977</v>
      </c>
      <c r="B26" s="196"/>
      <c r="C26" s="196"/>
      <c r="D26" s="196"/>
      <c r="E26" s="120"/>
      <c r="F26" s="21"/>
      <c r="G26" s="20"/>
      <c r="H26" s="119"/>
      <c r="I26" s="29"/>
      <c r="J26" s="29"/>
      <c r="K26" s="84"/>
      <c r="L26" s="24"/>
      <c r="M26" s="48"/>
      <c r="N26" s="24"/>
      <c r="O26" s="23"/>
      <c r="P26" s="26"/>
      <c r="Q26" s="24"/>
      <c r="R26" s="24"/>
      <c r="S26" s="197"/>
      <c r="T26" s="24"/>
      <c r="U26" s="24" t="str">
        <f t="shared" si="0"/>
        <v/>
      </c>
      <c r="V26" s="25"/>
      <c r="W26" s="25"/>
      <c r="X26" s="140"/>
    </row>
    <row r="27" customHeight="1" spans="1:24">
      <c r="A27" s="27" t="s">
        <v>530</v>
      </c>
      <c r="B27" s="121"/>
      <c r="C27" s="121"/>
      <c r="D27" s="57"/>
      <c r="E27" s="120"/>
      <c r="F27" s="21"/>
      <c r="G27" s="20"/>
      <c r="H27" s="119"/>
      <c r="I27" s="29"/>
      <c r="J27" s="29"/>
      <c r="K27" s="59"/>
      <c r="L27" s="48"/>
      <c r="M27" s="48"/>
      <c r="N27" s="24">
        <f>N25-N26</f>
        <v>0</v>
      </c>
      <c r="O27" s="23">
        <f>O25-O26</f>
        <v>0</v>
      </c>
      <c r="P27" s="26">
        <f>P25-P26</f>
        <v>0</v>
      </c>
      <c r="Q27" s="24">
        <f>Q25-Q26</f>
        <v>0</v>
      </c>
      <c r="R27" s="24">
        <f>R25-R26</f>
        <v>0</v>
      </c>
      <c r="S27" s="197"/>
      <c r="T27" s="24">
        <f>T25-T26</f>
        <v>0</v>
      </c>
      <c r="U27" s="24" t="str">
        <f t="shared" si="0"/>
        <v/>
      </c>
      <c r="V27" s="25"/>
      <c r="W27" s="25"/>
      <c r="X27" s="140"/>
    </row>
    <row r="28" customHeight="1" spans="1:18">
      <c r="A28" s="30" t="str">
        <f>封面!D9&amp;封面!F9</f>
        <v>产权持有人填表人：刘砚岷</v>
      </c>
      <c r="B28" s="30"/>
      <c r="R28" s="5" t="str">
        <f>"评估人员："&amp;封面!F29</f>
        <v>评估人员：</v>
      </c>
    </row>
    <row r="29" customHeight="1" spans="1:2">
      <c r="A29" s="30" t="str">
        <f>CONCATENATE(封面!D13,封面!F13,封面!G13,封面!H13,封面!I13,封面!J13,封面!K13)</f>
        <v>填表日期：2024年9月20日</v>
      </c>
      <c r="B29" s="30"/>
    </row>
  </sheetData>
  <mergeCells count="25">
    <mergeCell ref="A2:V2"/>
    <mergeCell ref="A3:V3"/>
    <mergeCell ref="N5:O5"/>
    <mergeCell ref="P5:Q5"/>
    <mergeCell ref="R5:T5"/>
    <mergeCell ref="A25:D25"/>
    <mergeCell ref="A26:D26"/>
    <mergeCell ref="A27:D27"/>
    <mergeCell ref="A5:A6"/>
    <mergeCell ref="B5:B6"/>
    <mergeCell ref="C5:C6"/>
    <mergeCell ref="D5:D6"/>
    <mergeCell ref="E5:E6"/>
    <mergeCell ref="F5:F6"/>
    <mergeCell ref="G5:G6"/>
    <mergeCell ref="H5:H6"/>
    <mergeCell ref="I5:I6"/>
    <mergeCell ref="J5:J6"/>
    <mergeCell ref="K5:K6"/>
    <mergeCell ref="L5:L6"/>
    <mergeCell ref="M5:M6"/>
    <mergeCell ref="U5:U6"/>
    <mergeCell ref="V5:V6"/>
    <mergeCell ref="W5:W6"/>
    <mergeCell ref="X5:X6"/>
  </mergeCells>
  <dataValidations count="1">
    <dataValidation type="list" allowBlank="1" showInputMessage="1" showErrorMessage="1" sqref="X7:X27">
      <formula1>"成本法,收益法,市场法,其他"</formula1>
    </dataValidation>
  </dataValidations>
  <hyperlinks>
    <hyperlink ref="A1" location="索引目录!E44" display="返回索引页"/>
    <hyperlink ref="B1" location="固定资产汇总!B15" display="返回"/>
  </hyperlinks>
  <printOptions horizontalCentered="1"/>
  <pageMargins left="0.354330708661417" right="0.354330708661417" top="0.78740157480315" bottom="0.78740157480315" header="1.02362204724409" footer="0.511811023622047"/>
  <pageSetup paperSize="9" scale="67" fitToHeight="0" orientation="landscape"/>
  <headerFooter alignWithMargins="0">
    <oddHeader>&amp;R&amp;"宋体,常规"&amp;9表&amp;"Times New Roman,常规"4-8-5
&amp;"宋体,常规"共&amp;"Times New Roman,常规"&amp;N&amp;"宋体,常规"页第&amp;"Times New Roman,常规"&amp;P&amp;"宋体,常规"页</oddHeader>
  </headerFooter>
  <legacyDrawing r:id="rId2"/>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9"/>
  <sheetViews>
    <sheetView workbookViewId="0">
      <selection activeCell="A2" sqref="A2:U2"/>
    </sheetView>
  </sheetViews>
  <sheetFormatPr defaultColWidth="11" defaultRowHeight="15.75" customHeight="1"/>
  <cols>
    <col min="1" max="1" width="4.6" style="4" customWidth="1"/>
    <col min="2" max="2" width="9.1" style="4" customWidth="1"/>
    <col min="3" max="3" width="18.5" style="4" customWidth="1"/>
    <col min="4" max="4" width="10.1" style="4" customWidth="1"/>
    <col min="5" max="5" width="8" style="4" customWidth="1" outlineLevel="1"/>
    <col min="6" max="6" width="10.1" style="4" customWidth="1"/>
    <col min="7" max="7" width="4.1" style="4" customWidth="1"/>
    <col min="8" max="8" width="4.6" style="114" customWidth="1"/>
    <col min="9" max="10" width="9.1" style="4" customWidth="1"/>
    <col min="11" max="11" width="8.4" style="5" customWidth="1" outlineLevel="1"/>
    <col min="12" max="12" width="9.4" style="5" customWidth="1" outlineLevel="1"/>
    <col min="13" max="14" width="11" style="5" customWidth="1" outlineLevel="1"/>
    <col min="15" max="17" width="11" style="5" customWidth="1"/>
    <col min="18" max="18" width="7" style="5" customWidth="1"/>
    <col min="19" max="19" width="11" style="5" customWidth="1"/>
    <col min="20" max="20" width="7.1" style="5" customWidth="1"/>
    <col min="21" max="21" width="6" style="5" customWidth="1"/>
    <col min="22" max="22" width="9" style="5" customWidth="1" outlineLevel="1"/>
    <col min="23" max="34" width="9" style="5" customWidth="1"/>
    <col min="35" max="16384" width="11" style="5"/>
  </cols>
  <sheetData>
    <row r="1" s="1" customFormat="1" ht="12" customHeight="1" spans="1:21">
      <c r="A1" s="6" t="s">
        <v>135</v>
      </c>
      <c r="B1" s="38" t="s">
        <v>429</v>
      </c>
      <c r="C1" s="8"/>
      <c r="D1" s="8"/>
      <c r="E1" s="8"/>
      <c r="F1" s="8"/>
      <c r="G1" s="8"/>
      <c r="H1" s="115"/>
      <c r="I1" s="8"/>
      <c r="J1" s="8"/>
      <c r="K1" s="9"/>
      <c r="L1" s="9"/>
      <c r="M1" s="9"/>
      <c r="N1" s="9"/>
      <c r="O1" s="9"/>
      <c r="P1" s="9"/>
      <c r="Q1" s="9"/>
      <c r="R1" s="9"/>
      <c r="S1" s="9"/>
      <c r="T1" s="9"/>
      <c r="U1" s="9"/>
    </row>
    <row r="2" s="2" customFormat="1" ht="29.4" customHeight="1" spans="1:21">
      <c r="A2" s="10" t="s">
        <v>978</v>
      </c>
      <c r="B2" s="11"/>
      <c r="C2" s="11"/>
      <c r="D2" s="11"/>
      <c r="E2" s="11"/>
      <c r="F2" s="11"/>
      <c r="G2" s="11"/>
      <c r="H2" s="11"/>
      <c r="I2" s="11"/>
      <c r="J2" s="11"/>
      <c r="K2" s="11"/>
      <c r="L2" s="11"/>
      <c r="M2" s="11"/>
      <c r="N2" s="11"/>
      <c r="O2" s="11"/>
      <c r="P2" s="11"/>
      <c r="Q2" s="11"/>
      <c r="R2" s="11"/>
      <c r="S2" s="11"/>
      <c r="T2" s="11"/>
      <c r="U2" s="11"/>
    </row>
    <row r="3" ht="14.25" customHeight="1" spans="1:21">
      <c r="A3" s="12" t="str">
        <f>CONCATENATE(封面!D7,封面!F7,封面!G7,封面!H7,封面!I7,封面!J7,封面!K7)</f>
        <v>评估基准日：2024年8月31日</v>
      </c>
      <c r="B3" s="12"/>
      <c r="C3" s="12"/>
      <c r="D3" s="12"/>
      <c r="E3" s="12"/>
      <c r="F3" s="12"/>
      <c r="G3" s="12"/>
      <c r="H3" s="12"/>
      <c r="I3" s="13"/>
      <c r="J3" s="13"/>
      <c r="K3" s="13"/>
      <c r="L3" s="13"/>
      <c r="M3" s="13"/>
      <c r="N3" s="13"/>
      <c r="O3" s="13"/>
      <c r="P3" s="13"/>
      <c r="Q3" s="13"/>
      <c r="R3" s="13"/>
      <c r="S3" s="13"/>
      <c r="T3" s="13"/>
      <c r="U3" s="13"/>
    </row>
    <row r="4" customHeight="1" spans="1:21">
      <c r="A4" s="14" t="str">
        <f>封面!D5&amp;封面!F5</f>
        <v>产权持有人：中石油昆仑燃气有限公司开封分公司</v>
      </c>
      <c r="U4" s="15" t="e">
        <f>#REF!</f>
        <v>#REF!</v>
      </c>
    </row>
    <row r="5" s="3" customFormat="1" customHeight="1" spans="1:22">
      <c r="A5" s="16" t="s">
        <v>462</v>
      </c>
      <c r="B5" s="110" t="s">
        <v>787</v>
      </c>
      <c r="C5" s="110" t="s">
        <v>963</v>
      </c>
      <c r="D5" s="110" t="s">
        <v>592</v>
      </c>
      <c r="E5" s="116" t="s">
        <v>789</v>
      </c>
      <c r="F5" s="110" t="s">
        <v>964</v>
      </c>
      <c r="G5" s="110" t="s">
        <v>593</v>
      </c>
      <c r="H5" s="117" t="s">
        <v>510</v>
      </c>
      <c r="I5" s="110" t="s">
        <v>965</v>
      </c>
      <c r="J5" s="110" t="s">
        <v>624</v>
      </c>
      <c r="K5" s="143" t="s">
        <v>758</v>
      </c>
      <c r="L5" s="143" t="s">
        <v>759</v>
      </c>
      <c r="M5" s="19" t="s">
        <v>433</v>
      </c>
      <c r="N5" s="52"/>
      <c r="O5" s="136" t="s">
        <v>434</v>
      </c>
      <c r="P5" s="137"/>
      <c r="Q5" s="19" t="s">
        <v>435</v>
      </c>
      <c r="R5" s="46"/>
      <c r="S5" s="46"/>
      <c r="T5" s="111" t="s">
        <v>467</v>
      </c>
      <c r="U5" s="111" t="s">
        <v>476</v>
      </c>
      <c r="V5" s="138" t="s">
        <v>628</v>
      </c>
    </row>
    <row r="6" s="3" customFormat="1" customHeight="1" spans="1:22">
      <c r="A6" s="43"/>
      <c r="B6" s="43"/>
      <c r="C6" s="43"/>
      <c r="D6" s="43"/>
      <c r="E6" s="133"/>
      <c r="F6" s="43"/>
      <c r="G6" s="43"/>
      <c r="H6" s="195"/>
      <c r="I6" s="43"/>
      <c r="J6" s="43"/>
      <c r="K6" s="144"/>
      <c r="L6" s="144"/>
      <c r="M6" s="19" t="s">
        <v>769</v>
      </c>
      <c r="N6" s="17" t="s">
        <v>770</v>
      </c>
      <c r="O6" s="55" t="s">
        <v>769</v>
      </c>
      <c r="P6" s="19" t="s">
        <v>770</v>
      </c>
      <c r="Q6" s="19" t="s">
        <v>769</v>
      </c>
      <c r="R6" s="19" t="s">
        <v>629</v>
      </c>
      <c r="S6" s="19" t="s">
        <v>770</v>
      </c>
      <c r="T6" s="46"/>
      <c r="U6" s="46"/>
      <c r="V6" s="139"/>
    </row>
    <row r="7" customHeight="1" spans="1:22">
      <c r="A7" s="20"/>
      <c r="B7" s="21"/>
      <c r="C7" s="21"/>
      <c r="D7" s="21"/>
      <c r="E7" s="120"/>
      <c r="F7" s="21"/>
      <c r="G7" s="20"/>
      <c r="H7" s="119"/>
      <c r="I7" s="29"/>
      <c r="J7" s="29"/>
      <c r="K7" s="48"/>
      <c r="L7" s="48"/>
      <c r="M7" s="24"/>
      <c r="N7" s="23"/>
      <c r="O7" s="26"/>
      <c r="P7" s="24"/>
      <c r="Q7" s="24"/>
      <c r="R7" s="197"/>
      <c r="S7" s="24">
        <f>IF(V7="成本法",ROUND(Q7*R7/100,0),Q7)</f>
        <v>0</v>
      </c>
      <c r="T7" s="24" t="str">
        <f t="shared" ref="T7:T27" si="0">IF(P7=0,"",(S7-P7)/P7*100)</f>
        <v/>
      </c>
      <c r="U7" s="25"/>
      <c r="V7" s="140" t="s">
        <v>630</v>
      </c>
    </row>
    <row r="8" customHeight="1" spans="1:22">
      <c r="A8" s="20"/>
      <c r="B8" s="21"/>
      <c r="C8" s="21"/>
      <c r="D8" s="21"/>
      <c r="E8" s="120"/>
      <c r="F8" s="21"/>
      <c r="G8" s="20"/>
      <c r="H8" s="119"/>
      <c r="I8" s="29"/>
      <c r="J8" s="29"/>
      <c r="K8" s="48"/>
      <c r="L8" s="48"/>
      <c r="M8" s="24"/>
      <c r="N8" s="23"/>
      <c r="O8" s="26"/>
      <c r="P8" s="24"/>
      <c r="Q8" s="24"/>
      <c r="R8" s="197"/>
      <c r="S8" s="24">
        <f t="shared" ref="S8:S24" si="1">IF(V8="成本法",ROUND(Q8*R8/100,0),Q8)</f>
        <v>0</v>
      </c>
      <c r="T8" s="24" t="str">
        <f t="shared" si="0"/>
        <v/>
      </c>
      <c r="U8" s="25"/>
      <c r="V8" s="140" t="s">
        <v>630</v>
      </c>
    </row>
    <row r="9" customHeight="1" spans="1:22">
      <c r="A9" s="20"/>
      <c r="B9" s="21"/>
      <c r="C9" s="21"/>
      <c r="D9" s="21"/>
      <c r="E9" s="120"/>
      <c r="F9" s="21"/>
      <c r="G9" s="20"/>
      <c r="H9" s="119"/>
      <c r="I9" s="29"/>
      <c r="J9" s="29"/>
      <c r="K9" s="48"/>
      <c r="L9" s="48"/>
      <c r="M9" s="24"/>
      <c r="N9" s="23"/>
      <c r="O9" s="26"/>
      <c r="P9" s="24"/>
      <c r="Q9" s="24"/>
      <c r="R9" s="197"/>
      <c r="S9" s="24">
        <f t="shared" si="1"/>
        <v>0</v>
      </c>
      <c r="T9" s="24" t="str">
        <f t="shared" si="0"/>
        <v/>
      </c>
      <c r="U9" s="25"/>
      <c r="V9" s="140" t="s">
        <v>630</v>
      </c>
    </row>
    <row r="10" customHeight="1" spans="1:22">
      <c r="A10" s="20"/>
      <c r="B10" s="21"/>
      <c r="C10" s="21"/>
      <c r="D10" s="21"/>
      <c r="E10" s="120"/>
      <c r="F10" s="21"/>
      <c r="G10" s="20"/>
      <c r="H10" s="119"/>
      <c r="I10" s="29"/>
      <c r="J10" s="29"/>
      <c r="K10" s="48"/>
      <c r="L10" s="48"/>
      <c r="M10" s="24"/>
      <c r="N10" s="23"/>
      <c r="O10" s="26"/>
      <c r="P10" s="24"/>
      <c r="Q10" s="24"/>
      <c r="R10" s="197"/>
      <c r="S10" s="24">
        <f t="shared" si="1"/>
        <v>0</v>
      </c>
      <c r="T10" s="24" t="str">
        <f t="shared" si="0"/>
        <v/>
      </c>
      <c r="U10" s="25"/>
      <c r="V10" s="140" t="s">
        <v>630</v>
      </c>
    </row>
    <row r="11" customHeight="1" spans="1:22">
      <c r="A11" s="20"/>
      <c r="B11" s="21"/>
      <c r="C11" s="21"/>
      <c r="D11" s="21"/>
      <c r="E11" s="120"/>
      <c r="F11" s="21"/>
      <c r="G11" s="20"/>
      <c r="H11" s="119"/>
      <c r="I11" s="29"/>
      <c r="J11" s="29"/>
      <c r="K11" s="48"/>
      <c r="L11" s="48"/>
      <c r="M11" s="24"/>
      <c r="N11" s="23"/>
      <c r="O11" s="26"/>
      <c r="P11" s="24"/>
      <c r="Q11" s="24"/>
      <c r="R11" s="197"/>
      <c r="S11" s="24">
        <f t="shared" si="1"/>
        <v>0</v>
      </c>
      <c r="T11" s="24" t="str">
        <f t="shared" si="0"/>
        <v/>
      </c>
      <c r="U11" s="25"/>
      <c r="V11" s="140" t="s">
        <v>630</v>
      </c>
    </row>
    <row r="12" customHeight="1" spans="1:22">
      <c r="A12" s="20"/>
      <c r="B12" s="21"/>
      <c r="C12" s="21"/>
      <c r="D12" s="21"/>
      <c r="E12" s="120"/>
      <c r="F12" s="21"/>
      <c r="G12" s="20"/>
      <c r="H12" s="119"/>
      <c r="I12" s="29"/>
      <c r="J12" s="29"/>
      <c r="K12" s="48"/>
      <c r="L12" s="48"/>
      <c r="M12" s="24"/>
      <c r="N12" s="23"/>
      <c r="O12" s="26"/>
      <c r="P12" s="24"/>
      <c r="Q12" s="24"/>
      <c r="R12" s="197"/>
      <c r="S12" s="24">
        <f t="shared" si="1"/>
        <v>0</v>
      </c>
      <c r="T12" s="24" t="str">
        <f t="shared" si="0"/>
        <v/>
      </c>
      <c r="U12" s="25"/>
      <c r="V12" s="140" t="s">
        <v>630</v>
      </c>
    </row>
    <row r="13" customHeight="1" spans="1:22">
      <c r="A13" s="20"/>
      <c r="B13" s="21"/>
      <c r="C13" s="21"/>
      <c r="D13" s="21"/>
      <c r="E13" s="120"/>
      <c r="F13" s="21"/>
      <c r="G13" s="20"/>
      <c r="H13" s="119"/>
      <c r="I13" s="29"/>
      <c r="J13" s="29"/>
      <c r="K13" s="48"/>
      <c r="L13" s="48"/>
      <c r="M13" s="24"/>
      <c r="N13" s="23"/>
      <c r="O13" s="26"/>
      <c r="P13" s="24"/>
      <c r="Q13" s="24"/>
      <c r="R13" s="197"/>
      <c r="S13" s="24">
        <f t="shared" si="1"/>
        <v>0</v>
      </c>
      <c r="T13" s="24" t="str">
        <f t="shared" si="0"/>
        <v/>
      </c>
      <c r="U13" s="25"/>
      <c r="V13" s="140" t="s">
        <v>630</v>
      </c>
    </row>
    <row r="14" customHeight="1" spans="1:22">
      <c r="A14" s="20"/>
      <c r="B14" s="21"/>
      <c r="C14" s="21"/>
      <c r="D14" s="21"/>
      <c r="E14" s="120"/>
      <c r="F14" s="21"/>
      <c r="G14" s="20"/>
      <c r="H14" s="119"/>
      <c r="I14" s="29"/>
      <c r="J14" s="29"/>
      <c r="K14" s="48"/>
      <c r="L14" s="48"/>
      <c r="M14" s="24"/>
      <c r="N14" s="23"/>
      <c r="O14" s="26"/>
      <c r="P14" s="24"/>
      <c r="Q14" s="24"/>
      <c r="R14" s="197"/>
      <c r="S14" s="24">
        <f t="shared" si="1"/>
        <v>0</v>
      </c>
      <c r="T14" s="24" t="str">
        <f t="shared" si="0"/>
        <v/>
      </c>
      <c r="U14" s="25"/>
      <c r="V14" s="140" t="s">
        <v>630</v>
      </c>
    </row>
    <row r="15" customHeight="1" spans="1:22">
      <c r="A15" s="20"/>
      <c r="B15" s="21"/>
      <c r="C15" s="21"/>
      <c r="D15" s="21"/>
      <c r="E15" s="120"/>
      <c r="F15" s="21"/>
      <c r="G15" s="20"/>
      <c r="H15" s="119"/>
      <c r="I15" s="29"/>
      <c r="J15" s="29"/>
      <c r="K15" s="48"/>
      <c r="L15" s="48"/>
      <c r="M15" s="24"/>
      <c r="N15" s="23"/>
      <c r="O15" s="26"/>
      <c r="P15" s="24"/>
      <c r="Q15" s="24"/>
      <c r="R15" s="197"/>
      <c r="S15" s="24">
        <f t="shared" si="1"/>
        <v>0</v>
      </c>
      <c r="T15" s="24" t="str">
        <f t="shared" si="0"/>
        <v/>
      </c>
      <c r="U15" s="25"/>
      <c r="V15" s="140" t="s">
        <v>630</v>
      </c>
    </row>
    <row r="16" customHeight="1" spans="1:22">
      <c r="A16" s="20"/>
      <c r="B16" s="21"/>
      <c r="C16" s="21"/>
      <c r="D16" s="21"/>
      <c r="E16" s="120"/>
      <c r="F16" s="21"/>
      <c r="G16" s="20"/>
      <c r="H16" s="119"/>
      <c r="I16" s="29"/>
      <c r="J16" s="29"/>
      <c r="K16" s="48"/>
      <c r="L16" s="48"/>
      <c r="M16" s="24"/>
      <c r="N16" s="23"/>
      <c r="O16" s="26"/>
      <c r="P16" s="24"/>
      <c r="Q16" s="24"/>
      <c r="R16" s="197"/>
      <c r="S16" s="24">
        <f t="shared" si="1"/>
        <v>0</v>
      </c>
      <c r="T16" s="24" t="str">
        <f t="shared" si="0"/>
        <v/>
      </c>
      <c r="U16" s="25"/>
      <c r="V16" s="140" t="s">
        <v>630</v>
      </c>
    </row>
    <row r="17" customHeight="1" spans="1:22">
      <c r="A17" s="20"/>
      <c r="B17" s="21"/>
      <c r="C17" s="21"/>
      <c r="D17" s="21"/>
      <c r="E17" s="120"/>
      <c r="F17" s="21"/>
      <c r="G17" s="20"/>
      <c r="H17" s="119"/>
      <c r="I17" s="29"/>
      <c r="J17" s="29"/>
      <c r="K17" s="48"/>
      <c r="L17" s="48"/>
      <c r="M17" s="24"/>
      <c r="N17" s="23"/>
      <c r="O17" s="26"/>
      <c r="P17" s="24"/>
      <c r="Q17" s="24"/>
      <c r="R17" s="197"/>
      <c r="S17" s="24">
        <f t="shared" si="1"/>
        <v>0</v>
      </c>
      <c r="T17" s="24" t="str">
        <f t="shared" si="0"/>
        <v/>
      </c>
      <c r="U17" s="25"/>
      <c r="V17" s="140" t="s">
        <v>630</v>
      </c>
    </row>
    <row r="18" customHeight="1" spans="1:22">
      <c r="A18" s="20"/>
      <c r="B18" s="21"/>
      <c r="C18" s="21"/>
      <c r="D18" s="21"/>
      <c r="E18" s="120"/>
      <c r="F18" s="21"/>
      <c r="G18" s="20"/>
      <c r="H18" s="119"/>
      <c r="I18" s="29"/>
      <c r="J18" s="29"/>
      <c r="K18" s="48"/>
      <c r="L18" s="48"/>
      <c r="M18" s="24"/>
      <c r="N18" s="23"/>
      <c r="O18" s="26"/>
      <c r="P18" s="24"/>
      <c r="Q18" s="24"/>
      <c r="R18" s="197"/>
      <c r="S18" s="24">
        <f t="shared" si="1"/>
        <v>0</v>
      </c>
      <c r="T18" s="24" t="str">
        <f t="shared" si="0"/>
        <v/>
      </c>
      <c r="U18" s="25"/>
      <c r="V18" s="140" t="s">
        <v>630</v>
      </c>
    </row>
    <row r="19" customHeight="1" spans="1:22">
      <c r="A19" s="20"/>
      <c r="B19" s="21"/>
      <c r="C19" s="21"/>
      <c r="D19" s="21"/>
      <c r="E19" s="120"/>
      <c r="F19" s="21"/>
      <c r="G19" s="20"/>
      <c r="H19" s="119"/>
      <c r="I19" s="29"/>
      <c r="J19" s="29"/>
      <c r="K19" s="48"/>
      <c r="L19" s="48"/>
      <c r="M19" s="24"/>
      <c r="N19" s="23"/>
      <c r="O19" s="26"/>
      <c r="P19" s="24"/>
      <c r="Q19" s="24"/>
      <c r="R19" s="197"/>
      <c r="S19" s="24">
        <f t="shared" si="1"/>
        <v>0</v>
      </c>
      <c r="T19" s="24" t="str">
        <f t="shared" si="0"/>
        <v/>
      </c>
      <c r="U19" s="25"/>
      <c r="V19" s="140" t="s">
        <v>630</v>
      </c>
    </row>
    <row r="20" customHeight="1" spans="1:22">
      <c r="A20" s="20"/>
      <c r="B20" s="21"/>
      <c r="C20" s="21"/>
      <c r="D20" s="21"/>
      <c r="E20" s="120"/>
      <c r="F20" s="21"/>
      <c r="G20" s="20"/>
      <c r="H20" s="119"/>
      <c r="I20" s="29"/>
      <c r="J20" s="29"/>
      <c r="K20" s="48"/>
      <c r="L20" s="48"/>
      <c r="M20" s="24"/>
      <c r="N20" s="23"/>
      <c r="O20" s="26"/>
      <c r="P20" s="24"/>
      <c r="Q20" s="24"/>
      <c r="R20" s="197"/>
      <c r="S20" s="24">
        <f t="shared" si="1"/>
        <v>0</v>
      </c>
      <c r="T20" s="24" t="str">
        <f t="shared" si="0"/>
        <v/>
      </c>
      <c r="U20" s="25"/>
      <c r="V20" s="140" t="s">
        <v>630</v>
      </c>
    </row>
    <row r="21" customHeight="1" spans="1:22">
      <c r="A21" s="20"/>
      <c r="B21" s="21"/>
      <c r="C21" s="21"/>
      <c r="D21" s="21"/>
      <c r="E21" s="120"/>
      <c r="F21" s="21"/>
      <c r="G21" s="20"/>
      <c r="H21" s="119"/>
      <c r="I21" s="29"/>
      <c r="J21" s="29"/>
      <c r="K21" s="48"/>
      <c r="L21" s="48"/>
      <c r="M21" s="24"/>
      <c r="N21" s="23"/>
      <c r="O21" s="26"/>
      <c r="P21" s="24"/>
      <c r="Q21" s="24"/>
      <c r="R21" s="197"/>
      <c r="S21" s="24">
        <f t="shared" si="1"/>
        <v>0</v>
      </c>
      <c r="T21" s="24" t="str">
        <f t="shared" si="0"/>
        <v/>
      </c>
      <c r="U21" s="25"/>
      <c r="V21" s="140" t="s">
        <v>630</v>
      </c>
    </row>
    <row r="22" customHeight="1" spans="1:22">
      <c r="A22" s="20"/>
      <c r="B22" s="21"/>
      <c r="C22" s="21"/>
      <c r="D22" s="21"/>
      <c r="E22" s="120"/>
      <c r="F22" s="21"/>
      <c r="G22" s="20"/>
      <c r="H22" s="119"/>
      <c r="I22" s="29"/>
      <c r="J22" s="29"/>
      <c r="K22" s="48"/>
      <c r="L22" s="48"/>
      <c r="M22" s="24"/>
      <c r="N22" s="23"/>
      <c r="O22" s="26"/>
      <c r="P22" s="24"/>
      <c r="Q22" s="24"/>
      <c r="R22" s="197"/>
      <c r="S22" s="24">
        <f t="shared" si="1"/>
        <v>0</v>
      </c>
      <c r="T22" s="24" t="str">
        <f t="shared" si="0"/>
        <v/>
      </c>
      <c r="U22" s="25"/>
      <c r="V22" s="140" t="s">
        <v>630</v>
      </c>
    </row>
    <row r="23" customHeight="1" spans="1:22">
      <c r="A23" s="20"/>
      <c r="B23" s="21"/>
      <c r="C23" s="21"/>
      <c r="D23" s="21"/>
      <c r="E23" s="120"/>
      <c r="F23" s="21"/>
      <c r="G23" s="20"/>
      <c r="H23" s="119"/>
      <c r="I23" s="29"/>
      <c r="J23" s="29"/>
      <c r="K23" s="48"/>
      <c r="L23" s="48"/>
      <c r="M23" s="24"/>
      <c r="N23" s="23"/>
      <c r="O23" s="26"/>
      <c r="P23" s="24"/>
      <c r="Q23" s="24"/>
      <c r="R23" s="197"/>
      <c r="S23" s="24">
        <f t="shared" si="1"/>
        <v>0</v>
      </c>
      <c r="T23" s="24" t="str">
        <f t="shared" si="0"/>
        <v/>
      </c>
      <c r="U23" s="25"/>
      <c r="V23" s="140" t="s">
        <v>630</v>
      </c>
    </row>
    <row r="24" customHeight="1" spans="1:22">
      <c r="A24" s="20"/>
      <c r="B24" s="21"/>
      <c r="C24" s="21"/>
      <c r="D24" s="21"/>
      <c r="E24" s="120"/>
      <c r="F24" s="21"/>
      <c r="G24" s="20"/>
      <c r="H24" s="119"/>
      <c r="I24" s="29"/>
      <c r="J24" s="29"/>
      <c r="K24" s="48"/>
      <c r="L24" s="48"/>
      <c r="M24" s="24"/>
      <c r="N24" s="23"/>
      <c r="O24" s="26"/>
      <c r="P24" s="24"/>
      <c r="Q24" s="24"/>
      <c r="R24" s="197"/>
      <c r="S24" s="24">
        <f t="shared" si="1"/>
        <v>0</v>
      </c>
      <c r="T24" s="24" t="str">
        <f t="shared" si="0"/>
        <v/>
      </c>
      <c r="U24" s="25"/>
      <c r="V24" s="140" t="s">
        <v>630</v>
      </c>
    </row>
    <row r="25" customHeight="1" spans="1:22">
      <c r="A25" s="16" t="s">
        <v>800</v>
      </c>
      <c r="B25" s="43"/>
      <c r="C25" s="43"/>
      <c r="D25" s="21"/>
      <c r="E25" s="120"/>
      <c r="F25" s="21"/>
      <c r="G25" s="20"/>
      <c r="H25" s="119"/>
      <c r="I25" s="29"/>
      <c r="J25" s="29"/>
      <c r="K25" s="48"/>
      <c r="L25" s="48"/>
      <c r="M25" s="24">
        <f>SUM(M7:M24)</f>
        <v>0</v>
      </c>
      <c r="N25" s="23">
        <f>SUM(N7:N24)</f>
        <v>0</v>
      </c>
      <c r="O25" s="26">
        <f>SUM(O7:O24)</f>
        <v>0</v>
      </c>
      <c r="P25" s="24">
        <f>SUM(P7:P24)</f>
        <v>0</v>
      </c>
      <c r="Q25" s="24">
        <f>SUM(Q7:Q24)</f>
        <v>0</v>
      </c>
      <c r="R25" s="197"/>
      <c r="S25" s="24">
        <f>SUM(S7:S24)</f>
        <v>0</v>
      </c>
      <c r="T25" s="24" t="str">
        <f t="shared" si="0"/>
        <v/>
      </c>
      <c r="U25" s="25"/>
      <c r="V25" s="140"/>
    </row>
    <row r="26" customHeight="1" spans="1:22">
      <c r="A26" s="196" t="s">
        <v>979</v>
      </c>
      <c r="B26" s="196"/>
      <c r="C26" s="196"/>
      <c r="D26" s="21"/>
      <c r="E26" s="120"/>
      <c r="F26" s="21"/>
      <c r="G26" s="20"/>
      <c r="H26" s="119"/>
      <c r="I26" s="29"/>
      <c r="J26" s="29"/>
      <c r="K26" s="48"/>
      <c r="L26" s="48"/>
      <c r="M26" s="24"/>
      <c r="N26" s="23"/>
      <c r="O26" s="26"/>
      <c r="P26" s="24"/>
      <c r="Q26" s="24"/>
      <c r="R26" s="197"/>
      <c r="S26" s="24"/>
      <c r="T26" s="24" t="str">
        <f t="shared" si="0"/>
        <v/>
      </c>
      <c r="U26" s="25"/>
      <c r="V26" s="140"/>
    </row>
    <row r="27" customHeight="1" spans="1:22">
      <c r="A27" s="27" t="s">
        <v>530</v>
      </c>
      <c r="B27" s="121"/>
      <c r="C27" s="57"/>
      <c r="D27" s="21"/>
      <c r="E27" s="120"/>
      <c r="F27" s="21"/>
      <c r="G27" s="20"/>
      <c r="H27" s="119"/>
      <c r="I27" s="29"/>
      <c r="J27" s="29"/>
      <c r="K27" s="48"/>
      <c r="L27" s="48"/>
      <c r="M27" s="24">
        <f>M25-M26</f>
        <v>0</v>
      </c>
      <c r="N27" s="23">
        <f>N25-N26</f>
        <v>0</v>
      </c>
      <c r="O27" s="26">
        <f>O25-O26</f>
        <v>0</v>
      </c>
      <c r="P27" s="24">
        <f>P25-P26</f>
        <v>0</v>
      </c>
      <c r="Q27" s="24">
        <f>Q25-Q26</f>
        <v>0</v>
      </c>
      <c r="R27" s="197"/>
      <c r="S27" s="24">
        <f>S25-S26</f>
        <v>0</v>
      </c>
      <c r="T27" s="24" t="str">
        <f t="shared" si="0"/>
        <v/>
      </c>
      <c r="U27" s="25"/>
      <c r="V27" s="140"/>
    </row>
    <row r="28" customHeight="1" spans="1:17">
      <c r="A28" s="30" t="str">
        <f>封面!D9&amp;封面!F9</f>
        <v>产权持有人填表人：刘砚岷</v>
      </c>
      <c r="Q28" s="5" t="str">
        <f>"评估人员："&amp;封面!F29</f>
        <v>评估人员：</v>
      </c>
    </row>
    <row r="29" customHeight="1" spans="1:1">
      <c r="A29" s="30" t="str">
        <f>CONCATENATE(封面!D13,封面!F13,封面!G13,封面!H13,封面!I13,封面!J13,封面!K13)</f>
        <v>填表日期：2024年9月20日</v>
      </c>
    </row>
  </sheetData>
  <mergeCells count="23">
    <mergeCell ref="A2:U2"/>
    <mergeCell ref="A3:U3"/>
    <mergeCell ref="M5:N5"/>
    <mergeCell ref="O5:P5"/>
    <mergeCell ref="Q5:S5"/>
    <mergeCell ref="A25:C25"/>
    <mergeCell ref="A26:C26"/>
    <mergeCell ref="A27:C27"/>
    <mergeCell ref="A5:A6"/>
    <mergeCell ref="B5:B6"/>
    <mergeCell ref="C5:C6"/>
    <mergeCell ref="D5:D6"/>
    <mergeCell ref="E5:E6"/>
    <mergeCell ref="F5:F6"/>
    <mergeCell ref="G5:G6"/>
    <mergeCell ref="H5:H6"/>
    <mergeCell ref="I5:I6"/>
    <mergeCell ref="J5:J6"/>
    <mergeCell ref="K5:K6"/>
    <mergeCell ref="L5:L6"/>
    <mergeCell ref="T5:T6"/>
    <mergeCell ref="U5:U6"/>
    <mergeCell ref="V5:V6"/>
  </mergeCells>
  <dataValidations count="1">
    <dataValidation type="list" allowBlank="1" showInputMessage="1" showErrorMessage="1" sqref="V7:V27">
      <formula1>"成本法,收益法,市场法,其他"</formula1>
    </dataValidation>
  </dataValidations>
  <hyperlinks>
    <hyperlink ref="A1" location="索引目录!E45" display="返回索引页"/>
    <hyperlink ref="B1" location="固定资产汇总!B16" display="返回"/>
  </hyperlinks>
  <printOptions horizontalCentered="1"/>
  <pageMargins left="0.354330708661417" right="0.354330708661417" top="0.78740157480315" bottom="0.78740157480315" header="1.02362204724409" footer="0.511811023622047"/>
  <pageSetup paperSize="9" scale="69" fitToHeight="0" orientation="landscape"/>
  <headerFooter alignWithMargins="0">
    <oddHeader>&amp;R&amp;"宋体,常规"&amp;9表&amp;"Times New Roman,常规"4-8-6
&amp;"宋体,常规"共&amp;"Times New Roman,常规"&amp;N&amp;"宋体,常规"页第&amp;"Times New Roman,常规"&amp;P&amp;"宋体,常规"页</oddHeader>
  </headerFooter>
  <legacyDrawing r:id="rId2"/>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A2" sqref="A2:S2"/>
    </sheetView>
  </sheetViews>
  <sheetFormatPr defaultColWidth="11" defaultRowHeight="15.75" customHeight="1"/>
  <cols>
    <col min="1" max="1" width="4" style="4" customWidth="1"/>
    <col min="2" max="2" width="16.6" style="4" customWidth="1"/>
    <col min="3" max="3" width="13.4" style="4" customWidth="1"/>
    <col min="4" max="6" width="8.1" style="4" customWidth="1"/>
    <col min="7" max="9" width="4.5" style="4" customWidth="1"/>
    <col min="10" max="10" width="6.5" style="4" customWidth="1"/>
    <col min="11" max="11" width="7.1" style="5" customWidth="1"/>
    <col min="12" max="12" width="11" style="5" customWidth="1"/>
    <col min="13" max="13" width="9" style="5" customWidth="1" outlineLevel="1"/>
    <col min="14" max="14" width="12.1" style="5" customWidth="1" outlineLevel="1"/>
    <col min="15" max="16" width="12.1" style="5" customWidth="1"/>
    <col min="17" max="17" width="8.9" style="5" customWidth="1"/>
    <col min="18" max="18" width="8.5" style="5" customWidth="1"/>
    <col min="19" max="19" width="6.6" style="5" customWidth="1"/>
    <col min="20" max="20" width="13.1" style="5" customWidth="1" outlineLevel="1"/>
    <col min="21" max="32" width="9" style="5" customWidth="1"/>
    <col min="33" max="16384" width="11" style="5"/>
  </cols>
  <sheetData>
    <row r="1" s="1" customFormat="1" ht="12" customHeight="1" spans="1:19">
      <c r="A1" s="6" t="s">
        <v>135</v>
      </c>
      <c r="B1" s="38" t="s">
        <v>429</v>
      </c>
      <c r="C1" s="8"/>
      <c r="D1" s="8"/>
      <c r="E1" s="8"/>
      <c r="F1" s="8"/>
      <c r="G1" s="8"/>
      <c r="H1" s="8"/>
      <c r="I1" s="8"/>
      <c r="J1" s="8"/>
      <c r="K1" s="9"/>
      <c r="L1" s="9"/>
      <c r="M1" s="9"/>
      <c r="N1" s="9"/>
      <c r="O1" s="9"/>
      <c r="P1" s="9"/>
      <c r="Q1" s="9"/>
      <c r="R1" s="9"/>
      <c r="S1" s="9"/>
    </row>
    <row r="2" s="2" customFormat="1" ht="29.4" customHeight="1" spans="1:19">
      <c r="A2" s="10" t="s">
        <v>980</v>
      </c>
      <c r="B2" s="11"/>
      <c r="C2" s="11"/>
      <c r="D2" s="11"/>
      <c r="E2" s="11"/>
      <c r="F2" s="11"/>
      <c r="G2" s="11"/>
      <c r="H2" s="11"/>
      <c r="I2" s="11"/>
      <c r="J2" s="11"/>
      <c r="K2" s="11"/>
      <c r="L2" s="11"/>
      <c r="M2" s="11"/>
      <c r="N2" s="11"/>
      <c r="O2" s="11"/>
      <c r="P2" s="11"/>
      <c r="Q2" s="11"/>
      <c r="R2" s="11"/>
      <c r="S2" s="11"/>
    </row>
    <row r="3" ht="14.25" customHeight="1" spans="1:19">
      <c r="A3" s="12" t="str">
        <f>CONCATENATE(封面!D7,封面!F7,封面!G7,封面!H7,封面!I7,封面!J7,封面!K7)</f>
        <v>评估基准日：2024年8月31日</v>
      </c>
      <c r="B3" s="12"/>
      <c r="C3" s="12"/>
      <c r="D3" s="12"/>
      <c r="E3" s="12"/>
      <c r="F3" s="12"/>
      <c r="G3" s="12"/>
      <c r="H3" s="12"/>
      <c r="I3" s="12"/>
      <c r="J3" s="12"/>
      <c r="K3" s="13"/>
      <c r="L3" s="13"/>
      <c r="M3" s="13"/>
      <c r="N3" s="13"/>
      <c r="O3" s="13"/>
      <c r="P3" s="13"/>
      <c r="Q3" s="13"/>
      <c r="R3" s="13"/>
      <c r="S3" s="13"/>
    </row>
    <row r="4" customHeight="1" spans="1:19">
      <c r="A4" s="14" t="str">
        <f>封面!D5&amp;封面!F5</f>
        <v>产权持有人：中石油昆仑燃气有限公司开封分公司</v>
      </c>
      <c r="S4" s="15" t="e">
        <f>#REF!</f>
        <v>#REF!</v>
      </c>
    </row>
    <row r="5" s="109" customFormat="1" ht="24" customHeight="1" spans="1:20">
      <c r="A5" s="131" t="s">
        <v>462</v>
      </c>
      <c r="B5" s="131" t="s">
        <v>776</v>
      </c>
      <c r="C5" s="131" t="s">
        <v>777</v>
      </c>
      <c r="D5" s="131" t="s">
        <v>778</v>
      </c>
      <c r="E5" s="131" t="s">
        <v>696</v>
      </c>
      <c r="F5" s="131" t="s">
        <v>779</v>
      </c>
      <c r="G5" s="131" t="s">
        <v>768</v>
      </c>
      <c r="H5" s="131" t="s">
        <v>635</v>
      </c>
      <c r="I5" s="131" t="s">
        <v>780</v>
      </c>
      <c r="J5" s="131" t="s">
        <v>781</v>
      </c>
      <c r="K5" s="143" t="s">
        <v>981</v>
      </c>
      <c r="L5" s="143" t="s">
        <v>625</v>
      </c>
      <c r="M5" s="143" t="s">
        <v>783</v>
      </c>
      <c r="N5" s="52" t="s">
        <v>433</v>
      </c>
      <c r="O5" s="137" t="s">
        <v>434</v>
      </c>
      <c r="P5" s="18" t="s">
        <v>435</v>
      </c>
      <c r="Q5" s="111" t="s">
        <v>436</v>
      </c>
      <c r="R5" s="143" t="s">
        <v>982</v>
      </c>
      <c r="S5" s="143" t="s">
        <v>476</v>
      </c>
      <c r="T5" s="19" t="s">
        <v>761</v>
      </c>
    </row>
    <row r="6" customHeight="1" spans="1:20">
      <c r="A6" s="20"/>
      <c r="B6" s="20"/>
      <c r="C6" s="21"/>
      <c r="D6" s="21"/>
      <c r="E6" s="29"/>
      <c r="F6" s="29"/>
      <c r="G6" s="20"/>
      <c r="H6" s="20"/>
      <c r="I6" s="20"/>
      <c r="J6" s="20"/>
      <c r="K6" s="84"/>
      <c r="L6" s="24"/>
      <c r="M6" s="24"/>
      <c r="N6" s="23"/>
      <c r="O6" s="24"/>
      <c r="P6" s="24"/>
      <c r="Q6" s="24" t="str">
        <f t="shared" ref="Q6:Q27" si="0">IF(P6-O6=0,"",(P6-O6))</f>
        <v/>
      </c>
      <c r="R6" s="24" t="str">
        <f t="shared" ref="R6:R27" si="1">IF(O6=0,"",(P6-O6)/O6*100)</f>
        <v/>
      </c>
      <c r="S6" s="25"/>
      <c r="T6" s="25"/>
    </row>
    <row r="7" customHeight="1" spans="1:20">
      <c r="A7" s="20"/>
      <c r="B7" s="20"/>
      <c r="C7" s="21"/>
      <c r="D7" s="21"/>
      <c r="E7" s="29"/>
      <c r="F7" s="29"/>
      <c r="G7" s="20"/>
      <c r="H7" s="20"/>
      <c r="I7" s="20"/>
      <c r="J7" s="20"/>
      <c r="K7" s="84"/>
      <c r="L7" s="24"/>
      <c r="M7" s="24"/>
      <c r="N7" s="23"/>
      <c r="O7" s="24"/>
      <c r="P7" s="24"/>
      <c r="Q7" s="24" t="str">
        <f t="shared" si="0"/>
        <v/>
      </c>
      <c r="R7" s="24" t="str">
        <f t="shared" si="1"/>
        <v/>
      </c>
      <c r="S7" s="25"/>
      <c r="T7" s="25"/>
    </row>
    <row r="8" customHeight="1" spans="1:20">
      <c r="A8" s="20"/>
      <c r="B8" s="20"/>
      <c r="C8" s="21"/>
      <c r="D8" s="21"/>
      <c r="E8" s="29"/>
      <c r="F8" s="29"/>
      <c r="G8" s="20"/>
      <c r="H8" s="20"/>
      <c r="I8" s="20"/>
      <c r="J8" s="20"/>
      <c r="K8" s="84"/>
      <c r="L8" s="24"/>
      <c r="M8" s="24"/>
      <c r="N8" s="23"/>
      <c r="O8" s="24"/>
      <c r="P8" s="24"/>
      <c r="Q8" s="24" t="str">
        <f t="shared" si="0"/>
        <v/>
      </c>
      <c r="R8" s="24" t="str">
        <f t="shared" si="1"/>
        <v/>
      </c>
      <c r="S8" s="25"/>
      <c r="T8" s="25"/>
    </row>
    <row r="9" customHeight="1" spans="1:20">
      <c r="A9" s="20"/>
      <c r="B9" s="20"/>
      <c r="C9" s="21"/>
      <c r="D9" s="21"/>
      <c r="E9" s="29"/>
      <c r="F9" s="29"/>
      <c r="G9" s="20"/>
      <c r="H9" s="20"/>
      <c r="I9" s="20"/>
      <c r="J9" s="20"/>
      <c r="K9" s="84"/>
      <c r="L9" s="24"/>
      <c r="M9" s="24"/>
      <c r="N9" s="23"/>
      <c r="O9" s="24"/>
      <c r="P9" s="24"/>
      <c r="Q9" s="24" t="str">
        <f t="shared" si="0"/>
        <v/>
      </c>
      <c r="R9" s="24" t="str">
        <f t="shared" si="1"/>
        <v/>
      </c>
      <c r="S9" s="25"/>
      <c r="T9" s="25"/>
    </row>
    <row r="10" customHeight="1" spans="1:20">
      <c r="A10" s="20"/>
      <c r="B10" s="20"/>
      <c r="C10" s="21"/>
      <c r="D10" s="21"/>
      <c r="E10" s="29"/>
      <c r="F10" s="29"/>
      <c r="G10" s="20"/>
      <c r="H10" s="20"/>
      <c r="I10" s="20"/>
      <c r="J10" s="20"/>
      <c r="K10" s="84"/>
      <c r="L10" s="24"/>
      <c r="M10" s="24"/>
      <c r="N10" s="23"/>
      <c r="O10" s="24"/>
      <c r="P10" s="24"/>
      <c r="Q10" s="24" t="str">
        <f t="shared" si="0"/>
        <v/>
      </c>
      <c r="R10" s="24" t="str">
        <f t="shared" si="1"/>
        <v/>
      </c>
      <c r="S10" s="25"/>
      <c r="T10" s="25"/>
    </row>
    <row r="11" customHeight="1" spans="1:20">
      <c r="A11" s="20"/>
      <c r="B11" s="20"/>
      <c r="C11" s="21"/>
      <c r="D11" s="21"/>
      <c r="E11" s="29"/>
      <c r="F11" s="29"/>
      <c r="G11" s="20"/>
      <c r="H11" s="20"/>
      <c r="I11" s="20"/>
      <c r="J11" s="20"/>
      <c r="K11" s="84"/>
      <c r="L11" s="24"/>
      <c r="M11" s="24"/>
      <c r="N11" s="23"/>
      <c r="O11" s="24"/>
      <c r="P11" s="24"/>
      <c r="Q11" s="24" t="str">
        <f t="shared" si="0"/>
        <v/>
      </c>
      <c r="R11" s="24" t="str">
        <f t="shared" si="1"/>
        <v/>
      </c>
      <c r="S11" s="25"/>
      <c r="T11" s="25"/>
    </row>
    <row r="12" customHeight="1" spans="1:20">
      <c r="A12" s="20"/>
      <c r="B12" s="20"/>
      <c r="C12" s="21"/>
      <c r="D12" s="21"/>
      <c r="E12" s="29"/>
      <c r="F12" s="29"/>
      <c r="G12" s="20"/>
      <c r="H12" s="20"/>
      <c r="I12" s="20"/>
      <c r="J12" s="20"/>
      <c r="K12" s="84"/>
      <c r="L12" s="24"/>
      <c r="M12" s="24"/>
      <c r="N12" s="23"/>
      <c r="O12" s="24"/>
      <c r="P12" s="24"/>
      <c r="Q12" s="24" t="str">
        <f t="shared" si="0"/>
        <v/>
      </c>
      <c r="R12" s="24" t="str">
        <f t="shared" si="1"/>
        <v/>
      </c>
      <c r="S12" s="25"/>
      <c r="T12" s="25"/>
    </row>
    <row r="13" customHeight="1" spans="1:20">
      <c r="A13" s="20"/>
      <c r="B13" s="20"/>
      <c r="C13" s="21"/>
      <c r="D13" s="21"/>
      <c r="E13" s="29"/>
      <c r="F13" s="29"/>
      <c r="G13" s="20"/>
      <c r="H13" s="20"/>
      <c r="I13" s="20"/>
      <c r="J13" s="20"/>
      <c r="K13" s="84"/>
      <c r="L13" s="24"/>
      <c r="M13" s="24"/>
      <c r="N13" s="23"/>
      <c r="O13" s="24"/>
      <c r="P13" s="24"/>
      <c r="Q13" s="24" t="str">
        <f t="shared" si="0"/>
        <v/>
      </c>
      <c r="R13" s="24" t="str">
        <f t="shared" si="1"/>
        <v/>
      </c>
      <c r="S13" s="25"/>
      <c r="T13" s="25"/>
    </row>
    <row r="14" customHeight="1" spans="1:20">
      <c r="A14" s="20"/>
      <c r="B14" s="20"/>
      <c r="C14" s="21"/>
      <c r="D14" s="21"/>
      <c r="E14" s="29"/>
      <c r="F14" s="29"/>
      <c r="G14" s="20"/>
      <c r="H14" s="20"/>
      <c r="I14" s="20"/>
      <c r="J14" s="20"/>
      <c r="K14" s="84"/>
      <c r="L14" s="24"/>
      <c r="M14" s="24"/>
      <c r="N14" s="23"/>
      <c r="O14" s="24"/>
      <c r="P14" s="24"/>
      <c r="Q14" s="24" t="str">
        <f t="shared" si="0"/>
        <v/>
      </c>
      <c r="R14" s="24" t="str">
        <f t="shared" si="1"/>
        <v/>
      </c>
      <c r="S14" s="25"/>
      <c r="T14" s="25"/>
    </row>
    <row r="15" customHeight="1" spans="1:20">
      <c r="A15" s="20"/>
      <c r="B15" s="20"/>
      <c r="C15" s="21"/>
      <c r="D15" s="21"/>
      <c r="E15" s="29"/>
      <c r="F15" s="29"/>
      <c r="G15" s="20"/>
      <c r="H15" s="20"/>
      <c r="I15" s="20"/>
      <c r="J15" s="20"/>
      <c r="K15" s="84"/>
      <c r="L15" s="24"/>
      <c r="M15" s="24"/>
      <c r="N15" s="23"/>
      <c r="O15" s="24"/>
      <c r="P15" s="24"/>
      <c r="Q15" s="24" t="str">
        <f t="shared" si="0"/>
        <v/>
      </c>
      <c r="R15" s="24" t="str">
        <f t="shared" si="1"/>
        <v/>
      </c>
      <c r="S15" s="25"/>
      <c r="T15" s="25"/>
    </row>
    <row r="16" customHeight="1" spans="1:20">
      <c r="A16" s="20"/>
      <c r="B16" s="20"/>
      <c r="C16" s="21"/>
      <c r="D16" s="21"/>
      <c r="E16" s="29"/>
      <c r="F16" s="29"/>
      <c r="G16" s="20"/>
      <c r="H16" s="20"/>
      <c r="I16" s="20"/>
      <c r="J16" s="20"/>
      <c r="K16" s="84"/>
      <c r="L16" s="24"/>
      <c r="M16" s="24"/>
      <c r="N16" s="23"/>
      <c r="O16" s="24"/>
      <c r="P16" s="24"/>
      <c r="Q16" s="24" t="str">
        <f t="shared" si="0"/>
        <v/>
      </c>
      <c r="R16" s="24" t="str">
        <f t="shared" si="1"/>
        <v/>
      </c>
      <c r="S16" s="25"/>
      <c r="T16" s="25"/>
    </row>
    <row r="17" customHeight="1" spans="1:20">
      <c r="A17" s="20"/>
      <c r="B17" s="20"/>
      <c r="C17" s="21"/>
      <c r="D17" s="21"/>
      <c r="E17" s="29"/>
      <c r="F17" s="29"/>
      <c r="G17" s="20"/>
      <c r="H17" s="20"/>
      <c r="I17" s="20"/>
      <c r="J17" s="20"/>
      <c r="K17" s="84"/>
      <c r="L17" s="24"/>
      <c r="M17" s="24"/>
      <c r="N17" s="23"/>
      <c r="O17" s="24"/>
      <c r="P17" s="24"/>
      <c r="Q17" s="24" t="str">
        <f t="shared" si="0"/>
        <v/>
      </c>
      <c r="R17" s="24" t="str">
        <f t="shared" si="1"/>
        <v/>
      </c>
      <c r="S17" s="25"/>
      <c r="T17" s="25"/>
    </row>
    <row r="18" customHeight="1" spans="1:20">
      <c r="A18" s="20"/>
      <c r="B18" s="20"/>
      <c r="C18" s="21"/>
      <c r="D18" s="21"/>
      <c r="E18" s="29"/>
      <c r="F18" s="29"/>
      <c r="G18" s="20"/>
      <c r="H18" s="20"/>
      <c r="I18" s="20"/>
      <c r="J18" s="20"/>
      <c r="K18" s="84"/>
      <c r="L18" s="24"/>
      <c r="M18" s="24"/>
      <c r="N18" s="23"/>
      <c r="O18" s="24"/>
      <c r="P18" s="24"/>
      <c r="Q18" s="24" t="str">
        <f t="shared" si="0"/>
        <v/>
      </c>
      <c r="R18" s="24" t="str">
        <f t="shared" si="1"/>
        <v/>
      </c>
      <c r="S18" s="25"/>
      <c r="T18" s="25"/>
    </row>
    <row r="19" customHeight="1" spans="1:20">
      <c r="A19" s="20"/>
      <c r="B19" s="20"/>
      <c r="C19" s="21"/>
      <c r="D19" s="21"/>
      <c r="E19" s="29"/>
      <c r="F19" s="29"/>
      <c r="G19" s="20"/>
      <c r="H19" s="20"/>
      <c r="I19" s="20"/>
      <c r="J19" s="20"/>
      <c r="K19" s="84"/>
      <c r="L19" s="24"/>
      <c r="M19" s="24"/>
      <c r="N19" s="23"/>
      <c r="O19" s="24"/>
      <c r="P19" s="24"/>
      <c r="Q19" s="24" t="str">
        <f t="shared" si="0"/>
        <v/>
      </c>
      <c r="R19" s="24" t="str">
        <f t="shared" si="1"/>
        <v/>
      </c>
      <c r="S19" s="25"/>
      <c r="T19" s="25"/>
    </row>
    <row r="20" customHeight="1" spans="1:20">
      <c r="A20" s="20"/>
      <c r="B20" s="20"/>
      <c r="C20" s="21"/>
      <c r="D20" s="21"/>
      <c r="E20" s="29"/>
      <c r="F20" s="29"/>
      <c r="G20" s="20"/>
      <c r="H20" s="20"/>
      <c r="I20" s="20"/>
      <c r="J20" s="20"/>
      <c r="K20" s="84"/>
      <c r="L20" s="24"/>
      <c r="M20" s="24"/>
      <c r="N20" s="23"/>
      <c r="O20" s="24"/>
      <c r="P20" s="24"/>
      <c r="Q20" s="24" t="str">
        <f t="shared" si="0"/>
        <v/>
      </c>
      <c r="R20" s="24" t="str">
        <f t="shared" si="1"/>
        <v/>
      </c>
      <c r="S20" s="25"/>
      <c r="T20" s="25"/>
    </row>
    <row r="21" customHeight="1" spans="1:20">
      <c r="A21" s="20"/>
      <c r="B21" s="20"/>
      <c r="C21" s="21"/>
      <c r="D21" s="21"/>
      <c r="E21" s="29"/>
      <c r="F21" s="29"/>
      <c r="G21" s="20"/>
      <c r="H21" s="20"/>
      <c r="I21" s="20"/>
      <c r="J21" s="20"/>
      <c r="K21" s="84"/>
      <c r="L21" s="24"/>
      <c r="M21" s="24"/>
      <c r="N21" s="23"/>
      <c r="O21" s="24"/>
      <c r="P21" s="24"/>
      <c r="Q21" s="24" t="str">
        <f t="shared" si="0"/>
        <v/>
      </c>
      <c r="R21" s="24" t="str">
        <f t="shared" si="1"/>
        <v/>
      </c>
      <c r="S21" s="25"/>
      <c r="T21" s="25"/>
    </row>
    <row r="22" customHeight="1" spans="1:20">
      <c r="A22" s="20"/>
      <c r="B22" s="20"/>
      <c r="C22" s="21"/>
      <c r="D22" s="21"/>
      <c r="E22" s="29"/>
      <c r="F22" s="29"/>
      <c r="G22" s="20"/>
      <c r="H22" s="20"/>
      <c r="I22" s="20"/>
      <c r="J22" s="20"/>
      <c r="K22" s="84"/>
      <c r="L22" s="24"/>
      <c r="M22" s="24"/>
      <c r="N22" s="23"/>
      <c r="O22" s="24"/>
      <c r="P22" s="24"/>
      <c r="Q22" s="24" t="str">
        <f t="shared" si="0"/>
        <v/>
      </c>
      <c r="R22" s="24" t="str">
        <f t="shared" si="1"/>
        <v/>
      </c>
      <c r="S22" s="25"/>
      <c r="T22" s="25"/>
    </row>
    <row r="23" customHeight="1" spans="1:20">
      <c r="A23" s="20"/>
      <c r="B23" s="20"/>
      <c r="C23" s="21"/>
      <c r="D23" s="21"/>
      <c r="E23" s="29"/>
      <c r="F23" s="29"/>
      <c r="G23" s="20"/>
      <c r="H23" s="20"/>
      <c r="I23" s="20"/>
      <c r="J23" s="20"/>
      <c r="K23" s="84"/>
      <c r="L23" s="24"/>
      <c r="M23" s="24"/>
      <c r="N23" s="23"/>
      <c r="O23" s="24"/>
      <c r="P23" s="24"/>
      <c r="Q23" s="24" t="str">
        <f t="shared" si="0"/>
        <v/>
      </c>
      <c r="R23" s="24" t="str">
        <f t="shared" si="1"/>
        <v/>
      </c>
      <c r="S23" s="25"/>
      <c r="T23" s="25"/>
    </row>
    <row r="24" customHeight="1" spans="1:20">
      <c r="A24" s="20"/>
      <c r="B24" s="20"/>
      <c r="C24" s="21"/>
      <c r="D24" s="21"/>
      <c r="E24" s="29"/>
      <c r="F24" s="29"/>
      <c r="G24" s="20"/>
      <c r="H24" s="20"/>
      <c r="I24" s="20"/>
      <c r="J24" s="20"/>
      <c r="K24" s="84"/>
      <c r="L24" s="24"/>
      <c r="M24" s="24"/>
      <c r="N24" s="23"/>
      <c r="O24" s="24"/>
      <c r="P24" s="24"/>
      <c r="Q24" s="24" t="str">
        <f t="shared" si="0"/>
        <v/>
      </c>
      <c r="R24" s="24" t="str">
        <f t="shared" si="1"/>
        <v/>
      </c>
      <c r="S24" s="25"/>
      <c r="T24" s="25"/>
    </row>
    <row r="25" customHeight="1" spans="1:20">
      <c r="A25" s="20"/>
      <c r="B25" s="20"/>
      <c r="C25" s="21"/>
      <c r="D25" s="21"/>
      <c r="E25" s="29"/>
      <c r="F25" s="29"/>
      <c r="G25" s="20"/>
      <c r="H25" s="20"/>
      <c r="I25" s="20"/>
      <c r="J25" s="20"/>
      <c r="K25" s="84"/>
      <c r="L25" s="24"/>
      <c r="M25" s="24"/>
      <c r="N25" s="23"/>
      <c r="O25" s="24"/>
      <c r="P25" s="24"/>
      <c r="Q25" s="24" t="str">
        <f t="shared" si="0"/>
        <v/>
      </c>
      <c r="R25" s="24" t="str">
        <f t="shared" si="1"/>
        <v/>
      </c>
      <c r="S25" s="25"/>
      <c r="T25" s="25"/>
    </row>
    <row r="26" customHeight="1" spans="1:20">
      <c r="A26" s="20"/>
      <c r="B26" s="20"/>
      <c r="C26" s="21"/>
      <c r="D26" s="21"/>
      <c r="E26" s="29"/>
      <c r="F26" s="29"/>
      <c r="G26" s="20"/>
      <c r="H26" s="20"/>
      <c r="I26" s="20"/>
      <c r="J26" s="20"/>
      <c r="K26" s="84"/>
      <c r="L26" s="24"/>
      <c r="M26" s="24"/>
      <c r="N26" s="23"/>
      <c r="O26" s="24"/>
      <c r="P26" s="24"/>
      <c r="Q26" s="24" t="str">
        <f t="shared" si="0"/>
        <v/>
      </c>
      <c r="R26" s="24" t="str">
        <f t="shared" si="1"/>
        <v/>
      </c>
      <c r="S26" s="25"/>
      <c r="T26" s="25"/>
    </row>
    <row r="27" customHeight="1" spans="1:20">
      <c r="A27" s="27" t="s">
        <v>468</v>
      </c>
      <c r="B27" s="121"/>
      <c r="C27" s="121"/>
      <c r="D27" s="57"/>
      <c r="E27" s="29"/>
      <c r="F27" s="29"/>
      <c r="G27" s="20"/>
      <c r="H27" s="20"/>
      <c r="I27" s="20"/>
      <c r="J27" s="20"/>
      <c r="K27" s="84"/>
      <c r="L27" s="24"/>
      <c r="M27" s="24"/>
      <c r="N27" s="23">
        <f>SUM(N6:N26)</f>
        <v>0</v>
      </c>
      <c r="O27" s="24">
        <f>SUM(O6:O26)</f>
        <v>0</v>
      </c>
      <c r="P27" s="24">
        <f>SUM(P6:P26)</f>
        <v>0</v>
      </c>
      <c r="Q27" s="24" t="str">
        <f t="shared" si="0"/>
        <v/>
      </c>
      <c r="R27" s="24" t="str">
        <f t="shared" si="1"/>
        <v/>
      </c>
      <c r="S27" s="25"/>
      <c r="T27" s="25"/>
    </row>
    <row r="28" customHeight="1" spans="1:9">
      <c r="A28" s="30" t="str">
        <f>封面!D9&amp;封面!F9</f>
        <v>产权持有人填表人：刘砚岷</v>
      </c>
      <c r="I28" s="14"/>
    </row>
    <row r="29" customHeight="1" spans="1:1">
      <c r="A29" s="30" t="str">
        <f>CONCATENATE(封面!D13,封面!F13,封面!G13,封面!H13,封面!I13,封面!J13,封面!K13)</f>
        <v>填表日期：2024年9月20日</v>
      </c>
    </row>
  </sheetData>
  <mergeCells count="3">
    <mergeCell ref="A2:S2"/>
    <mergeCell ref="A3:S3"/>
    <mergeCell ref="A27:D27"/>
  </mergeCells>
  <hyperlinks>
    <hyperlink ref="A1" location="索引目录!E47" display="返回索引页"/>
    <hyperlink ref="B1" location="固定资产汇总!B21" display="返回"/>
  </hyperlinks>
  <printOptions horizontalCentered="1"/>
  <pageMargins left="0.354330708661417" right="0.354330708661417" top="0.78740157480315" bottom="0.78740157480315" header="1.02362204724409" footer="0.511811023622047"/>
  <pageSetup paperSize="9" scale="79" fitToHeight="0" orientation="landscape"/>
  <headerFooter alignWithMargins="0">
    <oddHeader>&amp;R&amp;"宋体,常规"&amp;9表&amp;"Times New Roman,常规"4-8-7
&amp;"宋体,常规"共&amp;"Times New Roman,常规"&amp;N&amp;"宋体,常规"页第&amp;"Times New Roman,常规"&amp;P&amp;"宋体,常规"页</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pageSetUpPr fitToPage="1"/>
  </sheetPr>
  <dimension ref="A1:G28"/>
  <sheetViews>
    <sheetView workbookViewId="0">
      <selection activeCell="A2" sqref="A2:G2"/>
    </sheetView>
  </sheetViews>
  <sheetFormatPr defaultColWidth="11" defaultRowHeight="15.75" customHeight="1" outlineLevelCol="6"/>
  <cols>
    <col min="1" max="1" width="9.4" style="5" customWidth="1"/>
    <col min="2" max="2" width="34.1" style="5" customWidth="1"/>
    <col min="3" max="3" width="19.1" style="5" customWidth="1" outlineLevel="1"/>
    <col min="4" max="5" width="21.6" style="5" customWidth="1"/>
    <col min="6" max="6" width="20.6" style="5" customWidth="1"/>
    <col min="7" max="7" width="15.6" style="5" customWidth="1"/>
    <col min="8" max="32" width="9" style="5" customWidth="1"/>
    <col min="33" max="16384" width="11" style="5"/>
  </cols>
  <sheetData>
    <row r="1" s="1" customFormat="1" ht="12" customHeight="1" spans="1:7">
      <c r="A1" s="571" t="s">
        <v>135</v>
      </c>
      <c r="B1" s="148" t="s">
        <v>429</v>
      </c>
      <c r="C1" s="9"/>
      <c r="D1" s="9"/>
      <c r="E1" s="9"/>
      <c r="F1" s="9"/>
      <c r="G1" s="9"/>
    </row>
    <row r="2" s="2" customFormat="1" ht="29.4" customHeight="1" spans="1:7">
      <c r="A2" s="432" t="s">
        <v>456</v>
      </c>
      <c r="B2" s="113"/>
      <c r="C2" s="113"/>
      <c r="D2" s="113"/>
      <c r="E2" s="113"/>
      <c r="F2" s="113"/>
      <c r="G2" s="113"/>
    </row>
    <row r="3" ht="14.25" customHeight="1" spans="1:7">
      <c r="A3" s="3" t="str">
        <f>CONCATENATE(封面!D7,封面!F7,封面!G7,封面!H7,封面!I7,封面!J7,封面!K7)</f>
        <v>评估基准日：2024年8月31日</v>
      </c>
      <c r="B3" s="3"/>
      <c r="C3" s="3"/>
      <c r="D3" s="3"/>
      <c r="E3" s="3"/>
      <c r="F3" s="3"/>
      <c r="G3" s="3"/>
    </row>
    <row r="4" s="449" customFormat="1" customHeight="1" spans="1:7">
      <c r="A4" s="572" t="str">
        <f>封面!D5&amp;封面!F5</f>
        <v>产权持有人：中石油昆仑燃气有限公司开封分公司</v>
      </c>
      <c r="G4" s="564" t="e">
        <f>#REF!</f>
        <v>#REF!</v>
      </c>
    </row>
    <row r="5" s="3" customFormat="1" customHeight="1" spans="1:7">
      <c r="A5" s="573" t="s">
        <v>431</v>
      </c>
      <c r="B5" s="573" t="s">
        <v>432</v>
      </c>
      <c r="C5" s="574" t="s">
        <v>433</v>
      </c>
      <c r="D5" s="575" t="s">
        <v>434</v>
      </c>
      <c r="E5" s="573" t="s">
        <v>435</v>
      </c>
      <c r="F5" s="576" t="s">
        <v>436</v>
      </c>
      <c r="G5" s="573" t="s">
        <v>437</v>
      </c>
    </row>
    <row r="6" customHeight="1" spans="1:7">
      <c r="A6" s="65" t="s">
        <v>457</v>
      </c>
      <c r="B6" s="577" t="s">
        <v>40</v>
      </c>
      <c r="C6" s="502">
        <f>现金!F27</f>
        <v>0</v>
      </c>
      <c r="D6" s="464">
        <f>现金!G27</f>
        <v>0</v>
      </c>
      <c r="E6" s="452">
        <f>现金!H27</f>
        <v>0</v>
      </c>
      <c r="F6" s="24">
        <f>E6-D6</f>
        <v>0</v>
      </c>
      <c r="G6" s="24" t="str">
        <f t="shared" ref="G6:G27" si="0">IF(D6=0,"",F6/D6*100)</f>
        <v/>
      </c>
    </row>
    <row r="7" customHeight="1" spans="1:7">
      <c r="A7" s="578" t="s">
        <v>458</v>
      </c>
      <c r="B7" s="577" t="s">
        <v>43</v>
      </c>
      <c r="C7" s="502">
        <f>银行存款!H27</f>
        <v>0</v>
      </c>
      <c r="D7" s="464">
        <f>银行存款!I27</f>
        <v>0</v>
      </c>
      <c r="E7" s="452">
        <f>银行存款!J27</f>
        <v>0</v>
      </c>
      <c r="F7" s="24">
        <f>E7-D7</f>
        <v>0</v>
      </c>
      <c r="G7" s="24" t="str">
        <f t="shared" si="0"/>
        <v/>
      </c>
    </row>
    <row r="8" customHeight="1" spans="1:7">
      <c r="A8" s="578" t="s">
        <v>459</v>
      </c>
      <c r="B8" s="577" t="s">
        <v>45</v>
      </c>
      <c r="C8" s="502">
        <f>其他货币资金!H27</f>
        <v>0</v>
      </c>
      <c r="D8" s="464">
        <f>其他货币资金!I27</f>
        <v>0</v>
      </c>
      <c r="E8" s="452">
        <f>其他货币资金!J27</f>
        <v>0</v>
      </c>
      <c r="F8" s="24">
        <f>E8-D8</f>
        <v>0</v>
      </c>
      <c r="G8" s="24" t="str">
        <f t="shared" si="0"/>
        <v/>
      </c>
    </row>
    <row r="9" customHeight="1" spans="1:7">
      <c r="A9" s="578"/>
      <c r="B9" s="579"/>
      <c r="C9" s="502"/>
      <c r="D9" s="464"/>
      <c r="E9" s="452"/>
      <c r="F9" s="24"/>
      <c r="G9" s="24" t="str">
        <f t="shared" si="0"/>
        <v/>
      </c>
    </row>
    <row r="10" customHeight="1" spans="1:7">
      <c r="A10" s="578"/>
      <c r="B10" s="579"/>
      <c r="C10" s="502"/>
      <c r="D10" s="580"/>
      <c r="E10" s="452"/>
      <c r="F10" s="26"/>
      <c r="G10" s="24" t="str">
        <f t="shared" si="0"/>
        <v/>
      </c>
    </row>
    <row r="11" customHeight="1" spans="1:7">
      <c r="A11" s="578"/>
      <c r="B11" s="579"/>
      <c r="C11" s="502"/>
      <c r="D11" s="464"/>
      <c r="E11" s="452"/>
      <c r="F11" s="24"/>
      <c r="G11" s="24" t="str">
        <f t="shared" si="0"/>
        <v/>
      </c>
    </row>
    <row r="12" customHeight="1" spans="1:7">
      <c r="A12" s="578"/>
      <c r="B12" s="579"/>
      <c r="C12" s="502"/>
      <c r="D12" s="464"/>
      <c r="E12" s="452"/>
      <c r="F12" s="24"/>
      <c r="G12" s="24" t="str">
        <f t="shared" si="0"/>
        <v/>
      </c>
    </row>
    <row r="13" customHeight="1" spans="1:7">
      <c r="A13" s="578"/>
      <c r="B13" s="579"/>
      <c r="C13" s="502"/>
      <c r="D13" s="464"/>
      <c r="E13" s="452"/>
      <c r="F13" s="24"/>
      <c r="G13" s="24" t="str">
        <f t="shared" si="0"/>
        <v/>
      </c>
    </row>
    <row r="14" customHeight="1" spans="1:7">
      <c r="A14" s="578"/>
      <c r="B14" s="579"/>
      <c r="C14" s="502"/>
      <c r="D14" s="464"/>
      <c r="E14" s="452"/>
      <c r="F14" s="24"/>
      <c r="G14" s="24" t="str">
        <f t="shared" si="0"/>
        <v/>
      </c>
    </row>
    <row r="15" customHeight="1" spans="1:7">
      <c r="A15" s="578"/>
      <c r="B15" s="579"/>
      <c r="C15" s="502"/>
      <c r="D15" s="464"/>
      <c r="E15" s="452"/>
      <c r="F15" s="24"/>
      <c r="G15" s="24" t="str">
        <f t="shared" si="0"/>
        <v/>
      </c>
    </row>
    <row r="16" customHeight="1" spans="1:7">
      <c r="A16" s="578"/>
      <c r="B16" s="579"/>
      <c r="C16" s="502"/>
      <c r="D16" s="464"/>
      <c r="E16" s="452"/>
      <c r="F16" s="24"/>
      <c r="G16" s="24" t="str">
        <f t="shared" si="0"/>
        <v/>
      </c>
    </row>
    <row r="17" customHeight="1" spans="1:7">
      <c r="A17" s="65"/>
      <c r="B17" s="581"/>
      <c r="C17" s="502"/>
      <c r="D17" s="464"/>
      <c r="E17" s="452"/>
      <c r="F17" s="24"/>
      <c r="G17" s="24" t="str">
        <f t="shared" si="0"/>
        <v/>
      </c>
    </row>
    <row r="18" customHeight="1" spans="1:7">
      <c r="A18" s="65"/>
      <c r="B18" s="581"/>
      <c r="C18" s="502"/>
      <c r="D18" s="464"/>
      <c r="E18" s="452"/>
      <c r="F18" s="24"/>
      <c r="G18" s="24" t="str">
        <f t="shared" si="0"/>
        <v/>
      </c>
    </row>
    <row r="19" customHeight="1" spans="1:7">
      <c r="A19" s="65"/>
      <c r="B19" s="581"/>
      <c r="C19" s="502"/>
      <c r="D19" s="464"/>
      <c r="E19" s="452"/>
      <c r="F19" s="24"/>
      <c r="G19" s="24" t="str">
        <f t="shared" si="0"/>
        <v/>
      </c>
    </row>
    <row r="20" customHeight="1" spans="1:7">
      <c r="A20" s="65"/>
      <c r="B20" s="581"/>
      <c r="C20" s="502"/>
      <c r="D20" s="464"/>
      <c r="E20" s="452"/>
      <c r="F20" s="24"/>
      <c r="G20" s="24" t="str">
        <f t="shared" si="0"/>
        <v/>
      </c>
    </row>
    <row r="21" customHeight="1" spans="1:7">
      <c r="A21" s="65"/>
      <c r="B21" s="581"/>
      <c r="C21" s="502"/>
      <c r="D21" s="464"/>
      <c r="E21" s="452"/>
      <c r="F21" s="24"/>
      <c r="G21" s="24" t="str">
        <f t="shared" si="0"/>
        <v/>
      </c>
    </row>
    <row r="22" customHeight="1" spans="1:7">
      <c r="A22" s="65"/>
      <c r="B22" s="581"/>
      <c r="C22" s="502"/>
      <c r="D22" s="464"/>
      <c r="E22" s="452"/>
      <c r="F22" s="24"/>
      <c r="G22" s="24" t="str">
        <f t="shared" si="0"/>
        <v/>
      </c>
    </row>
    <row r="23" customHeight="1" spans="1:7">
      <c r="A23" s="65"/>
      <c r="B23" s="581"/>
      <c r="C23" s="502"/>
      <c r="D23" s="464"/>
      <c r="E23" s="452"/>
      <c r="F23" s="24"/>
      <c r="G23" s="24" t="str">
        <f t="shared" si="0"/>
        <v/>
      </c>
    </row>
    <row r="24" customHeight="1" spans="1:7">
      <c r="A24" s="65"/>
      <c r="B24" s="581"/>
      <c r="C24" s="502"/>
      <c r="D24" s="464"/>
      <c r="E24" s="452"/>
      <c r="F24" s="24"/>
      <c r="G24" s="24" t="str">
        <f t="shared" si="0"/>
        <v/>
      </c>
    </row>
    <row r="25" customHeight="1" spans="1:7">
      <c r="A25" s="65"/>
      <c r="B25" s="581"/>
      <c r="C25" s="502"/>
      <c r="D25" s="464"/>
      <c r="E25" s="452"/>
      <c r="F25" s="24"/>
      <c r="G25" s="24" t="str">
        <f t="shared" si="0"/>
        <v/>
      </c>
    </row>
    <row r="26" customHeight="1" spans="1:7">
      <c r="A26" s="69"/>
      <c r="B26" s="581"/>
      <c r="C26" s="502"/>
      <c r="D26" s="464"/>
      <c r="E26" s="452"/>
      <c r="F26" s="24"/>
      <c r="G26" s="24" t="str">
        <f t="shared" si="0"/>
        <v/>
      </c>
    </row>
    <row r="27" customHeight="1" spans="1:7">
      <c r="A27" s="578" t="s">
        <v>438</v>
      </c>
      <c r="B27" s="582" t="s">
        <v>460</v>
      </c>
      <c r="C27" s="502">
        <f>SUM(C6:C26)</f>
        <v>0</v>
      </c>
      <c r="D27" s="26">
        <f>SUM(D6:D26)</f>
        <v>0</v>
      </c>
      <c r="E27" s="24">
        <f>SUM(E6:E26)</f>
        <v>0</v>
      </c>
      <c r="F27" s="24">
        <f>E27-D27</f>
        <v>0</v>
      </c>
      <c r="G27" s="24" t="str">
        <f t="shared" si="0"/>
        <v/>
      </c>
    </row>
    <row r="28" customHeight="1" spans="6:6">
      <c r="F28" s="5" t="str">
        <f>"评估人员："&amp;封面!F21</f>
        <v>评估人员：</v>
      </c>
    </row>
  </sheetData>
  <mergeCells count="2">
    <mergeCell ref="A2:G2"/>
    <mergeCell ref="A3:G3"/>
  </mergeCells>
  <hyperlinks>
    <hyperlink ref="B6" location="现金!A1" display="现金"/>
    <hyperlink ref="A1" location="索引目录!D6" display="返回索引页"/>
    <hyperlink ref="B1" location="流动资产汇总!B6" display="返回"/>
    <hyperlink ref="B7" location="银行存款!A1" display="银行存款"/>
    <hyperlink ref="B8" location="其他货币资金!A1" display="其他货币资金"/>
  </hyperlinks>
  <printOptions horizontalCentered="1"/>
  <pageMargins left="0.354330708661417" right="0.354330708661417" top="0.78740157480315" bottom="0.354330708661417" header="0.866141732283464" footer="0.236220472440945"/>
  <pageSetup paperSize="9" scale="92" orientation="landscape"/>
  <headerFooter alignWithMargins="0">
    <oddHeader>&amp;R&amp;"宋体,常规"&amp;9表&amp;"Times New Roman,常规"3-1
&amp;"宋体,常规"共&amp;"Times New Roman,常规"&amp;N&amp;"宋体,常规"页第&amp;"Times New Roman,常规"&amp;P&amp;"宋体,常规"页</oddHeader>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2" sqref="A2:L2"/>
    </sheetView>
  </sheetViews>
  <sheetFormatPr defaultColWidth="11" defaultRowHeight="15.75" customHeight="1"/>
  <cols>
    <col min="1" max="1" width="6.6" style="4" customWidth="1"/>
    <col min="2" max="2" width="21.9" style="4" customWidth="1"/>
    <col min="3" max="3" width="7" style="4" customWidth="1"/>
    <col min="4" max="4" width="7.9" style="4" customWidth="1"/>
    <col min="5" max="5" width="8.1" style="5" customWidth="1"/>
    <col min="6" max="6" width="13.4" style="4" customWidth="1"/>
    <col min="7" max="7" width="17.1" style="5" customWidth="1" outlineLevel="1"/>
    <col min="8" max="9" width="17.1" style="5" customWidth="1"/>
    <col min="10" max="10" width="14.5" style="5" customWidth="1"/>
    <col min="11" max="11" width="7.6" style="5" customWidth="1"/>
    <col min="12" max="12" width="20.6" style="5" customWidth="1"/>
    <col min="13" max="35" width="9" style="5" customWidth="1"/>
    <col min="36" max="16384" width="11" style="5"/>
  </cols>
  <sheetData>
    <row r="1" s="1" customFormat="1" ht="12" customHeight="1" spans="1:12">
      <c r="A1" s="6" t="s">
        <v>135</v>
      </c>
      <c r="B1" s="107" t="s">
        <v>429</v>
      </c>
      <c r="C1" s="38"/>
      <c r="D1" s="38"/>
      <c r="E1" s="148"/>
      <c r="F1" s="8"/>
      <c r="G1" s="9"/>
      <c r="H1" s="9"/>
      <c r="I1" s="9"/>
      <c r="J1" s="9"/>
      <c r="K1" s="9"/>
      <c r="L1" s="9"/>
    </row>
    <row r="2" s="2" customFormat="1" ht="29.4" customHeight="1" spans="1:12">
      <c r="A2" s="10" t="s">
        <v>983</v>
      </c>
      <c r="B2" s="11"/>
      <c r="C2" s="11"/>
      <c r="D2" s="11"/>
      <c r="E2" s="11"/>
      <c r="F2" s="11"/>
      <c r="G2" s="11"/>
      <c r="H2" s="11"/>
      <c r="I2" s="11"/>
      <c r="J2" s="11"/>
      <c r="K2" s="11"/>
      <c r="L2" s="11"/>
    </row>
    <row r="3" ht="14.25" customHeight="1" spans="1:12">
      <c r="A3" s="12" t="str">
        <f>CONCATENATE(封面!D7,封面!F7,封面!G7,封面!H7,封面!I7,封面!J7,封面!K7)</f>
        <v>评估基准日：2024年8月31日</v>
      </c>
      <c r="B3" s="12"/>
      <c r="C3" s="12"/>
      <c r="D3" s="12"/>
      <c r="E3" s="12"/>
      <c r="F3" s="12"/>
      <c r="G3" s="12"/>
      <c r="H3" s="12"/>
      <c r="I3" s="12"/>
      <c r="J3" s="12"/>
      <c r="K3" s="12"/>
      <c r="L3" s="12"/>
    </row>
    <row r="4" customHeight="1" spans="1:12">
      <c r="A4" s="14" t="str">
        <f>封面!D5&amp;封面!F5</f>
        <v>产权持有人：中石油昆仑燃气有限公司开封分公司</v>
      </c>
      <c r="L4" s="15" t="e">
        <f>#REF!</f>
        <v>#REF!</v>
      </c>
    </row>
    <row r="5" s="3" customFormat="1" customHeight="1" spans="1:12">
      <c r="A5" s="16" t="s">
        <v>462</v>
      </c>
      <c r="B5" s="16" t="s">
        <v>984</v>
      </c>
      <c r="C5" s="16" t="s">
        <v>592</v>
      </c>
      <c r="D5" s="16" t="s">
        <v>830</v>
      </c>
      <c r="E5" s="19" t="s">
        <v>985</v>
      </c>
      <c r="F5" s="16" t="s">
        <v>538</v>
      </c>
      <c r="G5" s="17" t="s">
        <v>433</v>
      </c>
      <c r="H5" s="18" t="s">
        <v>434</v>
      </c>
      <c r="I5" s="19" t="s">
        <v>435</v>
      </c>
      <c r="J5" s="19" t="s">
        <v>436</v>
      </c>
      <c r="K5" s="19" t="s">
        <v>478</v>
      </c>
      <c r="L5" s="19" t="s">
        <v>476</v>
      </c>
    </row>
    <row r="6" customHeight="1" spans="1:12">
      <c r="A6" s="20"/>
      <c r="B6" s="21"/>
      <c r="C6" s="21"/>
      <c r="D6" s="21"/>
      <c r="E6" s="134"/>
      <c r="F6" s="29"/>
      <c r="G6" s="23"/>
      <c r="H6" s="26"/>
      <c r="I6" s="24"/>
      <c r="J6" s="24" t="str">
        <f t="shared" ref="J6:J27" si="0">IF(I6-H6=0,"",(I6-H6))</f>
        <v/>
      </c>
      <c r="K6" s="24" t="str">
        <f t="shared" ref="K6:K27" si="1">IF(H6=0,"",(I6-H6)/H6*100)</f>
        <v/>
      </c>
      <c r="L6" s="25"/>
    </row>
    <row r="7" customHeight="1" spans="1:12">
      <c r="A7" s="20"/>
      <c r="B7" s="21"/>
      <c r="C7" s="21"/>
      <c r="D7" s="21"/>
      <c r="E7" s="134"/>
      <c r="F7" s="29"/>
      <c r="G7" s="23"/>
      <c r="H7" s="26"/>
      <c r="I7" s="24"/>
      <c r="J7" s="24" t="str">
        <f t="shared" si="0"/>
        <v/>
      </c>
      <c r="K7" s="24" t="str">
        <f t="shared" si="1"/>
        <v/>
      </c>
      <c r="L7" s="25"/>
    </row>
    <row r="8" customHeight="1" spans="1:12">
      <c r="A8" s="20"/>
      <c r="B8" s="21"/>
      <c r="C8" s="21"/>
      <c r="D8" s="21"/>
      <c r="E8" s="134"/>
      <c r="F8" s="29"/>
      <c r="G8" s="23"/>
      <c r="H8" s="26"/>
      <c r="I8" s="24"/>
      <c r="J8" s="24" t="str">
        <f t="shared" si="0"/>
        <v/>
      </c>
      <c r="K8" s="24" t="str">
        <f t="shared" si="1"/>
        <v/>
      </c>
      <c r="L8" s="25"/>
    </row>
    <row r="9" customHeight="1" spans="1:12">
      <c r="A9" s="20"/>
      <c r="B9" s="21"/>
      <c r="C9" s="21"/>
      <c r="D9" s="21"/>
      <c r="E9" s="134"/>
      <c r="F9" s="29"/>
      <c r="G9" s="23"/>
      <c r="H9" s="26"/>
      <c r="I9" s="24"/>
      <c r="J9" s="24" t="str">
        <f t="shared" si="0"/>
        <v/>
      </c>
      <c r="K9" s="24" t="str">
        <f t="shared" si="1"/>
        <v/>
      </c>
      <c r="L9" s="25"/>
    </row>
    <row r="10" customHeight="1" spans="1:12">
      <c r="A10" s="20"/>
      <c r="B10" s="21"/>
      <c r="C10" s="21"/>
      <c r="D10" s="21"/>
      <c r="E10" s="134"/>
      <c r="F10" s="29"/>
      <c r="G10" s="23"/>
      <c r="H10" s="26"/>
      <c r="I10" s="24"/>
      <c r="J10" s="24" t="str">
        <f t="shared" si="0"/>
        <v/>
      </c>
      <c r="K10" s="24" t="str">
        <f t="shared" si="1"/>
        <v/>
      </c>
      <c r="L10" s="25"/>
    </row>
    <row r="11" customHeight="1" spans="1:12">
      <c r="A11" s="20"/>
      <c r="B11" s="21"/>
      <c r="C11" s="21"/>
      <c r="D11" s="21"/>
      <c r="E11" s="134"/>
      <c r="F11" s="29"/>
      <c r="G11" s="23"/>
      <c r="H11" s="26"/>
      <c r="I11" s="24"/>
      <c r="J11" s="24" t="str">
        <f t="shared" si="0"/>
        <v/>
      </c>
      <c r="K11" s="24" t="str">
        <f t="shared" si="1"/>
        <v/>
      </c>
      <c r="L11" s="25"/>
    </row>
    <row r="12" customHeight="1" spans="1:12">
      <c r="A12" s="20"/>
      <c r="B12" s="21"/>
      <c r="C12" s="21"/>
      <c r="D12" s="21"/>
      <c r="E12" s="134"/>
      <c r="F12" s="29"/>
      <c r="G12" s="23"/>
      <c r="H12" s="26"/>
      <c r="I12" s="24"/>
      <c r="J12" s="24" t="str">
        <f t="shared" si="0"/>
        <v/>
      </c>
      <c r="K12" s="24" t="str">
        <f t="shared" si="1"/>
        <v/>
      </c>
      <c r="L12" s="25"/>
    </row>
    <row r="13" customHeight="1" spans="1:12">
      <c r="A13" s="20"/>
      <c r="B13" s="21"/>
      <c r="C13" s="21"/>
      <c r="D13" s="21"/>
      <c r="E13" s="134"/>
      <c r="F13" s="29"/>
      <c r="G13" s="23"/>
      <c r="H13" s="26"/>
      <c r="I13" s="24"/>
      <c r="J13" s="24" t="str">
        <f t="shared" si="0"/>
        <v/>
      </c>
      <c r="K13" s="24" t="str">
        <f t="shared" si="1"/>
        <v/>
      </c>
      <c r="L13" s="25"/>
    </row>
    <row r="14" customHeight="1" spans="1:12">
      <c r="A14" s="20"/>
      <c r="B14" s="21"/>
      <c r="C14" s="21"/>
      <c r="D14" s="21"/>
      <c r="E14" s="134"/>
      <c r="F14" s="29"/>
      <c r="G14" s="23"/>
      <c r="H14" s="26"/>
      <c r="I14" s="24"/>
      <c r="J14" s="24" t="str">
        <f t="shared" si="0"/>
        <v/>
      </c>
      <c r="K14" s="24" t="str">
        <f t="shared" si="1"/>
        <v/>
      </c>
      <c r="L14" s="25"/>
    </row>
    <row r="15" customHeight="1" spans="1:12">
      <c r="A15" s="20"/>
      <c r="B15" s="21"/>
      <c r="C15" s="21"/>
      <c r="D15" s="21"/>
      <c r="E15" s="134"/>
      <c r="F15" s="29"/>
      <c r="G15" s="23"/>
      <c r="H15" s="26"/>
      <c r="I15" s="24"/>
      <c r="J15" s="24" t="str">
        <f t="shared" si="0"/>
        <v/>
      </c>
      <c r="K15" s="24" t="str">
        <f t="shared" si="1"/>
        <v/>
      </c>
      <c r="L15" s="25"/>
    </row>
    <row r="16" customHeight="1" spans="1:12">
      <c r="A16" s="20"/>
      <c r="B16" s="21"/>
      <c r="C16" s="21"/>
      <c r="D16" s="21"/>
      <c r="E16" s="134"/>
      <c r="F16" s="29"/>
      <c r="G16" s="23"/>
      <c r="H16" s="26"/>
      <c r="I16" s="24"/>
      <c r="J16" s="24" t="str">
        <f t="shared" si="0"/>
        <v/>
      </c>
      <c r="K16" s="24" t="str">
        <f t="shared" si="1"/>
        <v/>
      </c>
      <c r="L16" s="25"/>
    </row>
    <row r="17" customHeight="1" spans="1:12">
      <c r="A17" s="20"/>
      <c r="B17" s="21"/>
      <c r="C17" s="21"/>
      <c r="D17" s="21"/>
      <c r="E17" s="134"/>
      <c r="F17" s="29"/>
      <c r="G17" s="23"/>
      <c r="H17" s="26"/>
      <c r="I17" s="24"/>
      <c r="J17" s="24" t="str">
        <f t="shared" si="0"/>
        <v/>
      </c>
      <c r="K17" s="24" t="str">
        <f t="shared" si="1"/>
        <v/>
      </c>
      <c r="L17" s="25"/>
    </row>
    <row r="18" customHeight="1" spans="1:12">
      <c r="A18" s="20"/>
      <c r="B18" s="21"/>
      <c r="C18" s="21"/>
      <c r="D18" s="21"/>
      <c r="E18" s="134"/>
      <c r="F18" s="29"/>
      <c r="G18" s="23"/>
      <c r="H18" s="26"/>
      <c r="I18" s="24"/>
      <c r="J18" s="24" t="str">
        <f t="shared" si="0"/>
        <v/>
      </c>
      <c r="K18" s="24" t="str">
        <f t="shared" si="1"/>
        <v/>
      </c>
      <c r="L18" s="25"/>
    </row>
    <row r="19" customHeight="1" spans="1:12">
      <c r="A19" s="20"/>
      <c r="B19" s="21"/>
      <c r="C19" s="21"/>
      <c r="D19" s="21"/>
      <c r="E19" s="134"/>
      <c r="F19" s="29"/>
      <c r="G19" s="23"/>
      <c r="H19" s="26"/>
      <c r="I19" s="24"/>
      <c r="J19" s="24" t="str">
        <f t="shared" si="0"/>
        <v/>
      </c>
      <c r="K19" s="24" t="str">
        <f t="shared" si="1"/>
        <v/>
      </c>
      <c r="L19" s="25"/>
    </row>
    <row r="20" customHeight="1" spans="1:12">
      <c r="A20" s="20"/>
      <c r="B20" s="21"/>
      <c r="C20" s="21"/>
      <c r="D20" s="21"/>
      <c r="E20" s="134"/>
      <c r="F20" s="29"/>
      <c r="G20" s="23"/>
      <c r="H20" s="26"/>
      <c r="I20" s="24"/>
      <c r="J20" s="24" t="str">
        <f t="shared" si="0"/>
        <v/>
      </c>
      <c r="K20" s="24" t="str">
        <f t="shared" si="1"/>
        <v/>
      </c>
      <c r="L20" s="25"/>
    </row>
    <row r="21" customHeight="1" spans="1:12">
      <c r="A21" s="20"/>
      <c r="B21" s="21"/>
      <c r="C21" s="21"/>
      <c r="D21" s="21"/>
      <c r="E21" s="134"/>
      <c r="F21" s="29"/>
      <c r="G21" s="23"/>
      <c r="H21" s="26"/>
      <c r="I21" s="24"/>
      <c r="J21" s="24" t="str">
        <f t="shared" si="0"/>
        <v/>
      </c>
      <c r="K21" s="24" t="str">
        <f t="shared" si="1"/>
        <v/>
      </c>
      <c r="L21" s="25"/>
    </row>
    <row r="22" customHeight="1" spans="1:12">
      <c r="A22" s="20"/>
      <c r="B22" s="21"/>
      <c r="C22" s="21"/>
      <c r="D22" s="21"/>
      <c r="E22" s="134"/>
      <c r="F22" s="29"/>
      <c r="G22" s="23"/>
      <c r="H22" s="26"/>
      <c r="I22" s="24"/>
      <c r="J22" s="24" t="str">
        <f t="shared" si="0"/>
        <v/>
      </c>
      <c r="K22" s="24" t="str">
        <f t="shared" si="1"/>
        <v/>
      </c>
      <c r="L22" s="25"/>
    </row>
    <row r="23" customHeight="1" spans="1:12">
      <c r="A23" s="20"/>
      <c r="B23" s="21"/>
      <c r="C23" s="21"/>
      <c r="D23" s="21"/>
      <c r="E23" s="134"/>
      <c r="F23" s="29"/>
      <c r="G23" s="23"/>
      <c r="H23" s="26"/>
      <c r="I23" s="24"/>
      <c r="J23" s="24" t="str">
        <f t="shared" si="0"/>
        <v/>
      </c>
      <c r="K23" s="24" t="str">
        <f t="shared" si="1"/>
        <v/>
      </c>
      <c r="L23" s="25"/>
    </row>
    <row r="24" customHeight="1" spans="1:12">
      <c r="A24" s="20"/>
      <c r="B24" s="21"/>
      <c r="C24" s="21"/>
      <c r="D24" s="21"/>
      <c r="E24" s="134"/>
      <c r="F24" s="29"/>
      <c r="G24" s="23"/>
      <c r="H24" s="26"/>
      <c r="I24" s="24"/>
      <c r="J24" s="24" t="str">
        <f t="shared" si="0"/>
        <v/>
      </c>
      <c r="K24" s="24" t="str">
        <f t="shared" si="1"/>
        <v/>
      </c>
      <c r="L24" s="25"/>
    </row>
    <row r="25" customHeight="1" spans="1:12">
      <c r="A25" s="20"/>
      <c r="B25" s="21"/>
      <c r="C25" s="21"/>
      <c r="D25" s="21"/>
      <c r="E25" s="134"/>
      <c r="F25" s="29"/>
      <c r="G25" s="23"/>
      <c r="H25" s="26"/>
      <c r="I25" s="24"/>
      <c r="J25" s="24" t="str">
        <f t="shared" si="0"/>
        <v/>
      </c>
      <c r="K25" s="24" t="str">
        <f t="shared" si="1"/>
        <v/>
      </c>
      <c r="L25" s="25"/>
    </row>
    <row r="26" customHeight="1" spans="1:12">
      <c r="A26" s="20"/>
      <c r="B26" s="21"/>
      <c r="C26" s="21"/>
      <c r="D26" s="21"/>
      <c r="E26" s="134"/>
      <c r="F26" s="29"/>
      <c r="G26" s="23"/>
      <c r="H26" s="26"/>
      <c r="I26" s="24"/>
      <c r="J26" s="24" t="str">
        <f t="shared" si="0"/>
        <v/>
      </c>
      <c r="K26" s="24" t="str">
        <f t="shared" si="1"/>
        <v/>
      </c>
      <c r="L26" s="25"/>
    </row>
    <row r="27" customHeight="1" spans="1:12">
      <c r="A27" s="27" t="s">
        <v>468</v>
      </c>
      <c r="B27" s="57"/>
      <c r="C27" s="57"/>
      <c r="D27" s="57"/>
      <c r="E27" s="55"/>
      <c r="F27" s="29"/>
      <c r="G27" s="23">
        <f>SUM(G6:G26)</f>
        <v>0</v>
      </c>
      <c r="H27" s="26">
        <f>SUM(H6:H26)</f>
        <v>0</v>
      </c>
      <c r="I27" s="24">
        <f>SUM(I6:I26)</f>
        <v>0</v>
      </c>
      <c r="J27" s="24" t="str">
        <f t="shared" si="0"/>
        <v/>
      </c>
      <c r="K27" s="24" t="str">
        <f t="shared" si="1"/>
        <v/>
      </c>
      <c r="L27" s="25"/>
    </row>
    <row r="28" customHeight="1" spans="1:10">
      <c r="A28" s="30" t="str">
        <f>封面!D9&amp;封面!F9</f>
        <v>产权持有人填表人：刘砚岷</v>
      </c>
      <c r="J28" s="5" t="str">
        <f>"评估人员："&amp;封面!F21</f>
        <v>评估人员：</v>
      </c>
    </row>
    <row r="29" customHeight="1" spans="1:1">
      <c r="A29" s="30" t="str">
        <f>CONCATENATE(封面!D13,封面!F13,封面!G13,封面!H13,封面!I13,封面!J13,封面!K13)</f>
        <v>填表日期：2024年9月20日</v>
      </c>
    </row>
  </sheetData>
  <mergeCells count="3">
    <mergeCell ref="A2:L2"/>
    <mergeCell ref="A3:L3"/>
    <mergeCell ref="A27:B27"/>
  </mergeCells>
  <hyperlinks>
    <hyperlink ref="A1" location="索引目录!D47" display="返回索引页"/>
    <hyperlink ref="B1" location="非流动资产汇总!B14" display="返回"/>
  </hyperlinks>
  <printOptions horizontalCentered="1"/>
  <pageMargins left="0.354330708661417" right="0.354330708661417" top="0.78740157480315" bottom="0.78740157480315" header="1.02362204724409" footer="0.511811023622047"/>
  <pageSetup paperSize="9" scale="83" fitToHeight="0" orientation="landscape"/>
  <headerFooter alignWithMargins="0">
    <oddHeader>&amp;R&amp;"宋体,常规"&amp;9表&amp;"Times New Roman,常规"4-9
&amp;"宋体,常规"共&amp;"Times New Roman,常规"&amp;N&amp;"宋体,常规"页第&amp;"Times New Roman,常规"&amp;P&amp;"宋体,常规"页</oddHeader>
  </headerFooter>
  <legacyDrawing r:id="rId2"/>
</worksheet>
</file>

<file path=xl/worksheets/sheet8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pageSetUpPr fitToPage="1"/>
  </sheetPr>
  <dimension ref="A1:G29"/>
  <sheetViews>
    <sheetView workbookViewId="0">
      <selection activeCell="A2" sqref="A2:G2"/>
    </sheetView>
  </sheetViews>
  <sheetFormatPr defaultColWidth="11" defaultRowHeight="15.75" customHeight="1" outlineLevelCol="6"/>
  <cols>
    <col min="1" max="1" width="11.1" style="4" customWidth="1"/>
    <col min="2" max="2" width="34.6" style="4" customWidth="1"/>
    <col min="3" max="3" width="20.1" style="5" customWidth="1" outlineLevel="1"/>
    <col min="4" max="6" width="20.1" style="5" customWidth="1"/>
    <col min="7" max="7" width="15.6" style="5" customWidth="1"/>
    <col min="8" max="32" width="9" style="5" customWidth="1"/>
    <col min="33" max="16384" width="11" style="5"/>
  </cols>
  <sheetData>
    <row r="1" s="1" customFormat="1" ht="12" customHeight="1" spans="1:7">
      <c r="A1" s="6" t="s">
        <v>135</v>
      </c>
      <c r="B1" s="38" t="s">
        <v>429</v>
      </c>
      <c r="C1" s="9"/>
      <c r="D1" s="9"/>
      <c r="E1" s="9"/>
      <c r="F1" s="9"/>
      <c r="G1" s="9"/>
    </row>
    <row r="2" s="2" customFormat="1" ht="29.4" customHeight="1" spans="1:7">
      <c r="A2" s="10" t="s">
        <v>986</v>
      </c>
      <c r="B2" s="11"/>
      <c r="C2" s="11"/>
      <c r="D2" s="11"/>
      <c r="E2" s="11"/>
      <c r="F2" s="11"/>
      <c r="G2" s="11"/>
    </row>
    <row r="3" ht="14.25" customHeight="1" spans="1:7">
      <c r="A3" s="12" t="str">
        <f>CONCATENATE(封面!D7,封面!F7,封面!G7,封面!H7,封面!I7,封面!J7,封面!K7)</f>
        <v>评估基准日：2024年8月31日</v>
      </c>
      <c r="B3" s="12"/>
      <c r="C3" s="12"/>
      <c r="D3" s="12"/>
      <c r="E3" s="13"/>
      <c r="F3" s="13"/>
      <c r="G3" s="13"/>
    </row>
    <row r="4" customHeight="1" spans="1:7">
      <c r="A4" s="14" t="str">
        <f>封面!D5&amp;封面!F5</f>
        <v>产权持有人：中石油昆仑燃气有限公司开封分公司</v>
      </c>
      <c r="G4" s="15" t="e">
        <f>#REF!</f>
        <v>#REF!</v>
      </c>
    </row>
    <row r="5" s="3" customFormat="1" customHeight="1" spans="1:7">
      <c r="A5" s="65" t="s">
        <v>431</v>
      </c>
      <c r="B5" s="65" t="s">
        <v>432</v>
      </c>
      <c r="C5" s="52" t="s">
        <v>433</v>
      </c>
      <c r="D5" s="46" t="s">
        <v>434</v>
      </c>
      <c r="E5" s="46" t="s">
        <v>435</v>
      </c>
      <c r="F5" s="46" t="s">
        <v>987</v>
      </c>
      <c r="G5" s="46" t="s">
        <v>478</v>
      </c>
    </row>
    <row r="6" customHeight="1" spans="1:7">
      <c r="A6" s="65" t="s">
        <v>988</v>
      </c>
      <c r="B6" s="130" t="s">
        <v>989</v>
      </c>
      <c r="C6" s="23">
        <f>'在建（土建）'!I25</f>
        <v>0</v>
      </c>
      <c r="D6" s="24">
        <f>'在建（土建）'!J25</f>
        <v>0</v>
      </c>
      <c r="E6" s="24">
        <f>'在建（土建）'!K25</f>
        <v>0</v>
      </c>
      <c r="F6" s="24">
        <f>E6-D6</f>
        <v>0</v>
      </c>
      <c r="G6" s="24" t="str">
        <f>IF(D6=0,"",F6/D6*100)</f>
        <v/>
      </c>
    </row>
    <row r="7" customHeight="1" spans="1:7">
      <c r="A7" s="65" t="s">
        <v>990</v>
      </c>
      <c r="B7" s="130" t="s">
        <v>991</v>
      </c>
      <c r="C7" s="23">
        <f>'在建（设备）'!M25</f>
        <v>0</v>
      </c>
      <c r="D7" s="24">
        <f>'在建（设备）'!Q25</f>
        <v>0</v>
      </c>
      <c r="E7" s="24">
        <f>'在建（设备）'!U25</f>
        <v>0</v>
      </c>
      <c r="F7" s="24">
        <f>E7-D7</f>
        <v>0</v>
      </c>
      <c r="G7" s="24" t="str">
        <f>IF(D7=0,"",F7/D7*100)</f>
        <v/>
      </c>
    </row>
    <row r="8" customHeight="1" spans="1:7">
      <c r="A8" s="65" t="s">
        <v>992</v>
      </c>
      <c r="B8" s="130" t="s">
        <v>993</v>
      </c>
      <c r="C8" s="23">
        <f>'在建（管道）'!S25</f>
        <v>0</v>
      </c>
      <c r="D8" s="24">
        <f>'在建（管道）'!T25</f>
        <v>0</v>
      </c>
      <c r="E8" s="24">
        <f>'在建（管道）'!U25</f>
        <v>0</v>
      </c>
      <c r="F8" s="24">
        <f t="shared" ref="F8" si="0">E8-D8</f>
        <v>0</v>
      </c>
      <c r="G8" s="24" t="str">
        <f t="shared" ref="G8" si="1">IF(D8=0,"",F8/D8*100)</f>
        <v/>
      </c>
    </row>
    <row r="9" customHeight="1" spans="1:7">
      <c r="A9" s="65"/>
      <c r="B9" s="193"/>
      <c r="C9" s="23"/>
      <c r="D9" s="24"/>
      <c r="E9" s="24"/>
      <c r="F9" s="24"/>
      <c r="G9" s="24"/>
    </row>
    <row r="10" customHeight="1" spans="1:7">
      <c r="A10" s="65"/>
      <c r="B10" s="193"/>
      <c r="C10" s="23"/>
      <c r="D10" s="24"/>
      <c r="E10" s="24"/>
      <c r="F10" s="24"/>
      <c r="G10" s="24"/>
    </row>
    <row r="11" customHeight="1" spans="1:7">
      <c r="A11" s="65"/>
      <c r="B11" s="193"/>
      <c r="C11" s="23"/>
      <c r="D11" s="24"/>
      <c r="E11" s="24"/>
      <c r="F11" s="24"/>
      <c r="G11" s="24"/>
    </row>
    <row r="12" customHeight="1" spans="1:7">
      <c r="A12" s="65"/>
      <c r="B12" s="193"/>
      <c r="C12" s="23"/>
      <c r="D12" s="24"/>
      <c r="E12" s="24"/>
      <c r="F12" s="24"/>
      <c r="G12" s="24"/>
    </row>
    <row r="13" customHeight="1" spans="1:7">
      <c r="A13" s="65"/>
      <c r="B13" s="193"/>
      <c r="C13" s="23"/>
      <c r="D13" s="24"/>
      <c r="E13" s="24"/>
      <c r="F13" s="24"/>
      <c r="G13" s="24"/>
    </row>
    <row r="14" customHeight="1" spans="1:7">
      <c r="A14" s="65"/>
      <c r="B14" s="193"/>
      <c r="C14" s="23"/>
      <c r="D14" s="24"/>
      <c r="E14" s="24"/>
      <c r="F14" s="24"/>
      <c r="G14" s="24"/>
    </row>
    <row r="15" customHeight="1" spans="1:7">
      <c r="A15" s="65"/>
      <c r="B15" s="193"/>
      <c r="C15" s="23"/>
      <c r="D15" s="24"/>
      <c r="E15" s="24"/>
      <c r="F15" s="24"/>
      <c r="G15" s="24"/>
    </row>
    <row r="16" customHeight="1" spans="1:7">
      <c r="A16" s="65"/>
      <c r="B16" s="193"/>
      <c r="C16" s="23"/>
      <c r="D16" s="24"/>
      <c r="E16" s="24"/>
      <c r="F16" s="24"/>
      <c r="G16" s="24"/>
    </row>
    <row r="17" customHeight="1" spans="1:7">
      <c r="A17" s="65"/>
      <c r="B17" s="193"/>
      <c r="C17" s="23"/>
      <c r="D17" s="24"/>
      <c r="E17" s="24"/>
      <c r="F17" s="24"/>
      <c r="G17" s="24"/>
    </row>
    <row r="18" customHeight="1" spans="1:7">
      <c r="A18" s="65"/>
      <c r="B18" s="193"/>
      <c r="C18" s="23"/>
      <c r="D18" s="24"/>
      <c r="E18" s="24"/>
      <c r="F18" s="24"/>
      <c r="G18" s="24"/>
    </row>
    <row r="19" customHeight="1" spans="1:7">
      <c r="A19" s="65"/>
      <c r="B19" s="193"/>
      <c r="C19" s="23"/>
      <c r="D19" s="24"/>
      <c r="E19" s="24"/>
      <c r="F19" s="24"/>
      <c r="G19" s="24"/>
    </row>
    <row r="20" customHeight="1" spans="1:7">
      <c r="A20" s="65"/>
      <c r="B20" s="194"/>
      <c r="C20" s="23"/>
      <c r="D20" s="24"/>
      <c r="E20" s="24"/>
      <c r="F20" s="24"/>
      <c r="G20" s="24"/>
    </row>
    <row r="21" customHeight="1" spans="1:7">
      <c r="A21" s="65"/>
      <c r="B21" s="193"/>
      <c r="C21" s="23"/>
      <c r="D21" s="24"/>
      <c r="E21" s="24"/>
      <c r="F21" s="24"/>
      <c r="G21" s="24"/>
    </row>
    <row r="22" customHeight="1" spans="1:7">
      <c r="A22" s="65"/>
      <c r="B22" s="194"/>
      <c r="C22" s="23"/>
      <c r="D22" s="24"/>
      <c r="E22" s="24"/>
      <c r="F22" s="24"/>
      <c r="G22" s="24"/>
    </row>
    <row r="23" customHeight="1" spans="1:7">
      <c r="A23" s="65"/>
      <c r="B23" s="193"/>
      <c r="C23" s="23"/>
      <c r="D23" s="24"/>
      <c r="E23" s="24"/>
      <c r="F23" s="24"/>
      <c r="G23" s="24"/>
    </row>
    <row r="24" customHeight="1" spans="1:7">
      <c r="A24" s="65"/>
      <c r="B24" s="194"/>
      <c r="C24" s="23"/>
      <c r="D24" s="24"/>
      <c r="E24" s="24"/>
      <c r="F24" s="24"/>
      <c r="G24" s="24"/>
    </row>
    <row r="25" customHeight="1" spans="1:7">
      <c r="A25" s="65" t="s">
        <v>994</v>
      </c>
      <c r="B25" s="65" t="s">
        <v>995</v>
      </c>
      <c r="C25" s="23">
        <f>SUM(C6:C24)</f>
        <v>0</v>
      </c>
      <c r="D25" s="24">
        <f>SUM(D6:D24)</f>
        <v>0</v>
      </c>
      <c r="E25" s="24">
        <f>SUM(E6:E24)</f>
        <v>0</v>
      </c>
      <c r="F25" s="24">
        <f>SUM(F6:F24)</f>
        <v>0</v>
      </c>
      <c r="G25" s="24" t="str">
        <f>IF(D25=0,"",F25/D25*100)</f>
        <v/>
      </c>
    </row>
    <row r="26" customHeight="1" spans="1:7">
      <c r="A26" s="65" t="s">
        <v>994</v>
      </c>
      <c r="B26" s="65" t="s">
        <v>996</v>
      </c>
      <c r="C26" s="23">
        <f>'在建（土建）'!I26+'在建（设备）'!M26+'在建（管道）'!S26</f>
        <v>0</v>
      </c>
      <c r="D26" s="24">
        <f>'在建（土建）'!J26+'在建（设备）'!Q26+'在建（管道）'!T26</f>
        <v>0</v>
      </c>
      <c r="E26" s="24"/>
      <c r="F26" s="24">
        <f>E26-D26</f>
        <v>0</v>
      </c>
      <c r="G26" s="24" t="str">
        <f>IF(D26=0,"",F26/D26*100)</f>
        <v/>
      </c>
    </row>
    <row r="27" customHeight="1" spans="1:7">
      <c r="A27" s="65" t="s">
        <v>994</v>
      </c>
      <c r="B27" s="65" t="s">
        <v>997</v>
      </c>
      <c r="C27" s="23">
        <f>C25-C26</f>
        <v>0</v>
      </c>
      <c r="D27" s="24">
        <f>D25-D26</f>
        <v>0</v>
      </c>
      <c r="E27" s="24">
        <f>E25-E26</f>
        <v>0</v>
      </c>
      <c r="F27" s="24">
        <f>F25-F26</f>
        <v>0</v>
      </c>
      <c r="G27" s="24" t="str">
        <f>IF(D27=0,"",F27/D27*100)</f>
        <v/>
      </c>
    </row>
    <row r="28" customHeight="1" spans="1:6">
      <c r="A28" s="30"/>
      <c r="F28" s="5" t="str">
        <f>"评估人员："&amp;封面!F27&amp;"  "&amp;封面!F29</f>
        <v>评估人员：崔立伟、陈华  </v>
      </c>
    </row>
    <row r="29" customHeight="1" spans="1:1">
      <c r="A29" s="30"/>
    </row>
  </sheetData>
  <sheetProtection sheet="1" objects="1" scenarios="1"/>
  <mergeCells count="2">
    <mergeCell ref="A2:G2"/>
    <mergeCell ref="A3:G3"/>
  </mergeCells>
  <hyperlinks>
    <hyperlink ref="A1" location="索引目录!D49" display="返回索引页"/>
    <hyperlink ref="B6" location="'在建（土建）'!B1" display="在建工程-土建工程"/>
    <hyperlink ref="B7" location="'在建（设备）'!B1" display="在建工程-设备安装工程"/>
    <hyperlink ref="B1" location="非流动资产汇总!B15" display="返回"/>
    <hyperlink ref="B8" location="'在建（管道）'!B1" display="在建工程-管道工程"/>
  </hyperlinks>
  <printOptions horizontalCentered="1"/>
  <pageMargins left="0.354330708661417" right="0.354330708661417" top="0.78740157480315" bottom="0.78740157480315" header="1.02362204724409" footer="0.511811023622047"/>
  <pageSetup paperSize="9" scale="92" orientation="landscape"/>
  <headerFooter alignWithMargins="0">
    <oddHeader>&amp;R&amp;"宋体,常规"&amp;9表&amp;"Times New Roman,常规"4-10
&amp;"宋体,常规"共&amp;"Times New Roman,常规"&amp;N&amp;"宋体,常规"页第&amp;"Times New Roman,常规"&amp;P&amp;"宋体,常规"页</oddHeader>
  </headerFooter>
</worksheet>
</file>

<file path=xl/worksheets/sheet8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workbookViewId="0">
      <selection activeCell="A2" sqref="A2:N2"/>
    </sheetView>
  </sheetViews>
  <sheetFormatPr defaultColWidth="11" defaultRowHeight="15.75" customHeight="1"/>
  <cols>
    <col min="1" max="1" width="4.1" style="4" customWidth="1"/>
    <col min="2" max="2" width="19.1" style="4" customWidth="1"/>
    <col min="3" max="3" width="7.9" style="4" customWidth="1"/>
    <col min="4" max="4" width="12.5" style="5" customWidth="1"/>
    <col min="5" max="6" width="11.1" style="4" customWidth="1"/>
    <col min="7" max="7" width="10.1" style="4" customWidth="1"/>
    <col min="8" max="8" width="10.1" style="5" customWidth="1"/>
    <col min="9" max="11" width="13.5" style="5" customWidth="1"/>
    <col min="12" max="12" width="10.1" style="5" customWidth="1"/>
    <col min="13" max="13" width="8" style="5" customWidth="1"/>
    <col min="14" max="14" width="9.6" style="5" customWidth="1"/>
    <col min="15" max="16" width="9" style="5" customWidth="1"/>
    <col min="17" max="20" width="11.1" style="5" customWidth="1" outlineLevel="1"/>
    <col min="21" max="24" width="11.5" style="5" customWidth="1" outlineLevel="1"/>
    <col min="25" max="38" width="9" style="5" customWidth="1"/>
    <col min="39" max="16384" width="11" style="5"/>
  </cols>
  <sheetData>
    <row r="1" s="1" customFormat="1" ht="12" customHeight="1" spans="1:14">
      <c r="A1" s="6" t="s">
        <v>135</v>
      </c>
      <c r="B1" s="38" t="s">
        <v>429</v>
      </c>
      <c r="C1" s="38"/>
      <c r="D1" s="148"/>
      <c r="E1" s="8"/>
      <c r="F1" s="8"/>
      <c r="G1" s="8"/>
      <c r="H1" s="9"/>
      <c r="I1" s="9"/>
      <c r="J1" s="9"/>
      <c r="K1" s="9"/>
      <c r="L1" s="9"/>
      <c r="M1" s="9"/>
      <c r="N1" s="9"/>
    </row>
    <row r="2" s="2" customFormat="1" ht="29.4" customHeight="1" spans="1:14">
      <c r="A2" s="10" t="s">
        <v>998</v>
      </c>
      <c r="B2" s="11"/>
      <c r="C2" s="11"/>
      <c r="D2" s="11"/>
      <c r="E2" s="11"/>
      <c r="F2" s="11"/>
      <c r="G2" s="11"/>
      <c r="H2" s="11"/>
      <c r="I2" s="11"/>
      <c r="J2" s="11"/>
      <c r="K2" s="11"/>
      <c r="L2" s="11"/>
      <c r="M2" s="11"/>
      <c r="N2" s="11"/>
    </row>
    <row r="3" ht="14.25" customHeight="1" spans="1:14">
      <c r="A3" s="12" t="str">
        <f>CONCATENATE(封面!D7,封面!F7,封面!G7,封面!H7,封面!I7,封面!J7,封面!K7)</f>
        <v>评估基准日：2024年8月31日</v>
      </c>
      <c r="B3" s="12"/>
      <c r="C3" s="12"/>
      <c r="D3" s="12"/>
      <c r="E3" s="13"/>
      <c r="F3" s="13"/>
      <c r="G3" s="13"/>
      <c r="H3" s="13"/>
      <c r="I3" s="13"/>
      <c r="J3" s="13"/>
      <c r="K3" s="13"/>
      <c r="L3" s="13"/>
      <c r="M3" s="13"/>
      <c r="N3" s="13"/>
    </row>
    <row r="4" customHeight="1" spans="1:14">
      <c r="A4" s="14" t="str">
        <f>封面!D5&amp;封面!F5</f>
        <v>产权持有人：中石油昆仑燃气有限公司开封分公司</v>
      </c>
      <c r="N4" s="15" t="e">
        <f>#REF!</f>
        <v>#REF!</v>
      </c>
    </row>
    <row r="5" s="3" customFormat="1" ht="26.25" customHeight="1" spans="1:24">
      <c r="A5" s="125" t="s">
        <v>462</v>
      </c>
      <c r="B5" s="125" t="s">
        <v>537</v>
      </c>
      <c r="C5" s="125" t="s">
        <v>636</v>
      </c>
      <c r="D5" s="187" t="s">
        <v>999</v>
      </c>
      <c r="E5" s="125" t="s">
        <v>616</v>
      </c>
      <c r="F5" s="125" t="s">
        <v>1000</v>
      </c>
      <c r="G5" s="125" t="s">
        <v>1001</v>
      </c>
      <c r="H5" s="127" t="s">
        <v>1002</v>
      </c>
      <c r="I5" s="188" t="s">
        <v>643</v>
      </c>
      <c r="J5" s="188" t="s">
        <v>434</v>
      </c>
      <c r="K5" s="127" t="s">
        <v>435</v>
      </c>
      <c r="L5" s="127" t="s">
        <v>436</v>
      </c>
      <c r="M5" s="127" t="s">
        <v>467</v>
      </c>
      <c r="N5" s="127" t="s">
        <v>476</v>
      </c>
      <c r="Q5" s="189" t="s">
        <v>1003</v>
      </c>
      <c r="R5" s="190" t="s">
        <v>1004</v>
      </c>
      <c r="S5" s="190" t="s">
        <v>1005</v>
      </c>
      <c r="T5" s="190" t="s">
        <v>1006</v>
      </c>
      <c r="U5" s="167" t="s">
        <v>1007</v>
      </c>
      <c r="V5" s="191" t="s">
        <v>1008</v>
      </c>
      <c r="W5" s="167" t="s">
        <v>653</v>
      </c>
      <c r="X5" s="192" t="s">
        <v>1009</v>
      </c>
    </row>
    <row r="6" customHeight="1" spans="1:24">
      <c r="A6" s="20"/>
      <c r="B6" s="21"/>
      <c r="C6" s="21"/>
      <c r="D6" s="134"/>
      <c r="E6" s="29"/>
      <c r="F6" s="29"/>
      <c r="G6" s="20"/>
      <c r="H6" s="59"/>
      <c r="I6" s="51"/>
      <c r="J6" s="26"/>
      <c r="K6" s="24"/>
      <c r="L6" s="24" t="str">
        <f>IF(K6-J6=0,"",(K6-J6))</f>
        <v/>
      </c>
      <c r="M6" s="24" t="str">
        <f>IF(J6=0,"",(K6-J6)/J6*100)</f>
        <v/>
      </c>
      <c r="N6" s="25"/>
      <c r="Q6" s="171"/>
      <c r="R6" s="171"/>
      <c r="S6" s="171"/>
      <c r="T6" s="171"/>
      <c r="U6" s="169"/>
      <c r="V6" s="170"/>
      <c r="W6" s="169"/>
      <c r="X6" s="170">
        <f t="shared" ref="X6:X24" si="0">J6+V6</f>
        <v>0</v>
      </c>
    </row>
    <row r="7" customHeight="1" spans="1:24">
      <c r="A7" s="20"/>
      <c r="B7" s="21"/>
      <c r="C7" s="21"/>
      <c r="D7" s="134"/>
      <c r="E7" s="29"/>
      <c r="F7" s="29"/>
      <c r="G7" s="20"/>
      <c r="H7" s="59"/>
      <c r="I7" s="51"/>
      <c r="J7" s="26"/>
      <c r="K7" s="24"/>
      <c r="L7" s="24" t="str">
        <f t="shared" ref="L7:L27" si="1">IF(K7-J7=0,"",(K7-J7))</f>
        <v/>
      </c>
      <c r="M7" s="24" t="str">
        <f t="shared" ref="M7:M27" si="2">IF(J7=0,"",(K7-J7)/J7*100)</f>
        <v/>
      </c>
      <c r="N7" s="25"/>
      <c r="Q7" s="171"/>
      <c r="R7" s="171"/>
      <c r="S7" s="171"/>
      <c r="T7" s="171"/>
      <c r="U7" s="169"/>
      <c r="V7" s="170"/>
      <c r="W7" s="169"/>
      <c r="X7" s="170">
        <f t="shared" si="0"/>
        <v>0</v>
      </c>
    </row>
    <row r="8" customHeight="1" spans="1:24">
      <c r="A8" s="20"/>
      <c r="B8" s="21"/>
      <c r="C8" s="21"/>
      <c r="D8" s="134"/>
      <c r="E8" s="29"/>
      <c r="F8" s="29"/>
      <c r="G8" s="20"/>
      <c r="H8" s="59"/>
      <c r="I8" s="51"/>
      <c r="J8" s="26"/>
      <c r="K8" s="24"/>
      <c r="L8" s="24" t="str">
        <f t="shared" si="1"/>
        <v/>
      </c>
      <c r="M8" s="24" t="str">
        <f t="shared" si="2"/>
        <v/>
      </c>
      <c r="N8" s="25"/>
      <c r="Q8" s="171"/>
      <c r="R8" s="171"/>
      <c r="S8" s="171"/>
      <c r="T8" s="171"/>
      <c r="U8" s="169"/>
      <c r="V8" s="170"/>
      <c r="W8" s="169"/>
      <c r="X8" s="170">
        <f t="shared" si="0"/>
        <v>0</v>
      </c>
    </row>
    <row r="9" customHeight="1" spans="1:24">
      <c r="A9" s="20"/>
      <c r="B9" s="21"/>
      <c r="C9" s="21"/>
      <c r="D9" s="134"/>
      <c r="E9" s="29"/>
      <c r="F9" s="29"/>
      <c r="G9" s="20"/>
      <c r="H9" s="59"/>
      <c r="I9" s="51"/>
      <c r="J9" s="26"/>
      <c r="K9" s="24"/>
      <c r="L9" s="24" t="str">
        <f t="shared" si="1"/>
        <v/>
      </c>
      <c r="M9" s="24" t="str">
        <f t="shared" si="2"/>
        <v/>
      </c>
      <c r="N9" s="25"/>
      <c r="Q9" s="171"/>
      <c r="R9" s="171"/>
      <c r="S9" s="171"/>
      <c r="T9" s="171"/>
      <c r="U9" s="169"/>
      <c r="V9" s="170"/>
      <c r="W9" s="169"/>
      <c r="X9" s="170">
        <f t="shared" si="0"/>
        <v>0</v>
      </c>
    </row>
    <row r="10" customHeight="1" spans="1:24">
      <c r="A10" s="20"/>
      <c r="B10" s="21"/>
      <c r="C10" s="21"/>
      <c r="D10" s="134"/>
      <c r="E10" s="29"/>
      <c r="F10" s="29"/>
      <c r="G10" s="20"/>
      <c r="H10" s="59"/>
      <c r="I10" s="51"/>
      <c r="J10" s="26"/>
      <c r="K10" s="24"/>
      <c r="L10" s="24" t="str">
        <f t="shared" si="1"/>
        <v/>
      </c>
      <c r="M10" s="24" t="str">
        <f t="shared" si="2"/>
        <v/>
      </c>
      <c r="N10" s="25"/>
      <c r="Q10" s="171"/>
      <c r="R10" s="171"/>
      <c r="S10" s="171"/>
      <c r="T10" s="171"/>
      <c r="U10" s="169"/>
      <c r="V10" s="170"/>
      <c r="W10" s="169"/>
      <c r="X10" s="170">
        <f t="shared" si="0"/>
        <v>0</v>
      </c>
    </row>
    <row r="11" customHeight="1" spans="1:24">
      <c r="A11" s="20"/>
      <c r="B11" s="21"/>
      <c r="C11" s="21"/>
      <c r="D11" s="134"/>
      <c r="E11" s="29"/>
      <c r="F11" s="29"/>
      <c r="G11" s="20"/>
      <c r="H11" s="59"/>
      <c r="I11" s="51"/>
      <c r="J11" s="26"/>
      <c r="K11" s="24"/>
      <c r="L11" s="24" t="str">
        <f t="shared" si="1"/>
        <v/>
      </c>
      <c r="M11" s="24" t="str">
        <f t="shared" si="2"/>
        <v/>
      </c>
      <c r="N11" s="25"/>
      <c r="Q11" s="171"/>
      <c r="R11" s="171"/>
      <c r="S11" s="171"/>
      <c r="T11" s="171"/>
      <c r="U11" s="169"/>
      <c r="V11" s="170"/>
      <c r="W11" s="169"/>
      <c r="X11" s="170">
        <f t="shared" si="0"/>
        <v>0</v>
      </c>
    </row>
    <row r="12" customHeight="1" spans="1:24">
      <c r="A12" s="20"/>
      <c r="B12" s="21"/>
      <c r="C12" s="21"/>
      <c r="D12" s="134"/>
      <c r="E12" s="29"/>
      <c r="F12" s="29"/>
      <c r="G12" s="20"/>
      <c r="H12" s="59"/>
      <c r="I12" s="51"/>
      <c r="J12" s="26"/>
      <c r="K12" s="24"/>
      <c r="L12" s="24" t="str">
        <f t="shared" si="1"/>
        <v/>
      </c>
      <c r="M12" s="24" t="str">
        <f t="shared" si="2"/>
        <v/>
      </c>
      <c r="N12" s="25"/>
      <c r="Q12" s="171"/>
      <c r="R12" s="171"/>
      <c r="S12" s="171"/>
      <c r="T12" s="171"/>
      <c r="U12" s="169"/>
      <c r="V12" s="170"/>
      <c r="W12" s="169"/>
      <c r="X12" s="170">
        <f t="shared" si="0"/>
        <v>0</v>
      </c>
    </row>
    <row r="13" customHeight="1" spans="1:24">
      <c r="A13" s="20"/>
      <c r="B13" s="21"/>
      <c r="C13" s="21"/>
      <c r="D13" s="134"/>
      <c r="E13" s="29"/>
      <c r="F13" s="29"/>
      <c r="G13" s="20"/>
      <c r="H13" s="59"/>
      <c r="I13" s="51"/>
      <c r="J13" s="26"/>
      <c r="K13" s="24"/>
      <c r="L13" s="24" t="str">
        <f t="shared" si="1"/>
        <v/>
      </c>
      <c r="M13" s="24" t="str">
        <f t="shared" si="2"/>
        <v/>
      </c>
      <c r="N13" s="25"/>
      <c r="Q13" s="171"/>
      <c r="R13" s="171"/>
      <c r="S13" s="171"/>
      <c r="T13" s="171"/>
      <c r="U13" s="169"/>
      <c r="V13" s="170"/>
      <c r="W13" s="169"/>
      <c r="X13" s="170">
        <f t="shared" si="0"/>
        <v>0</v>
      </c>
    </row>
    <row r="14" customHeight="1" spans="1:24">
      <c r="A14" s="20"/>
      <c r="B14" s="21"/>
      <c r="C14" s="21"/>
      <c r="D14" s="134"/>
      <c r="E14" s="29"/>
      <c r="F14" s="29"/>
      <c r="G14" s="20"/>
      <c r="H14" s="59"/>
      <c r="I14" s="51"/>
      <c r="J14" s="26"/>
      <c r="K14" s="24"/>
      <c r="L14" s="24" t="str">
        <f t="shared" si="1"/>
        <v/>
      </c>
      <c r="M14" s="24" t="str">
        <f t="shared" si="2"/>
        <v/>
      </c>
      <c r="N14" s="25"/>
      <c r="Q14" s="171"/>
      <c r="R14" s="171"/>
      <c r="S14" s="171"/>
      <c r="T14" s="171"/>
      <c r="U14" s="169"/>
      <c r="V14" s="170"/>
      <c r="W14" s="169"/>
      <c r="X14" s="170">
        <f t="shared" si="0"/>
        <v>0</v>
      </c>
    </row>
    <row r="15" customHeight="1" spans="1:24">
      <c r="A15" s="20"/>
      <c r="B15" s="21"/>
      <c r="C15" s="21"/>
      <c r="D15" s="134"/>
      <c r="E15" s="29"/>
      <c r="F15" s="29"/>
      <c r="G15" s="20"/>
      <c r="H15" s="59"/>
      <c r="I15" s="51"/>
      <c r="J15" s="26"/>
      <c r="K15" s="24"/>
      <c r="L15" s="24" t="str">
        <f t="shared" si="1"/>
        <v/>
      </c>
      <c r="M15" s="24" t="str">
        <f t="shared" si="2"/>
        <v/>
      </c>
      <c r="N15" s="25"/>
      <c r="Q15" s="171"/>
      <c r="R15" s="171"/>
      <c r="S15" s="171"/>
      <c r="T15" s="171"/>
      <c r="U15" s="169"/>
      <c r="V15" s="170"/>
      <c r="W15" s="169"/>
      <c r="X15" s="170">
        <f t="shared" si="0"/>
        <v>0</v>
      </c>
    </row>
    <row r="16" customHeight="1" spans="1:24">
      <c r="A16" s="20"/>
      <c r="B16" s="21"/>
      <c r="C16" s="21"/>
      <c r="D16" s="134"/>
      <c r="E16" s="29"/>
      <c r="F16" s="29"/>
      <c r="G16" s="20"/>
      <c r="H16" s="59"/>
      <c r="I16" s="51"/>
      <c r="J16" s="26"/>
      <c r="K16" s="24"/>
      <c r="L16" s="24" t="str">
        <f t="shared" si="1"/>
        <v/>
      </c>
      <c r="M16" s="24" t="str">
        <f t="shared" si="2"/>
        <v/>
      </c>
      <c r="N16" s="25"/>
      <c r="Q16" s="171"/>
      <c r="R16" s="171"/>
      <c r="S16" s="171"/>
      <c r="T16" s="171"/>
      <c r="U16" s="169"/>
      <c r="V16" s="170"/>
      <c r="W16" s="169"/>
      <c r="X16" s="170">
        <f t="shared" si="0"/>
        <v>0</v>
      </c>
    </row>
    <row r="17" customHeight="1" spans="1:24">
      <c r="A17" s="20"/>
      <c r="B17" s="21"/>
      <c r="C17" s="21"/>
      <c r="D17" s="134"/>
      <c r="E17" s="29"/>
      <c r="F17" s="29"/>
      <c r="G17" s="20"/>
      <c r="H17" s="59"/>
      <c r="I17" s="51"/>
      <c r="J17" s="26"/>
      <c r="K17" s="24"/>
      <c r="L17" s="24" t="str">
        <f t="shared" si="1"/>
        <v/>
      </c>
      <c r="M17" s="24" t="str">
        <f t="shared" si="2"/>
        <v/>
      </c>
      <c r="N17" s="25"/>
      <c r="Q17" s="171"/>
      <c r="R17" s="171"/>
      <c r="S17" s="171"/>
      <c r="T17" s="171"/>
      <c r="U17" s="169"/>
      <c r="V17" s="170"/>
      <c r="W17" s="169"/>
      <c r="X17" s="170">
        <f t="shared" si="0"/>
        <v>0</v>
      </c>
    </row>
    <row r="18" customHeight="1" spans="1:24">
      <c r="A18" s="20"/>
      <c r="B18" s="21"/>
      <c r="C18" s="21"/>
      <c r="D18" s="134"/>
      <c r="E18" s="29"/>
      <c r="F18" s="29"/>
      <c r="G18" s="20"/>
      <c r="H18" s="59"/>
      <c r="I18" s="51"/>
      <c r="J18" s="26"/>
      <c r="K18" s="24"/>
      <c r="L18" s="24" t="str">
        <f t="shared" si="1"/>
        <v/>
      </c>
      <c r="M18" s="24" t="str">
        <f t="shared" si="2"/>
        <v/>
      </c>
      <c r="N18" s="25"/>
      <c r="Q18" s="171"/>
      <c r="R18" s="171"/>
      <c r="S18" s="171"/>
      <c r="T18" s="171"/>
      <c r="U18" s="169"/>
      <c r="V18" s="170"/>
      <c r="W18" s="169"/>
      <c r="X18" s="170">
        <f t="shared" si="0"/>
        <v>0</v>
      </c>
    </row>
    <row r="19" customHeight="1" spans="1:24">
      <c r="A19" s="20"/>
      <c r="B19" s="21"/>
      <c r="C19" s="21"/>
      <c r="D19" s="134"/>
      <c r="E19" s="29"/>
      <c r="F19" s="29"/>
      <c r="G19" s="20"/>
      <c r="H19" s="59"/>
      <c r="I19" s="51"/>
      <c r="J19" s="26"/>
      <c r="K19" s="24"/>
      <c r="L19" s="24" t="str">
        <f t="shared" si="1"/>
        <v/>
      </c>
      <c r="M19" s="24" t="str">
        <f t="shared" si="2"/>
        <v/>
      </c>
      <c r="N19" s="25"/>
      <c r="Q19" s="171"/>
      <c r="R19" s="171"/>
      <c r="S19" s="171"/>
      <c r="T19" s="171"/>
      <c r="U19" s="169"/>
      <c r="V19" s="170"/>
      <c r="W19" s="169"/>
      <c r="X19" s="170">
        <f t="shared" si="0"/>
        <v>0</v>
      </c>
    </row>
    <row r="20" customHeight="1" spans="1:24">
      <c r="A20" s="20"/>
      <c r="B20" s="21"/>
      <c r="C20" s="21"/>
      <c r="D20" s="134"/>
      <c r="E20" s="29"/>
      <c r="F20" s="29"/>
      <c r="G20" s="20"/>
      <c r="H20" s="59"/>
      <c r="I20" s="51"/>
      <c r="J20" s="26"/>
      <c r="K20" s="24"/>
      <c r="L20" s="24" t="str">
        <f t="shared" si="1"/>
        <v/>
      </c>
      <c r="M20" s="24" t="str">
        <f t="shared" si="2"/>
        <v/>
      </c>
      <c r="N20" s="25"/>
      <c r="Q20" s="171"/>
      <c r="R20" s="171"/>
      <c r="S20" s="171"/>
      <c r="T20" s="171"/>
      <c r="U20" s="169"/>
      <c r="V20" s="170"/>
      <c r="W20" s="169"/>
      <c r="X20" s="170">
        <f t="shared" si="0"/>
        <v>0</v>
      </c>
    </row>
    <row r="21" customHeight="1" spans="1:24">
      <c r="A21" s="20"/>
      <c r="B21" s="21"/>
      <c r="C21" s="21"/>
      <c r="D21" s="134"/>
      <c r="E21" s="29"/>
      <c r="F21" s="29"/>
      <c r="G21" s="20"/>
      <c r="H21" s="59"/>
      <c r="I21" s="51"/>
      <c r="J21" s="26"/>
      <c r="K21" s="24"/>
      <c r="L21" s="24" t="str">
        <f t="shared" si="1"/>
        <v/>
      </c>
      <c r="M21" s="24" t="str">
        <f t="shared" si="2"/>
        <v/>
      </c>
      <c r="N21" s="25"/>
      <c r="Q21" s="171"/>
      <c r="R21" s="171"/>
      <c r="S21" s="171"/>
      <c r="T21" s="171"/>
      <c r="U21" s="169"/>
      <c r="V21" s="170"/>
      <c r="W21" s="169"/>
      <c r="X21" s="170">
        <f t="shared" si="0"/>
        <v>0</v>
      </c>
    </row>
    <row r="22" customHeight="1" spans="1:24">
      <c r="A22" s="20"/>
      <c r="B22" s="21"/>
      <c r="C22" s="21"/>
      <c r="D22" s="134"/>
      <c r="E22" s="29"/>
      <c r="F22" s="29"/>
      <c r="G22" s="20"/>
      <c r="H22" s="59"/>
      <c r="I22" s="51"/>
      <c r="J22" s="26"/>
      <c r="K22" s="24"/>
      <c r="L22" s="24" t="str">
        <f t="shared" si="1"/>
        <v/>
      </c>
      <c r="M22" s="24" t="str">
        <f t="shared" si="2"/>
        <v/>
      </c>
      <c r="N22" s="25"/>
      <c r="Q22" s="171"/>
      <c r="R22" s="171"/>
      <c r="S22" s="171"/>
      <c r="T22" s="171"/>
      <c r="U22" s="169"/>
      <c r="V22" s="170"/>
      <c r="W22" s="169"/>
      <c r="X22" s="170">
        <f t="shared" si="0"/>
        <v>0</v>
      </c>
    </row>
    <row r="23" customHeight="1" spans="1:24">
      <c r="A23" s="20"/>
      <c r="B23" s="21"/>
      <c r="C23" s="21"/>
      <c r="D23" s="134"/>
      <c r="E23" s="29"/>
      <c r="F23" s="29"/>
      <c r="G23" s="20"/>
      <c r="H23" s="59"/>
      <c r="I23" s="51"/>
      <c r="J23" s="26"/>
      <c r="K23" s="24"/>
      <c r="L23" s="24" t="str">
        <f t="shared" si="1"/>
        <v/>
      </c>
      <c r="M23" s="24" t="str">
        <f t="shared" si="2"/>
        <v/>
      </c>
      <c r="N23" s="25"/>
      <c r="Q23" s="171"/>
      <c r="R23" s="171"/>
      <c r="S23" s="171"/>
      <c r="T23" s="171"/>
      <c r="U23" s="169"/>
      <c r="V23" s="170"/>
      <c r="W23" s="169"/>
      <c r="X23" s="170">
        <f t="shared" si="0"/>
        <v>0</v>
      </c>
    </row>
    <row r="24" customHeight="1" spans="1:24">
      <c r="A24" s="20"/>
      <c r="B24" s="21"/>
      <c r="C24" s="21"/>
      <c r="D24" s="134"/>
      <c r="E24" s="29"/>
      <c r="F24" s="29"/>
      <c r="G24" s="20"/>
      <c r="H24" s="59"/>
      <c r="I24" s="51"/>
      <c r="J24" s="26"/>
      <c r="K24" s="24"/>
      <c r="L24" s="24" t="str">
        <f t="shared" si="1"/>
        <v/>
      </c>
      <c r="M24" s="24" t="str">
        <f t="shared" si="2"/>
        <v/>
      </c>
      <c r="N24" s="25"/>
      <c r="Q24" s="171"/>
      <c r="R24" s="171"/>
      <c r="S24" s="171"/>
      <c r="T24" s="171"/>
      <c r="U24" s="169"/>
      <c r="V24" s="170"/>
      <c r="W24" s="169"/>
      <c r="X24" s="170">
        <f t="shared" si="0"/>
        <v>0</v>
      </c>
    </row>
    <row r="25" customHeight="1" spans="1:24">
      <c r="A25" s="154" t="s">
        <v>1010</v>
      </c>
      <c r="B25" s="180"/>
      <c r="C25" s="155"/>
      <c r="D25" s="134"/>
      <c r="E25" s="29"/>
      <c r="F25" s="29"/>
      <c r="G25" s="20"/>
      <c r="H25" s="59"/>
      <c r="I25" s="26">
        <f>SUM(I6:I24)</f>
        <v>0</v>
      </c>
      <c r="J25" s="26">
        <f>SUM(J6:J24)</f>
        <v>0</v>
      </c>
      <c r="K25" s="24">
        <f>SUM(K6:K24)</f>
        <v>0</v>
      </c>
      <c r="L25" s="24" t="str">
        <f t="shared" si="1"/>
        <v/>
      </c>
      <c r="M25" s="24" t="str">
        <f t="shared" si="2"/>
        <v/>
      </c>
      <c r="N25" s="25"/>
      <c r="Q25" s="171"/>
      <c r="R25" s="171"/>
      <c r="S25" s="171"/>
      <c r="T25" s="171"/>
      <c r="U25" s="171"/>
      <c r="V25" s="170">
        <f>SUM(V6:V24)</f>
        <v>0</v>
      </c>
      <c r="W25" s="169"/>
      <c r="X25" s="170">
        <f>SUM(X6:X24)</f>
        <v>0</v>
      </c>
    </row>
    <row r="26" customHeight="1" spans="1:24">
      <c r="A26" s="154" t="s">
        <v>1011</v>
      </c>
      <c r="B26" s="180"/>
      <c r="C26" s="155"/>
      <c r="D26" s="134"/>
      <c r="E26" s="29"/>
      <c r="F26" s="29"/>
      <c r="G26" s="20"/>
      <c r="H26" s="59"/>
      <c r="I26" s="51"/>
      <c r="J26" s="26"/>
      <c r="K26" s="24"/>
      <c r="L26" s="24" t="str">
        <f t="shared" si="1"/>
        <v/>
      </c>
      <c r="M26" s="24" t="str">
        <f t="shared" si="2"/>
        <v/>
      </c>
      <c r="N26" s="25"/>
      <c r="Q26" s="171"/>
      <c r="R26" s="171"/>
      <c r="S26" s="171"/>
      <c r="T26" s="171"/>
      <c r="U26" s="171"/>
      <c r="V26" s="170"/>
      <c r="W26" s="171"/>
      <c r="X26" s="170">
        <f>J26+V26</f>
        <v>0</v>
      </c>
    </row>
    <row r="27" customHeight="1" spans="1:24">
      <c r="A27" s="154" t="s">
        <v>468</v>
      </c>
      <c r="B27" s="180"/>
      <c r="C27" s="155"/>
      <c r="D27" s="188"/>
      <c r="E27" s="29"/>
      <c r="F27" s="29"/>
      <c r="G27" s="20"/>
      <c r="H27" s="59"/>
      <c r="I27" s="26">
        <f>I25-I26</f>
        <v>0</v>
      </c>
      <c r="J27" s="26">
        <f>J25-J26</f>
        <v>0</v>
      </c>
      <c r="K27" s="24">
        <f>K25-K26</f>
        <v>0</v>
      </c>
      <c r="L27" s="24" t="str">
        <f t="shared" si="1"/>
        <v/>
      </c>
      <c r="M27" s="24" t="str">
        <f t="shared" si="2"/>
        <v/>
      </c>
      <c r="N27" s="25"/>
      <c r="Q27" s="171"/>
      <c r="R27" s="171"/>
      <c r="S27" s="171"/>
      <c r="T27" s="171"/>
      <c r="U27" s="171"/>
      <c r="V27" s="170">
        <f>V25-V26</f>
        <v>0</v>
      </c>
      <c r="W27" s="171"/>
      <c r="X27" s="170">
        <f>X25-X26</f>
        <v>0</v>
      </c>
    </row>
    <row r="28" customHeight="1" spans="1:11">
      <c r="A28" s="30" t="str">
        <f>封面!D9&amp;封面!F9</f>
        <v>产权持有人填表人：刘砚岷</v>
      </c>
      <c r="K28" s="5" t="str">
        <f>"评估人员："&amp;封面!F27</f>
        <v>评估人员：崔立伟、陈华</v>
      </c>
    </row>
    <row r="29" customHeight="1" spans="1:1">
      <c r="A29" s="30" t="str">
        <f>CONCATENATE(封面!D13,封面!F13,封面!G13,封面!H13,封面!I13,封面!J13,封面!K13)</f>
        <v>填表日期：2024年9月20日</v>
      </c>
    </row>
  </sheetData>
  <mergeCells count="5">
    <mergeCell ref="A2:N2"/>
    <mergeCell ref="A3:N3"/>
    <mergeCell ref="A25:C25"/>
    <mergeCell ref="A26:C26"/>
    <mergeCell ref="A27:C27"/>
  </mergeCells>
  <dataValidations count="1">
    <dataValidation type="list" allowBlank="1" showInputMessage="1" showErrorMessage="1" sqref="F6:F24">
      <formula1>"尚未开工,正常施工,已完工尚未结算,已结算尚未结转,停工"</formula1>
    </dataValidation>
  </dataValidations>
  <hyperlinks>
    <hyperlink ref="A1" location="索引目录!E57" display="返回索引页"/>
    <hyperlink ref="B1" location="在建工程汇总!B6" display="返回"/>
  </hyperlinks>
  <printOptions horizontalCentered="1"/>
  <pageMargins left="0.354330708661417" right="0.354330708661417" top="0.78740157480315" bottom="0.78740157480315" header="1.06299212598425" footer="0.511811023622047"/>
  <pageSetup paperSize="9" scale="58" fitToHeight="0" orientation="landscape"/>
  <headerFooter alignWithMargins="0">
    <oddHeader>&amp;R&amp;"宋体,常规"&amp;9表&amp;"Times New Roman,常规"4-10-1
&amp;"宋体,常规"共&amp;"Times New Roman,常规"&amp;N&amp;"宋体,常规"页第&amp;"Times New Roman,常规"&amp;P&amp;"宋体,常规"页</oddHeader>
  </headerFooter>
  <legacyDrawing r:id="rId2"/>
</worksheet>
</file>

<file path=xl/worksheets/sheet8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9"/>
  <sheetViews>
    <sheetView workbookViewId="0">
      <selection activeCell="A2" sqref="A2:X2"/>
    </sheetView>
  </sheetViews>
  <sheetFormatPr defaultColWidth="11" defaultRowHeight="15.75" customHeight="1"/>
  <cols>
    <col min="1" max="1" width="4.6" style="4" customWidth="1"/>
    <col min="2" max="2" width="18.6" style="4" customWidth="1"/>
    <col min="3" max="3" width="12.4" style="4" customWidth="1"/>
    <col min="4" max="4" width="4.5" style="4" customWidth="1"/>
    <col min="5" max="5" width="7.1" style="5" customWidth="1"/>
    <col min="6" max="6" width="10.1" style="4" customWidth="1"/>
    <col min="7" max="7" width="11.6" style="4" customWidth="1"/>
    <col min="8" max="8" width="12.1" style="4" customWidth="1"/>
    <col min="9" max="9" width="12.1" style="5" customWidth="1"/>
    <col min="10" max="10" width="9" style="5" customWidth="1" outlineLevel="1"/>
    <col min="11" max="11" width="7.9" style="5" customWidth="1" outlineLevel="1"/>
    <col min="12" max="12" width="10.6" style="5" customWidth="1" outlineLevel="1"/>
    <col min="13" max="13" width="11" style="5" customWidth="1" outlineLevel="1"/>
    <col min="14" max="15" width="6.6" style="5" customWidth="1"/>
    <col min="16" max="16" width="11.1" style="5" customWidth="1"/>
    <col min="17" max="17" width="9.6" style="5" customWidth="1"/>
    <col min="18" max="18" width="7.5" style="5" customWidth="1"/>
    <col min="19" max="19" width="6.9" style="5" customWidth="1"/>
    <col min="20" max="20" width="6.6" style="5" customWidth="1"/>
    <col min="21" max="21" width="9" style="5" customWidth="1"/>
    <col min="22" max="22" width="6.5" style="5" customWidth="1"/>
    <col min="23" max="23" width="4.5" style="5" customWidth="1"/>
    <col min="24" max="24" width="8.6" style="5" customWidth="1"/>
    <col min="25" max="25" width="9" style="5" customWidth="1"/>
    <col min="26" max="29" width="13" style="5" customWidth="1" outlineLevel="1"/>
    <col min="30" max="31" width="9" style="5" customWidth="1"/>
    <col min="32" max="16384" width="11" style="5"/>
  </cols>
  <sheetData>
    <row r="1" s="1" customFormat="1" ht="12" customHeight="1" spans="1:24">
      <c r="A1" s="6" t="s">
        <v>135</v>
      </c>
      <c r="B1" s="38" t="s">
        <v>429</v>
      </c>
      <c r="C1" s="38"/>
      <c r="D1" s="38"/>
      <c r="E1" s="148"/>
      <c r="F1" s="8"/>
      <c r="G1" s="8"/>
      <c r="H1" s="8"/>
      <c r="I1" s="9"/>
      <c r="J1" s="9"/>
      <c r="K1" s="9"/>
      <c r="L1" s="9"/>
      <c r="M1" s="9"/>
      <c r="N1" s="9"/>
      <c r="O1" s="9"/>
      <c r="P1" s="9"/>
      <c r="Q1" s="9"/>
      <c r="R1" s="9"/>
      <c r="S1" s="9"/>
      <c r="T1" s="9"/>
      <c r="U1" s="9"/>
      <c r="V1" s="9"/>
      <c r="W1" s="9"/>
      <c r="X1" s="9"/>
    </row>
    <row r="2" s="2" customFormat="1" ht="29.4" customHeight="1" spans="1:24">
      <c r="A2" s="10" t="s">
        <v>1012</v>
      </c>
      <c r="B2" s="11"/>
      <c r="C2" s="11"/>
      <c r="D2" s="11"/>
      <c r="E2" s="11"/>
      <c r="F2" s="11"/>
      <c r="G2" s="11"/>
      <c r="H2" s="11"/>
      <c r="I2" s="11"/>
      <c r="J2" s="11"/>
      <c r="K2" s="11"/>
      <c r="L2" s="11"/>
      <c r="M2" s="11"/>
      <c r="N2" s="11"/>
      <c r="O2" s="11"/>
      <c r="P2" s="11"/>
      <c r="Q2" s="11"/>
      <c r="R2" s="11"/>
      <c r="S2" s="11"/>
      <c r="T2" s="11"/>
      <c r="U2" s="11"/>
      <c r="V2" s="11"/>
      <c r="W2" s="11"/>
      <c r="X2" s="11"/>
    </row>
    <row r="3" ht="14.25" customHeight="1" spans="1:24">
      <c r="A3" s="12" t="str">
        <f>CONCATENATE(封面!D7,封面!F7,封面!G7,封面!H7,封面!I7,封面!J7,封面!K7)</f>
        <v>评估基准日：2024年8月31日</v>
      </c>
      <c r="B3" s="12"/>
      <c r="C3" s="12"/>
      <c r="D3" s="12"/>
      <c r="E3" s="12"/>
      <c r="F3" s="12"/>
      <c r="G3" s="12"/>
      <c r="H3" s="12"/>
      <c r="I3" s="12"/>
      <c r="J3" s="12"/>
      <c r="K3" s="12"/>
      <c r="L3" s="12"/>
      <c r="M3" s="12"/>
      <c r="N3" s="12"/>
      <c r="O3" s="12"/>
      <c r="P3" s="12"/>
      <c r="Q3" s="13"/>
      <c r="R3" s="13"/>
      <c r="S3" s="13"/>
      <c r="T3" s="13"/>
      <c r="U3" s="13"/>
      <c r="V3" s="13"/>
      <c r="W3" s="13"/>
      <c r="X3" s="13"/>
    </row>
    <row r="4" customHeight="1" spans="1:24">
      <c r="A4" s="14" t="str">
        <f>封面!D5&amp;封面!F5</f>
        <v>产权持有人：中石油昆仑燃气有限公司开封分公司</v>
      </c>
      <c r="X4" s="15" t="e">
        <f>#REF!</f>
        <v>#REF!</v>
      </c>
    </row>
    <row r="5" s="3" customFormat="1" customHeight="1" spans="1:29">
      <c r="A5" s="16" t="s">
        <v>462</v>
      </c>
      <c r="B5" s="16" t="s">
        <v>537</v>
      </c>
      <c r="C5" s="41" t="s">
        <v>592</v>
      </c>
      <c r="D5" s="110" t="s">
        <v>593</v>
      </c>
      <c r="E5" s="42" t="s">
        <v>510</v>
      </c>
      <c r="F5" s="110" t="s">
        <v>616</v>
      </c>
      <c r="G5" s="131" t="s">
        <v>1000</v>
      </c>
      <c r="H5" s="41" t="s">
        <v>1001</v>
      </c>
      <c r="I5" s="42" t="s">
        <v>1002</v>
      </c>
      <c r="J5" s="19" t="s">
        <v>433</v>
      </c>
      <c r="K5" s="46"/>
      <c r="L5" s="46"/>
      <c r="M5" s="52"/>
      <c r="N5" s="145" t="s">
        <v>434</v>
      </c>
      <c r="O5" s="145"/>
      <c r="P5" s="145"/>
      <c r="Q5" s="146"/>
      <c r="R5" s="19" t="s">
        <v>435</v>
      </c>
      <c r="S5" s="46"/>
      <c r="T5" s="46"/>
      <c r="U5" s="46"/>
      <c r="V5" s="42" t="s">
        <v>436</v>
      </c>
      <c r="W5" s="111" t="s">
        <v>467</v>
      </c>
      <c r="X5" s="111" t="s">
        <v>476</v>
      </c>
      <c r="Z5" s="182" t="s">
        <v>1007</v>
      </c>
      <c r="AA5" s="183" t="s">
        <v>1008</v>
      </c>
      <c r="AB5" s="182" t="s">
        <v>653</v>
      </c>
      <c r="AC5" s="184" t="s">
        <v>1009</v>
      </c>
    </row>
    <row r="6" s="3" customFormat="1" ht="21.75" customHeight="1" spans="1:29">
      <c r="A6" s="43"/>
      <c r="B6" s="43"/>
      <c r="C6" s="44"/>
      <c r="D6" s="43"/>
      <c r="E6" s="45"/>
      <c r="F6" s="43"/>
      <c r="G6" s="132"/>
      <c r="H6" s="44"/>
      <c r="I6" s="45"/>
      <c r="J6" s="19" t="s">
        <v>1013</v>
      </c>
      <c r="K6" s="19" t="s">
        <v>1014</v>
      </c>
      <c r="L6" s="19" t="s">
        <v>1015</v>
      </c>
      <c r="M6" s="17" t="s">
        <v>598</v>
      </c>
      <c r="N6" s="55" t="s">
        <v>1013</v>
      </c>
      <c r="O6" s="19" t="s">
        <v>1014</v>
      </c>
      <c r="P6" s="111" t="s">
        <v>1015</v>
      </c>
      <c r="Q6" s="19" t="s">
        <v>598</v>
      </c>
      <c r="R6" s="19" t="s">
        <v>1013</v>
      </c>
      <c r="S6" s="19" t="s">
        <v>1014</v>
      </c>
      <c r="T6" s="111" t="s">
        <v>1015</v>
      </c>
      <c r="U6" s="19" t="s">
        <v>598</v>
      </c>
      <c r="V6" s="181"/>
      <c r="W6" s="46"/>
      <c r="X6" s="46"/>
      <c r="Z6" s="185"/>
      <c r="AA6" s="185"/>
      <c r="AB6" s="185"/>
      <c r="AC6" s="186"/>
    </row>
    <row r="7" customHeight="1" spans="1:29">
      <c r="A7" s="20"/>
      <c r="B7" s="21"/>
      <c r="C7" s="21"/>
      <c r="D7" s="21"/>
      <c r="E7" s="134"/>
      <c r="F7" s="29"/>
      <c r="G7" s="29"/>
      <c r="H7" s="20"/>
      <c r="I7" s="59"/>
      <c r="J7" s="24"/>
      <c r="K7" s="24"/>
      <c r="L7" s="24"/>
      <c r="M7" s="23"/>
      <c r="N7" s="26"/>
      <c r="O7" s="24"/>
      <c r="P7" s="24"/>
      <c r="Q7" s="24"/>
      <c r="R7" s="24"/>
      <c r="S7" s="24"/>
      <c r="T7" s="24"/>
      <c r="U7" s="24"/>
      <c r="V7" s="24" t="str">
        <f t="shared" ref="V7:V27" si="0">IF(U7-Q7=0,"",(U7-Q7))</f>
        <v/>
      </c>
      <c r="W7" s="24" t="str">
        <f t="shared" ref="W7:W27" si="1">IF(Q7=0,"",(U7-Q7)/Q7*100)</f>
        <v/>
      </c>
      <c r="X7" s="25"/>
      <c r="Z7" s="169"/>
      <c r="AA7" s="170"/>
      <c r="AB7" s="169"/>
      <c r="AC7" s="170">
        <f>Q7+AA7</f>
        <v>0</v>
      </c>
    </row>
    <row r="8" customHeight="1" spans="1:29">
      <c r="A8" s="20"/>
      <c r="B8" s="21"/>
      <c r="C8" s="21"/>
      <c r="D8" s="21"/>
      <c r="E8" s="134"/>
      <c r="F8" s="29"/>
      <c r="G8" s="29"/>
      <c r="H8" s="20"/>
      <c r="I8" s="59"/>
      <c r="J8" s="24"/>
      <c r="K8" s="24"/>
      <c r="L8" s="24"/>
      <c r="M8" s="23"/>
      <c r="N8" s="26"/>
      <c r="O8" s="24"/>
      <c r="P8" s="24"/>
      <c r="Q8" s="24"/>
      <c r="R8" s="24"/>
      <c r="S8" s="24"/>
      <c r="T8" s="24"/>
      <c r="U8" s="24"/>
      <c r="V8" s="24" t="str">
        <f t="shared" si="0"/>
        <v/>
      </c>
      <c r="W8" s="24" t="str">
        <f t="shared" si="1"/>
        <v/>
      </c>
      <c r="X8" s="25"/>
      <c r="Z8" s="169"/>
      <c r="AA8" s="170"/>
      <c r="AB8" s="169"/>
      <c r="AC8" s="170">
        <f t="shared" ref="AC8:AC24" si="2">Q8+AA8</f>
        <v>0</v>
      </c>
    </row>
    <row r="9" customHeight="1" spans="1:29">
      <c r="A9" s="20"/>
      <c r="B9" s="21"/>
      <c r="C9" s="21"/>
      <c r="D9" s="21"/>
      <c r="E9" s="134"/>
      <c r="F9" s="29"/>
      <c r="G9" s="29"/>
      <c r="H9" s="20"/>
      <c r="I9" s="59"/>
      <c r="J9" s="24"/>
      <c r="K9" s="24"/>
      <c r="L9" s="24"/>
      <c r="M9" s="23"/>
      <c r="N9" s="26"/>
      <c r="O9" s="24"/>
      <c r="P9" s="24"/>
      <c r="Q9" s="24"/>
      <c r="R9" s="24"/>
      <c r="S9" s="24"/>
      <c r="T9" s="24"/>
      <c r="U9" s="24"/>
      <c r="V9" s="24" t="str">
        <f t="shared" si="0"/>
        <v/>
      </c>
      <c r="W9" s="24" t="str">
        <f t="shared" si="1"/>
        <v/>
      </c>
      <c r="X9" s="25"/>
      <c r="Z9" s="169"/>
      <c r="AA9" s="170"/>
      <c r="AB9" s="169"/>
      <c r="AC9" s="170">
        <f t="shared" si="2"/>
        <v>0</v>
      </c>
    </row>
    <row r="10" customHeight="1" spans="1:29">
      <c r="A10" s="20"/>
      <c r="B10" s="21"/>
      <c r="C10" s="21"/>
      <c r="D10" s="21"/>
      <c r="E10" s="134"/>
      <c r="F10" s="29"/>
      <c r="G10" s="29"/>
      <c r="H10" s="20"/>
      <c r="I10" s="59"/>
      <c r="J10" s="24"/>
      <c r="K10" s="24"/>
      <c r="L10" s="24"/>
      <c r="M10" s="23"/>
      <c r="N10" s="26"/>
      <c r="O10" s="24"/>
      <c r="P10" s="24"/>
      <c r="Q10" s="24"/>
      <c r="R10" s="24"/>
      <c r="S10" s="24"/>
      <c r="T10" s="24"/>
      <c r="U10" s="24"/>
      <c r="V10" s="24" t="str">
        <f t="shared" si="0"/>
        <v/>
      </c>
      <c r="W10" s="24" t="str">
        <f t="shared" si="1"/>
        <v/>
      </c>
      <c r="X10" s="25"/>
      <c r="Z10" s="169"/>
      <c r="AA10" s="170"/>
      <c r="AB10" s="169"/>
      <c r="AC10" s="170">
        <f t="shared" si="2"/>
        <v>0</v>
      </c>
    </row>
    <row r="11" customHeight="1" spans="1:29">
      <c r="A11" s="20"/>
      <c r="B11" s="21"/>
      <c r="C11" s="21"/>
      <c r="D11" s="21"/>
      <c r="E11" s="134"/>
      <c r="F11" s="29"/>
      <c r="G11" s="29"/>
      <c r="H11" s="20"/>
      <c r="I11" s="59"/>
      <c r="J11" s="24"/>
      <c r="K11" s="24"/>
      <c r="L11" s="24"/>
      <c r="M11" s="23"/>
      <c r="N11" s="26"/>
      <c r="O11" s="24"/>
      <c r="P11" s="24"/>
      <c r="Q11" s="24"/>
      <c r="R11" s="24"/>
      <c r="S11" s="24"/>
      <c r="T11" s="24"/>
      <c r="U11" s="24"/>
      <c r="V11" s="24" t="str">
        <f t="shared" si="0"/>
        <v/>
      </c>
      <c r="W11" s="24" t="str">
        <f t="shared" si="1"/>
        <v/>
      </c>
      <c r="X11" s="25"/>
      <c r="Z11" s="169"/>
      <c r="AA11" s="170"/>
      <c r="AB11" s="169"/>
      <c r="AC11" s="170">
        <f t="shared" si="2"/>
        <v>0</v>
      </c>
    </row>
    <row r="12" customHeight="1" spans="1:29">
      <c r="A12" s="20"/>
      <c r="B12" s="21"/>
      <c r="C12" s="21"/>
      <c r="D12" s="21"/>
      <c r="E12" s="134"/>
      <c r="F12" s="29"/>
      <c r="G12" s="29"/>
      <c r="H12" s="20"/>
      <c r="I12" s="59"/>
      <c r="J12" s="24"/>
      <c r="K12" s="24"/>
      <c r="L12" s="24"/>
      <c r="M12" s="23"/>
      <c r="N12" s="26"/>
      <c r="O12" s="24"/>
      <c r="P12" s="24"/>
      <c r="Q12" s="24"/>
      <c r="R12" s="24"/>
      <c r="S12" s="24"/>
      <c r="T12" s="24"/>
      <c r="U12" s="24"/>
      <c r="V12" s="24" t="str">
        <f t="shared" si="0"/>
        <v/>
      </c>
      <c r="W12" s="24" t="str">
        <f t="shared" si="1"/>
        <v/>
      </c>
      <c r="X12" s="25"/>
      <c r="Z12" s="169"/>
      <c r="AA12" s="170"/>
      <c r="AB12" s="169"/>
      <c r="AC12" s="170">
        <f t="shared" si="2"/>
        <v>0</v>
      </c>
    </row>
    <row r="13" customHeight="1" spans="1:29">
      <c r="A13" s="20"/>
      <c r="B13" s="21"/>
      <c r="C13" s="21"/>
      <c r="D13" s="21"/>
      <c r="E13" s="134"/>
      <c r="F13" s="29"/>
      <c r="G13" s="29"/>
      <c r="H13" s="20"/>
      <c r="I13" s="59"/>
      <c r="J13" s="24"/>
      <c r="K13" s="24"/>
      <c r="L13" s="24"/>
      <c r="M13" s="23"/>
      <c r="N13" s="26"/>
      <c r="O13" s="24"/>
      <c r="P13" s="24"/>
      <c r="Q13" s="24"/>
      <c r="R13" s="24"/>
      <c r="S13" s="24"/>
      <c r="T13" s="24"/>
      <c r="U13" s="24"/>
      <c r="V13" s="24" t="str">
        <f t="shared" si="0"/>
        <v/>
      </c>
      <c r="W13" s="24" t="str">
        <f t="shared" si="1"/>
        <v/>
      </c>
      <c r="X13" s="25"/>
      <c r="Z13" s="169"/>
      <c r="AA13" s="170"/>
      <c r="AB13" s="169"/>
      <c r="AC13" s="170">
        <f t="shared" si="2"/>
        <v>0</v>
      </c>
    </row>
    <row r="14" customHeight="1" spans="1:29">
      <c r="A14" s="20"/>
      <c r="B14" s="21"/>
      <c r="C14" s="21"/>
      <c r="D14" s="21"/>
      <c r="E14" s="134"/>
      <c r="F14" s="29"/>
      <c r="G14" s="29"/>
      <c r="H14" s="20"/>
      <c r="I14" s="59"/>
      <c r="J14" s="24"/>
      <c r="K14" s="24"/>
      <c r="L14" s="24"/>
      <c r="M14" s="23"/>
      <c r="N14" s="26"/>
      <c r="O14" s="24"/>
      <c r="P14" s="24"/>
      <c r="Q14" s="24"/>
      <c r="R14" s="24"/>
      <c r="S14" s="24"/>
      <c r="T14" s="24"/>
      <c r="U14" s="24"/>
      <c r="V14" s="24" t="str">
        <f t="shared" si="0"/>
        <v/>
      </c>
      <c r="W14" s="24" t="str">
        <f t="shared" si="1"/>
        <v/>
      </c>
      <c r="X14" s="25"/>
      <c r="Z14" s="169"/>
      <c r="AA14" s="170"/>
      <c r="AB14" s="169"/>
      <c r="AC14" s="170">
        <f t="shared" si="2"/>
        <v>0</v>
      </c>
    </row>
    <row r="15" customHeight="1" spans="1:29">
      <c r="A15" s="20"/>
      <c r="B15" s="21"/>
      <c r="C15" s="21"/>
      <c r="D15" s="21"/>
      <c r="E15" s="134"/>
      <c r="F15" s="29"/>
      <c r="G15" s="29"/>
      <c r="H15" s="20"/>
      <c r="I15" s="59"/>
      <c r="J15" s="24"/>
      <c r="K15" s="24"/>
      <c r="L15" s="24"/>
      <c r="M15" s="23"/>
      <c r="N15" s="26"/>
      <c r="O15" s="24"/>
      <c r="P15" s="24"/>
      <c r="Q15" s="24"/>
      <c r="R15" s="24"/>
      <c r="S15" s="24"/>
      <c r="T15" s="24"/>
      <c r="U15" s="24"/>
      <c r="V15" s="24" t="str">
        <f t="shared" si="0"/>
        <v/>
      </c>
      <c r="W15" s="24" t="str">
        <f t="shared" si="1"/>
        <v/>
      </c>
      <c r="X15" s="25"/>
      <c r="Z15" s="169"/>
      <c r="AA15" s="170"/>
      <c r="AB15" s="169"/>
      <c r="AC15" s="170">
        <f t="shared" si="2"/>
        <v>0</v>
      </c>
    </row>
    <row r="16" customHeight="1" spans="1:29">
      <c r="A16" s="20"/>
      <c r="B16" s="21"/>
      <c r="C16" s="21"/>
      <c r="D16" s="21"/>
      <c r="E16" s="134"/>
      <c r="F16" s="29"/>
      <c r="G16" s="29"/>
      <c r="H16" s="20"/>
      <c r="I16" s="59"/>
      <c r="J16" s="24"/>
      <c r="K16" s="24"/>
      <c r="L16" s="24"/>
      <c r="M16" s="23"/>
      <c r="N16" s="26"/>
      <c r="O16" s="24"/>
      <c r="P16" s="24"/>
      <c r="Q16" s="24"/>
      <c r="R16" s="24"/>
      <c r="S16" s="24"/>
      <c r="T16" s="24"/>
      <c r="U16" s="24"/>
      <c r="V16" s="24" t="str">
        <f t="shared" si="0"/>
        <v/>
      </c>
      <c r="W16" s="24" t="str">
        <f t="shared" si="1"/>
        <v/>
      </c>
      <c r="X16" s="25"/>
      <c r="Z16" s="169"/>
      <c r="AA16" s="170"/>
      <c r="AB16" s="169"/>
      <c r="AC16" s="170">
        <f t="shared" si="2"/>
        <v>0</v>
      </c>
    </row>
    <row r="17" customHeight="1" spans="1:29">
      <c r="A17" s="20"/>
      <c r="B17" s="21"/>
      <c r="C17" s="21"/>
      <c r="D17" s="21"/>
      <c r="E17" s="134"/>
      <c r="F17" s="29"/>
      <c r="G17" s="29"/>
      <c r="H17" s="20"/>
      <c r="I17" s="59"/>
      <c r="J17" s="24"/>
      <c r="K17" s="24"/>
      <c r="L17" s="24"/>
      <c r="M17" s="23"/>
      <c r="N17" s="26"/>
      <c r="O17" s="24"/>
      <c r="P17" s="24"/>
      <c r="Q17" s="24"/>
      <c r="R17" s="24"/>
      <c r="S17" s="24"/>
      <c r="T17" s="24"/>
      <c r="U17" s="24"/>
      <c r="V17" s="24" t="str">
        <f t="shared" si="0"/>
        <v/>
      </c>
      <c r="W17" s="24" t="str">
        <f t="shared" si="1"/>
        <v/>
      </c>
      <c r="X17" s="25"/>
      <c r="Z17" s="169"/>
      <c r="AA17" s="170"/>
      <c r="AB17" s="169"/>
      <c r="AC17" s="170">
        <f t="shared" si="2"/>
        <v>0</v>
      </c>
    </row>
    <row r="18" customHeight="1" spans="1:29">
      <c r="A18" s="20"/>
      <c r="B18" s="21"/>
      <c r="C18" s="21"/>
      <c r="D18" s="21"/>
      <c r="E18" s="134"/>
      <c r="F18" s="29"/>
      <c r="G18" s="29"/>
      <c r="H18" s="20"/>
      <c r="I18" s="59"/>
      <c r="J18" s="24"/>
      <c r="K18" s="24"/>
      <c r="L18" s="24"/>
      <c r="M18" s="23"/>
      <c r="N18" s="26"/>
      <c r="O18" s="24"/>
      <c r="P18" s="24"/>
      <c r="Q18" s="24"/>
      <c r="R18" s="24"/>
      <c r="S18" s="24"/>
      <c r="T18" s="24"/>
      <c r="U18" s="24"/>
      <c r="V18" s="24" t="str">
        <f t="shared" si="0"/>
        <v/>
      </c>
      <c r="W18" s="24" t="str">
        <f t="shared" si="1"/>
        <v/>
      </c>
      <c r="X18" s="25"/>
      <c r="Z18" s="169"/>
      <c r="AA18" s="170"/>
      <c r="AB18" s="169"/>
      <c r="AC18" s="170">
        <f t="shared" si="2"/>
        <v>0</v>
      </c>
    </row>
    <row r="19" customHeight="1" spans="1:29">
      <c r="A19" s="20"/>
      <c r="B19" s="21"/>
      <c r="C19" s="21"/>
      <c r="D19" s="21"/>
      <c r="E19" s="134"/>
      <c r="F19" s="29"/>
      <c r="G19" s="29"/>
      <c r="H19" s="20"/>
      <c r="I19" s="59"/>
      <c r="J19" s="24"/>
      <c r="K19" s="24"/>
      <c r="L19" s="24"/>
      <c r="M19" s="23"/>
      <c r="N19" s="26"/>
      <c r="O19" s="24"/>
      <c r="P19" s="24"/>
      <c r="Q19" s="24"/>
      <c r="R19" s="24"/>
      <c r="S19" s="24"/>
      <c r="T19" s="24"/>
      <c r="U19" s="24"/>
      <c r="V19" s="24" t="str">
        <f t="shared" si="0"/>
        <v/>
      </c>
      <c r="W19" s="24" t="str">
        <f t="shared" si="1"/>
        <v/>
      </c>
      <c r="X19" s="25"/>
      <c r="Z19" s="169"/>
      <c r="AA19" s="170"/>
      <c r="AB19" s="169"/>
      <c r="AC19" s="170">
        <f t="shared" si="2"/>
        <v>0</v>
      </c>
    </row>
    <row r="20" customHeight="1" spans="1:29">
      <c r="A20" s="20"/>
      <c r="B20" s="21"/>
      <c r="C20" s="21"/>
      <c r="D20" s="21"/>
      <c r="E20" s="134"/>
      <c r="F20" s="29"/>
      <c r="G20" s="29"/>
      <c r="H20" s="20"/>
      <c r="I20" s="59"/>
      <c r="J20" s="24"/>
      <c r="K20" s="24"/>
      <c r="L20" s="24"/>
      <c r="M20" s="23"/>
      <c r="N20" s="26"/>
      <c r="O20" s="24"/>
      <c r="P20" s="24"/>
      <c r="Q20" s="24"/>
      <c r="R20" s="24"/>
      <c r="S20" s="24"/>
      <c r="T20" s="24"/>
      <c r="U20" s="24"/>
      <c r="V20" s="24" t="str">
        <f t="shared" si="0"/>
        <v/>
      </c>
      <c r="W20" s="24" t="str">
        <f t="shared" si="1"/>
        <v/>
      </c>
      <c r="X20" s="25"/>
      <c r="Z20" s="169"/>
      <c r="AA20" s="170"/>
      <c r="AB20" s="169"/>
      <c r="AC20" s="170">
        <f t="shared" si="2"/>
        <v>0</v>
      </c>
    </row>
    <row r="21" customHeight="1" spans="1:29">
      <c r="A21" s="20"/>
      <c r="B21" s="21"/>
      <c r="C21" s="21"/>
      <c r="D21" s="21"/>
      <c r="E21" s="134"/>
      <c r="F21" s="29"/>
      <c r="G21" s="29"/>
      <c r="H21" s="20"/>
      <c r="I21" s="59"/>
      <c r="J21" s="24"/>
      <c r="K21" s="24"/>
      <c r="L21" s="24"/>
      <c r="M21" s="23"/>
      <c r="N21" s="26"/>
      <c r="O21" s="24"/>
      <c r="P21" s="24"/>
      <c r="Q21" s="24"/>
      <c r="R21" s="24"/>
      <c r="S21" s="24"/>
      <c r="T21" s="24"/>
      <c r="U21" s="24"/>
      <c r="V21" s="24" t="str">
        <f t="shared" si="0"/>
        <v/>
      </c>
      <c r="W21" s="24" t="str">
        <f t="shared" si="1"/>
        <v/>
      </c>
      <c r="X21" s="25"/>
      <c r="Z21" s="169"/>
      <c r="AA21" s="170"/>
      <c r="AB21" s="169"/>
      <c r="AC21" s="170">
        <f t="shared" si="2"/>
        <v>0</v>
      </c>
    </row>
    <row r="22" customHeight="1" spans="1:29">
      <c r="A22" s="20"/>
      <c r="B22" s="21"/>
      <c r="C22" s="21"/>
      <c r="D22" s="21"/>
      <c r="E22" s="134"/>
      <c r="F22" s="29"/>
      <c r="G22" s="29"/>
      <c r="H22" s="20"/>
      <c r="I22" s="59"/>
      <c r="J22" s="24"/>
      <c r="K22" s="24"/>
      <c r="L22" s="24"/>
      <c r="M22" s="23"/>
      <c r="N22" s="26"/>
      <c r="O22" s="24"/>
      <c r="P22" s="24"/>
      <c r="Q22" s="24"/>
      <c r="R22" s="24"/>
      <c r="S22" s="24"/>
      <c r="T22" s="24"/>
      <c r="U22" s="24"/>
      <c r="V22" s="24" t="str">
        <f t="shared" si="0"/>
        <v/>
      </c>
      <c r="W22" s="24" t="str">
        <f t="shared" si="1"/>
        <v/>
      </c>
      <c r="X22" s="25"/>
      <c r="Z22" s="169"/>
      <c r="AA22" s="170"/>
      <c r="AB22" s="169"/>
      <c r="AC22" s="170">
        <f t="shared" si="2"/>
        <v>0</v>
      </c>
    </row>
    <row r="23" customHeight="1" spans="1:29">
      <c r="A23" s="20"/>
      <c r="B23" s="21"/>
      <c r="C23" s="21"/>
      <c r="D23" s="21"/>
      <c r="E23" s="134"/>
      <c r="F23" s="29"/>
      <c r="G23" s="29"/>
      <c r="H23" s="20"/>
      <c r="I23" s="59"/>
      <c r="J23" s="24"/>
      <c r="K23" s="24"/>
      <c r="L23" s="24"/>
      <c r="M23" s="23"/>
      <c r="N23" s="26"/>
      <c r="O23" s="24"/>
      <c r="P23" s="24"/>
      <c r="Q23" s="24"/>
      <c r="R23" s="24"/>
      <c r="S23" s="24"/>
      <c r="T23" s="24"/>
      <c r="U23" s="24"/>
      <c r="V23" s="24" t="str">
        <f t="shared" si="0"/>
        <v/>
      </c>
      <c r="W23" s="24" t="str">
        <f t="shared" si="1"/>
        <v/>
      </c>
      <c r="X23" s="25"/>
      <c r="Z23" s="169"/>
      <c r="AA23" s="170"/>
      <c r="AB23" s="169"/>
      <c r="AC23" s="170">
        <f t="shared" si="2"/>
        <v>0</v>
      </c>
    </row>
    <row r="24" customHeight="1" spans="1:29">
      <c r="A24" s="20"/>
      <c r="B24" s="21"/>
      <c r="C24" s="21"/>
      <c r="D24" s="21"/>
      <c r="E24" s="134"/>
      <c r="F24" s="29"/>
      <c r="G24" s="29"/>
      <c r="H24" s="20"/>
      <c r="I24" s="59"/>
      <c r="J24" s="24"/>
      <c r="K24" s="24"/>
      <c r="L24" s="24"/>
      <c r="M24" s="23"/>
      <c r="N24" s="26"/>
      <c r="O24" s="24"/>
      <c r="P24" s="24"/>
      <c r="Q24" s="24"/>
      <c r="R24" s="24"/>
      <c r="S24" s="24"/>
      <c r="T24" s="24"/>
      <c r="U24" s="24"/>
      <c r="V24" s="24" t="str">
        <f t="shared" si="0"/>
        <v/>
      </c>
      <c r="W24" s="24" t="str">
        <f t="shared" si="1"/>
        <v/>
      </c>
      <c r="X24" s="25"/>
      <c r="Z24" s="169"/>
      <c r="AA24" s="170"/>
      <c r="AB24" s="169"/>
      <c r="AC24" s="170">
        <f t="shared" si="2"/>
        <v>0</v>
      </c>
    </row>
    <row r="25" customHeight="1" spans="1:29">
      <c r="A25" s="154" t="s">
        <v>1010</v>
      </c>
      <c r="B25" s="180"/>
      <c r="C25" s="155"/>
      <c r="D25" s="21"/>
      <c r="E25" s="134"/>
      <c r="F25" s="29"/>
      <c r="G25" s="29"/>
      <c r="H25" s="29"/>
      <c r="I25" s="59"/>
      <c r="J25" s="24"/>
      <c r="K25" s="24"/>
      <c r="L25" s="24"/>
      <c r="M25" s="23">
        <f>SUM(M7:M24)</f>
        <v>0</v>
      </c>
      <c r="N25" s="26"/>
      <c r="O25" s="24"/>
      <c r="P25" s="24"/>
      <c r="Q25" s="24">
        <f>SUM(Q7:Q24)</f>
        <v>0</v>
      </c>
      <c r="R25" s="24"/>
      <c r="S25" s="24"/>
      <c r="T25" s="24"/>
      <c r="U25" s="24">
        <f>SUM(U7:U24)</f>
        <v>0</v>
      </c>
      <c r="V25" s="24" t="str">
        <f t="shared" si="0"/>
        <v/>
      </c>
      <c r="W25" s="24" t="str">
        <f t="shared" si="1"/>
        <v/>
      </c>
      <c r="X25" s="25"/>
      <c r="Z25" s="171"/>
      <c r="AA25" s="170">
        <f>SUM(AA7:AA24)</f>
        <v>0</v>
      </c>
      <c r="AB25" s="169"/>
      <c r="AC25" s="170">
        <f>SUM(AC7:AC24)</f>
        <v>0</v>
      </c>
    </row>
    <row r="26" customHeight="1" spans="1:29">
      <c r="A26" s="154" t="s">
        <v>1016</v>
      </c>
      <c r="B26" s="180"/>
      <c r="C26" s="155"/>
      <c r="D26" s="21"/>
      <c r="E26" s="134"/>
      <c r="F26" s="29"/>
      <c r="G26" s="29"/>
      <c r="H26" s="29"/>
      <c r="I26" s="59"/>
      <c r="J26" s="24"/>
      <c r="K26" s="24"/>
      <c r="L26" s="24"/>
      <c r="M26" s="23"/>
      <c r="N26" s="26"/>
      <c r="O26" s="24"/>
      <c r="P26" s="24"/>
      <c r="Q26" s="24"/>
      <c r="R26" s="24"/>
      <c r="S26" s="24"/>
      <c r="T26" s="24"/>
      <c r="U26" s="24"/>
      <c r="V26" s="24" t="str">
        <f t="shared" si="0"/>
        <v/>
      </c>
      <c r="W26" s="24" t="str">
        <f t="shared" si="1"/>
        <v/>
      </c>
      <c r="X26" s="25"/>
      <c r="Z26" s="171"/>
      <c r="AA26" s="170"/>
      <c r="AB26" s="171"/>
      <c r="AC26" s="170">
        <f>Q26+AA26</f>
        <v>0</v>
      </c>
    </row>
    <row r="27" customHeight="1" spans="1:29">
      <c r="A27" s="154" t="s">
        <v>468</v>
      </c>
      <c r="B27" s="180"/>
      <c r="C27" s="155"/>
      <c r="D27" s="125"/>
      <c r="E27" s="127"/>
      <c r="F27" s="29"/>
      <c r="G27" s="29"/>
      <c r="H27" s="29"/>
      <c r="I27" s="59"/>
      <c r="J27" s="24"/>
      <c r="K27" s="24"/>
      <c r="L27" s="24"/>
      <c r="M27" s="23">
        <f>M25-M26</f>
        <v>0</v>
      </c>
      <c r="N27" s="26"/>
      <c r="O27" s="24"/>
      <c r="P27" s="24"/>
      <c r="Q27" s="24">
        <f>Q25-Q26</f>
        <v>0</v>
      </c>
      <c r="R27" s="24"/>
      <c r="S27" s="24"/>
      <c r="T27" s="24"/>
      <c r="U27" s="24">
        <f>U25-U26</f>
        <v>0</v>
      </c>
      <c r="V27" s="24" t="str">
        <f t="shared" si="0"/>
        <v/>
      </c>
      <c r="W27" s="24" t="str">
        <f t="shared" si="1"/>
        <v/>
      </c>
      <c r="X27" s="25"/>
      <c r="Z27" s="171"/>
      <c r="AA27" s="170">
        <f>AA25-AA26</f>
        <v>0</v>
      </c>
      <c r="AB27" s="171"/>
      <c r="AC27" s="170">
        <f>AC25-AC26</f>
        <v>0</v>
      </c>
    </row>
    <row r="28" customHeight="1" spans="1:20">
      <c r="A28" s="30" t="str">
        <f>封面!D9&amp;封面!F9</f>
        <v>产权持有人填表人：刘砚岷</v>
      </c>
      <c r="T28" s="5" t="str">
        <f>"评估人员："&amp;封面!F29</f>
        <v>评估人员：</v>
      </c>
    </row>
    <row r="29" customHeight="1" spans="1:1">
      <c r="A29" s="30" t="str">
        <f>CONCATENATE(封面!D13,封面!F13,封面!G13,封面!H13,封面!I13,封面!J13,封面!K13)</f>
        <v>填表日期：2024年9月20日</v>
      </c>
    </row>
  </sheetData>
  <mergeCells count="24">
    <mergeCell ref="A2:X2"/>
    <mergeCell ref="A3:X3"/>
    <mergeCell ref="J5:M5"/>
    <mergeCell ref="N5:Q5"/>
    <mergeCell ref="R5:U5"/>
    <mergeCell ref="A25:C25"/>
    <mergeCell ref="A26:C26"/>
    <mergeCell ref="A27:C27"/>
    <mergeCell ref="A5:A6"/>
    <mergeCell ref="B5:B6"/>
    <mergeCell ref="C5:C6"/>
    <mergeCell ref="D5:D6"/>
    <mergeCell ref="E5:E6"/>
    <mergeCell ref="F5:F6"/>
    <mergeCell ref="G5:G6"/>
    <mergeCell ref="H5:H6"/>
    <mergeCell ref="I5:I6"/>
    <mergeCell ref="V5:V6"/>
    <mergeCell ref="W5:W6"/>
    <mergeCell ref="X5:X6"/>
    <mergeCell ref="Z5:Z6"/>
    <mergeCell ref="AA5:AA6"/>
    <mergeCell ref="AB5:AB6"/>
    <mergeCell ref="AC5:AC6"/>
  </mergeCells>
  <dataValidations count="1">
    <dataValidation type="list" allowBlank="1" showInputMessage="1" showErrorMessage="1" sqref="G7:G24">
      <formula1>"尚未开工,正常施工,已完工尚未结算,已结算尚未结转,停工"</formula1>
    </dataValidation>
  </dataValidations>
  <hyperlinks>
    <hyperlink ref="A1" location="索引目录!E50" display="返回索引页"/>
    <hyperlink ref="B1" location="在建工程汇总!B7" display="返回"/>
  </hyperlinks>
  <printOptions horizontalCentered="1"/>
  <pageMargins left="0.354330708661417" right="0.354330708661417" top="0.78740157480315" bottom="0.78740157480315" header="1.02362204724409" footer="0.511811023622047"/>
  <pageSetup paperSize="9" scale="49" fitToHeight="0" orientation="landscape"/>
  <headerFooter alignWithMargins="0">
    <oddHeader>&amp;R&amp;"宋体,常规"&amp;9表&amp;"Times New Roman,常规"4-10-2
&amp;"宋体,常规"共&amp;"Times New Roman,常规"&amp;N&amp;"宋体,常规"页第&amp;"Times New Roman,常规"&amp;P&amp;"宋体,常规"页</oddHeader>
  </headerFooter>
  <legacyDrawing r:id="rId2"/>
</worksheet>
</file>

<file path=xl/worksheets/sheet8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N29"/>
  <sheetViews>
    <sheetView workbookViewId="0">
      <selection activeCell="A2" sqref="A2:X2"/>
    </sheetView>
  </sheetViews>
  <sheetFormatPr defaultColWidth="11" defaultRowHeight="15.75" customHeight="1"/>
  <cols>
    <col min="1" max="1" width="6.6" style="4" customWidth="1"/>
    <col min="2" max="3" width="15.1" style="4" customWidth="1"/>
    <col min="4" max="5" width="6" style="5" customWidth="1"/>
    <col min="6" max="6" width="16" style="4" customWidth="1"/>
    <col min="7" max="7" width="8.4" style="4" customWidth="1"/>
    <col min="8" max="8" width="8.1" style="4" customWidth="1"/>
    <col min="9" max="9" width="8" style="4" customWidth="1"/>
    <col min="10" max="10" width="6.4" style="5" customWidth="1"/>
    <col min="11" max="12" width="8.5" style="4" customWidth="1"/>
    <col min="13" max="14" width="8.5" style="5" customWidth="1"/>
    <col min="15" max="15" width="9.6" style="5" customWidth="1" outlineLevel="1"/>
    <col min="16" max="19" width="9.5" style="5" customWidth="1" outlineLevel="1"/>
    <col min="20" max="20" width="11.6" style="5" customWidth="1"/>
    <col min="21" max="22" width="9.5" style="5" customWidth="1"/>
    <col min="23" max="23" width="7.9" style="5" customWidth="1"/>
    <col min="24" max="25" width="5.6" style="5" customWidth="1"/>
    <col min="26" max="26" width="12.5" style="5" customWidth="1" outlineLevel="1"/>
    <col min="27" max="27" width="18.1" style="5" customWidth="1" outlineLevel="1"/>
    <col min="28" max="28" width="11.9" style="5" customWidth="1" outlineLevel="1"/>
    <col min="29" max="29" width="18.9" style="5" customWidth="1" outlineLevel="1"/>
    <col min="30" max="30" width="9" style="5" customWidth="1"/>
    <col min="31" max="47" width="8" style="4" customWidth="1" outlineLevel="1"/>
    <col min="48" max="48" width="9" style="5" customWidth="1"/>
    <col min="49" max="57" width="9" style="5" customWidth="1" outlineLevel="1"/>
    <col min="58" max="66" width="11" style="5" customWidth="1" outlineLevel="1"/>
    <col min="67" max="16384" width="11" style="5"/>
  </cols>
  <sheetData>
    <row r="1" s="1" customFormat="1" ht="12" customHeight="1" spans="1:47">
      <c r="A1" s="6" t="s">
        <v>135</v>
      </c>
      <c r="B1" s="107" t="s">
        <v>429</v>
      </c>
      <c r="C1" s="38"/>
      <c r="D1" s="148"/>
      <c r="E1" s="148"/>
      <c r="F1" s="38"/>
      <c r="G1" s="38"/>
      <c r="H1" s="38"/>
      <c r="I1" s="38"/>
      <c r="J1" s="148"/>
      <c r="K1" s="38"/>
      <c r="L1" s="38"/>
      <c r="M1" s="148"/>
      <c r="N1" s="148"/>
      <c r="O1" s="9"/>
      <c r="P1" s="9"/>
      <c r="Q1" s="9"/>
      <c r="R1" s="9"/>
      <c r="S1" s="9"/>
      <c r="T1" s="9"/>
      <c r="U1" s="9"/>
      <c r="V1" s="9"/>
      <c r="W1" s="9"/>
      <c r="X1" s="9"/>
      <c r="Y1" s="9"/>
      <c r="Z1" s="9"/>
      <c r="AA1" s="9"/>
      <c r="AB1" s="9"/>
      <c r="AC1" s="9"/>
      <c r="AE1" s="38"/>
      <c r="AF1" s="38"/>
      <c r="AG1" s="38"/>
      <c r="AH1" s="38"/>
      <c r="AI1" s="38"/>
      <c r="AJ1" s="38"/>
      <c r="AK1" s="38"/>
      <c r="AL1" s="38"/>
      <c r="AM1" s="38"/>
      <c r="AN1" s="38"/>
      <c r="AO1" s="38"/>
      <c r="AP1" s="38"/>
      <c r="AQ1" s="38"/>
      <c r="AR1" s="38"/>
      <c r="AS1" s="38"/>
      <c r="AT1" s="38"/>
      <c r="AU1" s="38"/>
    </row>
    <row r="2" s="2" customFormat="1" ht="29.4" customHeight="1" spans="1:29">
      <c r="A2" s="10" t="s">
        <v>1017</v>
      </c>
      <c r="B2" s="11"/>
      <c r="C2" s="11"/>
      <c r="D2" s="11"/>
      <c r="E2" s="11"/>
      <c r="F2" s="11"/>
      <c r="G2" s="11"/>
      <c r="H2" s="11"/>
      <c r="I2" s="11"/>
      <c r="J2" s="11"/>
      <c r="K2" s="11"/>
      <c r="L2" s="11"/>
      <c r="M2" s="11"/>
      <c r="N2" s="11"/>
      <c r="O2" s="11"/>
      <c r="P2" s="11"/>
      <c r="Q2" s="11"/>
      <c r="R2" s="11"/>
      <c r="S2" s="11"/>
      <c r="T2" s="11"/>
      <c r="U2" s="11"/>
      <c r="V2" s="11"/>
      <c r="W2" s="11"/>
      <c r="X2" s="11"/>
      <c r="Y2" s="113"/>
      <c r="Z2" s="113"/>
      <c r="AA2" s="113"/>
      <c r="AB2" s="113"/>
      <c r="AC2" s="113"/>
    </row>
    <row r="3" ht="14.25" customHeight="1" spans="1:47">
      <c r="A3" s="12" t="str">
        <f>CONCATENATE(封面!D7,封面!F7,封面!G7,封面!H7,封面!I7,封面!J7,封面!K7)</f>
        <v>评估基准日：2024年8月31日</v>
      </c>
      <c r="B3" s="12"/>
      <c r="C3" s="12"/>
      <c r="D3" s="12"/>
      <c r="E3" s="12"/>
      <c r="F3" s="12"/>
      <c r="G3" s="12"/>
      <c r="H3" s="12"/>
      <c r="I3" s="12"/>
      <c r="J3" s="12"/>
      <c r="K3" s="12"/>
      <c r="L3" s="12"/>
      <c r="M3" s="12"/>
      <c r="N3" s="12"/>
      <c r="O3" s="12"/>
      <c r="P3" s="12"/>
      <c r="Q3" s="12"/>
      <c r="R3" s="12"/>
      <c r="S3" s="12"/>
      <c r="T3" s="13"/>
      <c r="U3" s="13"/>
      <c r="V3" s="13"/>
      <c r="W3" s="13"/>
      <c r="X3" s="13"/>
      <c r="Y3" s="3"/>
      <c r="Z3" s="3"/>
      <c r="AA3" s="3"/>
      <c r="AB3" s="3"/>
      <c r="AC3" s="3"/>
      <c r="AE3" s="5"/>
      <c r="AF3" s="5"/>
      <c r="AG3" s="5"/>
      <c r="AH3" s="5"/>
      <c r="AI3" s="5"/>
      <c r="AJ3" s="5"/>
      <c r="AK3" s="5"/>
      <c r="AL3" s="5"/>
      <c r="AM3" s="5"/>
      <c r="AN3" s="5"/>
      <c r="AO3" s="5"/>
      <c r="AP3" s="5"/>
      <c r="AQ3" s="5"/>
      <c r="AR3" s="5"/>
      <c r="AS3" s="5"/>
      <c r="AT3" s="5"/>
      <c r="AU3" s="5"/>
    </row>
    <row r="4" customHeight="1" spans="1:29">
      <c r="A4" s="14" t="str">
        <f>封面!D5&amp;封面!F5</f>
        <v>产权持有人：中石油昆仑燃气有限公司开封分公司</v>
      </c>
      <c r="X4" s="15" t="e">
        <f>#REF!</f>
        <v>#REF!</v>
      </c>
      <c r="Y4" s="15"/>
      <c r="Z4" s="15"/>
      <c r="AA4" s="15"/>
      <c r="AB4" s="15"/>
      <c r="AC4" s="15"/>
    </row>
    <row r="5" s="3" customFormat="1" customHeight="1" spans="1:66">
      <c r="A5" s="43" t="s">
        <v>705</v>
      </c>
      <c r="B5" s="43" t="s">
        <v>803</v>
      </c>
      <c r="C5" s="77" t="s">
        <v>825</v>
      </c>
      <c r="D5" s="149" t="s">
        <v>805</v>
      </c>
      <c r="E5" s="150" t="s">
        <v>1018</v>
      </c>
      <c r="F5" s="110" t="s">
        <v>1019</v>
      </c>
      <c r="G5" s="110" t="s">
        <v>829</v>
      </c>
      <c r="H5" s="151" t="s">
        <v>1020</v>
      </c>
      <c r="I5" s="156" t="s">
        <v>1021</v>
      </c>
      <c r="J5" s="157" t="s">
        <v>1022</v>
      </c>
      <c r="K5" s="128" t="s">
        <v>1023</v>
      </c>
      <c r="L5" s="131" t="s">
        <v>1000</v>
      </c>
      <c r="M5" s="42" t="s">
        <v>1001</v>
      </c>
      <c r="N5" s="42" t="s">
        <v>1002</v>
      </c>
      <c r="O5" s="158" t="s">
        <v>433</v>
      </c>
      <c r="P5" s="53"/>
      <c r="Q5" s="53"/>
      <c r="R5" s="53"/>
      <c r="S5" s="160"/>
      <c r="T5" s="161" t="s">
        <v>434</v>
      </c>
      <c r="U5" s="162" t="s">
        <v>435</v>
      </c>
      <c r="V5" s="42" t="s">
        <v>436</v>
      </c>
      <c r="W5" s="111" t="s">
        <v>467</v>
      </c>
      <c r="X5" s="111" t="s">
        <v>476</v>
      </c>
      <c r="Y5" s="166"/>
      <c r="Z5" s="167" t="s">
        <v>1007</v>
      </c>
      <c r="AA5" s="167" t="s">
        <v>1024</v>
      </c>
      <c r="AB5" s="167" t="s">
        <v>653</v>
      </c>
      <c r="AC5" s="167" t="s">
        <v>1025</v>
      </c>
      <c r="AE5" s="141" t="s">
        <v>1026</v>
      </c>
      <c r="AF5" s="141" t="s">
        <v>1027</v>
      </c>
      <c r="AG5" s="141" t="s">
        <v>1028</v>
      </c>
      <c r="AH5" s="141" t="s">
        <v>1029</v>
      </c>
      <c r="AI5" s="141" t="s">
        <v>1030</v>
      </c>
      <c r="AJ5" s="172" t="s">
        <v>1031</v>
      </c>
      <c r="AK5" s="173"/>
      <c r="AL5" s="173"/>
      <c r="AM5" s="173"/>
      <c r="AN5" s="173"/>
      <c r="AO5" s="173"/>
      <c r="AP5" s="173"/>
      <c r="AQ5" s="173"/>
      <c r="AR5" s="173"/>
      <c r="AS5" s="173"/>
      <c r="AT5" s="173"/>
      <c r="AU5" s="174"/>
      <c r="AW5" s="175" t="s">
        <v>1032</v>
      </c>
      <c r="AX5" s="176"/>
      <c r="AY5" s="176"/>
      <c r="AZ5" s="176"/>
      <c r="BA5" s="176"/>
      <c r="BB5" s="176"/>
      <c r="BC5" s="176"/>
      <c r="BD5" s="176"/>
      <c r="BE5" s="176"/>
      <c r="BF5" s="176"/>
      <c r="BG5" s="176"/>
      <c r="BH5" s="176"/>
      <c r="BI5" s="176"/>
      <c r="BJ5" s="176"/>
      <c r="BK5" s="176"/>
      <c r="BL5" s="176"/>
      <c r="BM5" s="176"/>
      <c r="BN5" s="179"/>
    </row>
    <row r="6" s="3" customFormat="1" customHeight="1" spans="1:66">
      <c r="A6" s="43"/>
      <c r="B6" s="43"/>
      <c r="C6" s="152"/>
      <c r="D6" s="46"/>
      <c r="E6" s="46"/>
      <c r="F6" s="43"/>
      <c r="G6" s="43"/>
      <c r="H6" s="153"/>
      <c r="I6" s="153"/>
      <c r="J6" s="159"/>
      <c r="K6" s="43"/>
      <c r="L6" s="132"/>
      <c r="M6" s="45"/>
      <c r="N6" s="45"/>
      <c r="O6" s="143" t="s">
        <v>1033</v>
      </c>
      <c r="P6" s="143" t="s">
        <v>1034</v>
      </c>
      <c r="Q6" s="143" t="s">
        <v>1035</v>
      </c>
      <c r="R6" s="143" t="s">
        <v>676</v>
      </c>
      <c r="S6" s="89" t="s">
        <v>598</v>
      </c>
      <c r="T6" s="163"/>
      <c r="U6" s="164"/>
      <c r="V6" s="165"/>
      <c r="W6" s="111"/>
      <c r="X6" s="111"/>
      <c r="Y6" s="166"/>
      <c r="Z6" s="167"/>
      <c r="AA6" s="167"/>
      <c r="AB6" s="167"/>
      <c r="AC6" s="167"/>
      <c r="AE6" s="142"/>
      <c r="AF6" s="142"/>
      <c r="AG6" s="142"/>
      <c r="AH6" s="142"/>
      <c r="AI6" s="142"/>
      <c r="AJ6" s="120" t="s">
        <v>1036</v>
      </c>
      <c r="AK6" s="120" t="s">
        <v>1037</v>
      </c>
      <c r="AL6" s="120" t="s">
        <v>1038</v>
      </c>
      <c r="AM6" s="120" t="s">
        <v>1039</v>
      </c>
      <c r="AN6" s="120" t="s">
        <v>1040</v>
      </c>
      <c r="AO6" s="120" t="s">
        <v>1041</v>
      </c>
      <c r="AP6" s="120" t="s">
        <v>1042</v>
      </c>
      <c r="AQ6" s="120" t="s">
        <v>1043</v>
      </c>
      <c r="AR6" s="120" t="s">
        <v>1044</v>
      </c>
      <c r="AS6" s="120" t="s">
        <v>1045</v>
      </c>
      <c r="AT6" s="120" t="s">
        <v>1046</v>
      </c>
      <c r="AU6" s="120" t="s">
        <v>1047</v>
      </c>
      <c r="AW6" s="177" t="s">
        <v>1048</v>
      </c>
      <c r="AX6" s="177" t="s">
        <v>1049</v>
      </c>
      <c r="AY6" s="177" t="s">
        <v>1050</v>
      </c>
      <c r="AZ6" s="177" t="s">
        <v>1051</v>
      </c>
      <c r="BA6" s="177" t="s">
        <v>1052</v>
      </c>
      <c r="BB6" s="177" t="s">
        <v>1053</v>
      </c>
      <c r="BC6" s="177" t="s">
        <v>1054</v>
      </c>
      <c r="BD6" s="177" t="s">
        <v>1055</v>
      </c>
      <c r="BE6" s="177" t="s">
        <v>1056</v>
      </c>
      <c r="BF6" s="177" t="s">
        <v>1057</v>
      </c>
      <c r="BG6" s="177" t="s">
        <v>1058</v>
      </c>
      <c r="BH6" s="177" t="s">
        <v>1059</v>
      </c>
      <c r="BI6" s="177" t="s">
        <v>1060</v>
      </c>
      <c r="BJ6" s="177" t="s">
        <v>1061</v>
      </c>
      <c r="BK6" s="177" t="s">
        <v>1062</v>
      </c>
      <c r="BL6" s="177" t="s">
        <v>1063</v>
      </c>
      <c r="BM6" s="177" t="s">
        <v>1064</v>
      </c>
      <c r="BN6" s="177" t="s">
        <v>1065</v>
      </c>
    </row>
    <row r="7" customHeight="1" spans="1:66">
      <c r="A7" s="20"/>
      <c r="B7" s="21"/>
      <c r="C7" s="21"/>
      <c r="D7" s="59"/>
      <c r="E7" s="59"/>
      <c r="F7" s="20"/>
      <c r="G7" s="20"/>
      <c r="H7" s="29"/>
      <c r="I7" s="29"/>
      <c r="J7" s="59"/>
      <c r="K7" s="29"/>
      <c r="L7" s="29"/>
      <c r="M7" s="59"/>
      <c r="N7" s="59"/>
      <c r="O7" s="24"/>
      <c r="P7" s="24"/>
      <c r="Q7" s="24"/>
      <c r="R7" s="24"/>
      <c r="S7" s="23">
        <f>SUM(O7:R7)</f>
        <v>0</v>
      </c>
      <c r="T7" s="24"/>
      <c r="U7" s="24"/>
      <c r="V7" s="24" t="str">
        <f>IF(U7-T7=0,"",(U7-T7))</f>
        <v/>
      </c>
      <c r="W7" s="24" t="str">
        <f>IF(T7=0,"",(U7-T7)/T7*100)</f>
        <v/>
      </c>
      <c r="X7" s="25"/>
      <c r="Y7" s="168"/>
      <c r="Z7" s="169"/>
      <c r="AA7" s="170"/>
      <c r="AB7" s="169"/>
      <c r="AC7" s="170">
        <f>T7+AA7</f>
        <v>0</v>
      </c>
      <c r="AE7" s="120"/>
      <c r="AF7" s="120"/>
      <c r="AG7" s="120"/>
      <c r="AH7" s="120"/>
      <c r="AI7" s="120"/>
      <c r="AJ7" s="120"/>
      <c r="AK7" s="120"/>
      <c r="AL7" s="120"/>
      <c r="AM7" s="120"/>
      <c r="AN7" s="120"/>
      <c r="AO7" s="120"/>
      <c r="AP7" s="120"/>
      <c r="AQ7" s="120"/>
      <c r="AR7" s="120"/>
      <c r="AS7" s="120"/>
      <c r="AT7" s="120"/>
      <c r="AU7" s="120"/>
      <c r="AW7" s="169"/>
      <c r="AX7" s="169"/>
      <c r="AY7" s="169"/>
      <c r="AZ7" s="169"/>
      <c r="BA7" s="169"/>
      <c r="BB7" s="169"/>
      <c r="BC7" s="169"/>
      <c r="BD7" s="169"/>
      <c r="BE7" s="169"/>
      <c r="BF7" s="169"/>
      <c r="BG7" s="169"/>
      <c r="BH7" s="169"/>
      <c r="BI7" s="169"/>
      <c r="BJ7" s="169"/>
      <c r="BK7" s="169"/>
      <c r="BL7" s="169"/>
      <c r="BM7" s="169"/>
      <c r="BN7" s="169"/>
    </row>
    <row r="8" customHeight="1" spans="1:66">
      <c r="A8" s="20"/>
      <c r="B8" s="21"/>
      <c r="C8" s="21"/>
      <c r="D8" s="59"/>
      <c r="E8" s="59"/>
      <c r="F8" s="20"/>
      <c r="G8" s="20"/>
      <c r="H8" s="29"/>
      <c r="I8" s="29"/>
      <c r="J8" s="59"/>
      <c r="K8" s="29"/>
      <c r="L8" s="29"/>
      <c r="M8" s="59"/>
      <c r="N8" s="59"/>
      <c r="O8" s="24"/>
      <c r="P8" s="24"/>
      <c r="Q8" s="24"/>
      <c r="R8" s="24"/>
      <c r="S8" s="23">
        <f t="shared" ref="S8:S14" si="0">SUM(O8:R8)</f>
        <v>0</v>
      </c>
      <c r="T8" s="24"/>
      <c r="U8" s="24"/>
      <c r="V8" s="24" t="str">
        <f>IF(U8-T8=0,"",(U8-T8))</f>
        <v/>
      </c>
      <c r="W8" s="24" t="str">
        <f>IF(T8=0,"",(U8-T8)/T8*100)</f>
        <v/>
      </c>
      <c r="X8" s="25"/>
      <c r="Y8" s="168"/>
      <c r="Z8" s="169"/>
      <c r="AA8" s="170"/>
      <c r="AB8" s="169"/>
      <c r="AC8" s="170">
        <f t="shared" ref="AC8:AC24" si="1">T8+AA8</f>
        <v>0</v>
      </c>
      <c r="AE8" s="120"/>
      <c r="AF8" s="120"/>
      <c r="AG8" s="120"/>
      <c r="AH8" s="120"/>
      <c r="AI8" s="120"/>
      <c r="AJ8" s="120"/>
      <c r="AK8" s="120"/>
      <c r="AL8" s="120"/>
      <c r="AM8" s="120"/>
      <c r="AN8" s="120"/>
      <c r="AO8" s="120"/>
      <c r="AP8" s="120"/>
      <c r="AQ8" s="120"/>
      <c r="AR8" s="120"/>
      <c r="AS8" s="120"/>
      <c r="AT8" s="120"/>
      <c r="AU8" s="120"/>
      <c r="AW8" s="169"/>
      <c r="AX8" s="169"/>
      <c r="AY8" s="169"/>
      <c r="AZ8" s="169"/>
      <c r="BA8" s="169"/>
      <c r="BB8" s="169"/>
      <c r="BC8" s="169"/>
      <c r="BD8" s="169"/>
      <c r="BE8" s="169"/>
      <c r="BF8" s="169"/>
      <c r="BG8" s="169"/>
      <c r="BH8" s="169"/>
      <c r="BI8" s="169"/>
      <c r="BJ8" s="169"/>
      <c r="BK8" s="169"/>
      <c r="BL8" s="169"/>
      <c r="BM8" s="169"/>
      <c r="BN8" s="169"/>
    </row>
    <row r="9" customHeight="1" spans="1:66">
      <c r="A9" s="20"/>
      <c r="B9" s="21"/>
      <c r="C9" s="21"/>
      <c r="D9" s="59"/>
      <c r="E9" s="59"/>
      <c r="F9" s="20"/>
      <c r="G9" s="20"/>
      <c r="H9" s="29"/>
      <c r="I9" s="29"/>
      <c r="J9" s="59"/>
      <c r="K9" s="29"/>
      <c r="L9" s="29"/>
      <c r="M9" s="59"/>
      <c r="N9" s="59"/>
      <c r="O9" s="24"/>
      <c r="P9" s="24"/>
      <c r="Q9" s="24"/>
      <c r="R9" s="24"/>
      <c r="S9" s="23">
        <f t="shared" si="0"/>
        <v>0</v>
      </c>
      <c r="T9" s="24"/>
      <c r="U9" s="24"/>
      <c r="V9" s="24" t="str">
        <f t="shared" ref="V9:V27" si="2">IF(U9-T9=0,"",(U9-T9))</f>
        <v/>
      </c>
      <c r="W9" s="24" t="str">
        <f t="shared" ref="W9:W27" si="3">IF(T9=0,"",(U9-T9)/T9*100)</f>
        <v/>
      </c>
      <c r="X9" s="25"/>
      <c r="Y9" s="168"/>
      <c r="Z9" s="169"/>
      <c r="AA9" s="170"/>
      <c r="AB9" s="169"/>
      <c r="AC9" s="170">
        <f t="shared" si="1"/>
        <v>0</v>
      </c>
      <c r="AE9" s="120"/>
      <c r="AF9" s="120"/>
      <c r="AG9" s="120"/>
      <c r="AH9" s="120"/>
      <c r="AI9" s="120"/>
      <c r="AJ9" s="120"/>
      <c r="AK9" s="120"/>
      <c r="AL9" s="120"/>
      <c r="AM9" s="120"/>
      <c r="AN9" s="120"/>
      <c r="AO9" s="120"/>
      <c r="AP9" s="120"/>
      <c r="AQ9" s="120"/>
      <c r="AR9" s="120"/>
      <c r="AS9" s="120"/>
      <c r="AT9" s="120"/>
      <c r="AU9" s="120"/>
      <c r="AW9" s="169"/>
      <c r="AX9" s="169"/>
      <c r="AY9" s="169"/>
      <c r="AZ9" s="169"/>
      <c r="BA9" s="169"/>
      <c r="BB9" s="169"/>
      <c r="BC9" s="169"/>
      <c r="BD9" s="169"/>
      <c r="BE9" s="169"/>
      <c r="BF9" s="169"/>
      <c r="BG9" s="169"/>
      <c r="BH9" s="169"/>
      <c r="BI9" s="169"/>
      <c r="BJ9" s="169"/>
      <c r="BK9" s="169"/>
      <c r="BL9" s="169"/>
      <c r="BM9" s="169"/>
      <c r="BN9" s="169"/>
    </row>
    <row r="10" customHeight="1" spans="1:66">
      <c r="A10" s="20"/>
      <c r="B10" s="21"/>
      <c r="C10" s="21"/>
      <c r="D10" s="59"/>
      <c r="E10" s="59"/>
      <c r="F10" s="20"/>
      <c r="G10" s="20"/>
      <c r="H10" s="29"/>
      <c r="I10" s="29"/>
      <c r="J10" s="59"/>
      <c r="K10" s="29"/>
      <c r="L10" s="29"/>
      <c r="M10" s="59"/>
      <c r="N10" s="59"/>
      <c r="O10" s="24"/>
      <c r="P10" s="24"/>
      <c r="Q10" s="24"/>
      <c r="R10" s="24"/>
      <c r="S10" s="23">
        <f t="shared" si="0"/>
        <v>0</v>
      </c>
      <c r="T10" s="24"/>
      <c r="U10" s="24"/>
      <c r="V10" s="24" t="str">
        <f t="shared" si="2"/>
        <v/>
      </c>
      <c r="W10" s="24" t="str">
        <f t="shared" si="3"/>
        <v/>
      </c>
      <c r="X10" s="25"/>
      <c r="Y10" s="168"/>
      <c r="Z10" s="169"/>
      <c r="AA10" s="170"/>
      <c r="AB10" s="169"/>
      <c r="AC10" s="170">
        <f t="shared" si="1"/>
        <v>0</v>
      </c>
      <c r="AE10" s="120"/>
      <c r="AF10" s="120"/>
      <c r="AG10" s="120"/>
      <c r="AH10" s="120"/>
      <c r="AI10" s="120"/>
      <c r="AJ10" s="120"/>
      <c r="AK10" s="120"/>
      <c r="AL10" s="120"/>
      <c r="AM10" s="120"/>
      <c r="AN10" s="120"/>
      <c r="AO10" s="120"/>
      <c r="AP10" s="120"/>
      <c r="AQ10" s="120"/>
      <c r="AR10" s="120"/>
      <c r="AS10" s="120"/>
      <c r="AT10" s="120"/>
      <c r="AU10" s="120"/>
      <c r="AW10" s="169"/>
      <c r="AX10" s="169"/>
      <c r="AY10" s="169"/>
      <c r="AZ10" s="169"/>
      <c r="BA10" s="169"/>
      <c r="BB10" s="169"/>
      <c r="BC10" s="169"/>
      <c r="BD10" s="169"/>
      <c r="BE10" s="169"/>
      <c r="BF10" s="169"/>
      <c r="BG10" s="169"/>
      <c r="BH10" s="169"/>
      <c r="BI10" s="169"/>
      <c r="BJ10" s="169"/>
      <c r="BK10" s="169"/>
      <c r="BL10" s="169"/>
      <c r="BM10" s="169"/>
      <c r="BN10" s="169"/>
    </row>
    <row r="11" customHeight="1" spans="1:66">
      <c r="A11" s="20"/>
      <c r="B11" s="21"/>
      <c r="C11" s="21"/>
      <c r="D11" s="59"/>
      <c r="E11" s="59"/>
      <c r="F11" s="20"/>
      <c r="G11" s="20"/>
      <c r="H11" s="29"/>
      <c r="I11" s="29"/>
      <c r="J11" s="59"/>
      <c r="K11" s="29"/>
      <c r="L11" s="29"/>
      <c r="M11" s="59"/>
      <c r="N11" s="59"/>
      <c r="O11" s="24"/>
      <c r="P11" s="24"/>
      <c r="Q11" s="24"/>
      <c r="R11" s="24"/>
      <c r="S11" s="23">
        <f t="shared" si="0"/>
        <v>0</v>
      </c>
      <c r="T11" s="24"/>
      <c r="U11" s="24"/>
      <c r="V11" s="24" t="str">
        <f t="shared" si="2"/>
        <v/>
      </c>
      <c r="W11" s="24" t="str">
        <f t="shared" si="3"/>
        <v/>
      </c>
      <c r="X11" s="25"/>
      <c r="Y11" s="168"/>
      <c r="Z11" s="169"/>
      <c r="AA11" s="170"/>
      <c r="AB11" s="169"/>
      <c r="AC11" s="170">
        <f t="shared" si="1"/>
        <v>0</v>
      </c>
      <c r="AE11" s="120"/>
      <c r="AF11" s="120"/>
      <c r="AG11" s="120"/>
      <c r="AH11" s="120"/>
      <c r="AI11" s="120"/>
      <c r="AJ11" s="120"/>
      <c r="AK11" s="120"/>
      <c r="AL11" s="120"/>
      <c r="AM11" s="120"/>
      <c r="AN11" s="120"/>
      <c r="AO11" s="120"/>
      <c r="AP11" s="120"/>
      <c r="AQ11" s="120"/>
      <c r="AR11" s="120"/>
      <c r="AS11" s="120"/>
      <c r="AT11" s="120"/>
      <c r="AU11" s="120"/>
      <c r="AW11" s="169"/>
      <c r="AX11" s="169"/>
      <c r="AY11" s="169"/>
      <c r="AZ11" s="169"/>
      <c r="BA11" s="169"/>
      <c r="BB11" s="169"/>
      <c r="BC11" s="169"/>
      <c r="BD11" s="169"/>
      <c r="BE11" s="169"/>
      <c r="BF11" s="169"/>
      <c r="BG11" s="169"/>
      <c r="BH11" s="169"/>
      <c r="BI11" s="169"/>
      <c r="BJ11" s="169"/>
      <c r="BK11" s="169"/>
      <c r="BL11" s="169"/>
      <c r="BM11" s="169"/>
      <c r="BN11" s="169"/>
    </row>
    <row r="12" customHeight="1" spans="1:66">
      <c r="A12" s="20"/>
      <c r="B12" s="21"/>
      <c r="C12" s="21"/>
      <c r="D12" s="59"/>
      <c r="E12" s="59"/>
      <c r="F12" s="20"/>
      <c r="G12" s="20"/>
      <c r="H12" s="29"/>
      <c r="I12" s="29"/>
      <c r="J12" s="59"/>
      <c r="K12" s="29"/>
      <c r="L12" s="29"/>
      <c r="M12" s="59"/>
      <c r="N12" s="59"/>
      <c r="O12" s="24"/>
      <c r="P12" s="24"/>
      <c r="Q12" s="24"/>
      <c r="R12" s="24"/>
      <c r="S12" s="23">
        <f t="shared" si="0"/>
        <v>0</v>
      </c>
      <c r="T12" s="24"/>
      <c r="U12" s="24"/>
      <c r="V12" s="24" t="str">
        <f t="shared" si="2"/>
        <v/>
      </c>
      <c r="W12" s="24" t="str">
        <f t="shared" si="3"/>
        <v/>
      </c>
      <c r="X12" s="25"/>
      <c r="Y12" s="168"/>
      <c r="Z12" s="169"/>
      <c r="AA12" s="170"/>
      <c r="AB12" s="169"/>
      <c r="AC12" s="170">
        <f t="shared" si="1"/>
        <v>0</v>
      </c>
      <c r="AE12" s="120"/>
      <c r="AF12" s="120"/>
      <c r="AG12" s="120"/>
      <c r="AH12" s="120"/>
      <c r="AI12" s="120"/>
      <c r="AJ12" s="120"/>
      <c r="AK12" s="120"/>
      <c r="AL12" s="120"/>
      <c r="AM12" s="120"/>
      <c r="AN12" s="120"/>
      <c r="AO12" s="120"/>
      <c r="AP12" s="120"/>
      <c r="AQ12" s="120"/>
      <c r="AR12" s="120"/>
      <c r="AS12" s="120"/>
      <c r="AT12" s="120"/>
      <c r="AU12" s="120"/>
      <c r="AW12" s="169"/>
      <c r="AX12" s="169"/>
      <c r="AY12" s="169"/>
      <c r="AZ12" s="169"/>
      <c r="BA12" s="169"/>
      <c r="BB12" s="169"/>
      <c r="BC12" s="169"/>
      <c r="BD12" s="169"/>
      <c r="BE12" s="169"/>
      <c r="BF12" s="169"/>
      <c r="BG12" s="169"/>
      <c r="BH12" s="169"/>
      <c r="BI12" s="169"/>
      <c r="BJ12" s="169"/>
      <c r="BK12" s="169"/>
      <c r="BL12" s="169"/>
      <c r="BM12" s="169"/>
      <c r="BN12" s="169"/>
    </row>
    <row r="13" customHeight="1" spans="1:66">
      <c r="A13" s="20"/>
      <c r="B13" s="21"/>
      <c r="C13" s="21"/>
      <c r="D13" s="59"/>
      <c r="E13" s="59"/>
      <c r="F13" s="20"/>
      <c r="G13" s="20"/>
      <c r="H13" s="29"/>
      <c r="I13" s="29"/>
      <c r="J13" s="59"/>
      <c r="K13" s="29"/>
      <c r="L13" s="29"/>
      <c r="M13" s="59"/>
      <c r="N13" s="59"/>
      <c r="O13" s="24"/>
      <c r="P13" s="24"/>
      <c r="Q13" s="24"/>
      <c r="R13" s="24"/>
      <c r="S13" s="23">
        <f t="shared" si="0"/>
        <v>0</v>
      </c>
      <c r="T13" s="24"/>
      <c r="U13" s="24"/>
      <c r="V13" s="24" t="str">
        <f t="shared" si="2"/>
        <v/>
      </c>
      <c r="W13" s="24" t="str">
        <f t="shared" si="3"/>
        <v/>
      </c>
      <c r="X13" s="25"/>
      <c r="Y13" s="168"/>
      <c r="Z13" s="169"/>
      <c r="AA13" s="170"/>
      <c r="AB13" s="169"/>
      <c r="AC13" s="170">
        <f t="shared" si="1"/>
        <v>0</v>
      </c>
      <c r="AE13" s="120"/>
      <c r="AF13" s="120"/>
      <c r="AG13" s="120"/>
      <c r="AH13" s="120"/>
      <c r="AI13" s="120"/>
      <c r="AJ13" s="120"/>
      <c r="AK13" s="120"/>
      <c r="AL13" s="120"/>
      <c r="AM13" s="120"/>
      <c r="AN13" s="120"/>
      <c r="AO13" s="120"/>
      <c r="AP13" s="120"/>
      <c r="AQ13" s="120"/>
      <c r="AR13" s="120"/>
      <c r="AS13" s="120"/>
      <c r="AT13" s="120"/>
      <c r="AU13" s="120"/>
      <c r="AW13" s="169"/>
      <c r="AX13" s="169"/>
      <c r="AY13" s="169"/>
      <c r="AZ13" s="169"/>
      <c r="BA13" s="169"/>
      <c r="BB13" s="169"/>
      <c r="BC13" s="169"/>
      <c r="BD13" s="169"/>
      <c r="BE13" s="169"/>
      <c r="BF13" s="169"/>
      <c r="BG13" s="169"/>
      <c r="BH13" s="169"/>
      <c r="BI13" s="169"/>
      <c r="BJ13" s="169"/>
      <c r="BK13" s="169"/>
      <c r="BL13" s="169"/>
      <c r="BM13" s="169"/>
      <c r="BN13" s="169"/>
    </row>
    <row r="14" customHeight="1" spans="1:66">
      <c r="A14" s="20"/>
      <c r="B14" s="21"/>
      <c r="C14" s="21"/>
      <c r="D14" s="59"/>
      <c r="E14" s="59"/>
      <c r="F14" s="20"/>
      <c r="G14" s="20"/>
      <c r="H14" s="29"/>
      <c r="I14" s="29"/>
      <c r="J14" s="59"/>
      <c r="K14" s="29"/>
      <c r="L14" s="29"/>
      <c r="M14" s="59"/>
      <c r="N14" s="59"/>
      <c r="O14" s="24"/>
      <c r="P14" s="24"/>
      <c r="Q14" s="24"/>
      <c r="R14" s="24"/>
      <c r="S14" s="23">
        <f t="shared" si="0"/>
        <v>0</v>
      </c>
      <c r="T14" s="24"/>
      <c r="U14" s="24"/>
      <c r="V14" s="24" t="str">
        <f t="shared" si="2"/>
        <v/>
      </c>
      <c r="W14" s="24" t="str">
        <f t="shared" si="3"/>
        <v/>
      </c>
      <c r="X14" s="25"/>
      <c r="Y14" s="168"/>
      <c r="Z14" s="169"/>
      <c r="AA14" s="170"/>
      <c r="AB14" s="169"/>
      <c r="AC14" s="170">
        <f t="shared" si="1"/>
        <v>0</v>
      </c>
      <c r="AE14" s="120"/>
      <c r="AF14" s="120"/>
      <c r="AG14" s="120"/>
      <c r="AH14" s="120"/>
      <c r="AI14" s="120"/>
      <c r="AJ14" s="120"/>
      <c r="AK14" s="120"/>
      <c r="AL14" s="120"/>
      <c r="AM14" s="120"/>
      <c r="AN14" s="120"/>
      <c r="AO14" s="120"/>
      <c r="AP14" s="120"/>
      <c r="AQ14" s="120"/>
      <c r="AR14" s="120"/>
      <c r="AS14" s="120"/>
      <c r="AT14" s="120"/>
      <c r="AU14" s="120"/>
      <c r="AW14" s="169"/>
      <c r="AX14" s="169"/>
      <c r="AY14" s="169"/>
      <c r="AZ14" s="169"/>
      <c r="BA14" s="169"/>
      <c r="BB14" s="169"/>
      <c r="BC14" s="169"/>
      <c r="BD14" s="169"/>
      <c r="BE14" s="169"/>
      <c r="BF14" s="169"/>
      <c r="BG14" s="169"/>
      <c r="BH14" s="169"/>
      <c r="BI14" s="169"/>
      <c r="BJ14" s="169"/>
      <c r="BK14" s="169"/>
      <c r="BL14" s="169"/>
      <c r="BM14" s="169"/>
      <c r="BN14" s="169"/>
    </row>
    <row r="15" customHeight="1" spans="1:66">
      <c r="A15" s="20"/>
      <c r="B15" s="21"/>
      <c r="C15" s="21"/>
      <c r="D15" s="59"/>
      <c r="E15" s="59"/>
      <c r="F15" s="20"/>
      <c r="G15" s="20"/>
      <c r="H15" s="29"/>
      <c r="I15" s="29"/>
      <c r="J15" s="59"/>
      <c r="K15" s="29"/>
      <c r="L15" s="29"/>
      <c r="M15" s="59"/>
      <c r="N15" s="59"/>
      <c r="O15" s="24"/>
      <c r="P15" s="24"/>
      <c r="Q15" s="24"/>
      <c r="R15" s="24"/>
      <c r="S15" s="23">
        <f t="shared" ref="S15:S22" si="4">SUM(O15:R15)</f>
        <v>0</v>
      </c>
      <c r="T15" s="24"/>
      <c r="U15" s="24"/>
      <c r="V15" s="24" t="str">
        <f t="shared" si="2"/>
        <v/>
      </c>
      <c r="W15" s="24" t="str">
        <f t="shared" si="3"/>
        <v/>
      </c>
      <c r="X15" s="25"/>
      <c r="Y15" s="168"/>
      <c r="Z15" s="169"/>
      <c r="AA15" s="170"/>
      <c r="AB15" s="169"/>
      <c r="AC15" s="170">
        <f t="shared" si="1"/>
        <v>0</v>
      </c>
      <c r="AE15" s="120"/>
      <c r="AF15" s="120"/>
      <c r="AG15" s="120"/>
      <c r="AH15" s="120"/>
      <c r="AI15" s="120"/>
      <c r="AJ15" s="120"/>
      <c r="AK15" s="120"/>
      <c r="AL15" s="120"/>
      <c r="AM15" s="120"/>
      <c r="AN15" s="120"/>
      <c r="AO15" s="120"/>
      <c r="AP15" s="120"/>
      <c r="AQ15" s="120"/>
      <c r="AR15" s="120"/>
      <c r="AS15" s="120"/>
      <c r="AT15" s="120"/>
      <c r="AU15" s="120"/>
      <c r="AW15" s="169"/>
      <c r="AX15" s="169"/>
      <c r="AY15" s="169"/>
      <c r="AZ15" s="169"/>
      <c r="BA15" s="169"/>
      <c r="BB15" s="169"/>
      <c r="BC15" s="169"/>
      <c r="BD15" s="169"/>
      <c r="BE15" s="169"/>
      <c r="BF15" s="169"/>
      <c r="BG15" s="169"/>
      <c r="BH15" s="169"/>
      <c r="BI15" s="169"/>
      <c r="BJ15" s="169"/>
      <c r="BK15" s="169"/>
      <c r="BL15" s="169"/>
      <c r="BM15" s="169"/>
      <c r="BN15" s="169"/>
    </row>
    <row r="16" customHeight="1" spans="1:66">
      <c r="A16" s="20"/>
      <c r="B16" s="21"/>
      <c r="C16" s="21"/>
      <c r="D16" s="59"/>
      <c r="E16" s="59"/>
      <c r="F16" s="20"/>
      <c r="G16" s="20"/>
      <c r="H16" s="29"/>
      <c r="I16" s="29"/>
      <c r="J16" s="59"/>
      <c r="K16" s="29"/>
      <c r="L16" s="29"/>
      <c r="M16" s="59"/>
      <c r="N16" s="59"/>
      <c r="O16" s="24"/>
      <c r="P16" s="24"/>
      <c r="Q16" s="24"/>
      <c r="R16" s="24"/>
      <c r="S16" s="23">
        <f t="shared" si="4"/>
        <v>0</v>
      </c>
      <c r="T16" s="24"/>
      <c r="U16" s="24"/>
      <c r="V16" s="24" t="str">
        <f t="shared" si="2"/>
        <v/>
      </c>
      <c r="W16" s="24" t="str">
        <f t="shared" si="3"/>
        <v/>
      </c>
      <c r="X16" s="25"/>
      <c r="Y16" s="168"/>
      <c r="Z16" s="169"/>
      <c r="AA16" s="170"/>
      <c r="AB16" s="169"/>
      <c r="AC16" s="170">
        <f t="shared" si="1"/>
        <v>0</v>
      </c>
      <c r="AE16" s="120"/>
      <c r="AF16" s="120"/>
      <c r="AG16" s="120"/>
      <c r="AH16" s="120"/>
      <c r="AI16" s="120"/>
      <c r="AJ16" s="120"/>
      <c r="AK16" s="120"/>
      <c r="AL16" s="120"/>
      <c r="AM16" s="120"/>
      <c r="AN16" s="120"/>
      <c r="AO16" s="120"/>
      <c r="AP16" s="120"/>
      <c r="AQ16" s="120"/>
      <c r="AR16" s="120"/>
      <c r="AS16" s="120"/>
      <c r="AT16" s="120"/>
      <c r="AU16" s="120"/>
      <c r="AW16" s="169"/>
      <c r="AX16" s="169"/>
      <c r="AY16" s="169"/>
      <c r="AZ16" s="169"/>
      <c r="BA16" s="169"/>
      <c r="BB16" s="169"/>
      <c r="BC16" s="169"/>
      <c r="BD16" s="169"/>
      <c r="BE16" s="169"/>
      <c r="BF16" s="169"/>
      <c r="BG16" s="169"/>
      <c r="BH16" s="169"/>
      <c r="BI16" s="169"/>
      <c r="BJ16" s="169"/>
      <c r="BK16" s="169"/>
      <c r="BL16" s="169"/>
      <c r="BM16" s="169"/>
      <c r="BN16" s="169"/>
    </row>
    <row r="17" customHeight="1" spans="1:66">
      <c r="A17" s="20"/>
      <c r="B17" s="21"/>
      <c r="C17" s="21"/>
      <c r="D17" s="59"/>
      <c r="E17" s="59"/>
      <c r="F17" s="20"/>
      <c r="G17" s="20"/>
      <c r="H17" s="29"/>
      <c r="I17" s="29"/>
      <c r="J17" s="59"/>
      <c r="K17" s="29"/>
      <c r="L17" s="29"/>
      <c r="M17" s="59"/>
      <c r="N17" s="59"/>
      <c r="O17" s="24"/>
      <c r="P17" s="24"/>
      <c r="Q17" s="24"/>
      <c r="R17" s="24"/>
      <c r="S17" s="23">
        <f t="shared" si="4"/>
        <v>0</v>
      </c>
      <c r="T17" s="24"/>
      <c r="U17" s="24"/>
      <c r="V17" s="24" t="str">
        <f t="shared" si="2"/>
        <v/>
      </c>
      <c r="W17" s="24" t="str">
        <f t="shared" si="3"/>
        <v/>
      </c>
      <c r="X17" s="25"/>
      <c r="Y17" s="168"/>
      <c r="Z17" s="169"/>
      <c r="AA17" s="170"/>
      <c r="AB17" s="169"/>
      <c r="AC17" s="170">
        <f t="shared" si="1"/>
        <v>0</v>
      </c>
      <c r="AE17" s="120"/>
      <c r="AF17" s="120"/>
      <c r="AG17" s="120"/>
      <c r="AH17" s="120"/>
      <c r="AI17" s="120"/>
      <c r="AJ17" s="120"/>
      <c r="AK17" s="120"/>
      <c r="AL17" s="120"/>
      <c r="AM17" s="120"/>
      <c r="AN17" s="120"/>
      <c r="AO17" s="120"/>
      <c r="AP17" s="120"/>
      <c r="AQ17" s="120"/>
      <c r="AR17" s="120"/>
      <c r="AS17" s="120"/>
      <c r="AT17" s="120"/>
      <c r="AU17" s="120"/>
      <c r="AW17" s="169"/>
      <c r="AX17" s="169"/>
      <c r="AY17" s="169"/>
      <c r="AZ17" s="169"/>
      <c r="BA17" s="169"/>
      <c r="BB17" s="169"/>
      <c r="BC17" s="169"/>
      <c r="BD17" s="169"/>
      <c r="BE17" s="169"/>
      <c r="BF17" s="169"/>
      <c r="BG17" s="169"/>
      <c r="BH17" s="169"/>
      <c r="BI17" s="169"/>
      <c r="BJ17" s="169"/>
      <c r="BK17" s="169"/>
      <c r="BL17" s="169"/>
      <c r="BM17" s="169"/>
      <c r="BN17" s="169"/>
    </row>
    <row r="18" customHeight="1" spans="1:66">
      <c r="A18" s="20"/>
      <c r="B18" s="21"/>
      <c r="C18" s="21"/>
      <c r="D18" s="59"/>
      <c r="E18" s="59"/>
      <c r="F18" s="20"/>
      <c r="G18" s="20"/>
      <c r="H18" s="29"/>
      <c r="I18" s="29"/>
      <c r="J18" s="59"/>
      <c r="K18" s="29"/>
      <c r="L18" s="29"/>
      <c r="M18" s="59"/>
      <c r="N18" s="59"/>
      <c r="O18" s="24"/>
      <c r="P18" s="24"/>
      <c r="Q18" s="24"/>
      <c r="R18" s="24"/>
      <c r="S18" s="23">
        <f t="shared" si="4"/>
        <v>0</v>
      </c>
      <c r="T18" s="24"/>
      <c r="U18" s="24"/>
      <c r="V18" s="24" t="str">
        <f t="shared" si="2"/>
        <v/>
      </c>
      <c r="W18" s="24" t="str">
        <f t="shared" si="3"/>
        <v/>
      </c>
      <c r="X18" s="25"/>
      <c r="Y18" s="168"/>
      <c r="Z18" s="169"/>
      <c r="AA18" s="170"/>
      <c r="AB18" s="169"/>
      <c r="AC18" s="170">
        <f t="shared" si="1"/>
        <v>0</v>
      </c>
      <c r="AE18" s="120"/>
      <c r="AF18" s="120"/>
      <c r="AG18" s="120"/>
      <c r="AH18" s="120"/>
      <c r="AI18" s="120"/>
      <c r="AJ18" s="120"/>
      <c r="AK18" s="120"/>
      <c r="AL18" s="120"/>
      <c r="AM18" s="120"/>
      <c r="AN18" s="120"/>
      <c r="AO18" s="120"/>
      <c r="AP18" s="120"/>
      <c r="AQ18" s="120"/>
      <c r="AR18" s="120"/>
      <c r="AS18" s="120"/>
      <c r="AT18" s="120"/>
      <c r="AU18" s="120"/>
      <c r="AW18" s="169"/>
      <c r="AX18" s="169"/>
      <c r="AY18" s="169"/>
      <c r="AZ18" s="169"/>
      <c r="BA18" s="169"/>
      <c r="BB18" s="169"/>
      <c r="BC18" s="169"/>
      <c r="BD18" s="169"/>
      <c r="BE18" s="169"/>
      <c r="BF18" s="169"/>
      <c r="BG18" s="169"/>
      <c r="BH18" s="169"/>
      <c r="BI18" s="169"/>
      <c r="BJ18" s="169"/>
      <c r="BK18" s="169"/>
      <c r="BL18" s="169"/>
      <c r="BM18" s="169"/>
      <c r="BN18" s="169"/>
    </row>
    <row r="19" customHeight="1" spans="1:66">
      <c r="A19" s="20"/>
      <c r="B19" s="21"/>
      <c r="C19" s="21"/>
      <c r="D19" s="59"/>
      <c r="E19" s="59"/>
      <c r="F19" s="20"/>
      <c r="G19" s="20"/>
      <c r="H19" s="29"/>
      <c r="I19" s="29"/>
      <c r="J19" s="59"/>
      <c r="K19" s="29"/>
      <c r="L19" s="29"/>
      <c r="M19" s="59"/>
      <c r="N19" s="59"/>
      <c r="O19" s="24"/>
      <c r="P19" s="24"/>
      <c r="Q19" s="24"/>
      <c r="R19" s="24"/>
      <c r="S19" s="23">
        <f t="shared" si="4"/>
        <v>0</v>
      </c>
      <c r="T19" s="24"/>
      <c r="U19" s="24"/>
      <c r="V19" s="24" t="str">
        <f t="shared" si="2"/>
        <v/>
      </c>
      <c r="W19" s="24" t="str">
        <f t="shared" si="3"/>
        <v/>
      </c>
      <c r="X19" s="25"/>
      <c r="Y19" s="168"/>
      <c r="Z19" s="169"/>
      <c r="AA19" s="170"/>
      <c r="AB19" s="169"/>
      <c r="AC19" s="170">
        <f t="shared" si="1"/>
        <v>0</v>
      </c>
      <c r="AE19" s="120"/>
      <c r="AF19" s="120"/>
      <c r="AG19" s="120"/>
      <c r="AH19" s="120"/>
      <c r="AI19" s="120"/>
      <c r="AJ19" s="120"/>
      <c r="AK19" s="120"/>
      <c r="AL19" s="120"/>
      <c r="AM19" s="120"/>
      <c r="AN19" s="120"/>
      <c r="AO19" s="120"/>
      <c r="AP19" s="120"/>
      <c r="AQ19" s="120"/>
      <c r="AR19" s="120"/>
      <c r="AS19" s="120"/>
      <c r="AT19" s="120"/>
      <c r="AU19" s="120"/>
      <c r="AW19" s="169"/>
      <c r="AX19" s="169"/>
      <c r="AY19" s="169"/>
      <c r="AZ19" s="169"/>
      <c r="BA19" s="169"/>
      <c r="BB19" s="169"/>
      <c r="BC19" s="169"/>
      <c r="BD19" s="169"/>
      <c r="BE19" s="169"/>
      <c r="BF19" s="169"/>
      <c r="BG19" s="169"/>
      <c r="BH19" s="169"/>
      <c r="BI19" s="169"/>
      <c r="BJ19" s="169"/>
      <c r="BK19" s="169"/>
      <c r="BL19" s="169"/>
      <c r="BM19" s="169"/>
      <c r="BN19" s="169"/>
    </row>
    <row r="20" customHeight="1" spans="1:66">
      <c r="A20" s="20"/>
      <c r="B20" s="21"/>
      <c r="C20" s="21"/>
      <c r="D20" s="59"/>
      <c r="E20" s="59"/>
      <c r="F20" s="20"/>
      <c r="G20" s="20"/>
      <c r="H20" s="29"/>
      <c r="I20" s="29"/>
      <c r="J20" s="59"/>
      <c r="K20" s="29"/>
      <c r="L20" s="29"/>
      <c r="M20" s="59"/>
      <c r="N20" s="59"/>
      <c r="O20" s="24"/>
      <c r="P20" s="24"/>
      <c r="Q20" s="24"/>
      <c r="R20" s="24"/>
      <c r="S20" s="23">
        <f t="shared" si="4"/>
        <v>0</v>
      </c>
      <c r="T20" s="24"/>
      <c r="U20" s="24"/>
      <c r="V20" s="24" t="str">
        <f t="shared" si="2"/>
        <v/>
      </c>
      <c r="W20" s="24" t="str">
        <f t="shared" si="3"/>
        <v/>
      </c>
      <c r="X20" s="25"/>
      <c r="Y20" s="168"/>
      <c r="Z20" s="169"/>
      <c r="AA20" s="170"/>
      <c r="AB20" s="169"/>
      <c r="AC20" s="170">
        <f t="shared" si="1"/>
        <v>0</v>
      </c>
      <c r="AE20" s="120"/>
      <c r="AF20" s="120"/>
      <c r="AG20" s="120"/>
      <c r="AH20" s="120"/>
      <c r="AI20" s="120"/>
      <c r="AJ20" s="120"/>
      <c r="AK20" s="120"/>
      <c r="AL20" s="120"/>
      <c r="AM20" s="120"/>
      <c r="AN20" s="120"/>
      <c r="AO20" s="120"/>
      <c r="AP20" s="120"/>
      <c r="AQ20" s="120"/>
      <c r="AR20" s="120"/>
      <c r="AS20" s="120"/>
      <c r="AT20" s="120"/>
      <c r="AU20" s="120"/>
      <c r="AW20" s="169"/>
      <c r="AX20" s="169"/>
      <c r="AY20" s="169"/>
      <c r="AZ20" s="169"/>
      <c r="BA20" s="169"/>
      <c r="BB20" s="169"/>
      <c r="BC20" s="169"/>
      <c r="BD20" s="169"/>
      <c r="BE20" s="169"/>
      <c r="BF20" s="169"/>
      <c r="BG20" s="169"/>
      <c r="BH20" s="169"/>
      <c r="BI20" s="169"/>
      <c r="BJ20" s="169"/>
      <c r="BK20" s="169"/>
      <c r="BL20" s="169"/>
      <c r="BM20" s="169"/>
      <c r="BN20" s="169"/>
    </row>
    <row r="21" customHeight="1" spans="1:66">
      <c r="A21" s="20"/>
      <c r="B21" s="21"/>
      <c r="C21" s="21"/>
      <c r="D21" s="59"/>
      <c r="E21" s="59"/>
      <c r="F21" s="20"/>
      <c r="G21" s="20"/>
      <c r="H21" s="29"/>
      <c r="I21" s="29"/>
      <c r="J21" s="59"/>
      <c r="K21" s="29"/>
      <c r="L21" s="29"/>
      <c r="M21" s="59"/>
      <c r="N21" s="59"/>
      <c r="O21" s="24"/>
      <c r="P21" s="24"/>
      <c r="Q21" s="24"/>
      <c r="R21" s="24"/>
      <c r="S21" s="23">
        <f t="shared" si="4"/>
        <v>0</v>
      </c>
      <c r="T21" s="24"/>
      <c r="U21" s="24"/>
      <c r="V21" s="24" t="str">
        <f t="shared" si="2"/>
        <v/>
      </c>
      <c r="W21" s="24" t="str">
        <f t="shared" si="3"/>
        <v/>
      </c>
      <c r="X21" s="25"/>
      <c r="Y21" s="168"/>
      <c r="Z21" s="169"/>
      <c r="AA21" s="170"/>
      <c r="AB21" s="169"/>
      <c r="AC21" s="170">
        <f t="shared" si="1"/>
        <v>0</v>
      </c>
      <c r="AE21" s="120"/>
      <c r="AF21" s="120"/>
      <c r="AG21" s="120"/>
      <c r="AH21" s="120"/>
      <c r="AI21" s="120"/>
      <c r="AJ21" s="120"/>
      <c r="AK21" s="120"/>
      <c r="AL21" s="120"/>
      <c r="AM21" s="120"/>
      <c r="AN21" s="120"/>
      <c r="AO21" s="120"/>
      <c r="AP21" s="120"/>
      <c r="AQ21" s="120"/>
      <c r="AR21" s="120"/>
      <c r="AS21" s="120"/>
      <c r="AT21" s="120"/>
      <c r="AU21" s="120"/>
      <c r="AW21" s="169"/>
      <c r="AX21" s="169"/>
      <c r="AY21" s="169"/>
      <c r="AZ21" s="169"/>
      <c r="BA21" s="169"/>
      <c r="BB21" s="169"/>
      <c r="BC21" s="169"/>
      <c r="BD21" s="169"/>
      <c r="BE21" s="169"/>
      <c r="BF21" s="169"/>
      <c r="BG21" s="169"/>
      <c r="BH21" s="169"/>
      <c r="BI21" s="169"/>
      <c r="BJ21" s="169"/>
      <c r="BK21" s="169"/>
      <c r="BL21" s="169"/>
      <c r="BM21" s="169"/>
      <c r="BN21" s="169"/>
    </row>
    <row r="22" customHeight="1" spans="1:66">
      <c r="A22" s="20"/>
      <c r="B22" s="21"/>
      <c r="C22" s="21"/>
      <c r="D22" s="59"/>
      <c r="E22" s="59"/>
      <c r="F22" s="20"/>
      <c r="G22" s="20"/>
      <c r="H22" s="29"/>
      <c r="I22" s="29"/>
      <c r="J22" s="59"/>
      <c r="K22" s="29"/>
      <c r="L22" s="29"/>
      <c r="M22" s="59"/>
      <c r="N22" s="59"/>
      <c r="O22" s="24"/>
      <c r="P22" s="24"/>
      <c r="Q22" s="24"/>
      <c r="R22" s="24"/>
      <c r="S22" s="23">
        <f t="shared" si="4"/>
        <v>0</v>
      </c>
      <c r="T22" s="24"/>
      <c r="U22" s="24"/>
      <c r="V22" s="24" t="str">
        <f t="shared" si="2"/>
        <v/>
      </c>
      <c r="W22" s="24" t="str">
        <f t="shared" si="3"/>
        <v/>
      </c>
      <c r="X22" s="25"/>
      <c r="Y22" s="168"/>
      <c r="Z22" s="169"/>
      <c r="AA22" s="170"/>
      <c r="AB22" s="169"/>
      <c r="AC22" s="170">
        <f t="shared" si="1"/>
        <v>0</v>
      </c>
      <c r="AE22" s="120"/>
      <c r="AF22" s="120"/>
      <c r="AG22" s="120"/>
      <c r="AH22" s="120"/>
      <c r="AI22" s="120"/>
      <c r="AJ22" s="120"/>
      <c r="AK22" s="120"/>
      <c r="AL22" s="120"/>
      <c r="AM22" s="120"/>
      <c r="AN22" s="120"/>
      <c r="AO22" s="120"/>
      <c r="AP22" s="120"/>
      <c r="AQ22" s="120"/>
      <c r="AR22" s="120"/>
      <c r="AS22" s="120"/>
      <c r="AT22" s="120"/>
      <c r="AU22" s="120"/>
      <c r="AW22" s="169"/>
      <c r="AX22" s="169"/>
      <c r="AY22" s="169"/>
      <c r="AZ22" s="169"/>
      <c r="BA22" s="169"/>
      <c r="BB22" s="169"/>
      <c r="BC22" s="169"/>
      <c r="BD22" s="169"/>
      <c r="BE22" s="169"/>
      <c r="BF22" s="169"/>
      <c r="BG22" s="169"/>
      <c r="BH22" s="169"/>
      <c r="BI22" s="169"/>
      <c r="BJ22" s="169"/>
      <c r="BK22" s="169"/>
      <c r="BL22" s="169"/>
      <c r="BM22" s="169"/>
      <c r="BN22" s="169"/>
    </row>
    <row r="23" customHeight="1" spans="1:66">
      <c r="A23" s="20"/>
      <c r="B23" s="21"/>
      <c r="C23" s="21"/>
      <c r="D23" s="59"/>
      <c r="E23" s="59"/>
      <c r="F23" s="20"/>
      <c r="G23" s="20"/>
      <c r="H23" s="29"/>
      <c r="I23" s="29"/>
      <c r="J23" s="59"/>
      <c r="K23" s="29"/>
      <c r="L23" s="29"/>
      <c r="M23" s="59"/>
      <c r="N23" s="59"/>
      <c r="O23" s="24"/>
      <c r="P23" s="24"/>
      <c r="Q23" s="24"/>
      <c r="R23" s="24"/>
      <c r="S23" s="23">
        <f t="shared" ref="S23:S24" si="5">SUM(O23:R23)</f>
        <v>0</v>
      </c>
      <c r="T23" s="24"/>
      <c r="U23" s="24"/>
      <c r="V23" s="24" t="str">
        <f t="shared" si="2"/>
        <v/>
      </c>
      <c r="W23" s="24" t="str">
        <f t="shared" si="3"/>
        <v/>
      </c>
      <c r="X23" s="25"/>
      <c r="Y23" s="168"/>
      <c r="Z23" s="169"/>
      <c r="AA23" s="170"/>
      <c r="AB23" s="169"/>
      <c r="AC23" s="170">
        <f t="shared" si="1"/>
        <v>0</v>
      </c>
      <c r="AE23" s="120"/>
      <c r="AF23" s="120"/>
      <c r="AG23" s="120"/>
      <c r="AH23" s="120"/>
      <c r="AI23" s="120"/>
      <c r="AJ23" s="120"/>
      <c r="AK23" s="120"/>
      <c r="AL23" s="120"/>
      <c r="AM23" s="120"/>
      <c r="AN23" s="120"/>
      <c r="AO23" s="120"/>
      <c r="AP23" s="120"/>
      <c r="AQ23" s="120"/>
      <c r="AR23" s="120"/>
      <c r="AS23" s="120"/>
      <c r="AT23" s="120"/>
      <c r="AU23" s="120"/>
      <c r="AW23" s="169"/>
      <c r="AX23" s="169"/>
      <c r="AY23" s="169"/>
      <c r="AZ23" s="169"/>
      <c r="BA23" s="169"/>
      <c r="BB23" s="169"/>
      <c r="BC23" s="169"/>
      <c r="BD23" s="169"/>
      <c r="BE23" s="169"/>
      <c r="BF23" s="169"/>
      <c r="BG23" s="169"/>
      <c r="BH23" s="169"/>
      <c r="BI23" s="169"/>
      <c r="BJ23" s="169"/>
      <c r="BK23" s="169"/>
      <c r="BL23" s="169"/>
      <c r="BM23" s="169"/>
      <c r="BN23" s="169"/>
    </row>
    <row r="24" customHeight="1" spans="1:66">
      <c r="A24" s="20"/>
      <c r="B24" s="21"/>
      <c r="C24" s="21"/>
      <c r="D24" s="59"/>
      <c r="E24" s="59"/>
      <c r="F24" s="20"/>
      <c r="G24" s="20"/>
      <c r="H24" s="29"/>
      <c r="I24" s="29"/>
      <c r="J24" s="59"/>
      <c r="K24" s="29"/>
      <c r="L24" s="29"/>
      <c r="M24" s="59"/>
      <c r="N24" s="59"/>
      <c r="O24" s="24"/>
      <c r="P24" s="24"/>
      <c r="Q24" s="24"/>
      <c r="R24" s="24"/>
      <c r="S24" s="23">
        <f t="shared" si="5"/>
        <v>0</v>
      </c>
      <c r="T24" s="24"/>
      <c r="U24" s="24"/>
      <c r="V24" s="24" t="str">
        <f t="shared" si="2"/>
        <v/>
      </c>
      <c r="W24" s="24" t="str">
        <f t="shared" si="3"/>
        <v/>
      </c>
      <c r="X24" s="25"/>
      <c r="Y24" s="168"/>
      <c r="Z24" s="169"/>
      <c r="AA24" s="170"/>
      <c r="AB24" s="169"/>
      <c r="AC24" s="170">
        <f t="shared" si="1"/>
        <v>0</v>
      </c>
      <c r="AE24" s="120"/>
      <c r="AF24" s="120"/>
      <c r="AG24" s="120"/>
      <c r="AH24" s="120"/>
      <c r="AI24" s="120"/>
      <c r="AJ24" s="120"/>
      <c r="AK24" s="120"/>
      <c r="AL24" s="120"/>
      <c r="AM24" s="120"/>
      <c r="AN24" s="120"/>
      <c r="AO24" s="120"/>
      <c r="AP24" s="120"/>
      <c r="AQ24" s="120"/>
      <c r="AR24" s="120"/>
      <c r="AS24" s="120"/>
      <c r="AT24" s="120"/>
      <c r="AU24" s="120"/>
      <c r="AW24" s="169"/>
      <c r="AX24" s="169"/>
      <c r="AY24" s="169"/>
      <c r="AZ24" s="169"/>
      <c r="BA24" s="169"/>
      <c r="BB24" s="169"/>
      <c r="BC24" s="169"/>
      <c r="BD24" s="169"/>
      <c r="BE24" s="169"/>
      <c r="BF24" s="169"/>
      <c r="BG24" s="169"/>
      <c r="BH24" s="169"/>
      <c r="BI24" s="169"/>
      <c r="BJ24" s="169"/>
      <c r="BK24" s="169"/>
      <c r="BL24" s="169"/>
      <c r="BM24" s="169"/>
      <c r="BN24" s="169"/>
    </row>
    <row r="25" customHeight="1" spans="1:66">
      <c r="A25" s="154" t="s">
        <v>1010</v>
      </c>
      <c r="B25" s="155"/>
      <c r="C25" s="155"/>
      <c r="D25" s="134"/>
      <c r="E25" s="134"/>
      <c r="F25" s="21"/>
      <c r="G25" s="21"/>
      <c r="H25" s="21"/>
      <c r="I25" s="21"/>
      <c r="J25" s="134"/>
      <c r="K25" s="21"/>
      <c r="L25" s="29"/>
      <c r="M25" s="59"/>
      <c r="N25" s="59"/>
      <c r="O25" s="24"/>
      <c r="P25" s="24"/>
      <c r="Q25" s="24"/>
      <c r="R25" s="24"/>
      <c r="S25" s="23">
        <f>SUM(S7:S24)</f>
        <v>0</v>
      </c>
      <c r="T25" s="24">
        <f>SUM(T7:T24)</f>
        <v>0</v>
      </c>
      <c r="U25" s="24">
        <f>SUM(U7:U24)</f>
        <v>0</v>
      </c>
      <c r="V25" s="24" t="str">
        <f t="shared" si="2"/>
        <v/>
      </c>
      <c r="W25" s="24" t="str">
        <f t="shared" si="3"/>
        <v/>
      </c>
      <c r="X25" s="25"/>
      <c r="Y25" s="168"/>
      <c r="Z25" s="171"/>
      <c r="AA25" s="170">
        <f>SUM(AA7:AA24)</f>
        <v>0</v>
      </c>
      <c r="AB25" s="169"/>
      <c r="AC25" s="170">
        <f>SUM(AC7:AC24)</f>
        <v>0</v>
      </c>
      <c r="AE25" s="120"/>
      <c r="AF25" s="120"/>
      <c r="AG25" s="120"/>
      <c r="AH25" s="120"/>
      <c r="AI25" s="120"/>
      <c r="AJ25" s="120"/>
      <c r="AK25" s="120"/>
      <c r="AL25" s="120"/>
      <c r="AM25" s="120"/>
      <c r="AN25" s="120"/>
      <c r="AO25" s="120"/>
      <c r="AP25" s="120"/>
      <c r="AQ25" s="120"/>
      <c r="AR25" s="120"/>
      <c r="AS25" s="120"/>
      <c r="AT25" s="120"/>
      <c r="AU25" s="120"/>
      <c r="AW25" s="178"/>
      <c r="AX25" s="178"/>
      <c r="AY25" s="178"/>
      <c r="AZ25" s="178"/>
      <c r="BA25" s="178"/>
      <c r="BB25" s="178"/>
      <c r="BC25" s="178"/>
      <c r="BD25" s="178"/>
      <c r="BE25" s="178"/>
      <c r="BF25" s="178"/>
      <c r="BG25" s="178"/>
      <c r="BH25" s="178"/>
      <c r="BI25" s="178"/>
      <c r="BJ25" s="178"/>
      <c r="BK25" s="178"/>
      <c r="BL25" s="178"/>
      <c r="BM25" s="178"/>
      <c r="BN25" s="178"/>
    </row>
    <row r="26" customHeight="1" spans="1:66">
      <c r="A26" s="154" t="s">
        <v>1066</v>
      </c>
      <c r="B26" s="155"/>
      <c r="C26" s="155"/>
      <c r="D26" s="134"/>
      <c r="E26" s="134"/>
      <c r="F26" s="21"/>
      <c r="G26" s="21"/>
      <c r="H26" s="21"/>
      <c r="I26" s="21"/>
      <c r="J26" s="134"/>
      <c r="K26" s="21"/>
      <c r="L26" s="29"/>
      <c r="M26" s="59"/>
      <c r="N26" s="59"/>
      <c r="O26" s="24"/>
      <c r="P26" s="24"/>
      <c r="Q26" s="24"/>
      <c r="R26" s="24"/>
      <c r="S26" s="23"/>
      <c r="T26" s="24"/>
      <c r="U26" s="24"/>
      <c r="V26" s="24" t="str">
        <f t="shared" si="2"/>
        <v/>
      </c>
      <c r="W26" s="24" t="str">
        <f t="shared" si="3"/>
        <v/>
      </c>
      <c r="X26" s="25"/>
      <c r="Y26" s="168"/>
      <c r="Z26" s="171"/>
      <c r="AA26" s="170"/>
      <c r="AB26" s="171"/>
      <c r="AC26" s="170"/>
      <c r="AE26" s="120"/>
      <c r="AF26" s="120"/>
      <c r="AG26" s="120"/>
      <c r="AH26" s="120"/>
      <c r="AI26" s="120"/>
      <c r="AJ26" s="120"/>
      <c r="AK26" s="120"/>
      <c r="AL26" s="120"/>
      <c r="AM26" s="120"/>
      <c r="AN26" s="120"/>
      <c r="AO26" s="120"/>
      <c r="AP26" s="120"/>
      <c r="AQ26" s="120"/>
      <c r="AR26" s="120"/>
      <c r="AS26" s="120"/>
      <c r="AT26" s="120"/>
      <c r="AU26" s="120"/>
      <c r="AW26" s="178"/>
      <c r="AX26" s="178"/>
      <c r="AY26" s="178"/>
      <c r="AZ26" s="178"/>
      <c r="BA26" s="178"/>
      <c r="BB26" s="178"/>
      <c r="BC26" s="178"/>
      <c r="BD26" s="178"/>
      <c r="BE26" s="178"/>
      <c r="BF26" s="178"/>
      <c r="BG26" s="178"/>
      <c r="BH26" s="178"/>
      <c r="BI26" s="178"/>
      <c r="BJ26" s="178"/>
      <c r="BK26" s="178"/>
      <c r="BL26" s="178"/>
      <c r="BM26" s="178"/>
      <c r="BN26" s="178"/>
    </row>
    <row r="27" customHeight="1" spans="1:66">
      <c r="A27" s="154" t="s">
        <v>468</v>
      </c>
      <c r="B27" s="155"/>
      <c r="C27" s="155"/>
      <c r="D27" s="127"/>
      <c r="E27" s="127"/>
      <c r="F27" s="125"/>
      <c r="G27" s="125"/>
      <c r="H27" s="125"/>
      <c r="I27" s="125"/>
      <c r="J27" s="127"/>
      <c r="K27" s="125"/>
      <c r="L27" s="29"/>
      <c r="M27" s="59"/>
      <c r="N27" s="59"/>
      <c r="O27" s="24"/>
      <c r="P27" s="24"/>
      <c r="Q27" s="24"/>
      <c r="R27" s="24"/>
      <c r="S27" s="23">
        <f>S25-S26</f>
        <v>0</v>
      </c>
      <c r="T27" s="24">
        <f>T25-T26</f>
        <v>0</v>
      </c>
      <c r="U27" s="24">
        <f>U25-U26</f>
        <v>0</v>
      </c>
      <c r="V27" s="24" t="str">
        <f t="shared" si="2"/>
        <v/>
      </c>
      <c r="W27" s="24" t="str">
        <f t="shared" si="3"/>
        <v/>
      </c>
      <c r="X27" s="25"/>
      <c r="Y27" s="168"/>
      <c r="Z27" s="171"/>
      <c r="AA27" s="170">
        <f>AA25-AA26</f>
        <v>0</v>
      </c>
      <c r="AB27" s="171"/>
      <c r="AC27" s="170">
        <f>AC25-AC26</f>
        <v>0</v>
      </c>
      <c r="AE27" s="120"/>
      <c r="AF27" s="120"/>
      <c r="AG27" s="120"/>
      <c r="AH27" s="120"/>
      <c r="AI27" s="120"/>
      <c r="AJ27" s="120"/>
      <c r="AK27" s="120"/>
      <c r="AL27" s="120"/>
      <c r="AM27" s="120"/>
      <c r="AN27" s="120"/>
      <c r="AO27" s="120"/>
      <c r="AP27" s="120"/>
      <c r="AQ27" s="120"/>
      <c r="AR27" s="120"/>
      <c r="AS27" s="120"/>
      <c r="AT27" s="120"/>
      <c r="AU27" s="120"/>
      <c r="AW27" s="178"/>
      <c r="AX27" s="178"/>
      <c r="AY27" s="178"/>
      <c r="AZ27" s="178"/>
      <c r="BA27" s="178"/>
      <c r="BB27" s="178"/>
      <c r="BC27" s="178"/>
      <c r="BD27" s="178"/>
      <c r="BE27" s="178"/>
      <c r="BF27" s="178"/>
      <c r="BG27" s="178"/>
      <c r="BH27" s="178"/>
      <c r="BI27" s="178"/>
      <c r="BJ27" s="178"/>
      <c r="BK27" s="178"/>
      <c r="BL27" s="178"/>
      <c r="BM27" s="178"/>
      <c r="BN27" s="178"/>
    </row>
    <row r="28" customHeight="1" spans="1:1">
      <c r="A28" s="30" t="str">
        <f>封面!D9&amp;封面!F9</f>
        <v>产权持有人填表人：刘砚岷</v>
      </c>
    </row>
    <row r="29" customHeight="1" spans="1:1">
      <c r="A29" s="30" t="str">
        <f>CONCATENATE(封面!D13,封面!F13,封面!G13,封面!H13,封面!I13,封面!J13,封面!K13)</f>
        <v>填表日期：2024年9月20日</v>
      </c>
    </row>
  </sheetData>
  <mergeCells count="36">
    <mergeCell ref="A2:X2"/>
    <mergeCell ref="A3:X3"/>
    <mergeCell ref="O5:S5"/>
    <mergeCell ref="AJ5:AU5"/>
    <mergeCell ref="AW5:BN5"/>
    <mergeCell ref="A25:B25"/>
    <mergeCell ref="A26:B26"/>
    <mergeCell ref="A27:B27"/>
    <mergeCell ref="A5:A6"/>
    <mergeCell ref="B5:B6"/>
    <mergeCell ref="C5:C6"/>
    <mergeCell ref="D5:D6"/>
    <mergeCell ref="E5:E6"/>
    <mergeCell ref="F5:F6"/>
    <mergeCell ref="G5:G6"/>
    <mergeCell ref="H5:H6"/>
    <mergeCell ref="I5:I6"/>
    <mergeCell ref="J5:J6"/>
    <mergeCell ref="K5:K6"/>
    <mergeCell ref="L5:L6"/>
    <mergeCell ref="M5:M6"/>
    <mergeCell ref="N5:N6"/>
    <mergeCell ref="T5:T6"/>
    <mergeCell ref="U5:U6"/>
    <mergeCell ref="V5:V6"/>
    <mergeCell ref="W5:W6"/>
    <mergeCell ref="X5:X6"/>
    <mergeCell ref="Z5:Z6"/>
    <mergeCell ref="AA5:AA6"/>
    <mergeCell ref="AB5:AB6"/>
    <mergeCell ref="AC5:AC6"/>
    <mergeCell ref="AE5:AE6"/>
    <mergeCell ref="AF5:AF6"/>
    <mergeCell ref="AG5:AG6"/>
    <mergeCell ref="AH5:AH6"/>
    <mergeCell ref="AI5:AI6"/>
  </mergeCells>
  <dataValidations count="2">
    <dataValidation type="list" allowBlank="1" showInputMessage="1" showErrorMessage="1" sqref="L7:L24">
      <formula1>"尚未开工,正常施工,已完工尚未结算,已结算尚未结转,停工"</formula1>
    </dataValidation>
    <dataValidation type="list" allowBlank="1" showInputMessage="1" showErrorMessage="1" sqref="AW7:BN24">
      <formula1>"有,无,其他"</formula1>
    </dataValidation>
  </dataValidations>
  <hyperlinks>
    <hyperlink ref="A1" location="索引目录!E51" display="返回索引页"/>
    <hyperlink ref="B1" location="在建工程汇总!B8" display="返回"/>
  </hyperlinks>
  <printOptions horizontalCentered="1"/>
  <pageMargins left="0.354330708661417" right="0.354330708661417" top="0.78740157480315" bottom="0.78740157480315" header="0.94488188976378" footer="0.511811023622047"/>
  <pageSetup paperSize="9" scale="34" fitToHeight="0" orientation="landscape"/>
  <headerFooter alignWithMargins="0">
    <oddHeader>&amp;R&amp;"宋体,常规"&amp;9表&amp;"Times New Roman,常规"4-10-3
&amp;"宋体,常规"共&amp;"Times New Roman,常规"&amp;N&amp;"宋体,常规"页第&amp;"Times New Roman,常规"&amp;P&amp;"宋体,常规"页</oddHeader>
  </headerFooter>
  <legacyDrawing r:id="rId2"/>
</worksheet>
</file>

<file path=xl/worksheets/sheet8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workbookViewId="0">
      <selection activeCell="A2" sqref="A2:Q2"/>
    </sheetView>
  </sheetViews>
  <sheetFormatPr defaultColWidth="11" defaultRowHeight="15.75" customHeight="1"/>
  <cols>
    <col min="1" max="1" width="5.9" style="4" customWidth="1"/>
    <col min="2" max="2" width="10.4" style="4" customWidth="1"/>
    <col min="3" max="3" width="21.6" style="4" customWidth="1"/>
    <col min="4" max="4" width="14.9" style="4" customWidth="1"/>
    <col min="5" max="5" width="4.5" style="4" customWidth="1"/>
    <col min="6" max="6" width="9" style="5" customWidth="1" outlineLevel="1"/>
    <col min="7" max="7" width="8.1" style="5" customWidth="1" outlineLevel="1"/>
    <col min="8" max="8" width="12.6" style="5" customWidth="1" outlineLevel="1"/>
    <col min="9" max="9" width="9.5" style="5" customWidth="1"/>
    <col min="10" max="10" width="8.1" style="5" customWidth="1"/>
    <col min="11" max="11" width="13.1" style="5" customWidth="1"/>
    <col min="12" max="12" width="10.9" style="5" customWidth="1"/>
    <col min="13" max="13" width="9" style="5" customWidth="1"/>
    <col min="14" max="14" width="13.4" style="5" customWidth="1"/>
    <col min="15" max="15" width="9.5" style="5" customWidth="1"/>
    <col min="16" max="16" width="7.1" style="5" customWidth="1"/>
    <col min="17" max="31" width="9" style="5" customWidth="1"/>
    <col min="32" max="16384" width="11" style="5"/>
  </cols>
  <sheetData>
    <row r="1" s="1" customFormat="1" ht="12" customHeight="1" spans="1:17">
      <c r="A1" s="6" t="s">
        <v>135</v>
      </c>
      <c r="B1" s="107" t="s">
        <v>429</v>
      </c>
      <c r="C1" s="124"/>
      <c r="D1" s="8"/>
      <c r="E1" s="8"/>
      <c r="F1" s="9"/>
      <c r="G1" s="9"/>
      <c r="H1" s="9"/>
      <c r="I1" s="9"/>
      <c r="J1" s="9"/>
      <c r="K1" s="9"/>
      <c r="L1" s="9"/>
      <c r="M1" s="9"/>
      <c r="N1" s="9"/>
      <c r="O1" s="9"/>
      <c r="P1" s="9"/>
      <c r="Q1" s="9"/>
    </row>
    <row r="2" s="2" customFormat="1" ht="29.4" customHeight="1" spans="1:17">
      <c r="A2" s="10" t="s">
        <v>1067</v>
      </c>
      <c r="B2" s="10"/>
      <c r="C2" s="11"/>
      <c r="D2" s="11"/>
      <c r="E2" s="11"/>
      <c r="F2" s="11"/>
      <c r="G2" s="11"/>
      <c r="H2" s="11"/>
      <c r="I2" s="11"/>
      <c r="J2" s="11"/>
      <c r="K2" s="11"/>
      <c r="L2" s="11"/>
      <c r="M2" s="11"/>
      <c r="N2" s="11"/>
      <c r="O2" s="11"/>
      <c r="P2" s="11"/>
      <c r="Q2" s="11"/>
    </row>
    <row r="3" ht="14.25" customHeight="1" spans="1:17">
      <c r="A3" s="12" t="str">
        <f>CONCATENATE(封面!D7,封面!F7,封面!G7,封面!H7,封面!I7,封面!J7,封面!K7)</f>
        <v>评估基准日：2024年8月31日</v>
      </c>
      <c r="B3" s="12"/>
      <c r="C3" s="12"/>
      <c r="D3" s="12"/>
      <c r="E3" s="12"/>
      <c r="F3" s="12"/>
      <c r="G3" s="12"/>
      <c r="H3" s="12"/>
      <c r="I3" s="12"/>
      <c r="J3" s="12"/>
      <c r="K3" s="12"/>
      <c r="L3" s="13"/>
      <c r="M3" s="13"/>
      <c r="N3" s="13"/>
      <c r="O3" s="13"/>
      <c r="P3" s="13"/>
      <c r="Q3" s="13"/>
    </row>
    <row r="4" customHeight="1" spans="1:17">
      <c r="A4" s="14" t="str">
        <f>封面!D5&amp;封面!F5</f>
        <v>产权持有人：中石油昆仑燃气有限公司开封分公司</v>
      </c>
      <c r="B4" s="14"/>
      <c r="Q4" s="15" t="e">
        <f>#REF!</f>
        <v>#REF!</v>
      </c>
    </row>
    <row r="5" s="3" customFormat="1" customHeight="1" spans="1:17">
      <c r="A5" s="16" t="s">
        <v>462</v>
      </c>
      <c r="B5" s="16" t="s">
        <v>1068</v>
      </c>
      <c r="C5" s="16" t="s">
        <v>591</v>
      </c>
      <c r="D5" s="16" t="s">
        <v>1069</v>
      </c>
      <c r="E5" s="110" t="s">
        <v>1070</v>
      </c>
      <c r="F5" s="19" t="s">
        <v>433</v>
      </c>
      <c r="G5" s="46"/>
      <c r="H5" s="52"/>
      <c r="I5" s="145" t="s">
        <v>434</v>
      </c>
      <c r="J5" s="145"/>
      <c r="K5" s="146"/>
      <c r="L5" s="39" t="s">
        <v>435</v>
      </c>
      <c r="M5" s="147"/>
      <c r="N5" s="55"/>
      <c r="O5" s="42" t="s">
        <v>436</v>
      </c>
      <c r="P5" s="111" t="s">
        <v>467</v>
      </c>
      <c r="Q5" s="111" t="s">
        <v>476</v>
      </c>
    </row>
    <row r="6" s="3" customFormat="1" customHeight="1" spans="1:17">
      <c r="A6" s="43"/>
      <c r="B6" s="43"/>
      <c r="C6" s="43"/>
      <c r="D6" s="43"/>
      <c r="E6" s="43"/>
      <c r="F6" s="19" t="s">
        <v>510</v>
      </c>
      <c r="G6" s="19" t="s">
        <v>594</v>
      </c>
      <c r="H6" s="17" t="s">
        <v>595</v>
      </c>
      <c r="I6" s="55" t="s">
        <v>510</v>
      </c>
      <c r="J6" s="19" t="s">
        <v>594</v>
      </c>
      <c r="K6" s="19" t="s">
        <v>595</v>
      </c>
      <c r="L6" s="46" t="s">
        <v>596</v>
      </c>
      <c r="M6" s="19" t="s">
        <v>594</v>
      </c>
      <c r="N6" s="19" t="s">
        <v>595</v>
      </c>
      <c r="O6" s="45"/>
      <c r="P6" s="46"/>
      <c r="Q6" s="46"/>
    </row>
    <row r="7" customHeight="1" spans="1:17">
      <c r="A7" s="20"/>
      <c r="B7" s="20"/>
      <c r="C7" s="21"/>
      <c r="D7" s="21"/>
      <c r="E7" s="20"/>
      <c r="F7" s="24"/>
      <c r="G7" s="24"/>
      <c r="H7" s="23"/>
      <c r="I7" s="26"/>
      <c r="J7" s="24"/>
      <c r="K7" s="24"/>
      <c r="L7" s="24"/>
      <c r="M7" s="24"/>
      <c r="N7" s="24">
        <f>ROUND(L7*M7,2)</f>
        <v>0</v>
      </c>
      <c r="O7" s="24" t="str">
        <f t="shared" ref="O7:O27" si="0">IF(N7-K7=0,"",(N7-K7))</f>
        <v/>
      </c>
      <c r="P7" s="24" t="str">
        <f t="shared" ref="P7:P27" si="1">IF(K7=0,"",(N7-K7)/K7*100)</f>
        <v/>
      </c>
      <c r="Q7" s="25"/>
    </row>
    <row r="8" customHeight="1" spans="1:17">
      <c r="A8" s="20"/>
      <c r="B8" s="20"/>
      <c r="C8" s="21"/>
      <c r="D8" s="21"/>
      <c r="E8" s="20"/>
      <c r="F8" s="24"/>
      <c r="G8" s="24"/>
      <c r="H8" s="23"/>
      <c r="I8" s="26"/>
      <c r="J8" s="24"/>
      <c r="K8" s="24"/>
      <c r="L8" s="24"/>
      <c r="M8" s="24"/>
      <c r="N8" s="24">
        <f>ROUND(L8*M8,2)</f>
        <v>0</v>
      </c>
      <c r="O8" s="24" t="str">
        <f t="shared" si="0"/>
        <v/>
      </c>
      <c r="P8" s="24" t="str">
        <f t="shared" si="1"/>
        <v/>
      </c>
      <c r="Q8" s="25"/>
    </row>
    <row r="9" customHeight="1" spans="1:17">
      <c r="A9" s="20"/>
      <c r="B9" s="20"/>
      <c r="C9" s="21"/>
      <c r="D9" s="21"/>
      <c r="E9" s="20"/>
      <c r="F9" s="24"/>
      <c r="G9" s="24"/>
      <c r="H9" s="23"/>
      <c r="I9" s="26"/>
      <c r="J9" s="24"/>
      <c r="K9" s="24"/>
      <c r="L9" s="24"/>
      <c r="M9" s="24"/>
      <c r="N9" s="24">
        <f t="shared" ref="N9:N24" si="2">ROUND(L9*M9,2)</f>
        <v>0</v>
      </c>
      <c r="O9" s="24" t="str">
        <f t="shared" si="0"/>
        <v/>
      </c>
      <c r="P9" s="24" t="str">
        <f t="shared" si="1"/>
        <v/>
      </c>
      <c r="Q9" s="25"/>
    </row>
    <row r="10" customHeight="1" spans="1:17">
      <c r="A10" s="20"/>
      <c r="B10" s="20"/>
      <c r="C10" s="21"/>
      <c r="D10" s="21"/>
      <c r="E10" s="20"/>
      <c r="F10" s="24"/>
      <c r="G10" s="24"/>
      <c r="H10" s="23"/>
      <c r="I10" s="26"/>
      <c r="J10" s="24"/>
      <c r="K10" s="24"/>
      <c r="L10" s="24"/>
      <c r="M10" s="24"/>
      <c r="N10" s="24">
        <f t="shared" si="2"/>
        <v>0</v>
      </c>
      <c r="O10" s="24" t="str">
        <f t="shared" si="0"/>
        <v/>
      </c>
      <c r="P10" s="24" t="str">
        <f t="shared" si="1"/>
        <v/>
      </c>
      <c r="Q10" s="25"/>
    </row>
    <row r="11" customHeight="1" spans="1:17">
      <c r="A11" s="20"/>
      <c r="B11" s="20"/>
      <c r="C11" s="21"/>
      <c r="D11" s="21"/>
      <c r="E11" s="20"/>
      <c r="F11" s="24"/>
      <c r="G11" s="24"/>
      <c r="H11" s="23"/>
      <c r="I11" s="26"/>
      <c r="J11" s="24"/>
      <c r="K11" s="24"/>
      <c r="L11" s="24"/>
      <c r="M11" s="24"/>
      <c r="N11" s="24">
        <f t="shared" si="2"/>
        <v>0</v>
      </c>
      <c r="O11" s="24" t="str">
        <f t="shared" si="0"/>
        <v/>
      </c>
      <c r="P11" s="24" t="str">
        <f t="shared" si="1"/>
        <v/>
      </c>
      <c r="Q11" s="25"/>
    </row>
    <row r="12" customHeight="1" spans="1:17">
      <c r="A12" s="20"/>
      <c r="B12" s="20"/>
      <c r="C12" s="21"/>
      <c r="D12" s="21"/>
      <c r="E12" s="20"/>
      <c r="F12" s="24"/>
      <c r="G12" s="24"/>
      <c r="H12" s="23"/>
      <c r="I12" s="26"/>
      <c r="J12" s="24"/>
      <c r="K12" s="24"/>
      <c r="L12" s="24"/>
      <c r="M12" s="24"/>
      <c r="N12" s="24">
        <f t="shared" si="2"/>
        <v>0</v>
      </c>
      <c r="O12" s="24" t="str">
        <f t="shared" si="0"/>
        <v/>
      </c>
      <c r="P12" s="24" t="str">
        <f t="shared" si="1"/>
        <v/>
      </c>
      <c r="Q12" s="25"/>
    </row>
    <row r="13" customHeight="1" spans="1:17">
      <c r="A13" s="20"/>
      <c r="B13" s="20"/>
      <c r="C13" s="21"/>
      <c r="D13" s="21"/>
      <c r="E13" s="20"/>
      <c r="F13" s="24"/>
      <c r="G13" s="24"/>
      <c r="H13" s="23"/>
      <c r="I13" s="26"/>
      <c r="J13" s="24"/>
      <c r="K13" s="24"/>
      <c r="L13" s="24"/>
      <c r="M13" s="24"/>
      <c r="N13" s="24">
        <f t="shared" si="2"/>
        <v>0</v>
      </c>
      <c r="O13" s="24" t="str">
        <f t="shared" si="0"/>
        <v/>
      </c>
      <c r="P13" s="24" t="str">
        <f t="shared" si="1"/>
        <v/>
      </c>
      <c r="Q13" s="25"/>
    </row>
    <row r="14" customHeight="1" spans="1:17">
      <c r="A14" s="20"/>
      <c r="B14" s="20"/>
      <c r="C14" s="21"/>
      <c r="D14" s="21"/>
      <c r="E14" s="20"/>
      <c r="F14" s="24"/>
      <c r="G14" s="24"/>
      <c r="H14" s="23"/>
      <c r="I14" s="26"/>
      <c r="J14" s="24"/>
      <c r="K14" s="24"/>
      <c r="L14" s="24"/>
      <c r="M14" s="24"/>
      <c r="N14" s="24">
        <f t="shared" si="2"/>
        <v>0</v>
      </c>
      <c r="O14" s="24" t="str">
        <f t="shared" si="0"/>
        <v/>
      </c>
      <c r="P14" s="24" t="str">
        <f t="shared" si="1"/>
        <v/>
      </c>
      <c r="Q14" s="25"/>
    </row>
    <row r="15" customHeight="1" spans="1:17">
      <c r="A15" s="20"/>
      <c r="B15" s="20"/>
      <c r="C15" s="21"/>
      <c r="D15" s="21"/>
      <c r="E15" s="20"/>
      <c r="F15" s="24"/>
      <c r="G15" s="24"/>
      <c r="H15" s="23"/>
      <c r="I15" s="26"/>
      <c r="J15" s="24"/>
      <c r="K15" s="24"/>
      <c r="L15" s="24"/>
      <c r="M15" s="24"/>
      <c r="N15" s="24">
        <f t="shared" si="2"/>
        <v>0</v>
      </c>
      <c r="O15" s="24" t="str">
        <f t="shared" si="0"/>
        <v/>
      </c>
      <c r="P15" s="24" t="str">
        <f t="shared" si="1"/>
        <v/>
      </c>
      <c r="Q15" s="25"/>
    </row>
    <row r="16" customHeight="1" spans="1:17">
      <c r="A16" s="20"/>
      <c r="B16" s="20"/>
      <c r="C16" s="21"/>
      <c r="D16" s="21"/>
      <c r="E16" s="20"/>
      <c r="F16" s="24"/>
      <c r="G16" s="24"/>
      <c r="H16" s="23"/>
      <c r="I16" s="26"/>
      <c r="J16" s="24"/>
      <c r="K16" s="24"/>
      <c r="L16" s="24"/>
      <c r="M16" s="24"/>
      <c r="N16" s="24">
        <f t="shared" si="2"/>
        <v>0</v>
      </c>
      <c r="O16" s="24" t="str">
        <f t="shared" si="0"/>
        <v/>
      </c>
      <c r="P16" s="24" t="str">
        <f t="shared" si="1"/>
        <v/>
      </c>
      <c r="Q16" s="25"/>
    </row>
    <row r="17" customHeight="1" spans="1:17">
      <c r="A17" s="20"/>
      <c r="B17" s="20"/>
      <c r="C17" s="21"/>
      <c r="D17" s="21"/>
      <c r="E17" s="20"/>
      <c r="F17" s="24"/>
      <c r="G17" s="24"/>
      <c r="H17" s="23"/>
      <c r="I17" s="26"/>
      <c r="J17" s="24"/>
      <c r="K17" s="24"/>
      <c r="L17" s="24"/>
      <c r="M17" s="24"/>
      <c r="N17" s="24">
        <f t="shared" si="2"/>
        <v>0</v>
      </c>
      <c r="O17" s="24" t="str">
        <f t="shared" si="0"/>
        <v/>
      </c>
      <c r="P17" s="24" t="str">
        <f t="shared" si="1"/>
        <v/>
      </c>
      <c r="Q17" s="25"/>
    </row>
    <row r="18" customHeight="1" spans="1:17">
      <c r="A18" s="20"/>
      <c r="B18" s="20"/>
      <c r="C18" s="21"/>
      <c r="D18" s="21"/>
      <c r="E18" s="20"/>
      <c r="F18" s="24"/>
      <c r="G18" s="24"/>
      <c r="H18" s="23"/>
      <c r="I18" s="26"/>
      <c r="J18" s="24"/>
      <c r="K18" s="24"/>
      <c r="L18" s="24"/>
      <c r="M18" s="24"/>
      <c r="N18" s="24">
        <f t="shared" si="2"/>
        <v>0</v>
      </c>
      <c r="O18" s="24" t="str">
        <f t="shared" si="0"/>
        <v/>
      </c>
      <c r="P18" s="24" t="str">
        <f t="shared" si="1"/>
        <v/>
      </c>
      <c r="Q18" s="25"/>
    </row>
    <row r="19" customHeight="1" spans="1:17">
      <c r="A19" s="20"/>
      <c r="B19" s="20"/>
      <c r="C19" s="21"/>
      <c r="D19" s="21"/>
      <c r="E19" s="20"/>
      <c r="F19" s="24"/>
      <c r="G19" s="24"/>
      <c r="H19" s="23"/>
      <c r="I19" s="26"/>
      <c r="J19" s="24"/>
      <c r="K19" s="24"/>
      <c r="L19" s="24"/>
      <c r="M19" s="24"/>
      <c r="N19" s="24">
        <f t="shared" si="2"/>
        <v>0</v>
      </c>
      <c r="O19" s="24" t="str">
        <f t="shared" si="0"/>
        <v/>
      </c>
      <c r="P19" s="24" t="str">
        <f t="shared" si="1"/>
        <v/>
      </c>
      <c r="Q19" s="25"/>
    </row>
    <row r="20" customHeight="1" spans="1:17">
      <c r="A20" s="20"/>
      <c r="B20" s="20"/>
      <c r="C20" s="21"/>
      <c r="D20" s="21"/>
      <c r="E20" s="20"/>
      <c r="F20" s="24"/>
      <c r="G20" s="24"/>
      <c r="H20" s="23"/>
      <c r="I20" s="26"/>
      <c r="J20" s="24"/>
      <c r="K20" s="24"/>
      <c r="L20" s="24"/>
      <c r="M20" s="24"/>
      <c r="N20" s="24">
        <f t="shared" si="2"/>
        <v>0</v>
      </c>
      <c r="O20" s="24" t="str">
        <f t="shared" si="0"/>
        <v/>
      </c>
      <c r="P20" s="24" t="str">
        <f t="shared" si="1"/>
        <v/>
      </c>
      <c r="Q20" s="25"/>
    </row>
    <row r="21" customHeight="1" spans="1:17">
      <c r="A21" s="20"/>
      <c r="B21" s="20"/>
      <c r="C21" s="21"/>
      <c r="D21" s="21"/>
      <c r="E21" s="20"/>
      <c r="F21" s="24"/>
      <c r="G21" s="24"/>
      <c r="H21" s="23"/>
      <c r="I21" s="26"/>
      <c r="J21" s="24"/>
      <c r="K21" s="24"/>
      <c r="L21" s="24"/>
      <c r="M21" s="24"/>
      <c r="N21" s="24">
        <f t="shared" si="2"/>
        <v>0</v>
      </c>
      <c r="O21" s="24" t="str">
        <f t="shared" si="0"/>
        <v/>
      </c>
      <c r="P21" s="24" t="str">
        <f t="shared" si="1"/>
        <v/>
      </c>
      <c r="Q21" s="25"/>
    </row>
    <row r="22" customHeight="1" spans="1:17">
      <c r="A22" s="20"/>
      <c r="B22" s="20"/>
      <c r="C22" s="21"/>
      <c r="D22" s="21"/>
      <c r="E22" s="20"/>
      <c r="F22" s="24"/>
      <c r="G22" s="24"/>
      <c r="H22" s="23"/>
      <c r="I22" s="26"/>
      <c r="J22" s="24"/>
      <c r="K22" s="24"/>
      <c r="L22" s="24"/>
      <c r="M22" s="24"/>
      <c r="N22" s="24">
        <f t="shared" si="2"/>
        <v>0</v>
      </c>
      <c r="O22" s="24" t="str">
        <f t="shared" si="0"/>
        <v/>
      </c>
      <c r="P22" s="24" t="str">
        <f t="shared" si="1"/>
        <v/>
      </c>
      <c r="Q22" s="25"/>
    </row>
    <row r="23" customHeight="1" spans="1:17">
      <c r="A23" s="20"/>
      <c r="B23" s="20"/>
      <c r="C23" s="21"/>
      <c r="D23" s="21"/>
      <c r="E23" s="20"/>
      <c r="F23" s="24"/>
      <c r="G23" s="24"/>
      <c r="H23" s="23"/>
      <c r="I23" s="26"/>
      <c r="J23" s="24"/>
      <c r="K23" s="24"/>
      <c r="L23" s="24"/>
      <c r="M23" s="24"/>
      <c r="N23" s="24">
        <f t="shared" si="2"/>
        <v>0</v>
      </c>
      <c r="O23" s="24" t="str">
        <f t="shared" si="0"/>
        <v/>
      </c>
      <c r="P23" s="24" t="str">
        <f t="shared" si="1"/>
        <v/>
      </c>
      <c r="Q23" s="25"/>
    </row>
    <row r="24" customHeight="1" spans="1:17">
      <c r="A24" s="20"/>
      <c r="B24" s="20"/>
      <c r="C24" s="21"/>
      <c r="D24" s="21"/>
      <c r="E24" s="20"/>
      <c r="F24" s="24"/>
      <c r="G24" s="24"/>
      <c r="H24" s="23"/>
      <c r="I24" s="26"/>
      <c r="J24" s="24"/>
      <c r="K24" s="24"/>
      <c r="L24" s="24"/>
      <c r="M24" s="24"/>
      <c r="N24" s="24">
        <f t="shared" si="2"/>
        <v>0</v>
      </c>
      <c r="O24" s="24" t="str">
        <f t="shared" si="0"/>
        <v/>
      </c>
      <c r="P24" s="24" t="str">
        <f t="shared" si="1"/>
        <v/>
      </c>
      <c r="Q24" s="25"/>
    </row>
    <row r="25" customHeight="1" spans="1:17">
      <c r="A25" s="27" t="s">
        <v>530</v>
      </c>
      <c r="B25" s="121"/>
      <c r="C25" s="57"/>
      <c r="D25" s="21"/>
      <c r="E25" s="20"/>
      <c r="F25" s="24"/>
      <c r="G25" s="24"/>
      <c r="H25" s="23">
        <f>SUM(H7:H24)</f>
        <v>0</v>
      </c>
      <c r="I25" s="26"/>
      <c r="J25" s="24"/>
      <c r="K25" s="24">
        <f>SUM(K7:K24)</f>
        <v>0</v>
      </c>
      <c r="L25" s="24"/>
      <c r="M25" s="24"/>
      <c r="N25" s="24">
        <f>SUM(N7:N24)</f>
        <v>0</v>
      </c>
      <c r="O25" s="24" t="str">
        <f t="shared" si="0"/>
        <v/>
      </c>
      <c r="P25" s="24" t="str">
        <f t="shared" si="1"/>
        <v/>
      </c>
      <c r="Q25" s="25"/>
    </row>
    <row r="26" customHeight="1" spans="1:17">
      <c r="A26" s="27" t="s">
        <v>1071</v>
      </c>
      <c r="B26" s="121"/>
      <c r="C26" s="28"/>
      <c r="D26" s="21"/>
      <c r="E26" s="20"/>
      <c r="F26" s="24"/>
      <c r="G26" s="24"/>
      <c r="H26" s="23"/>
      <c r="I26" s="26"/>
      <c r="J26" s="24"/>
      <c r="K26" s="24"/>
      <c r="L26" s="24"/>
      <c r="M26" s="24"/>
      <c r="N26" s="24"/>
      <c r="O26" s="24" t="str">
        <f t="shared" si="0"/>
        <v/>
      </c>
      <c r="P26" s="24" t="str">
        <f t="shared" si="1"/>
        <v/>
      </c>
      <c r="Q26" s="25"/>
    </row>
    <row r="27" customHeight="1" spans="1:17">
      <c r="A27" s="27" t="s">
        <v>548</v>
      </c>
      <c r="B27" s="121"/>
      <c r="C27" s="57"/>
      <c r="D27" s="40"/>
      <c r="E27" s="72"/>
      <c r="F27" s="24"/>
      <c r="G27" s="24"/>
      <c r="H27" s="23">
        <f>H25-H26</f>
        <v>0</v>
      </c>
      <c r="I27" s="26"/>
      <c r="J27" s="24"/>
      <c r="K27" s="24">
        <f>K25-K26</f>
        <v>0</v>
      </c>
      <c r="L27" s="24"/>
      <c r="M27" s="24"/>
      <c r="N27" s="24">
        <f>N25-N26</f>
        <v>0</v>
      </c>
      <c r="O27" s="24" t="str">
        <f t="shared" si="0"/>
        <v/>
      </c>
      <c r="P27" s="24" t="str">
        <f t="shared" si="1"/>
        <v/>
      </c>
      <c r="Q27" s="25"/>
    </row>
    <row r="28" customHeight="1" spans="1:14">
      <c r="A28" s="30" t="str">
        <f>封面!D9&amp;封面!F9</f>
        <v>产权持有人填表人：刘砚岷</v>
      </c>
      <c r="B28" s="30"/>
      <c r="N28" s="5" t="str">
        <f>"评估人员："&amp;封面!F21</f>
        <v>评估人员：</v>
      </c>
    </row>
    <row r="29" customHeight="1" spans="1:2">
      <c r="A29" s="30" t="str">
        <f>CONCATENATE(封面!D13,封面!F13,封面!G13,封面!H13,封面!I13,封面!J13,封面!K13)</f>
        <v>填表日期：2024年9月20日</v>
      </c>
      <c r="B29" s="30"/>
    </row>
  </sheetData>
  <mergeCells count="16">
    <mergeCell ref="A2:Q2"/>
    <mergeCell ref="A3:Q3"/>
    <mergeCell ref="F5:H5"/>
    <mergeCell ref="I5:K5"/>
    <mergeCell ref="L5:N5"/>
    <mergeCell ref="A25:C25"/>
    <mergeCell ref="A26:C26"/>
    <mergeCell ref="A27:C27"/>
    <mergeCell ref="A5:A6"/>
    <mergeCell ref="B5:B6"/>
    <mergeCell ref="C5:C6"/>
    <mergeCell ref="D5:D6"/>
    <mergeCell ref="E5:E6"/>
    <mergeCell ref="O5:O6"/>
    <mergeCell ref="P5:P6"/>
    <mergeCell ref="Q5:Q6"/>
  </mergeCells>
  <hyperlinks>
    <hyperlink ref="A1" location="索引目录!D51" display="返回索引页"/>
    <hyperlink ref="B1" location="非流动资产汇总!B16" display="返回"/>
  </hyperlinks>
  <printOptions horizontalCentered="1"/>
  <pageMargins left="0.354330708661417" right="0.354330708661417" top="0.78740157480315" bottom="0.78740157480315" header="1.06299212598425" footer="0.511811023622047"/>
  <pageSetup paperSize="9" scale="75" fitToHeight="0" orientation="landscape"/>
  <headerFooter alignWithMargins="0">
    <oddHeader>&amp;R&amp;"宋体,常规"&amp;9表&amp;"Times New Roman,常规"4-11
&amp;"宋体,常规"共&amp;"Times New Roman,常规"&amp;N&amp;"宋体,常规"页第&amp;"Times New Roman,常规"&amp;P&amp;"宋体,常规"页</oddHeader>
  </headerFooter>
</worksheet>
</file>

<file path=xl/worksheets/sheet8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29"/>
  <sheetViews>
    <sheetView workbookViewId="0">
      <selection activeCell="A2" sqref="A2:W2"/>
    </sheetView>
  </sheetViews>
  <sheetFormatPr defaultColWidth="11" defaultRowHeight="15.75" customHeight="1"/>
  <cols>
    <col min="1" max="1" width="4.4" style="4" customWidth="1"/>
    <col min="2" max="2" width="9.4" style="4" customWidth="1"/>
    <col min="3" max="3" width="15" style="4" customWidth="1"/>
    <col min="4" max="4" width="9" style="4" customWidth="1"/>
    <col min="5" max="5" width="8.6" style="4" customWidth="1" outlineLevel="1"/>
    <col min="6" max="6" width="7.9" style="5" customWidth="1"/>
    <col min="7" max="9" width="7.9" style="4" customWidth="1"/>
    <col min="10" max="10" width="7.9" style="5" customWidth="1"/>
    <col min="11" max="12" width="7.9" style="4" customWidth="1"/>
    <col min="13" max="13" width="7.9" style="5" customWidth="1"/>
    <col min="14" max="14" width="8.1" style="5" customWidth="1"/>
    <col min="15" max="16" width="11" style="5" customWidth="1" outlineLevel="1"/>
    <col min="17" max="19" width="11" style="5" customWidth="1"/>
    <col min="20" max="20" width="7" style="5" customWidth="1"/>
    <col min="21" max="21" width="11" style="5" customWidth="1"/>
    <col min="22" max="22" width="6.9" style="5" customWidth="1"/>
    <col min="23" max="23" width="7.1" style="5" customWidth="1"/>
    <col min="24" max="36" width="9" style="5" customWidth="1"/>
    <col min="37" max="16384" width="11" style="5"/>
  </cols>
  <sheetData>
    <row r="1" s="1" customFormat="1" ht="12" customHeight="1" spans="1:23">
      <c r="A1" s="6" t="s">
        <v>135</v>
      </c>
      <c r="B1" s="107" t="s">
        <v>429</v>
      </c>
      <c r="C1" s="8"/>
      <c r="D1" s="8"/>
      <c r="E1" s="8"/>
      <c r="F1" s="9"/>
      <c r="G1" s="8"/>
      <c r="H1" s="8"/>
      <c r="I1" s="8"/>
      <c r="J1" s="9"/>
      <c r="K1" s="8"/>
      <c r="L1" s="8"/>
      <c r="M1" s="9"/>
      <c r="N1" s="9"/>
      <c r="O1" s="9"/>
      <c r="P1" s="9"/>
      <c r="Q1" s="9"/>
      <c r="R1" s="9"/>
      <c r="S1" s="9"/>
      <c r="T1" s="9"/>
      <c r="U1" s="9"/>
      <c r="V1" s="9"/>
      <c r="W1" s="9"/>
    </row>
    <row r="2" s="2" customFormat="1" ht="29.4" customHeight="1" spans="1:23">
      <c r="A2" s="10" t="s">
        <v>1072</v>
      </c>
      <c r="B2" s="11"/>
      <c r="C2" s="11"/>
      <c r="D2" s="11"/>
      <c r="E2" s="11"/>
      <c r="F2" s="11"/>
      <c r="G2" s="11"/>
      <c r="H2" s="11"/>
      <c r="I2" s="11"/>
      <c r="J2" s="11"/>
      <c r="K2" s="11"/>
      <c r="L2" s="11"/>
      <c r="M2" s="11"/>
      <c r="N2" s="11"/>
      <c r="O2" s="11"/>
      <c r="P2" s="11"/>
      <c r="Q2" s="11"/>
      <c r="R2" s="11"/>
      <c r="S2" s="11"/>
      <c r="T2" s="11"/>
      <c r="U2" s="11"/>
      <c r="V2" s="11"/>
      <c r="W2" s="11"/>
    </row>
    <row r="3" ht="14.25" customHeight="1" spans="1:23">
      <c r="A3" s="12" t="str">
        <f>CONCATENATE(封面!D7,封面!F7,封面!G7,封面!H7,封面!I7,封面!J7,封面!K7)</f>
        <v>评估基准日：2024年8月31日</v>
      </c>
      <c r="B3" s="12"/>
      <c r="C3" s="12"/>
      <c r="D3" s="12"/>
      <c r="E3" s="12"/>
      <c r="F3" s="12"/>
      <c r="G3" s="12"/>
      <c r="H3" s="12"/>
      <c r="I3" s="13"/>
      <c r="J3" s="13"/>
      <c r="K3" s="13"/>
      <c r="L3" s="13"/>
      <c r="M3" s="13"/>
      <c r="N3" s="13"/>
      <c r="O3" s="13"/>
      <c r="P3" s="13"/>
      <c r="Q3" s="13"/>
      <c r="R3" s="13"/>
      <c r="S3" s="13"/>
      <c r="T3" s="13"/>
      <c r="U3" s="13"/>
      <c r="V3" s="13"/>
      <c r="W3" s="13"/>
    </row>
    <row r="4" customHeight="1" spans="1:23">
      <c r="A4" s="14" t="str">
        <f>封面!D5&amp;封面!F5</f>
        <v>产权持有人：中石油昆仑燃气有限公司开封分公司</v>
      </c>
      <c r="W4" s="15" t="e">
        <f>#REF!</f>
        <v>#REF!</v>
      </c>
    </row>
    <row r="5" s="3" customFormat="1" customHeight="1" spans="1:24">
      <c r="A5" s="16" t="s">
        <v>462</v>
      </c>
      <c r="B5" s="41" t="s">
        <v>1073</v>
      </c>
      <c r="C5" s="16" t="s">
        <v>1074</v>
      </c>
      <c r="D5" s="110" t="s">
        <v>1075</v>
      </c>
      <c r="E5" s="141" t="s">
        <v>600</v>
      </c>
      <c r="F5" s="111" t="s">
        <v>1076</v>
      </c>
      <c r="G5" s="131" t="s">
        <v>1077</v>
      </c>
      <c r="H5" s="131" t="s">
        <v>751</v>
      </c>
      <c r="I5" s="110" t="s">
        <v>593</v>
      </c>
      <c r="J5" s="111" t="s">
        <v>510</v>
      </c>
      <c r="K5" s="110" t="s">
        <v>1078</v>
      </c>
      <c r="L5" s="131" t="s">
        <v>1079</v>
      </c>
      <c r="M5" s="111" t="s">
        <v>758</v>
      </c>
      <c r="N5" s="143" t="s">
        <v>1080</v>
      </c>
      <c r="O5" s="19" t="s">
        <v>433</v>
      </c>
      <c r="P5" s="52"/>
      <c r="Q5" s="136" t="s">
        <v>434</v>
      </c>
      <c r="R5" s="137"/>
      <c r="S5" s="19" t="s">
        <v>435</v>
      </c>
      <c r="T5" s="46"/>
      <c r="U5" s="46"/>
      <c r="V5" s="111" t="s">
        <v>467</v>
      </c>
      <c r="W5" s="111" t="s">
        <v>476</v>
      </c>
      <c r="X5" s="138" t="s">
        <v>628</v>
      </c>
    </row>
    <row r="6" s="3" customFormat="1" customHeight="1" spans="1:24">
      <c r="A6" s="43"/>
      <c r="B6" s="44"/>
      <c r="C6" s="43"/>
      <c r="D6" s="43"/>
      <c r="E6" s="142"/>
      <c r="F6" s="46"/>
      <c r="G6" s="132"/>
      <c r="H6" s="132"/>
      <c r="I6" s="43"/>
      <c r="J6" s="46"/>
      <c r="K6" s="43"/>
      <c r="L6" s="132"/>
      <c r="M6" s="46"/>
      <c r="N6" s="144"/>
      <c r="O6" s="19" t="s">
        <v>769</v>
      </c>
      <c r="P6" s="17" t="s">
        <v>770</v>
      </c>
      <c r="Q6" s="55" t="s">
        <v>769</v>
      </c>
      <c r="R6" s="19" t="s">
        <v>770</v>
      </c>
      <c r="S6" s="19" t="s">
        <v>769</v>
      </c>
      <c r="T6" s="19" t="s">
        <v>629</v>
      </c>
      <c r="U6" s="19" t="s">
        <v>770</v>
      </c>
      <c r="V6" s="46"/>
      <c r="W6" s="46"/>
      <c r="X6" s="139"/>
    </row>
    <row r="7" customHeight="1" spans="1:24">
      <c r="A7" s="20"/>
      <c r="B7" s="20"/>
      <c r="C7" s="21"/>
      <c r="D7" s="21"/>
      <c r="E7" s="120"/>
      <c r="F7" s="134"/>
      <c r="G7" s="21"/>
      <c r="H7" s="21"/>
      <c r="I7" s="20"/>
      <c r="J7" s="59"/>
      <c r="K7" s="29"/>
      <c r="L7" s="29"/>
      <c r="M7" s="48"/>
      <c r="N7" s="48"/>
      <c r="O7" s="24"/>
      <c r="P7" s="23"/>
      <c r="Q7" s="26"/>
      <c r="R7" s="24"/>
      <c r="S7" s="24"/>
      <c r="T7" s="48"/>
      <c r="U7" s="24">
        <f>IF(X7="成本法",ROUND(S7*T7/100,0),S7)</f>
        <v>0</v>
      </c>
      <c r="V7" s="24" t="str">
        <f t="shared" ref="V7:V27" si="0">IF(R7=0,"",(U7-R7)/R7*100)</f>
        <v/>
      </c>
      <c r="W7" s="25"/>
      <c r="X7" s="140" t="s">
        <v>630</v>
      </c>
    </row>
    <row r="8" customHeight="1" spans="1:24">
      <c r="A8" s="20"/>
      <c r="B8" s="20"/>
      <c r="C8" s="21"/>
      <c r="D8" s="21"/>
      <c r="E8" s="120"/>
      <c r="F8" s="134"/>
      <c r="G8" s="21"/>
      <c r="H8" s="21"/>
      <c r="I8" s="20"/>
      <c r="J8" s="59"/>
      <c r="K8" s="29"/>
      <c r="L8" s="29"/>
      <c r="M8" s="48"/>
      <c r="N8" s="48"/>
      <c r="O8" s="24"/>
      <c r="P8" s="23"/>
      <c r="Q8" s="26"/>
      <c r="R8" s="24"/>
      <c r="S8" s="24"/>
      <c r="T8" s="48"/>
      <c r="U8" s="24">
        <f t="shared" ref="U8:U24" si="1">IF(X8="成本法",ROUND(S8*T8/100,0),S8)</f>
        <v>0</v>
      </c>
      <c r="V8" s="24" t="str">
        <f t="shared" si="0"/>
        <v/>
      </c>
      <c r="W8" s="25"/>
      <c r="X8" s="140" t="s">
        <v>630</v>
      </c>
    </row>
    <row r="9" customHeight="1" spans="1:24">
      <c r="A9" s="20"/>
      <c r="B9" s="20"/>
      <c r="C9" s="21"/>
      <c r="D9" s="21"/>
      <c r="E9" s="120"/>
      <c r="F9" s="134"/>
      <c r="G9" s="21"/>
      <c r="H9" s="21"/>
      <c r="I9" s="20"/>
      <c r="J9" s="59"/>
      <c r="K9" s="29"/>
      <c r="L9" s="29"/>
      <c r="M9" s="48"/>
      <c r="N9" s="48"/>
      <c r="O9" s="24"/>
      <c r="P9" s="23"/>
      <c r="Q9" s="26"/>
      <c r="R9" s="24"/>
      <c r="S9" s="24"/>
      <c r="T9" s="48"/>
      <c r="U9" s="24">
        <f t="shared" si="1"/>
        <v>0</v>
      </c>
      <c r="V9" s="24" t="str">
        <f t="shared" si="0"/>
        <v/>
      </c>
      <c r="W9" s="25"/>
      <c r="X9" s="140" t="s">
        <v>630</v>
      </c>
    </row>
    <row r="10" customHeight="1" spans="1:24">
      <c r="A10" s="20"/>
      <c r="B10" s="20"/>
      <c r="C10" s="21"/>
      <c r="D10" s="21"/>
      <c r="E10" s="120"/>
      <c r="F10" s="134"/>
      <c r="G10" s="21"/>
      <c r="H10" s="21"/>
      <c r="I10" s="20"/>
      <c r="J10" s="59"/>
      <c r="K10" s="29"/>
      <c r="L10" s="29"/>
      <c r="M10" s="48"/>
      <c r="N10" s="48"/>
      <c r="O10" s="24"/>
      <c r="P10" s="23"/>
      <c r="Q10" s="26"/>
      <c r="R10" s="24"/>
      <c r="S10" s="24"/>
      <c r="T10" s="48"/>
      <c r="U10" s="24">
        <f t="shared" si="1"/>
        <v>0</v>
      </c>
      <c r="V10" s="24" t="str">
        <f t="shared" si="0"/>
        <v/>
      </c>
      <c r="W10" s="25"/>
      <c r="X10" s="140" t="s">
        <v>630</v>
      </c>
    </row>
    <row r="11" customHeight="1" spans="1:24">
      <c r="A11" s="20"/>
      <c r="B11" s="20"/>
      <c r="C11" s="21"/>
      <c r="D11" s="21"/>
      <c r="E11" s="120"/>
      <c r="F11" s="134"/>
      <c r="G11" s="21"/>
      <c r="H11" s="21"/>
      <c r="I11" s="20"/>
      <c r="J11" s="59"/>
      <c r="K11" s="29"/>
      <c r="L11" s="29"/>
      <c r="M11" s="48"/>
      <c r="N11" s="48"/>
      <c r="O11" s="24"/>
      <c r="P11" s="23"/>
      <c r="Q11" s="26"/>
      <c r="R11" s="24"/>
      <c r="S11" s="24"/>
      <c r="T11" s="48"/>
      <c r="U11" s="24">
        <f t="shared" si="1"/>
        <v>0</v>
      </c>
      <c r="V11" s="24" t="str">
        <f t="shared" si="0"/>
        <v/>
      </c>
      <c r="W11" s="25"/>
      <c r="X11" s="140" t="s">
        <v>630</v>
      </c>
    </row>
    <row r="12" customHeight="1" spans="1:24">
      <c r="A12" s="20"/>
      <c r="B12" s="21"/>
      <c r="C12" s="21"/>
      <c r="D12" s="20"/>
      <c r="E12" s="120"/>
      <c r="F12" s="134"/>
      <c r="G12" s="20"/>
      <c r="H12" s="20"/>
      <c r="I12" s="29"/>
      <c r="J12" s="59"/>
      <c r="K12" s="29"/>
      <c r="L12" s="29"/>
      <c r="M12" s="48"/>
      <c r="N12" s="48"/>
      <c r="O12" s="24"/>
      <c r="P12" s="23"/>
      <c r="Q12" s="26"/>
      <c r="R12" s="24"/>
      <c r="S12" s="24"/>
      <c r="T12" s="48"/>
      <c r="U12" s="24">
        <f t="shared" si="1"/>
        <v>0</v>
      </c>
      <c r="V12" s="24" t="str">
        <f t="shared" si="0"/>
        <v/>
      </c>
      <c r="W12" s="25"/>
      <c r="X12" s="140" t="s">
        <v>630</v>
      </c>
    </row>
    <row r="13" customHeight="1" spans="1:24">
      <c r="A13" s="20"/>
      <c r="B13" s="21"/>
      <c r="C13" s="21"/>
      <c r="D13" s="20"/>
      <c r="E13" s="120"/>
      <c r="F13" s="134"/>
      <c r="G13" s="20"/>
      <c r="H13" s="20"/>
      <c r="I13" s="29"/>
      <c r="J13" s="59"/>
      <c r="K13" s="29"/>
      <c r="L13" s="29"/>
      <c r="M13" s="48"/>
      <c r="N13" s="48"/>
      <c r="O13" s="24"/>
      <c r="P13" s="23"/>
      <c r="Q13" s="26"/>
      <c r="R13" s="24"/>
      <c r="S13" s="24"/>
      <c r="T13" s="48"/>
      <c r="U13" s="24">
        <f t="shared" si="1"/>
        <v>0</v>
      </c>
      <c r="V13" s="24" t="str">
        <f t="shared" si="0"/>
        <v/>
      </c>
      <c r="W13" s="25"/>
      <c r="X13" s="140" t="s">
        <v>630</v>
      </c>
    </row>
    <row r="14" customHeight="1" spans="1:24">
      <c r="A14" s="20"/>
      <c r="B14" s="21"/>
      <c r="C14" s="21"/>
      <c r="D14" s="20"/>
      <c r="E14" s="120"/>
      <c r="F14" s="134"/>
      <c r="G14" s="20"/>
      <c r="H14" s="20"/>
      <c r="I14" s="29"/>
      <c r="J14" s="59"/>
      <c r="K14" s="29"/>
      <c r="L14" s="29"/>
      <c r="M14" s="48"/>
      <c r="N14" s="48"/>
      <c r="O14" s="24"/>
      <c r="P14" s="23"/>
      <c r="Q14" s="26"/>
      <c r="R14" s="24"/>
      <c r="S14" s="24"/>
      <c r="T14" s="48"/>
      <c r="U14" s="24">
        <f t="shared" si="1"/>
        <v>0</v>
      </c>
      <c r="V14" s="24" t="str">
        <f t="shared" si="0"/>
        <v/>
      </c>
      <c r="W14" s="25"/>
      <c r="X14" s="140" t="s">
        <v>630</v>
      </c>
    </row>
    <row r="15" customHeight="1" spans="1:24">
      <c r="A15" s="20"/>
      <c r="B15" s="21"/>
      <c r="C15" s="21"/>
      <c r="D15" s="20"/>
      <c r="E15" s="120"/>
      <c r="F15" s="134"/>
      <c r="G15" s="20"/>
      <c r="H15" s="20"/>
      <c r="I15" s="29"/>
      <c r="J15" s="59"/>
      <c r="K15" s="29"/>
      <c r="L15" s="29"/>
      <c r="M15" s="48"/>
      <c r="N15" s="48"/>
      <c r="O15" s="24"/>
      <c r="P15" s="23"/>
      <c r="Q15" s="26"/>
      <c r="R15" s="24"/>
      <c r="S15" s="24"/>
      <c r="T15" s="48"/>
      <c r="U15" s="24">
        <f t="shared" si="1"/>
        <v>0</v>
      </c>
      <c r="V15" s="24" t="str">
        <f t="shared" si="0"/>
        <v/>
      </c>
      <c r="W15" s="25"/>
      <c r="X15" s="140" t="s">
        <v>630</v>
      </c>
    </row>
    <row r="16" customHeight="1" spans="1:24">
      <c r="A16" s="20"/>
      <c r="B16" s="21"/>
      <c r="C16" s="21"/>
      <c r="D16" s="20"/>
      <c r="E16" s="120"/>
      <c r="F16" s="134"/>
      <c r="G16" s="20"/>
      <c r="H16" s="20"/>
      <c r="I16" s="29"/>
      <c r="J16" s="59"/>
      <c r="K16" s="29"/>
      <c r="L16" s="29"/>
      <c r="M16" s="48"/>
      <c r="N16" s="48"/>
      <c r="O16" s="24"/>
      <c r="P16" s="23"/>
      <c r="Q16" s="26"/>
      <c r="R16" s="24"/>
      <c r="S16" s="24"/>
      <c r="T16" s="48"/>
      <c r="U16" s="24">
        <f t="shared" si="1"/>
        <v>0</v>
      </c>
      <c r="V16" s="24" t="str">
        <f t="shared" si="0"/>
        <v/>
      </c>
      <c r="W16" s="25"/>
      <c r="X16" s="140" t="s">
        <v>630</v>
      </c>
    </row>
    <row r="17" customHeight="1" spans="1:24">
      <c r="A17" s="20"/>
      <c r="B17" s="21"/>
      <c r="C17" s="21"/>
      <c r="D17" s="20"/>
      <c r="E17" s="120"/>
      <c r="F17" s="134"/>
      <c r="G17" s="20"/>
      <c r="H17" s="20"/>
      <c r="I17" s="29"/>
      <c r="J17" s="59"/>
      <c r="K17" s="29"/>
      <c r="L17" s="29"/>
      <c r="M17" s="48"/>
      <c r="N17" s="48"/>
      <c r="O17" s="24"/>
      <c r="P17" s="23"/>
      <c r="Q17" s="26"/>
      <c r="R17" s="24"/>
      <c r="S17" s="24"/>
      <c r="T17" s="48"/>
      <c r="U17" s="24">
        <f t="shared" si="1"/>
        <v>0</v>
      </c>
      <c r="V17" s="24" t="str">
        <f t="shared" si="0"/>
        <v/>
      </c>
      <c r="W17" s="25"/>
      <c r="X17" s="140" t="s">
        <v>630</v>
      </c>
    </row>
    <row r="18" customHeight="1" spans="1:24">
      <c r="A18" s="20"/>
      <c r="B18" s="21"/>
      <c r="C18" s="21"/>
      <c r="D18" s="20"/>
      <c r="E18" s="120"/>
      <c r="F18" s="134"/>
      <c r="G18" s="20"/>
      <c r="H18" s="20"/>
      <c r="I18" s="29"/>
      <c r="J18" s="59"/>
      <c r="K18" s="29"/>
      <c r="L18" s="29"/>
      <c r="M18" s="48"/>
      <c r="N18" s="48"/>
      <c r="O18" s="24"/>
      <c r="P18" s="23"/>
      <c r="Q18" s="26"/>
      <c r="R18" s="24"/>
      <c r="S18" s="24"/>
      <c r="T18" s="48"/>
      <c r="U18" s="24">
        <f t="shared" si="1"/>
        <v>0</v>
      </c>
      <c r="V18" s="24" t="str">
        <f t="shared" si="0"/>
        <v/>
      </c>
      <c r="W18" s="25"/>
      <c r="X18" s="140" t="s">
        <v>630</v>
      </c>
    </row>
    <row r="19" customHeight="1" spans="1:24">
      <c r="A19" s="20"/>
      <c r="B19" s="21"/>
      <c r="C19" s="21"/>
      <c r="D19" s="20"/>
      <c r="E19" s="120"/>
      <c r="F19" s="134"/>
      <c r="G19" s="20"/>
      <c r="H19" s="20"/>
      <c r="I19" s="29"/>
      <c r="J19" s="59"/>
      <c r="K19" s="29"/>
      <c r="L19" s="29"/>
      <c r="M19" s="48"/>
      <c r="N19" s="48"/>
      <c r="O19" s="24"/>
      <c r="P19" s="23"/>
      <c r="Q19" s="26"/>
      <c r="R19" s="24"/>
      <c r="S19" s="24"/>
      <c r="T19" s="48"/>
      <c r="U19" s="24">
        <f t="shared" si="1"/>
        <v>0</v>
      </c>
      <c r="V19" s="24" t="str">
        <f t="shared" si="0"/>
        <v/>
      </c>
      <c r="W19" s="25"/>
      <c r="X19" s="140" t="s">
        <v>630</v>
      </c>
    </row>
    <row r="20" customHeight="1" spans="1:24">
      <c r="A20" s="20"/>
      <c r="B20" s="21"/>
      <c r="C20" s="21"/>
      <c r="D20" s="20"/>
      <c r="E20" s="120"/>
      <c r="F20" s="134"/>
      <c r="G20" s="20"/>
      <c r="H20" s="20"/>
      <c r="I20" s="29"/>
      <c r="J20" s="59"/>
      <c r="K20" s="29"/>
      <c r="L20" s="29"/>
      <c r="M20" s="48"/>
      <c r="N20" s="48"/>
      <c r="O20" s="24"/>
      <c r="P20" s="23"/>
      <c r="Q20" s="26"/>
      <c r="R20" s="24"/>
      <c r="S20" s="24"/>
      <c r="T20" s="48"/>
      <c r="U20" s="24">
        <f t="shared" si="1"/>
        <v>0</v>
      </c>
      <c r="V20" s="24" t="str">
        <f t="shared" si="0"/>
        <v/>
      </c>
      <c r="W20" s="25"/>
      <c r="X20" s="140" t="s">
        <v>630</v>
      </c>
    </row>
    <row r="21" customHeight="1" spans="1:24">
      <c r="A21" s="20"/>
      <c r="B21" s="21"/>
      <c r="C21" s="21"/>
      <c r="D21" s="20"/>
      <c r="E21" s="120"/>
      <c r="F21" s="134"/>
      <c r="G21" s="20"/>
      <c r="H21" s="20"/>
      <c r="I21" s="29"/>
      <c r="J21" s="59"/>
      <c r="K21" s="29"/>
      <c r="L21" s="29"/>
      <c r="M21" s="48"/>
      <c r="N21" s="48"/>
      <c r="O21" s="24"/>
      <c r="P21" s="23"/>
      <c r="Q21" s="26"/>
      <c r="R21" s="24"/>
      <c r="S21" s="24"/>
      <c r="T21" s="48"/>
      <c r="U21" s="24">
        <f t="shared" si="1"/>
        <v>0</v>
      </c>
      <c r="V21" s="24" t="str">
        <f t="shared" si="0"/>
        <v/>
      </c>
      <c r="W21" s="25"/>
      <c r="X21" s="140" t="s">
        <v>630</v>
      </c>
    </row>
    <row r="22" customHeight="1" spans="1:24">
      <c r="A22" s="20"/>
      <c r="B22" s="21"/>
      <c r="C22" s="21"/>
      <c r="D22" s="20"/>
      <c r="E22" s="120"/>
      <c r="F22" s="134"/>
      <c r="G22" s="20"/>
      <c r="H22" s="20"/>
      <c r="I22" s="29"/>
      <c r="J22" s="59"/>
      <c r="K22" s="29"/>
      <c r="L22" s="29"/>
      <c r="M22" s="48"/>
      <c r="N22" s="48"/>
      <c r="O22" s="24"/>
      <c r="P22" s="23"/>
      <c r="Q22" s="26"/>
      <c r="R22" s="24"/>
      <c r="S22" s="24"/>
      <c r="T22" s="48"/>
      <c r="U22" s="24">
        <f t="shared" si="1"/>
        <v>0</v>
      </c>
      <c r="V22" s="24" t="str">
        <f t="shared" si="0"/>
        <v/>
      </c>
      <c r="W22" s="25"/>
      <c r="X22" s="140" t="s">
        <v>630</v>
      </c>
    </row>
    <row r="23" customHeight="1" spans="1:24">
      <c r="A23" s="20"/>
      <c r="B23" s="21"/>
      <c r="C23" s="21"/>
      <c r="D23" s="20"/>
      <c r="E23" s="120"/>
      <c r="F23" s="134"/>
      <c r="G23" s="20"/>
      <c r="H23" s="20"/>
      <c r="I23" s="29"/>
      <c r="J23" s="59"/>
      <c r="K23" s="29"/>
      <c r="L23" s="29"/>
      <c r="M23" s="48"/>
      <c r="N23" s="48"/>
      <c r="O23" s="24"/>
      <c r="P23" s="23"/>
      <c r="Q23" s="26"/>
      <c r="R23" s="24"/>
      <c r="S23" s="24"/>
      <c r="T23" s="48"/>
      <c r="U23" s="24">
        <f t="shared" si="1"/>
        <v>0</v>
      </c>
      <c r="V23" s="24" t="str">
        <f t="shared" si="0"/>
        <v/>
      </c>
      <c r="W23" s="25"/>
      <c r="X23" s="140" t="s">
        <v>630</v>
      </c>
    </row>
    <row r="24" customHeight="1" spans="1:24">
      <c r="A24" s="20"/>
      <c r="B24" s="21"/>
      <c r="C24" s="21"/>
      <c r="D24" s="20"/>
      <c r="E24" s="120"/>
      <c r="F24" s="134"/>
      <c r="G24" s="20"/>
      <c r="H24" s="20"/>
      <c r="I24" s="29"/>
      <c r="J24" s="59"/>
      <c r="K24" s="29"/>
      <c r="L24" s="29"/>
      <c r="M24" s="48"/>
      <c r="N24" s="48"/>
      <c r="O24" s="24"/>
      <c r="P24" s="23"/>
      <c r="Q24" s="26"/>
      <c r="R24" s="24"/>
      <c r="S24" s="24"/>
      <c r="T24" s="48"/>
      <c r="U24" s="24">
        <f t="shared" si="1"/>
        <v>0</v>
      </c>
      <c r="V24" s="24" t="str">
        <f t="shared" si="0"/>
        <v/>
      </c>
      <c r="W24" s="25"/>
      <c r="X24" s="140" t="s">
        <v>630</v>
      </c>
    </row>
    <row r="25" customHeight="1" spans="1:24">
      <c r="A25" s="16" t="s">
        <v>530</v>
      </c>
      <c r="B25" s="16"/>
      <c r="C25" s="16"/>
      <c r="D25" s="20"/>
      <c r="E25" s="120"/>
      <c r="F25" s="134"/>
      <c r="G25" s="20"/>
      <c r="H25" s="20"/>
      <c r="I25" s="29"/>
      <c r="J25" s="59"/>
      <c r="K25" s="29"/>
      <c r="L25" s="29"/>
      <c r="M25" s="48"/>
      <c r="N25" s="48"/>
      <c r="O25" s="24">
        <f>SUM(O7:O24)</f>
        <v>0</v>
      </c>
      <c r="P25" s="23">
        <f t="shared" ref="P25:S25" si="2">SUM(P7:P24)</f>
        <v>0</v>
      </c>
      <c r="Q25" s="26">
        <f t="shared" si="2"/>
        <v>0</v>
      </c>
      <c r="R25" s="24">
        <f t="shared" si="2"/>
        <v>0</v>
      </c>
      <c r="S25" s="24">
        <f t="shared" si="2"/>
        <v>0</v>
      </c>
      <c r="T25" s="48"/>
      <c r="U25" s="24">
        <f>SUM(U7:U24)</f>
        <v>0</v>
      </c>
      <c r="V25" s="24" t="str">
        <f t="shared" si="0"/>
        <v/>
      </c>
      <c r="W25" s="25"/>
      <c r="X25" s="140"/>
    </row>
    <row r="26" customHeight="1" spans="1:24">
      <c r="A26" s="16" t="s">
        <v>1081</v>
      </c>
      <c r="B26" s="16"/>
      <c r="C26" s="16"/>
      <c r="D26" s="20"/>
      <c r="E26" s="120"/>
      <c r="F26" s="25"/>
      <c r="G26" s="20"/>
      <c r="H26" s="20"/>
      <c r="I26" s="29"/>
      <c r="J26" s="59"/>
      <c r="K26" s="29"/>
      <c r="L26" s="29"/>
      <c r="M26" s="48"/>
      <c r="N26" s="48"/>
      <c r="O26" s="24"/>
      <c r="P26" s="23"/>
      <c r="Q26" s="26"/>
      <c r="R26" s="24"/>
      <c r="S26" s="24"/>
      <c r="T26" s="48"/>
      <c r="U26" s="24"/>
      <c r="V26" s="24" t="str">
        <f t="shared" si="0"/>
        <v/>
      </c>
      <c r="W26" s="25"/>
      <c r="X26" s="140"/>
    </row>
    <row r="27" customHeight="1" spans="1:24">
      <c r="A27" s="16" t="s">
        <v>548</v>
      </c>
      <c r="B27" s="16"/>
      <c r="C27" s="16"/>
      <c r="D27" s="20"/>
      <c r="E27" s="135"/>
      <c r="F27" s="59"/>
      <c r="G27" s="20"/>
      <c r="H27" s="20"/>
      <c r="I27" s="29"/>
      <c r="J27" s="59"/>
      <c r="K27" s="29"/>
      <c r="L27" s="29"/>
      <c r="M27" s="48"/>
      <c r="N27" s="48"/>
      <c r="O27" s="24">
        <f>O25-O26</f>
        <v>0</v>
      </c>
      <c r="P27" s="23">
        <f t="shared" ref="P27:U27" si="3">P25-P26</f>
        <v>0</v>
      </c>
      <c r="Q27" s="26">
        <f t="shared" si="3"/>
        <v>0</v>
      </c>
      <c r="R27" s="24">
        <f t="shared" si="3"/>
        <v>0</v>
      </c>
      <c r="S27" s="24">
        <f t="shared" si="3"/>
        <v>0</v>
      </c>
      <c r="T27" s="48"/>
      <c r="U27" s="24">
        <f t="shared" si="3"/>
        <v>0</v>
      </c>
      <c r="V27" s="24" t="str">
        <f t="shared" si="0"/>
        <v/>
      </c>
      <c r="W27" s="25"/>
      <c r="X27" s="140"/>
    </row>
    <row r="28" customHeight="1" spans="1:19">
      <c r="A28" s="30" t="str">
        <f>封面!D9&amp;封面!F9</f>
        <v>产权持有人填表人：刘砚岷</v>
      </c>
      <c r="S28" s="5" t="str">
        <f>"评估人员："&amp;封面!F33</f>
        <v>评估人员：</v>
      </c>
    </row>
    <row r="29" customHeight="1" spans="1:1">
      <c r="A29" s="30" t="str">
        <f>CONCATENATE(封面!D13,封面!F13,封面!G13,封面!H13,封面!I13,封面!J13,封面!K13)</f>
        <v>填表日期：2024年9月20日</v>
      </c>
    </row>
  </sheetData>
  <mergeCells count="25">
    <mergeCell ref="A2:W2"/>
    <mergeCell ref="A3:W3"/>
    <mergeCell ref="O5:P5"/>
    <mergeCell ref="Q5:R5"/>
    <mergeCell ref="S5:U5"/>
    <mergeCell ref="A25:C25"/>
    <mergeCell ref="A26:C26"/>
    <mergeCell ref="A27:C27"/>
    <mergeCell ref="A5:A6"/>
    <mergeCell ref="B5:B6"/>
    <mergeCell ref="C5:C6"/>
    <mergeCell ref="D5:D6"/>
    <mergeCell ref="E5:E6"/>
    <mergeCell ref="F5:F6"/>
    <mergeCell ref="G5:G6"/>
    <mergeCell ref="H5:H6"/>
    <mergeCell ref="I5:I6"/>
    <mergeCell ref="J5:J6"/>
    <mergeCell ref="K5:K6"/>
    <mergeCell ref="L5:L6"/>
    <mergeCell ref="M5:M6"/>
    <mergeCell ref="N5:N6"/>
    <mergeCell ref="V5:V6"/>
    <mergeCell ref="W5:W6"/>
    <mergeCell ref="X5:X6"/>
  </mergeCells>
  <dataValidations count="1">
    <dataValidation type="list" allowBlank="1" showInputMessage="1" showErrorMessage="1" sqref="X7:X27">
      <formula1>"成本法,收益法,市场法,其他"</formula1>
    </dataValidation>
  </dataValidations>
  <hyperlinks>
    <hyperlink ref="A1" location="索引目录!C53" display="返回索引页"/>
    <hyperlink ref="B1" location="非流动资产汇总!B17" display="返回"/>
  </hyperlinks>
  <printOptions horizontalCentered="1"/>
  <pageMargins left="0.354330708661417" right="0.354330708661417" top="0.78740157480315" bottom="0.78740157480315" header="1.02362204724409" footer="0.511811023622047"/>
  <pageSetup paperSize="9" scale="63" fitToHeight="0" orientation="landscape"/>
  <headerFooter alignWithMargins="0">
    <oddHeader>&amp;R&amp;"宋体,常规"&amp;9表&amp;"Times New Roman,常规"4-12
&amp;"宋体,常规"共&amp;"Times New Roman,常规"&amp;N&amp;"宋体,常规"页第&amp;"Times New Roman,常规"&amp;P&amp;"宋体,常规"页</oddHeader>
  </headerFooter>
  <legacyDrawing r:id="rId2"/>
</worksheet>
</file>

<file path=xl/worksheets/sheet8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workbookViewId="0">
      <selection activeCell="A2" sqref="A2:Q2"/>
    </sheetView>
  </sheetViews>
  <sheetFormatPr defaultColWidth="11" defaultRowHeight="15.75" customHeight="1"/>
  <cols>
    <col min="1" max="1" width="4.4" style="4" customWidth="1"/>
    <col min="2" max="2" width="10.5" style="4" customWidth="1"/>
    <col min="3" max="3" width="13.4" style="4" customWidth="1"/>
    <col min="4" max="4" width="4.6" style="4" customWidth="1"/>
    <col min="5" max="5" width="8" style="4" customWidth="1" outlineLevel="1"/>
    <col min="6" max="6" width="8" style="5" customWidth="1"/>
    <col min="7" max="7" width="8" style="4" customWidth="1"/>
    <col min="8" max="8" width="11.1" style="4" customWidth="1"/>
    <col min="9" max="10" width="11" style="5" customWidth="1" outlineLevel="1"/>
    <col min="11" max="13" width="11" style="5" customWidth="1"/>
    <col min="14" max="14" width="7" style="5" customWidth="1"/>
    <col min="15" max="15" width="11" style="5" customWidth="1"/>
    <col min="16" max="16" width="7.6" style="5" customWidth="1"/>
    <col min="17" max="17" width="6.1" style="5" customWidth="1"/>
    <col min="18" max="30" width="9" style="5" customWidth="1"/>
    <col min="31" max="16384" width="11" style="5"/>
  </cols>
  <sheetData>
    <row r="1" s="1" customFormat="1" ht="12" customHeight="1" spans="1:17">
      <c r="A1" s="6" t="s">
        <v>135</v>
      </c>
      <c r="B1" s="107" t="s">
        <v>429</v>
      </c>
      <c r="C1" s="8"/>
      <c r="D1" s="8"/>
      <c r="E1" s="8"/>
      <c r="F1" s="9"/>
      <c r="G1" s="8"/>
      <c r="H1" s="8"/>
      <c r="I1" s="9"/>
      <c r="J1" s="9"/>
      <c r="K1" s="9"/>
      <c r="L1" s="9"/>
      <c r="M1" s="9"/>
      <c r="N1" s="9"/>
      <c r="O1" s="9"/>
      <c r="P1" s="9"/>
      <c r="Q1" s="9"/>
    </row>
    <row r="2" s="2" customFormat="1" ht="29.4" customHeight="1" spans="1:17">
      <c r="A2" s="10" t="s">
        <v>1082</v>
      </c>
      <c r="B2" s="11"/>
      <c r="C2" s="11"/>
      <c r="D2" s="11"/>
      <c r="E2" s="11"/>
      <c r="F2" s="11"/>
      <c r="G2" s="11"/>
      <c r="H2" s="11"/>
      <c r="I2" s="11"/>
      <c r="J2" s="11"/>
      <c r="K2" s="11"/>
      <c r="L2" s="11"/>
      <c r="M2" s="11"/>
      <c r="N2" s="11"/>
      <c r="O2" s="11"/>
      <c r="P2" s="11"/>
      <c r="Q2" s="11"/>
    </row>
    <row r="3" ht="14.25" customHeight="1" spans="1:17">
      <c r="A3" s="12" t="str">
        <f>CONCATENATE(封面!D7,封面!F7,封面!G7,封面!H7,封面!I7,封面!J7,封面!K7)</f>
        <v>评估基准日：2024年8月31日</v>
      </c>
      <c r="B3" s="12"/>
      <c r="C3" s="12"/>
      <c r="D3" s="12"/>
      <c r="E3" s="12"/>
      <c r="F3" s="12"/>
      <c r="G3" s="12"/>
      <c r="H3" s="12"/>
      <c r="I3" s="13"/>
      <c r="J3" s="13"/>
      <c r="K3" s="13"/>
      <c r="L3" s="13"/>
      <c r="M3" s="13"/>
      <c r="N3" s="13"/>
      <c r="O3" s="13"/>
      <c r="P3" s="13"/>
      <c r="Q3" s="13"/>
    </row>
    <row r="4" customHeight="1" spans="1:17">
      <c r="A4" s="14" t="str">
        <f>封面!D5&amp;封面!F5</f>
        <v>产权持有人：中石油昆仑燃气有限公司开封分公司</v>
      </c>
      <c r="Q4" s="15" t="e">
        <f>#REF!</f>
        <v>#REF!</v>
      </c>
    </row>
    <row r="5" s="3" customFormat="1" customHeight="1" spans="1:18">
      <c r="A5" s="16" t="s">
        <v>462</v>
      </c>
      <c r="B5" s="16" t="s">
        <v>1083</v>
      </c>
      <c r="C5" s="131" t="s">
        <v>1084</v>
      </c>
      <c r="D5" s="110" t="s">
        <v>593</v>
      </c>
      <c r="E5" s="116" t="s">
        <v>789</v>
      </c>
      <c r="F5" s="111" t="s">
        <v>510</v>
      </c>
      <c r="G5" s="131" t="s">
        <v>1085</v>
      </c>
      <c r="H5" s="131" t="s">
        <v>1086</v>
      </c>
      <c r="I5" s="19" t="s">
        <v>433</v>
      </c>
      <c r="J5" s="52"/>
      <c r="K5" s="136" t="s">
        <v>434</v>
      </c>
      <c r="L5" s="137"/>
      <c r="M5" s="19" t="s">
        <v>435</v>
      </c>
      <c r="N5" s="46"/>
      <c r="O5" s="46"/>
      <c r="P5" s="111" t="s">
        <v>467</v>
      </c>
      <c r="Q5" s="111" t="s">
        <v>476</v>
      </c>
      <c r="R5" s="138" t="s">
        <v>628</v>
      </c>
    </row>
    <row r="6" s="3" customFormat="1" customHeight="1" spans="1:18">
      <c r="A6" s="43"/>
      <c r="B6" s="43"/>
      <c r="C6" s="132"/>
      <c r="D6" s="43"/>
      <c r="E6" s="133"/>
      <c r="F6" s="46"/>
      <c r="G6" s="132"/>
      <c r="H6" s="132"/>
      <c r="I6" s="19" t="s">
        <v>769</v>
      </c>
      <c r="J6" s="17" t="s">
        <v>770</v>
      </c>
      <c r="K6" s="55" t="s">
        <v>769</v>
      </c>
      <c r="L6" s="19" t="s">
        <v>770</v>
      </c>
      <c r="M6" s="19" t="s">
        <v>769</v>
      </c>
      <c r="N6" s="19" t="s">
        <v>629</v>
      </c>
      <c r="O6" s="19" t="s">
        <v>770</v>
      </c>
      <c r="P6" s="46"/>
      <c r="Q6" s="46"/>
      <c r="R6" s="139"/>
    </row>
    <row r="7" customHeight="1" spans="1:18">
      <c r="A7" s="20"/>
      <c r="B7" s="21"/>
      <c r="C7" s="21"/>
      <c r="D7" s="20"/>
      <c r="E7" s="120"/>
      <c r="F7" s="134"/>
      <c r="G7" s="20"/>
      <c r="H7" s="20"/>
      <c r="I7" s="24"/>
      <c r="J7" s="23"/>
      <c r="K7" s="26"/>
      <c r="L7" s="24"/>
      <c r="M7" s="24"/>
      <c r="N7" s="48"/>
      <c r="O7" s="24">
        <f>IF(R7="成本法",ROUND(M7*N7/100,0),M7)</f>
        <v>0</v>
      </c>
      <c r="P7" s="24" t="str">
        <f t="shared" ref="P7:P27" si="0">IF(L7=0,"",(O7-L7)/L7*100)</f>
        <v/>
      </c>
      <c r="Q7" s="25"/>
      <c r="R7" s="140" t="s">
        <v>630</v>
      </c>
    </row>
    <row r="8" customHeight="1" spans="1:18">
      <c r="A8" s="20"/>
      <c r="B8" s="21"/>
      <c r="C8" s="21"/>
      <c r="D8" s="20"/>
      <c r="E8" s="120"/>
      <c r="F8" s="134"/>
      <c r="G8" s="20"/>
      <c r="H8" s="20"/>
      <c r="I8" s="24"/>
      <c r="J8" s="23"/>
      <c r="K8" s="26"/>
      <c r="L8" s="24"/>
      <c r="M8" s="24"/>
      <c r="N8" s="48"/>
      <c r="O8" s="24">
        <f t="shared" ref="O8:O24" si="1">IF(R8="成本法",ROUND(M8*N8/100,0),M8)</f>
        <v>0</v>
      </c>
      <c r="P8" s="24" t="str">
        <f t="shared" si="0"/>
        <v/>
      </c>
      <c r="Q8" s="25"/>
      <c r="R8" s="140" t="s">
        <v>630</v>
      </c>
    </row>
    <row r="9" customHeight="1" spans="1:18">
      <c r="A9" s="20"/>
      <c r="B9" s="21"/>
      <c r="C9" s="21"/>
      <c r="D9" s="20"/>
      <c r="E9" s="120"/>
      <c r="F9" s="134"/>
      <c r="G9" s="20"/>
      <c r="H9" s="20"/>
      <c r="I9" s="24"/>
      <c r="J9" s="23"/>
      <c r="K9" s="26"/>
      <c r="L9" s="24"/>
      <c r="M9" s="24"/>
      <c r="N9" s="48"/>
      <c r="O9" s="24">
        <f t="shared" si="1"/>
        <v>0</v>
      </c>
      <c r="P9" s="24" t="str">
        <f t="shared" si="0"/>
        <v/>
      </c>
      <c r="Q9" s="25"/>
      <c r="R9" s="140" t="s">
        <v>630</v>
      </c>
    </row>
    <row r="10" customHeight="1" spans="1:18">
      <c r="A10" s="20"/>
      <c r="B10" s="21"/>
      <c r="C10" s="21"/>
      <c r="D10" s="20"/>
      <c r="E10" s="120"/>
      <c r="F10" s="134"/>
      <c r="G10" s="20"/>
      <c r="H10" s="20"/>
      <c r="I10" s="24"/>
      <c r="J10" s="23"/>
      <c r="K10" s="26"/>
      <c r="L10" s="24"/>
      <c r="M10" s="24"/>
      <c r="N10" s="48"/>
      <c r="O10" s="24">
        <f t="shared" si="1"/>
        <v>0</v>
      </c>
      <c r="P10" s="24" t="str">
        <f t="shared" si="0"/>
        <v/>
      </c>
      <c r="Q10" s="25"/>
      <c r="R10" s="140" t="s">
        <v>630</v>
      </c>
    </row>
    <row r="11" customHeight="1" spans="1:18">
      <c r="A11" s="20"/>
      <c r="B11" s="21"/>
      <c r="C11" s="21"/>
      <c r="D11" s="20"/>
      <c r="E11" s="120"/>
      <c r="F11" s="134"/>
      <c r="G11" s="20"/>
      <c r="H11" s="20"/>
      <c r="I11" s="24"/>
      <c r="J11" s="23"/>
      <c r="K11" s="26"/>
      <c r="L11" s="24"/>
      <c r="M11" s="24"/>
      <c r="N11" s="48"/>
      <c r="O11" s="24">
        <f t="shared" si="1"/>
        <v>0</v>
      </c>
      <c r="P11" s="24" t="str">
        <f t="shared" si="0"/>
        <v/>
      </c>
      <c r="Q11" s="25"/>
      <c r="R11" s="140" t="s">
        <v>630</v>
      </c>
    </row>
    <row r="12" customHeight="1" spans="1:18">
      <c r="A12" s="20"/>
      <c r="B12" s="21"/>
      <c r="C12" s="21"/>
      <c r="D12" s="20"/>
      <c r="E12" s="120"/>
      <c r="F12" s="134"/>
      <c r="G12" s="20"/>
      <c r="H12" s="20"/>
      <c r="I12" s="24"/>
      <c r="J12" s="23"/>
      <c r="K12" s="26"/>
      <c r="L12" s="24"/>
      <c r="M12" s="24"/>
      <c r="N12" s="48"/>
      <c r="O12" s="24">
        <f t="shared" si="1"/>
        <v>0</v>
      </c>
      <c r="P12" s="24" t="str">
        <f t="shared" si="0"/>
        <v/>
      </c>
      <c r="Q12" s="25"/>
      <c r="R12" s="140" t="s">
        <v>630</v>
      </c>
    </row>
    <row r="13" customHeight="1" spans="1:18">
      <c r="A13" s="20"/>
      <c r="B13" s="21"/>
      <c r="C13" s="21"/>
      <c r="D13" s="20"/>
      <c r="E13" s="120"/>
      <c r="F13" s="134"/>
      <c r="G13" s="20"/>
      <c r="H13" s="20"/>
      <c r="I13" s="24"/>
      <c r="J13" s="23"/>
      <c r="K13" s="26"/>
      <c r="L13" s="24"/>
      <c r="M13" s="24"/>
      <c r="N13" s="48"/>
      <c r="O13" s="24">
        <f t="shared" si="1"/>
        <v>0</v>
      </c>
      <c r="P13" s="24" t="str">
        <f t="shared" si="0"/>
        <v/>
      </c>
      <c r="Q13" s="25"/>
      <c r="R13" s="140" t="s">
        <v>630</v>
      </c>
    </row>
    <row r="14" customHeight="1" spans="1:18">
      <c r="A14" s="20"/>
      <c r="B14" s="21"/>
      <c r="C14" s="21"/>
      <c r="D14" s="20"/>
      <c r="E14" s="120"/>
      <c r="F14" s="134"/>
      <c r="G14" s="20"/>
      <c r="H14" s="20"/>
      <c r="I14" s="24"/>
      <c r="J14" s="23"/>
      <c r="K14" s="26"/>
      <c r="L14" s="24"/>
      <c r="M14" s="24"/>
      <c r="N14" s="48"/>
      <c r="O14" s="24">
        <f t="shared" si="1"/>
        <v>0</v>
      </c>
      <c r="P14" s="24" t="str">
        <f t="shared" si="0"/>
        <v/>
      </c>
      <c r="Q14" s="25"/>
      <c r="R14" s="140" t="s">
        <v>630</v>
      </c>
    </row>
    <row r="15" customHeight="1" spans="1:18">
      <c r="A15" s="20"/>
      <c r="B15" s="21"/>
      <c r="C15" s="21"/>
      <c r="D15" s="20"/>
      <c r="E15" s="120"/>
      <c r="F15" s="134"/>
      <c r="G15" s="20"/>
      <c r="H15" s="20"/>
      <c r="I15" s="24"/>
      <c r="J15" s="23"/>
      <c r="K15" s="26"/>
      <c r="L15" s="24"/>
      <c r="M15" s="24"/>
      <c r="N15" s="48"/>
      <c r="O15" s="24">
        <f t="shared" si="1"/>
        <v>0</v>
      </c>
      <c r="P15" s="24" t="str">
        <f t="shared" si="0"/>
        <v/>
      </c>
      <c r="Q15" s="25"/>
      <c r="R15" s="140" t="s">
        <v>630</v>
      </c>
    </row>
    <row r="16" customHeight="1" spans="1:18">
      <c r="A16" s="20"/>
      <c r="B16" s="21"/>
      <c r="C16" s="21"/>
      <c r="D16" s="20"/>
      <c r="E16" s="120"/>
      <c r="F16" s="134"/>
      <c r="G16" s="20"/>
      <c r="H16" s="20"/>
      <c r="I16" s="24"/>
      <c r="J16" s="23"/>
      <c r="K16" s="26"/>
      <c r="L16" s="24"/>
      <c r="M16" s="24"/>
      <c r="N16" s="48"/>
      <c r="O16" s="24">
        <f t="shared" si="1"/>
        <v>0</v>
      </c>
      <c r="P16" s="24" t="str">
        <f t="shared" si="0"/>
        <v/>
      </c>
      <c r="Q16" s="25"/>
      <c r="R16" s="140" t="s">
        <v>630</v>
      </c>
    </row>
    <row r="17" customHeight="1" spans="1:18">
      <c r="A17" s="20"/>
      <c r="B17" s="21"/>
      <c r="C17" s="21"/>
      <c r="D17" s="20"/>
      <c r="E17" s="120"/>
      <c r="F17" s="134"/>
      <c r="G17" s="20"/>
      <c r="H17" s="20"/>
      <c r="I17" s="24"/>
      <c r="J17" s="23"/>
      <c r="K17" s="26"/>
      <c r="L17" s="24"/>
      <c r="M17" s="24"/>
      <c r="N17" s="48"/>
      <c r="O17" s="24">
        <f t="shared" si="1"/>
        <v>0</v>
      </c>
      <c r="P17" s="24" t="str">
        <f t="shared" si="0"/>
        <v/>
      </c>
      <c r="Q17" s="25"/>
      <c r="R17" s="140" t="s">
        <v>630</v>
      </c>
    </row>
    <row r="18" customHeight="1" spans="1:18">
      <c r="A18" s="20"/>
      <c r="B18" s="21"/>
      <c r="C18" s="21"/>
      <c r="D18" s="20"/>
      <c r="E18" s="120"/>
      <c r="F18" s="134"/>
      <c r="G18" s="20"/>
      <c r="H18" s="20"/>
      <c r="I18" s="24"/>
      <c r="J18" s="23"/>
      <c r="K18" s="26"/>
      <c r="L18" s="24"/>
      <c r="M18" s="24"/>
      <c r="N18" s="48"/>
      <c r="O18" s="24">
        <f t="shared" si="1"/>
        <v>0</v>
      </c>
      <c r="P18" s="24" t="str">
        <f t="shared" si="0"/>
        <v/>
      </c>
      <c r="Q18" s="25"/>
      <c r="R18" s="140" t="s">
        <v>630</v>
      </c>
    </row>
    <row r="19" customHeight="1" spans="1:18">
      <c r="A19" s="20"/>
      <c r="B19" s="21"/>
      <c r="C19" s="21"/>
      <c r="D19" s="20"/>
      <c r="E19" s="120"/>
      <c r="F19" s="134"/>
      <c r="G19" s="20"/>
      <c r="H19" s="20"/>
      <c r="I19" s="24"/>
      <c r="J19" s="23"/>
      <c r="K19" s="26"/>
      <c r="L19" s="24"/>
      <c r="M19" s="24"/>
      <c r="N19" s="48"/>
      <c r="O19" s="24">
        <f t="shared" si="1"/>
        <v>0</v>
      </c>
      <c r="P19" s="24" t="str">
        <f t="shared" si="0"/>
        <v/>
      </c>
      <c r="Q19" s="25"/>
      <c r="R19" s="140" t="s">
        <v>630</v>
      </c>
    </row>
    <row r="20" customHeight="1" spans="1:18">
      <c r="A20" s="20"/>
      <c r="B20" s="21"/>
      <c r="C20" s="21"/>
      <c r="D20" s="20"/>
      <c r="E20" s="120"/>
      <c r="F20" s="134"/>
      <c r="G20" s="20"/>
      <c r="H20" s="20"/>
      <c r="I20" s="24"/>
      <c r="J20" s="23"/>
      <c r="K20" s="26"/>
      <c r="L20" s="24"/>
      <c r="M20" s="24"/>
      <c r="N20" s="48"/>
      <c r="O20" s="24">
        <f t="shared" si="1"/>
        <v>0</v>
      </c>
      <c r="P20" s="24" t="str">
        <f t="shared" si="0"/>
        <v/>
      </c>
      <c r="Q20" s="25"/>
      <c r="R20" s="140" t="s">
        <v>630</v>
      </c>
    </row>
    <row r="21" customHeight="1" spans="1:18">
      <c r="A21" s="20"/>
      <c r="B21" s="21"/>
      <c r="C21" s="21"/>
      <c r="D21" s="20"/>
      <c r="E21" s="120"/>
      <c r="F21" s="134"/>
      <c r="G21" s="20"/>
      <c r="H21" s="20"/>
      <c r="I21" s="24"/>
      <c r="J21" s="23"/>
      <c r="K21" s="26"/>
      <c r="L21" s="24"/>
      <c r="M21" s="24"/>
      <c r="N21" s="48"/>
      <c r="O21" s="24">
        <f t="shared" si="1"/>
        <v>0</v>
      </c>
      <c r="P21" s="24" t="str">
        <f t="shared" si="0"/>
        <v/>
      </c>
      <c r="Q21" s="25"/>
      <c r="R21" s="140" t="s">
        <v>630</v>
      </c>
    </row>
    <row r="22" customHeight="1" spans="1:18">
      <c r="A22" s="20"/>
      <c r="B22" s="21"/>
      <c r="C22" s="21"/>
      <c r="D22" s="20"/>
      <c r="E22" s="120"/>
      <c r="F22" s="134"/>
      <c r="G22" s="20"/>
      <c r="H22" s="20"/>
      <c r="I22" s="24"/>
      <c r="J22" s="23"/>
      <c r="K22" s="26"/>
      <c r="L22" s="24"/>
      <c r="M22" s="24"/>
      <c r="N22" s="48"/>
      <c r="O22" s="24">
        <f t="shared" si="1"/>
        <v>0</v>
      </c>
      <c r="P22" s="24" t="str">
        <f t="shared" si="0"/>
        <v/>
      </c>
      <c r="Q22" s="25"/>
      <c r="R22" s="140" t="s">
        <v>630</v>
      </c>
    </row>
    <row r="23" customHeight="1" spans="1:18">
      <c r="A23" s="20"/>
      <c r="B23" s="21"/>
      <c r="C23" s="21"/>
      <c r="D23" s="20"/>
      <c r="E23" s="120"/>
      <c r="F23" s="134"/>
      <c r="G23" s="20"/>
      <c r="H23" s="20"/>
      <c r="I23" s="24"/>
      <c r="J23" s="23"/>
      <c r="K23" s="26"/>
      <c r="L23" s="24"/>
      <c r="M23" s="24"/>
      <c r="N23" s="48"/>
      <c r="O23" s="24">
        <f t="shared" si="1"/>
        <v>0</v>
      </c>
      <c r="P23" s="24" t="str">
        <f t="shared" si="0"/>
        <v/>
      </c>
      <c r="Q23" s="25"/>
      <c r="R23" s="140" t="s">
        <v>630</v>
      </c>
    </row>
    <row r="24" customHeight="1" spans="1:18">
      <c r="A24" s="20"/>
      <c r="B24" s="21"/>
      <c r="C24" s="21"/>
      <c r="D24" s="20"/>
      <c r="E24" s="120"/>
      <c r="F24" s="134"/>
      <c r="G24" s="20"/>
      <c r="H24" s="20"/>
      <c r="I24" s="24"/>
      <c r="J24" s="23"/>
      <c r="K24" s="26"/>
      <c r="L24" s="24"/>
      <c r="M24" s="24"/>
      <c r="N24" s="48"/>
      <c r="O24" s="24">
        <f t="shared" si="1"/>
        <v>0</v>
      </c>
      <c r="P24" s="24" t="str">
        <f t="shared" si="0"/>
        <v/>
      </c>
      <c r="Q24" s="25"/>
      <c r="R24" s="140" t="s">
        <v>630</v>
      </c>
    </row>
    <row r="25" customHeight="1" spans="1:18">
      <c r="A25" s="16" t="s">
        <v>530</v>
      </c>
      <c r="B25" s="16"/>
      <c r="C25" s="16"/>
      <c r="D25" s="20"/>
      <c r="E25" s="120"/>
      <c r="F25" s="134"/>
      <c r="G25" s="20"/>
      <c r="H25" s="20"/>
      <c r="I25" s="24">
        <f>SUM(I7:I24)</f>
        <v>0</v>
      </c>
      <c r="J25" s="23">
        <f>SUM(J7:J24)</f>
        <v>0</v>
      </c>
      <c r="K25" s="26">
        <f>SUM(K7:K24)</f>
        <v>0</v>
      </c>
      <c r="L25" s="24">
        <f>SUM(L7:L24)</f>
        <v>0</v>
      </c>
      <c r="M25" s="24">
        <f>SUM(M7:M24)</f>
        <v>0</v>
      </c>
      <c r="N25" s="48"/>
      <c r="O25" s="24">
        <f>SUM(O7:O24)</f>
        <v>0</v>
      </c>
      <c r="P25" s="24" t="str">
        <f t="shared" si="0"/>
        <v/>
      </c>
      <c r="Q25" s="25"/>
      <c r="R25" s="140"/>
    </row>
    <row r="26" customHeight="1" spans="1:18">
      <c r="A26" s="16" t="s">
        <v>1087</v>
      </c>
      <c r="B26" s="16"/>
      <c r="C26" s="16"/>
      <c r="D26" s="20"/>
      <c r="E26" s="120"/>
      <c r="F26" s="25"/>
      <c r="G26" s="20"/>
      <c r="H26" s="20"/>
      <c r="I26" s="24"/>
      <c r="J26" s="23"/>
      <c r="K26" s="26"/>
      <c r="L26" s="24"/>
      <c r="M26" s="24"/>
      <c r="N26" s="48"/>
      <c r="O26" s="24"/>
      <c r="P26" s="24" t="str">
        <f t="shared" si="0"/>
        <v/>
      </c>
      <c r="Q26" s="25"/>
      <c r="R26" s="140"/>
    </row>
    <row r="27" customHeight="1" spans="1:18">
      <c r="A27" s="16" t="s">
        <v>548</v>
      </c>
      <c r="B27" s="16"/>
      <c r="C27" s="16"/>
      <c r="D27" s="20"/>
      <c r="E27" s="135"/>
      <c r="F27" s="59"/>
      <c r="G27" s="20"/>
      <c r="H27" s="20"/>
      <c r="I27" s="24">
        <f>I25-I26</f>
        <v>0</v>
      </c>
      <c r="J27" s="23">
        <f>J25-J26</f>
        <v>0</v>
      </c>
      <c r="K27" s="26">
        <f>K25-K26</f>
        <v>0</v>
      </c>
      <c r="L27" s="24">
        <f>L25-L26</f>
        <v>0</v>
      </c>
      <c r="M27" s="24">
        <f>M25-M26</f>
        <v>0</v>
      </c>
      <c r="N27" s="48"/>
      <c r="O27" s="24">
        <f>O25-O26</f>
        <v>0</v>
      </c>
      <c r="P27" s="24" t="str">
        <f t="shared" si="0"/>
        <v/>
      </c>
      <c r="Q27" s="25"/>
      <c r="R27" s="140"/>
    </row>
    <row r="28" customHeight="1" spans="1:13">
      <c r="A28" s="30" t="str">
        <f>封面!D9&amp;封面!F9</f>
        <v>产权持有人填表人：刘砚岷</v>
      </c>
      <c r="M28" s="5" t="str">
        <f>"评估人员："&amp;封面!F35</f>
        <v>评估人员：</v>
      </c>
    </row>
    <row r="29" customHeight="1" spans="1:1">
      <c r="A29" s="30" t="str">
        <f>CONCATENATE(封面!D13,封面!F13,封面!G13,封面!H13,封面!I13,封面!J13,封面!K13)</f>
        <v>填表日期：2024年9月20日</v>
      </c>
    </row>
  </sheetData>
  <mergeCells count="19">
    <mergeCell ref="A2:Q2"/>
    <mergeCell ref="A3:Q3"/>
    <mergeCell ref="I5:J5"/>
    <mergeCell ref="K5:L5"/>
    <mergeCell ref="M5:O5"/>
    <mergeCell ref="A25:C25"/>
    <mergeCell ref="A26:C26"/>
    <mergeCell ref="A27:C27"/>
    <mergeCell ref="A5:A6"/>
    <mergeCell ref="B5:B6"/>
    <mergeCell ref="C5:C6"/>
    <mergeCell ref="D5:D6"/>
    <mergeCell ref="E5:E6"/>
    <mergeCell ref="F5:F6"/>
    <mergeCell ref="G5:G6"/>
    <mergeCell ref="H5:H6"/>
    <mergeCell ref="P5:P6"/>
    <mergeCell ref="Q5:Q6"/>
    <mergeCell ref="R5:R6"/>
  </mergeCells>
  <dataValidations count="1">
    <dataValidation type="list" allowBlank="1" showInputMessage="1" showErrorMessage="1" sqref="R7:R27">
      <formula1>"成本法,收益法,市场法,其他"</formula1>
    </dataValidation>
  </dataValidations>
  <hyperlinks>
    <hyperlink ref="A1" location="索引目录!C55" display="返回索引页"/>
    <hyperlink ref="B1" location="非流动资产汇总!B18" display="返回"/>
  </hyperlinks>
  <printOptions horizontalCentered="1"/>
  <pageMargins left="0.354330708661417" right="0.354330708661417" top="0.78740157480315" bottom="0.78740157480315" header="1.02362204724409" footer="0.511811023622047"/>
  <pageSetup paperSize="9" scale="90" fitToHeight="0" orientation="landscape"/>
  <headerFooter alignWithMargins="0">
    <oddHeader>&amp;R&amp;"宋体,常规"&amp;9表&amp;"Times New Roman,常规"4-13
&amp;"宋体,常规"共&amp;"Times New Roman,常规"&amp;N&amp;"宋体,常规"页第&amp;"Times New Roman,常规"&amp;P&amp;"宋体,常规"页</oddHeader>
  </headerFooter>
  <legacyDrawing r:id="rId2"/>
</worksheet>
</file>

<file path=xl/worksheets/sheet8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9"/>
  <sheetViews>
    <sheetView workbookViewId="0">
      <selection activeCell="A2" sqref="A2:M2"/>
    </sheetView>
  </sheetViews>
  <sheetFormatPr defaultColWidth="11" defaultRowHeight="15.75" customHeight="1"/>
  <cols>
    <col min="1" max="1" width="5.1" style="4" customWidth="1"/>
    <col min="2" max="2" width="23.4" style="4" customWidth="1"/>
    <col min="3" max="3" width="19" style="4" customWidth="1"/>
    <col min="4" max="4" width="10.5" style="4" customWidth="1"/>
    <col min="5" max="6" width="11.5" style="4" customWidth="1"/>
    <col min="7" max="7" width="14" style="5" customWidth="1"/>
    <col min="8" max="8" width="14.4" style="5" customWidth="1" outlineLevel="1"/>
    <col min="9" max="10" width="14.4" style="5" customWidth="1"/>
    <col min="11" max="11" width="12.1" style="5" customWidth="1"/>
    <col min="12" max="12" width="8.1" style="5" customWidth="1"/>
    <col min="13" max="13" width="10" style="5" customWidth="1"/>
    <col min="14" max="33" width="9" style="5" customWidth="1"/>
    <col min="34" max="16384" width="11" style="5"/>
  </cols>
  <sheetData>
    <row r="1" s="1" customFormat="1" ht="12" customHeight="1" spans="1:13">
      <c r="A1" s="6" t="s">
        <v>135</v>
      </c>
      <c r="B1" s="107" t="s">
        <v>429</v>
      </c>
      <c r="C1" s="7"/>
      <c r="D1" s="7"/>
      <c r="E1" s="8"/>
      <c r="F1" s="8"/>
      <c r="G1" s="9"/>
      <c r="H1" s="9"/>
      <c r="I1" s="9"/>
      <c r="J1" s="9"/>
      <c r="K1" s="9"/>
      <c r="L1" s="9"/>
      <c r="M1" s="9"/>
    </row>
    <row r="2" s="2" customFormat="1" ht="29.4" customHeight="1" spans="1:13">
      <c r="A2" s="10" t="s">
        <v>1088</v>
      </c>
      <c r="B2" s="11"/>
      <c r="C2" s="11"/>
      <c r="D2" s="11"/>
      <c r="E2" s="11"/>
      <c r="F2" s="11"/>
      <c r="G2" s="11"/>
      <c r="H2" s="11"/>
      <c r="I2" s="11"/>
      <c r="J2" s="11"/>
      <c r="K2" s="11"/>
      <c r="L2" s="11"/>
      <c r="M2" s="11"/>
    </row>
    <row r="3" ht="14.25" customHeight="1" spans="1:13">
      <c r="A3" s="12" t="str">
        <f>CONCATENATE(封面!D7,封面!F7,封面!G7,封面!H7,封面!I7,封面!J7,封面!K7)</f>
        <v>评估基准日：2024年8月31日</v>
      </c>
      <c r="B3" s="12"/>
      <c r="C3" s="12"/>
      <c r="D3" s="12"/>
      <c r="E3" s="12"/>
      <c r="F3" s="12"/>
      <c r="G3" s="12"/>
      <c r="H3" s="12"/>
      <c r="I3" s="12"/>
      <c r="J3" s="13"/>
      <c r="K3" s="13"/>
      <c r="L3" s="13"/>
      <c r="M3" s="13"/>
    </row>
    <row r="4" customHeight="1" spans="1:13">
      <c r="A4" s="14" t="str">
        <f>封面!D5&amp;封面!F5</f>
        <v>产权持有人：中石油昆仑燃气有限公司开封分公司</v>
      </c>
      <c r="M4" s="15" t="e">
        <f>#REF!</f>
        <v>#REF!</v>
      </c>
    </row>
    <row r="5" s="109" customFormat="1" ht="18" customHeight="1" spans="1:13">
      <c r="A5" s="110" t="s">
        <v>462</v>
      </c>
      <c r="B5" s="110" t="s">
        <v>1089</v>
      </c>
      <c r="C5" s="110" t="s">
        <v>1090</v>
      </c>
      <c r="D5" s="110" t="s">
        <v>1091</v>
      </c>
      <c r="E5" s="110" t="s">
        <v>1092</v>
      </c>
      <c r="F5" s="110" t="s">
        <v>1093</v>
      </c>
      <c r="G5" s="111" t="s">
        <v>1094</v>
      </c>
      <c r="H5" s="112" t="s">
        <v>433</v>
      </c>
      <c r="I5" s="18" t="s">
        <v>434</v>
      </c>
      <c r="J5" s="111" t="s">
        <v>435</v>
      </c>
      <c r="K5" s="111" t="s">
        <v>436</v>
      </c>
      <c r="L5" s="111" t="s">
        <v>467</v>
      </c>
      <c r="M5" s="111" t="s">
        <v>476</v>
      </c>
    </row>
    <row r="6" customHeight="1" spans="1:13">
      <c r="A6" s="20"/>
      <c r="B6" s="74"/>
      <c r="C6" s="74"/>
      <c r="D6" s="74"/>
      <c r="E6" s="22"/>
      <c r="F6" s="22"/>
      <c r="G6" s="24"/>
      <c r="H6" s="23"/>
      <c r="I6" s="26"/>
      <c r="J6" s="24"/>
      <c r="K6" s="24" t="str">
        <f t="shared" ref="K6:K27" si="0">IF(J6-I6=0,"",(J6-I6))</f>
        <v/>
      </c>
      <c r="L6" s="24" t="str">
        <f t="shared" ref="L6:L27" si="1">IF(I6=0,"",(J6-I6)/I6*100)</f>
        <v/>
      </c>
      <c r="M6" s="25"/>
    </row>
    <row r="7" customHeight="1" spans="1:13">
      <c r="A7" s="20"/>
      <c r="B7" s="74"/>
      <c r="C7" s="74"/>
      <c r="D7" s="74"/>
      <c r="E7" s="22"/>
      <c r="F7" s="22"/>
      <c r="G7" s="24"/>
      <c r="H7" s="23"/>
      <c r="I7" s="26"/>
      <c r="J7" s="24"/>
      <c r="K7" s="24" t="str">
        <f t="shared" si="0"/>
        <v/>
      </c>
      <c r="L7" s="24" t="str">
        <f t="shared" si="1"/>
        <v/>
      </c>
      <c r="M7" s="25"/>
    </row>
    <row r="8" customHeight="1" spans="1:13">
      <c r="A8" s="20"/>
      <c r="B8" s="74"/>
      <c r="C8" s="74"/>
      <c r="D8" s="74"/>
      <c r="E8" s="22"/>
      <c r="F8" s="22"/>
      <c r="G8" s="24"/>
      <c r="H8" s="23"/>
      <c r="I8" s="26"/>
      <c r="J8" s="24"/>
      <c r="K8" s="24" t="str">
        <f t="shared" si="0"/>
        <v/>
      </c>
      <c r="L8" s="24" t="str">
        <f t="shared" si="1"/>
        <v/>
      </c>
      <c r="M8" s="25"/>
    </row>
    <row r="9" customHeight="1" spans="1:13">
      <c r="A9" s="20"/>
      <c r="B9" s="74"/>
      <c r="C9" s="74"/>
      <c r="D9" s="74"/>
      <c r="E9" s="22"/>
      <c r="F9" s="22"/>
      <c r="G9" s="24"/>
      <c r="H9" s="23"/>
      <c r="I9" s="26"/>
      <c r="J9" s="24"/>
      <c r="K9" s="24" t="str">
        <f t="shared" si="0"/>
        <v/>
      </c>
      <c r="L9" s="24" t="str">
        <f t="shared" si="1"/>
        <v/>
      </c>
      <c r="M9" s="25"/>
    </row>
    <row r="10" customHeight="1" spans="1:13">
      <c r="A10" s="20"/>
      <c r="B10" s="74"/>
      <c r="C10" s="74"/>
      <c r="D10" s="74"/>
      <c r="E10" s="22"/>
      <c r="F10" s="22"/>
      <c r="G10" s="24"/>
      <c r="H10" s="23"/>
      <c r="I10" s="26"/>
      <c r="J10" s="24"/>
      <c r="K10" s="24" t="str">
        <f t="shared" si="0"/>
        <v/>
      </c>
      <c r="L10" s="24" t="str">
        <f t="shared" si="1"/>
        <v/>
      </c>
      <c r="M10" s="25"/>
    </row>
    <row r="11" customHeight="1" spans="1:13">
      <c r="A11" s="20"/>
      <c r="B11" s="74"/>
      <c r="C11" s="74"/>
      <c r="D11" s="74"/>
      <c r="E11" s="22"/>
      <c r="F11" s="22"/>
      <c r="G11" s="24"/>
      <c r="H11" s="23"/>
      <c r="I11" s="26"/>
      <c r="J11" s="24"/>
      <c r="K11" s="24" t="str">
        <f t="shared" si="0"/>
        <v/>
      </c>
      <c r="L11" s="24" t="str">
        <f t="shared" si="1"/>
        <v/>
      </c>
      <c r="M11" s="25"/>
    </row>
    <row r="12" customHeight="1" spans="1:13">
      <c r="A12" s="20"/>
      <c r="B12" s="74"/>
      <c r="C12" s="74"/>
      <c r="D12" s="74"/>
      <c r="E12" s="22"/>
      <c r="F12" s="22"/>
      <c r="G12" s="24"/>
      <c r="H12" s="23"/>
      <c r="I12" s="26"/>
      <c r="J12" s="24"/>
      <c r="K12" s="24" t="str">
        <f t="shared" si="0"/>
        <v/>
      </c>
      <c r="L12" s="24" t="str">
        <f t="shared" si="1"/>
        <v/>
      </c>
      <c r="M12" s="25"/>
    </row>
    <row r="13" customHeight="1" spans="1:13">
      <c r="A13" s="20"/>
      <c r="B13" s="21"/>
      <c r="C13" s="21"/>
      <c r="D13" s="21"/>
      <c r="E13" s="22"/>
      <c r="F13" s="22"/>
      <c r="G13" s="24"/>
      <c r="H13" s="23"/>
      <c r="I13" s="26"/>
      <c r="J13" s="24"/>
      <c r="K13" s="24" t="str">
        <f t="shared" si="0"/>
        <v/>
      </c>
      <c r="L13" s="24" t="str">
        <f t="shared" si="1"/>
        <v/>
      </c>
      <c r="M13" s="25"/>
    </row>
    <row r="14" customHeight="1" spans="1:13">
      <c r="A14" s="20"/>
      <c r="B14" s="21"/>
      <c r="C14" s="21"/>
      <c r="D14" s="21"/>
      <c r="E14" s="22"/>
      <c r="F14" s="22"/>
      <c r="G14" s="24"/>
      <c r="H14" s="23"/>
      <c r="I14" s="26"/>
      <c r="J14" s="24"/>
      <c r="K14" s="24" t="str">
        <f t="shared" si="0"/>
        <v/>
      </c>
      <c r="L14" s="24" t="str">
        <f t="shared" si="1"/>
        <v/>
      </c>
      <c r="M14" s="25"/>
    </row>
    <row r="15" customHeight="1" spans="1:13">
      <c r="A15" s="20"/>
      <c r="B15" s="21"/>
      <c r="C15" s="21"/>
      <c r="D15" s="21"/>
      <c r="E15" s="22"/>
      <c r="F15" s="22"/>
      <c r="G15" s="24"/>
      <c r="H15" s="23"/>
      <c r="I15" s="26"/>
      <c r="J15" s="24"/>
      <c r="K15" s="24" t="str">
        <f t="shared" si="0"/>
        <v/>
      </c>
      <c r="L15" s="24" t="str">
        <f t="shared" si="1"/>
        <v/>
      </c>
      <c r="M15" s="25"/>
    </row>
    <row r="16" customHeight="1" spans="1:13">
      <c r="A16" s="20"/>
      <c r="B16" s="21"/>
      <c r="C16" s="21"/>
      <c r="D16" s="21"/>
      <c r="E16" s="22"/>
      <c r="F16" s="22"/>
      <c r="G16" s="24"/>
      <c r="H16" s="23"/>
      <c r="I16" s="26"/>
      <c r="J16" s="24"/>
      <c r="K16" s="24" t="str">
        <f t="shared" si="0"/>
        <v/>
      </c>
      <c r="L16" s="24" t="str">
        <f t="shared" si="1"/>
        <v/>
      </c>
      <c r="M16" s="25"/>
    </row>
    <row r="17" customHeight="1" spans="1:13">
      <c r="A17" s="20"/>
      <c r="B17" s="21"/>
      <c r="C17" s="21"/>
      <c r="D17" s="21"/>
      <c r="E17" s="22"/>
      <c r="F17" s="22"/>
      <c r="G17" s="24"/>
      <c r="H17" s="23"/>
      <c r="I17" s="26"/>
      <c r="J17" s="24"/>
      <c r="K17" s="24" t="str">
        <f t="shared" si="0"/>
        <v/>
      </c>
      <c r="L17" s="24" t="str">
        <f t="shared" si="1"/>
        <v/>
      </c>
      <c r="M17" s="25"/>
    </row>
    <row r="18" customHeight="1" spans="1:13">
      <c r="A18" s="20"/>
      <c r="B18" s="21"/>
      <c r="C18" s="21"/>
      <c r="D18" s="21"/>
      <c r="E18" s="22"/>
      <c r="F18" s="22"/>
      <c r="G18" s="24"/>
      <c r="H18" s="23"/>
      <c r="I18" s="26"/>
      <c r="J18" s="24"/>
      <c r="K18" s="24" t="str">
        <f t="shared" si="0"/>
        <v/>
      </c>
      <c r="L18" s="24" t="str">
        <f t="shared" si="1"/>
        <v/>
      </c>
      <c r="M18" s="25"/>
    </row>
    <row r="19" customHeight="1" spans="1:13">
      <c r="A19" s="20"/>
      <c r="B19" s="21"/>
      <c r="C19" s="21"/>
      <c r="D19" s="21"/>
      <c r="E19" s="22"/>
      <c r="F19" s="22"/>
      <c r="G19" s="24"/>
      <c r="H19" s="23"/>
      <c r="I19" s="26"/>
      <c r="J19" s="24"/>
      <c r="K19" s="24" t="str">
        <f t="shared" si="0"/>
        <v/>
      </c>
      <c r="L19" s="24" t="str">
        <f t="shared" si="1"/>
        <v/>
      </c>
      <c r="M19" s="25"/>
    </row>
    <row r="20" customHeight="1" spans="1:13">
      <c r="A20" s="20"/>
      <c r="B20" s="21"/>
      <c r="C20" s="21"/>
      <c r="D20" s="21"/>
      <c r="E20" s="22"/>
      <c r="F20" s="22"/>
      <c r="G20" s="24"/>
      <c r="H20" s="23"/>
      <c r="I20" s="26"/>
      <c r="J20" s="24"/>
      <c r="K20" s="24" t="str">
        <f t="shared" si="0"/>
        <v/>
      </c>
      <c r="L20" s="24" t="str">
        <f t="shared" si="1"/>
        <v/>
      </c>
      <c r="M20" s="25"/>
    </row>
    <row r="21" customHeight="1" spans="1:13">
      <c r="A21" s="20"/>
      <c r="B21" s="21"/>
      <c r="C21" s="21"/>
      <c r="D21" s="21"/>
      <c r="E21" s="22"/>
      <c r="F21" s="22"/>
      <c r="G21" s="24"/>
      <c r="H21" s="23"/>
      <c r="I21" s="26"/>
      <c r="J21" s="24"/>
      <c r="K21" s="24" t="str">
        <f t="shared" si="0"/>
        <v/>
      </c>
      <c r="L21" s="24" t="str">
        <f t="shared" si="1"/>
        <v/>
      </c>
      <c r="M21" s="25"/>
    </row>
    <row r="22" customHeight="1" spans="1:13">
      <c r="A22" s="20"/>
      <c r="B22" s="21"/>
      <c r="C22" s="21"/>
      <c r="D22" s="21"/>
      <c r="E22" s="22"/>
      <c r="F22" s="22"/>
      <c r="G22" s="24"/>
      <c r="H22" s="23"/>
      <c r="I22" s="26"/>
      <c r="J22" s="24"/>
      <c r="K22" s="24" t="str">
        <f t="shared" si="0"/>
        <v/>
      </c>
      <c r="L22" s="24" t="str">
        <f t="shared" si="1"/>
        <v/>
      </c>
      <c r="M22" s="25"/>
    </row>
    <row r="23" customHeight="1" spans="1:13">
      <c r="A23" s="20"/>
      <c r="B23" s="21"/>
      <c r="C23" s="21"/>
      <c r="D23" s="21"/>
      <c r="E23" s="22"/>
      <c r="F23" s="22"/>
      <c r="G23" s="24"/>
      <c r="H23" s="23"/>
      <c r="I23" s="26"/>
      <c r="J23" s="24"/>
      <c r="K23" s="24" t="str">
        <f t="shared" si="0"/>
        <v/>
      </c>
      <c r="L23" s="24" t="str">
        <f t="shared" si="1"/>
        <v/>
      </c>
      <c r="M23" s="25"/>
    </row>
    <row r="24" customHeight="1" spans="1:13">
      <c r="A24" s="20"/>
      <c r="B24" s="21"/>
      <c r="C24" s="21"/>
      <c r="D24" s="21"/>
      <c r="E24" s="22"/>
      <c r="F24" s="22"/>
      <c r="G24" s="24"/>
      <c r="H24" s="23"/>
      <c r="I24" s="26"/>
      <c r="J24" s="24"/>
      <c r="K24" s="24" t="str">
        <f t="shared" si="0"/>
        <v/>
      </c>
      <c r="L24" s="24" t="str">
        <f t="shared" si="1"/>
        <v/>
      </c>
      <c r="M24" s="25"/>
    </row>
    <row r="25" customHeight="1" spans="1:13">
      <c r="A25" s="27" t="s">
        <v>1095</v>
      </c>
      <c r="B25" s="57"/>
      <c r="C25" s="57"/>
      <c r="D25" s="57"/>
      <c r="E25" s="29"/>
      <c r="F25" s="29"/>
      <c r="G25" s="24"/>
      <c r="H25" s="23">
        <f>SUM(H6:H24)</f>
        <v>0</v>
      </c>
      <c r="I25" s="26">
        <f>SUM(I6:I24)</f>
        <v>0</v>
      </c>
      <c r="J25" s="24">
        <f>SUM(J6:J24)</f>
        <v>0</v>
      </c>
      <c r="K25" s="24" t="str">
        <f t="shared" si="0"/>
        <v/>
      </c>
      <c r="L25" s="24" t="str">
        <f t="shared" si="1"/>
        <v/>
      </c>
      <c r="M25" s="25"/>
    </row>
    <row r="26" customHeight="1" spans="1:13">
      <c r="A26" s="27" t="s">
        <v>1096</v>
      </c>
      <c r="B26" s="28"/>
      <c r="C26" s="28"/>
      <c r="D26" s="28"/>
      <c r="E26" s="22"/>
      <c r="F26" s="22"/>
      <c r="G26" s="24"/>
      <c r="H26" s="23"/>
      <c r="I26" s="26"/>
      <c r="J26" s="24"/>
      <c r="K26" s="24" t="str">
        <f t="shared" si="0"/>
        <v/>
      </c>
      <c r="L26" s="24" t="str">
        <f t="shared" si="1"/>
        <v/>
      </c>
      <c r="M26" s="25"/>
    </row>
    <row r="27" customHeight="1" spans="1:13">
      <c r="A27" s="27" t="s">
        <v>1097</v>
      </c>
      <c r="B27" s="57"/>
      <c r="C27" s="57"/>
      <c r="D27" s="57"/>
      <c r="E27" s="29"/>
      <c r="F27" s="29"/>
      <c r="G27" s="24"/>
      <c r="H27" s="23">
        <f>H25-H26</f>
        <v>0</v>
      </c>
      <c r="I27" s="26">
        <f>I25-I26</f>
        <v>0</v>
      </c>
      <c r="J27" s="24">
        <f>J25-J26</f>
        <v>0</v>
      </c>
      <c r="K27" s="24" t="str">
        <f t="shared" si="0"/>
        <v/>
      </c>
      <c r="L27" s="24" t="str">
        <f t="shared" si="1"/>
        <v/>
      </c>
      <c r="M27" s="25"/>
    </row>
    <row r="28" customHeight="1" spans="1:10">
      <c r="A28" s="30" t="str">
        <f>封面!D9&amp;封面!F9</f>
        <v>产权持有人填表人：刘砚岷</v>
      </c>
      <c r="J28" s="5" t="str">
        <f>"评估人员："&amp;封面!F39</f>
        <v>评估人员：</v>
      </c>
    </row>
    <row r="29" customHeight="1" spans="1:1">
      <c r="A29" s="30" t="str">
        <f>CONCATENATE(封面!D13,封面!F13,封面!G13,封面!H13,封面!I13,封面!J13,封面!K13)</f>
        <v>填表日期：2024年9月20日</v>
      </c>
    </row>
  </sheetData>
  <mergeCells count="5">
    <mergeCell ref="A2:M2"/>
    <mergeCell ref="A3:M3"/>
    <mergeCell ref="A25:B25"/>
    <mergeCell ref="A26:B26"/>
    <mergeCell ref="A27:B27"/>
  </mergeCells>
  <hyperlinks>
    <hyperlink ref="A1" location="索引目录!C55" display="返回索引页"/>
    <hyperlink ref="B1" location="非流动资产汇总!B19" display="返回"/>
  </hyperlinks>
  <printOptions horizontalCentered="1"/>
  <pageMargins left="0.354330708661417" right="0.354330708661417" top="0.78740157480315" bottom="0.78740157480315" header="1.06299212598425" footer="0.511811023622047"/>
  <pageSetup paperSize="9" scale="94" fitToHeight="0" orientation="landscape"/>
  <headerFooter alignWithMargins="0">
    <oddHeader>&amp;R&amp;"宋体,常规"&amp;9表&amp;"Times New Roman,常规"4-14
&amp;"宋体,常规"共&amp;"Times New Roman,常规"&amp;N&amp;"宋体,常规"页第&amp;"Times New Roman,常规"&amp;P&amp;"宋体,常规"页</oddHeader>
  </headerFooter>
  <legacyDrawing r:id="rId2"/>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9" tint="-0.249977111117893"/>
    <pageSetUpPr fitToPage="1"/>
  </sheetPr>
  <dimension ref="A1:G27"/>
  <sheetViews>
    <sheetView workbookViewId="0">
      <selection activeCell="A2" sqref="A2:G2"/>
    </sheetView>
  </sheetViews>
  <sheetFormatPr defaultColWidth="11" defaultRowHeight="15.75" customHeight="1" outlineLevelCol="6"/>
  <cols>
    <col min="1" max="1" width="11.6" style="4" customWidth="1"/>
    <col min="2" max="2" width="34" style="4" customWidth="1"/>
    <col min="3" max="3" width="19.1" style="5" customWidth="1" outlineLevel="1"/>
    <col min="4" max="4" width="20.6" style="5" customWidth="1"/>
    <col min="5" max="5" width="20.5" style="5" customWidth="1"/>
    <col min="6" max="6" width="20.6" style="5" customWidth="1"/>
    <col min="7" max="7" width="15.6" style="5" customWidth="1"/>
    <col min="8" max="32" width="9" style="5" customWidth="1"/>
    <col min="33" max="16384" width="11" style="5"/>
  </cols>
  <sheetData>
    <row r="1" s="1" customFormat="1" ht="12" customHeight="1" spans="1:7">
      <c r="A1" s="6" t="s">
        <v>135</v>
      </c>
      <c r="B1" s="38" t="s">
        <v>429</v>
      </c>
      <c r="C1" s="9"/>
      <c r="D1" s="9"/>
      <c r="E1" s="9"/>
      <c r="F1" s="9"/>
      <c r="G1" s="9"/>
    </row>
    <row r="2" s="2" customFormat="1" ht="29.4" customHeight="1" spans="1:7">
      <c r="A2" s="10" t="s">
        <v>1098</v>
      </c>
      <c r="B2" s="11"/>
      <c r="C2" s="11"/>
      <c r="D2" s="11"/>
      <c r="E2" s="11"/>
      <c r="F2" s="11"/>
      <c r="G2" s="11"/>
    </row>
    <row r="3" ht="14.25" customHeight="1" spans="1:7">
      <c r="A3" s="12" t="str">
        <f>CONCATENATE(封面!D7,封面!F7,封面!G7,封面!H7,封面!I7,封面!J7,封面!K7)</f>
        <v>评估基准日：2024年8月31日</v>
      </c>
      <c r="B3" s="12"/>
      <c r="C3" s="12"/>
      <c r="D3" s="12"/>
      <c r="E3" s="12"/>
      <c r="F3" s="12"/>
      <c r="G3" s="12"/>
    </row>
    <row r="4" customHeight="1" spans="1:7">
      <c r="A4" s="14" t="str">
        <f>封面!D5&amp;封面!F5</f>
        <v>产权持有人：中石油昆仑燃气有限公司开封分公司</v>
      </c>
      <c r="G4" s="15" t="e">
        <f>#REF!</f>
        <v>#REF!</v>
      </c>
    </row>
    <row r="5" s="64" customFormat="1" customHeight="1" spans="1:7">
      <c r="A5" s="65" t="s">
        <v>431</v>
      </c>
      <c r="B5" s="65" t="s">
        <v>432</v>
      </c>
      <c r="C5" s="52" t="s">
        <v>433</v>
      </c>
      <c r="D5" s="19" t="s">
        <v>434</v>
      </c>
      <c r="E5" s="46" t="s">
        <v>435</v>
      </c>
      <c r="F5" s="39" t="s">
        <v>436</v>
      </c>
      <c r="G5" s="46" t="s">
        <v>478</v>
      </c>
    </row>
    <row r="6" customHeight="1" spans="1:7">
      <c r="A6" s="65" t="s">
        <v>1099</v>
      </c>
      <c r="B6" s="130" t="s">
        <v>1100</v>
      </c>
      <c r="C6" s="23">
        <f>'无形（土地）'!N25</f>
        <v>0</v>
      </c>
      <c r="D6" s="122">
        <f>'无形（土地）'!O25</f>
        <v>0</v>
      </c>
      <c r="E6" s="24">
        <f>'无形（土地）'!P25</f>
        <v>0</v>
      </c>
      <c r="F6" s="24">
        <f>E6-D6</f>
        <v>0</v>
      </c>
      <c r="G6" s="68" t="str">
        <f>IF(D6=0,"",F6/D6*100)</f>
        <v/>
      </c>
    </row>
    <row r="7" customHeight="1" spans="1:7">
      <c r="A7" s="65" t="s">
        <v>1101</v>
      </c>
      <c r="B7" s="130" t="s">
        <v>1102</v>
      </c>
      <c r="C7" s="23">
        <f>'无形（矿业权）'!L25</f>
        <v>0</v>
      </c>
      <c r="D7" s="122">
        <f>'无形（矿业权）'!M25</f>
        <v>0</v>
      </c>
      <c r="E7" s="24">
        <f>'无形（矿业权）'!N25</f>
        <v>0</v>
      </c>
      <c r="F7" s="24">
        <f>E7-D7</f>
        <v>0</v>
      </c>
      <c r="G7" s="68" t="str">
        <f>IF(D7=0,"",F7/D7*100)</f>
        <v/>
      </c>
    </row>
    <row r="8" customHeight="1" spans="1:7">
      <c r="A8" s="65" t="s">
        <v>1103</v>
      </c>
      <c r="B8" s="130" t="s">
        <v>1104</v>
      </c>
      <c r="C8" s="23">
        <f>'无形（专利软著）'!I25</f>
        <v>0</v>
      </c>
      <c r="D8" s="26">
        <f>'无形（专利软著）'!J25</f>
        <v>0</v>
      </c>
      <c r="E8" s="24">
        <f>'无形（专利软著）'!K25</f>
        <v>0</v>
      </c>
      <c r="F8" s="24">
        <f>E8-D8</f>
        <v>0</v>
      </c>
      <c r="G8" s="68" t="str">
        <f>IF(D8=0,"",F8/D8*100)</f>
        <v/>
      </c>
    </row>
    <row r="9" customHeight="1" spans="1:7">
      <c r="A9" s="65" t="s">
        <v>1105</v>
      </c>
      <c r="B9" s="130" t="s">
        <v>1106</v>
      </c>
      <c r="C9" s="23">
        <f>'无形（其他）'!H25</f>
        <v>0</v>
      </c>
      <c r="D9" s="26">
        <f>'无形（其他）'!I25</f>
        <v>0</v>
      </c>
      <c r="E9" s="24">
        <f>'无形（其他）'!K25</f>
        <v>0</v>
      </c>
      <c r="F9" s="24">
        <f>E9-D9</f>
        <v>0</v>
      </c>
      <c r="G9" s="68" t="str">
        <f>IF(D9=0,"",F9/D9*100)</f>
        <v/>
      </c>
    </row>
    <row r="10" customHeight="1" spans="1:7">
      <c r="A10" s="65"/>
      <c r="B10" s="130"/>
      <c r="C10" s="23"/>
      <c r="D10" s="26"/>
      <c r="E10" s="24"/>
      <c r="F10" s="24"/>
      <c r="G10" s="68"/>
    </row>
    <row r="11" customHeight="1" spans="1:7">
      <c r="A11" s="65"/>
      <c r="B11" s="130"/>
      <c r="C11" s="23"/>
      <c r="D11" s="26"/>
      <c r="E11" s="24"/>
      <c r="F11" s="24"/>
      <c r="G11" s="68"/>
    </row>
    <row r="12" customHeight="1" spans="1:7">
      <c r="A12" s="65"/>
      <c r="B12" s="130"/>
      <c r="C12" s="23"/>
      <c r="D12" s="26"/>
      <c r="E12" s="24"/>
      <c r="F12" s="24"/>
      <c r="G12" s="68"/>
    </row>
    <row r="13" customHeight="1" spans="1:7">
      <c r="A13" s="65"/>
      <c r="B13" s="130"/>
      <c r="C13" s="23"/>
      <c r="D13" s="26"/>
      <c r="E13" s="24"/>
      <c r="F13" s="24"/>
      <c r="G13" s="68"/>
    </row>
    <row r="14" customHeight="1" spans="1:7">
      <c r="A14" s="65"/>
      <c r="B14" s="130"/>
      <c r="C14" s="23"/>
      <c r="D14" s="26"/>
      <c r="E14" s="24"/>
      <c r="F14" s="24"/>
      <c r="G14" s="68"/>
    </row>
    <row r="15" customHeight="1" spans="1:7">
      <c r="A15" s="65"/>
      <c r="B15" s="130"/>
      <c r="C15" s="23"/>
      <c r="D15" s="26"/>
      <c r="E15" s="24"/>
      <c r="F15" s="24"/>
      <c r="G15" s="68"/>
    </row>
    <row r="16" customHeight="1" spans="1:7">
      <c r="A16" s="65"/>
      <c r="B16" s="130"/>
      <c r="C16" s="23"/>
      <c r="D16" s="26"/>
      <c r="E16" s="24"/>
      <c r="F16" s="24"/>
      <c r="G16" s="68"/>
    </row>
    <row r="17" customHeight="1" spans="1:7">
      <c r="A17" s="65"/>
      <c r="B17" s="130"/>
      <c r="C17" s="23"/>
      <c r="D17" s="26"/>
      <c r="E17" s="24"/>
      <c r="F17" s="24"/>
      <c r="G17" s="68"/>
    </row>
    <row r="18" customHeight="1" spans="1:7">
      <c r="A18" s="65"/>
      <c r="B18" s="130"/>
      <c r="C18" s="23"/>
      <c r="D18" s="26"/>
      <c r="E18" s="24"/>
      <c r="F18" s="24"/>
      <c r="G18" s="68"/>
    </row>
    <row r="19" customHeight="1" spans="1:7">
      <c r="A19" s="65"/>
      <c r="B19" s="130"/>
      <c r="C19" s="23"/>
      <c r="D19" s="26"/>
      <c r="E19" s="24"/>
      <c r="F19" s="24"/>
      <c r="G19" s="68"/>
    </row>
    <row r="20" customHeight="1" spans="1:7">
      <c r="A20" s="65"/>
      <c r="B20" s="130"/>
      <c r="C20" s="23"/>
      <c r="D20" s="26"/>
      <c r="E20" s="24"/>
      <c r="F20" s="24"/>
      <c r="G20" s="68"/>
    </row>
    <row r="21" customHeight="1" spans="1:7">
      <c r="A21" s="65"/>
      <c r="B21" s="130"/>
      <c r="C21" s="23"/>
      <c r="D21" s="26"/>
      <c r="E21" s="24"/>
      <c r="F21" s="24"/>
      <c r="G21" s="68"/>
    </row>
    <row r="22" customHeight="1" spans="1:7">
      <c r="A22" s="65"/>
      <c r="B22" s="130"/>
      <c r="C22" s="23"/>
      <c r="D22" s="26"/>
      <c r="E22" s="24"/>
      <c r="F22" s="24"/>
      <c r="G22" s="68"/>
    </row>
    <row r="23" customHeight="1" spans="1:7">
      <c r="A23" s="65" t="s">
        <v>994</v>
      </c>
      <c r="B23" s="65" t="s">
        <v>1107</v>
      </c>
      <c r="C23" s="23">
        <f>SUM(C6:C22)</f>
        <v>0</v>
      </c>
      <c r="D23" s="26">
        <f>SUM(D6:D22)</f>
        <v>0</v>
      </c>
      <c r="E23" s="24">
        <f>SUM(E6:E22)</f>
        <v>0</v>
      </c>
      <c r="F23" s="24">
        <f>E23-D23</f>
        <v>0</v>
      </c>
      <c r="G23" s="68" t="str">
        <f>IF(D23=0,"",F23/D23*100)</f>
        <v/>
      </c>
    </row>
    <row r="24" customHeight="1" spans="1:7">
      <c r="A24" s="65" t="s">
        <v>994</v>
      </c>
      <c r="B24" s="65" t="s">
        <v>1108</v>
      </c>
      <c r="C24" s="23">
        <f>'无形（土地）'!N26+'无形（矿业权）'!L26+'无形（专利软著）'!I26+'无形（其他）'!H26</f>
        <v>0</v>
      </c>
      <c r="D24" s="26">
        <f>'无形（土地）'!O26+'无形（矿业权）'!M26+'无形（专利软著）'!J26+'无形（其他）'!I26</f>
        <v>0</v>
      </c>
      <c r="E24" s="24">
        <f>'无形（土地）'!P26+'无形（矿业权）'!N26+'无形（专利软著）'!K26+'无形（其他）'!K26</f>
        <v>0</v>
      </c>
      <c r="F24" s="24">
        <f>E24-D24</f>
        <v>0</v>
      </c>
      <c r="G24" s="68" t="str">
        <f>IF(D24=0,"",F24/D24*100)</f>
        <v/>
      </c>
    </row>
    <row r="25" customHeight="1" spans="1:7">
      <c r="A25" s="65" t="s">
        <v>994</v>
      </c>
      <c r="B25" s="65" t="s">
        <v>1109</v>
      </c>
      <c r="C25" s="23">
        <f>C23-C24</f>
        <v>0</v>
      </c>
      <c r="D25" s="26">
        <f>D23-D24</f>
        <v>0</v>
      </c>
      <c r="E25" s="24">
        <f>E23-E24</f>
        <v>0</v>
      </c>
      <c r="F25" s="24">
        <f>E25-D25</f>
        <v>0</v>
      </c>
      <c r="G25" s="68" t="str">
        <f>IF(D25=0,"",F25/D25*100)</f>
        <v/>
      </c>
    </row>
    <row r="26" customHeight="1" spans="1:6">
      <c r="A26" s="30"/>
      <c r="F26" s="5" t="str">
        <f>"评估人员："&amp;封面!F31&amp;"  "&amp;封面!F37</f>
        <v>评估人员：  </v>
      </c>
    </row>
    <row r="27" customHeight="1" spans="1:1">
      <c r="A27" s="30"/>
    </row>
  </sheetData>
  <sheetProtection sheet="1" objects="1" scenarios="1"/>
  <mergeCells count="2">
    <mergeCell ref="A2:G2"/>
    <mergeCell ref="A3:G3"/>
  </mergeCells>
  <hyperlinks>
    <hyperlink ref="A1" location="索引目录!C57" display="返回索引页"/>
    <hyperlink ref="B6" location="'无形（土地）'!B1" display="无形资产-土地使用权"/>
    <hyperlink ref="B1" location="非流动资产汇总!B20" display="返回"/>
    <hyperlink ref="B9" location="'无形（其他）'!B1" display="无形资产-其他无形资产"/>
    <hyperlink ref="B7" location="'无形（矿业权）'!B1" display="无形资产-矿业权"/>
    <hyperlink ref="B8" location="'无形（专利软著）'!B1" display="无形资产-专利及软著"/>
  </hyperlinks>
  <printOptions horizontalCentered="1"/>
  <pageMargins left="0.354330708661417" right="0.354330708661417" top="0.78740157480315" bottom="0.78740157480315" header="1.02362204724409" footer="0.511811023622047"/>
  <pageSetup paperSize="9" scale="92" fitToHeight="0" orientation="landscape"/>
  <headerFooter alignWithMargins="0">
    <oddHeader>&amp;R&amp;"宋体,常规"&amp;9表&amp;"Times New Roman,常规"4-15
&amp;"宋体,常规"共&amp;"Times New Roman,常规"&amp;N&amp;"宋体,常规"页第&amp;"Times New Roman,常规"&amp;P&amp;"宋体,常规"页</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workbookViewId="0">
      <selection activeCell="A2" sqref="A2:J2"/>
    </sheetView>
  </sheetViews>
  <sheetFormatPr defaultColWidth="11" defaultRowHeight="15" customHeight="1"/>
  <cols>
    <col min="1" max="1" width="5.6" style="4" customWidth="1"/>
    <col min="2" max="2" width="23.5" style="4" customWidth="1"/>
    <col min="3" max="3" width="7.6" style="4" customWidth="1"/>
    <col min="4" max="4" width="12.4" style="5" customWidth="1"/>
    <col min="5" max="5" width="12" style="5" customWidth="1"/>
    <col min="6" max="6" width="17.5" style="5" customWidth="1" outlineLevel="1"/>
    <col min="7" max="7" width="16.5" style="5" customWidth="1"/>
    <col min="8" max="8" width="17.4" style="5" customWidth="1"/>
    <col min="9" max="9" width="14.1" style="5" customWidth="1"/>
    <col min="10" max="10" width="13.1" style="5" customWidth="1"/>
    <col min="11" max="32" width="9" style="5" customWidth="1"/>
    <col min="33" max="16384" width="11" style="5"/>
  </cols>
  <sheetData>
    <row r="1" s="1" customFormat="1" ht="12" customHeight="1" spans="1:10">
      <c r="A1" s="567" t="s">
        <v>135</v>
      </c>
      <c r="B1" s="38" t="s">
        <v>429</v>
      </c>
      <c r="C1" s="8"/>
      <c r="D1" s="9"/>
      <c r="E1" s="9"/>
      <c r="F1" s="9"/>
      <c r="G1" s="9"/>
      <c r="H1" s="9"/>
      <c r="I1" s="9"/>
      <c r="J1" s="9"/>
    </row>
    <row r="2" s="2" customFormat="1" ht="29.4" customHeight="1" spans="1:10">
      <c r="A2" s="10" t="s">
        <v>461</v>
      </c>
      <c r="B2" s="11"/>
      <c r="C2" s="11"/>
      <c r="D2" s="11"/>
      <c r="E2" s="11"/>
      <c r="F2" s="11"/>
      <c r="G2" s="11"/>
      <c r="H2" s="11"/>
      <c r="I2" s="11"/>
      <c r="J2" s="11"/>
    </row>
    <row r="3" customHeight="1" spans="1:10">
      <c r="A3" s="12" t="str">
        <f>CONCATENATE(封面!D7,封面!F7,封面!G7,封面!H7,封面!I7,封面!J7,封面!K7)</f>
        <v>评估基准日：2024年8月31日</v>
      </c>
      <c r="B3" s="12"/>
      <c r="C3" s="12"/>
      <c r="D3" s="12"/>
      <c r="E3" s="12"/>
      <c r="F3" s="12"/>
      <c r="G3" s="12"/>
      <c r="H3" s="13"/>
      <c r="I3" s="13"/>
      <c r="J3" s="13"/>
    </row>
    <row r="4" customHeight="1" spans="1:10">
      <c r="A4" s="14" t="str">
        <f>封面!D5&amp;封面!F5</f>
        <v>产权持有人：中石油昆仑燃气有限公司开封分公司</v>
      </c>
      <c r="J4" s="564" t="e">
        <f>#REF!</f>
        <v>#REF!</v>
      </c>
    </row>
    <row r="5" s="3" customFormat="1" customHeight="1" spans="1:10">
      <c r="A5" s="16" t="s">
        <v>462</v>
      </c>
      <c r="B5" s="16" t="s">
        <v>463</v>
      </c>
      <c r="C5" s="16" t="s">
        <v>464</v>
      </c>
      <c r="D5" s="19" t="s">
        <v>465</v>
      </c>
      <c r="E5" s="19" t="s">
        <v>466</v>
      </c>
      <c r="F5" s="17" t="s">
        <v>433</v>
      </c>
      <c r="G5" s="55" t="s">
        <v>434</v>
      </c>
      <c r="H5" s="19" t="s">
        <v>435</v>
      </c>
      <c r="I5" s="19" t="s">
        <v>436</v>
      </c>
      <c r="J5" s="19" t="s">
        <v>467</v>
      </c>
    </row>
    <row r="6" customHeight="1" spans="1:10">
      <c r="A6" s="20"/>
      <c r="B6" s="21"/>
      <c r="C6" s="20"/>
      <c r="D6" s="568"/>
      <c r="E6" s="59"/>
      <c r="F6" s="569"/>
      <c r="G6" s="570"/>
      <c r="H6" s="568"/>
      <c r="I6" s="568" t="str">
        <f t="shared" ref="I6:I27" si="0">IF(H6-G6=0,"",(H6-G6))</f>
        <v/>
      </c>
      <c r="J6" s="568" t="str">
        <f t="shared" ref="J6:J27" si="1">IF(G6=0,"",(H6-G6)/G6*100)</f>
        <v/>
      </c>
    </row>
    <row r="7" customHeight="1" spans="1:10">
      <c r="A7" s="20"/>
      <c r="B7" s="21"/>
      <c r="C7" s="20"/>
      <c r="D7" s="568"/>
      <c r="E7" s="59"/>
      <c r="F7" s="569"/>
      <c r="G7" s="570"/>
      <c r="H7" s="568"/>
      <c r="I7" s="568" t="str">
        <f t="shared" si="0"/>
        <v/>
      </c>
      <c r="J7" s="568" t="str">
        <f t="shared" si="1"/>
        <v/>
      </c>
    </row>
    <row r="8" customHeight="1" spans="1:10">
      <c r="A8" s="20"/>
      <c r="B8" s="21"/>
      <c r="C8" s="20"/>
      <c r="D8" s="568"/>
      <c r="E8" s="59"/>
      <c r="F8" s="569"/>
      <c r="G8" s="570"/>
      <c r="H8" s="568"/>
      <c r="I8" s="568" t="str">
        <f t="shared" si="0"/>
        <v/>
      </c>
      <c r="J8" s="568" t="str">
        <f t="shared" si="1"/>
        <v/>
      </c>
    </row>
    <row r="9" customHeight="1" spans="1:10">
      <c r="A9" s="72"/>
      <c r="B9" s="21"/>
      <c r="C9" s="20"/>
      <c r="D9" s="568"/>
      <c r="E9" s="59"/>
      <c r="F9" s="569"/>
      <c r="G9" s="570"/>
      <c r="H9" s="568"/>
      <c r="I9" s="568" t="str">
        <f t="shared" si="0"/>
        <v/>
      </c>
      <c r="J9" s="568" t="str">
        <f t="shared" si="1"/>
        <v/>
      </c>
    </row>
    <row r="10" customHeight="1" spans="1:10">
      <c r="A10" s="72"/>
      <c r="B10" s="21"/>
      <c r="C10" s="20"/>
      <c r="D10" s="568"/>
      <c r="E10" s="59"/>
      <c r="F10" s="569"/>
      <c r="G10" s="570"/>
      <c r="H10" s="568"/>
      <c r="I10" s="568" t="str">
        <f t="shared" si="0"/>
        <v/>
      </c>
      <c r="J10" s="568" t="str">
        <f t="shared" si="1"/>
        <v/>
      </c>
    </row>
    <row r="11" customHeight="1" spans="1:10">
      <c r="A11" s="72"/>
      <c r="B11" s="74"/>
      <c r="C11" s="20"/>
      <c r="D11" s="568"/>
      <c r="E11" s="59"/>
      <c r="F11" s="569"/>
      <c r="G11" s="570"/>
      <c r="H11" s="568"/>
      <c r="I11" s="568" t="str">
        <f t="shared" si="0"/>
        <v/>
      </c>
      <c r="J11" s="568" t="str">
        <f t="shared" si="1"/>
        <v/>
      </c>
    </row>
    <row r="12" customHeight="1" spans="1:10">
      <c r="A12" s="72"/>
      <c r="B12" s="21"/>
      <c r="C12" s="20"/>
      <c r="D12" s="568"/>
      <c r="E12" s="59"/>
      <c r="F12" s="569"/>
      <c r="G12" s="570"/>
      <c r="H12" s="568"/>
      <c r="I12" s="568" t="str">
        <f t="shared" si="0"/>
        <v/>
      </c>
      <c r="J12" s="568" t="str">
        <f t="shared" si="1"/>
        <v/>
      </c>
    </row>
    <row r="13" customHeight="1" spans="1:10">
      <c r="A13" s="72"/>
      <c r="B13" s="21"/>
      <c r="C13" s="20"/>
      <c r="D13" s="568"/>
      <c r="E13" s="59"/>
      <c r="F13" s="569"/>
      <c r="G13" s="570"/>
      <c r="H13" s="568"/>
      <c r="I13" s="568" t="str">
        <f t="shared" si="0"/>
        <v/>
      </c>
      <c r="J13" s="568" t="str">
        <f t="shared" si="1"/>
        <v/>
      </c>
    </row>
    <row r="14" customHeight="1" spans="1:10">
      <c r="A14" s="72"/>
      <c r="B14" s="21"/>
      <c r="C14" s="20"/>
      <c r="D14" s="568"/>
      <c r="E14" s="59"/>
      <c r="F14" s="569"/>
      <c r="G14" s="570"/>
      <c r="H14" s="568"/>
      <c r="I14" s="568" t="str">
        <f t="shared" si="0"/>
        <v/>
      </c>
      <c r="J14" s="568" t="str">
        <f t="shared" si="1"/>
        <v/>
      </c>
    </row>
    <row r="15" customHeight="1" spans="1:10">
      <c r="A15" s="72"/>
      <c r="B15" s="21"/>
      <c r="C15" s="20"/>
      <c r="D15" s="568"/>
      <c r="E15" s="59"/>
      <c r="F15" s="569"/>
      <c r="G15" s="570"/>
      <c r="H15" s="568"/>
      <c r="I15" s="568" t="str">
        <f t="shared" si="0"/>
        <v/>
      </c>
      <c r="J15" s="568" t="str">
        <f t="shared" si="1"/>
        <v/>
      </c>
    </row>
    <row r="16" customHeight="1" spans="1:10">
      <c r="A16" s="72"/>
      <c r="B16" s="21"/>
      <c r="C16" s="20"/>
      <c r="D16" s="568"/>
      <c r="E16" s="59"/>
      <c r="F16" s="569"/>
      <c r="G16" s="570"/>
      <c r="H16" s="568"/>
      <c r="I16" s="568" t="str">
        <f t="shared" si="0"/>
        <v/>
      </c>
      <c r="J16" s="568" t="str">
        <f t="shared" si="1"/>
        <v/>
      </c>
    </row>
    <row r="17" customHeight="1" spans="1:10">
      <c r="A17" s="72"/>
      <c r="B17" s="21"/>
      <c r="C17" s="20"/>
      <c r="D17" s="568"/>
      <c r="E17" s="59"/>
      <c r="F17" s="569"/>
      <c r="G17" s="570"/>
      <c r="H17" s="568"/>
      <c r="I17" s="568" t="str">
        <f t="shared" si="0"/>
        <v/>
      </c>
      <c r="J17" s="568" t="str">
        <f t="shared" si="1"/>
        <v/>
      </c>
    </row>
    <row r="18" customHeight="1" spans="1:10">
      <c r="A18" s="72"/>
      <c r="B18" s="21"/>
      <c r="C18" s="20"/>
      <c r="D18" s="568"/>
      <c r="E18" s="59"/>
      <c r="F18" s="569"/>
      <c r="G18" s="570"/>
      <c r="H18" s="568"/>
      <c r="I18" s="568" t="str">
        <f t="shared" si="0"/>
        <v/>
      </c>
      <c r="J18" s="568" t="str">
        <f t="shared" si="1"/>
        <v/>
      </c>
    </row>
    <row r="19" customHeight="1" spans="1:10">
      <c r="A19" s="72"/>
      <c r="B19" s="21"/>
      <c r="C19" s="20"/>
      <c r="D19" s="568"/>
      <c r="E19" s="59"/>
      <c r="F19" s="569"/>
      <c r="G19" s="570"/>
      <c r="H19" s="568"/>
      <c r="I19" s="568" t="str">
        <f t="shared" si="0"/>
        <v/>
      </c>
      <c r="J19" s="568" t="str">
        <f t="shared" si="1"/>
        <v/>
      </c>
    </row>
    <row r="20" customHeight="1" spans="1:10">
      <c r="A20" s="72"/>
      <c r="B20" s="21"/>
      <c r="C20" s="20"/>
      <c r="D20" s="568"/>
      <c r="E20" s="59"/>
      <c r="F20" s="569"/>
      <c r="G20" s="570"/>
      <c r="H20" s="568"/>
      <c r="I20" s="568" t="str">
        <f t="shared" si="0"/>
        <v/>
      </c>
      <c r="J20" s="568" t="str">
        <f t="shared" si="1"/>
        <v/>
      </c>
    </row>
    <row r="21" customHeight="1" spans="1:10">
      <c r="A21" s="72"/>
      <c r="B21" s="21"/>
      <c r="C21" s="20"/>
      <c r="D21" s="568"/>
      <c r="E21" s="59"/>
      <c r="F21" s="569"/>
      <c r="G21" s="570"/>
      <c r="H21" s="568"/>
      <c r="I21" s="568" t="str">
        <f t="shared" si="0"/>
        <v/>
      </c>
      <c r="J21" s="568" t="str">
        <f t="shared" si="1"/>
        <v/>
      </c>
    </row>
    <row r="22" customHeight="1" spans="1:10">
      <c r="A22" s="72"/>
      <c r="B22" s="21"/>
      <c r="C22" s="20"/>
      <c r="D22" s="568"/>
      <c r="E22" s="59"/>
      <c r="F22" s="569"/>
      <c r="G22" s="570"/>
      <c r="H22" s="568"/>
      <c r="I22" s="568" t="str">
        <f t="shared" si="0"/>
        <v/>
      </c>
      <c r="J22" s="568" t="str">
        <f t="shared" si="1"/>
        <v/>
      </c>
    </row>
    <row r="23" customHeight="1" spans="1:10">
      <c r="A23" s="72"/>
      <c r="B23" s="21"/>
      <c r="C23" s="20"/>
      <c r="D23" s="568"/>
      <c r="E23" s="59"/>
      <c r="F23" s="569"/>
      <c r="G23" s="570"/>
      <c r="H23" s="568"/>
      <c r="I23" s="568" t="str">
        <f t="shared" si="0"/>
        <v/>
      </c>
      <c r="J23" s="568" t="str">
        <f t="shared" si="1"/>
        <v/>
      </c>
    </row>
    <row r="24" customHeight="1" spans="1:10">
      <c r="A24" s="72"/>
      <c r="B24" s="21"/>
      <c r="C24" s="20"/>
      <c r="D24" s="568"/>
      <c r="E24" s="59"/>
      <c r="F24" s="569"/>
      <c r="G24" s="570"/>
      <c r="H24" s="568"/>
      <c r="I24" s="568" t="str">
        <f t="shared" si="0"/>
        <v/>
      </c>
      <c r="J24" s="568" t="str">
        <f t="shared" si="1"/>
        <v/>
      </c>
    </row>
    <row r="25" customHeight="1" spans="1:10">
      <c r="A25" s="72"/>
      <c r="B25" s="21"/>
      <c r="C25" s="20"/>
      <c r="D25" s="568"/>
      <c r="E25" s="59"/>
      <c r="F25" s="569"/>
      <c r="G25" s="570"/>
      <c r="H25" s="568"/>
      <c r="I25" s="568" t="str">
        <f t="shared" si="0"/>
        <v/>
      </c>
      <c r="J25" s="568" t="str">
        <f t="shared" si="1"/>
        <v/>
      </c>
    </row>
    <row r="26" customHeight="1" spans="1:10">
      <c r="A26" s="72"/>
      <c r="B26" s="21"/>
      <c r="C26" s="20"/>
      <c r="D26" s="568"/>
      <c r="E26" s="59"/>
      <c r="F26" s="569"/>
      <c r="G26" s="570"/>
      <c r="H26" s="568"/>
      <c r="I26" s="568" t="str">
        <f t="shared" si="0"/>
        <v/>
      </c>
      <c r="J26" s="568" t="str">
        <f t="shared" si="1"/>
        <v/>
      </c>
    </row>
    <row r="27" customHeight="1" spans="1:10">
      <c r="A27" s="27" t="s">
        <v>468</v>
      </c>
      <c r="B27" s="57"/>
      <c r="C27" s="72"/>
      <c r="D27" s="568"/>
      <c r="E27" s="59"/>
      <c r="F27" s="569">
        <f>SUM(F6:F26)</f>
        <v>0</v>
      </c>
      <c r="G27" s="570">
        <f>SUM(G6:G26)</f>
        <v>0</v>
      </c>
      <c r="H27" s="568">
        <f>SUM(H6:H26)</f>
        <v>0</v>
      </c>
      <c r="I27" s="568" t="str">
        <f t="shared" si="0"/>
        <v/>
      </c>
      <c r="J27" s="568" t="str">
        <f t="shared" si="1"/>
        <v/>
      </c>
    </row>
    <row r="28" customHeight="1" spans="1:8">
      <c r="A28" s="30" t="str">
        <f>封面!D9&amp;封面!F9</f>
        <v>产权持有人填表人：刘砚岷</v>
      </c>
      <c r="H28" s="5" t="str">
        <f>"评估人员："&amp;封面!F21</f>
        <v>评估人员：</v>
      </c>
    </row>
    <row r="29" customHeight="1" spans="1:1">
      <c r="A29" s="30" t="str">
        <f>CONCATENATE(封面!D13,封面!F13,封面!G13,封面!H13,封面!I13,封面!J13,封面!K13)</f>
        <v>填表日期：2024年9月20日</v>
      </c>
    </row>
  </sheetData>
  <mergeCells count="3">
    <mergeCell ref="A2:J2"/>
    <mergeCell ref="A3:J3"/>
    <mergeCell ref="A27:B27"/>
  </mergeCells>
  <hyperlinks>
    <hyperlink ref="B1" location="货币汇总!B6" display="返回"/>
    <hyperlink ref="A1" location="索引目录!E6" display="返回索引页"/>
  </hyperlinks>
  <printOptions horizontalCentered="1"/>
  <pageMargins left="0.354330708661417" right="0.354330708661417" top="0.78740157480315" bottom="0.78740157480315" header="1.02362204724409" footer="0.511811023622047"/>
  <pageSetup paperSize="9" scale="94" orientation="landscape"/>
  <headerFooter alignWithMargins="0">
    <oddHeader>&amp;R&amp;"宋体,常规"&amp;9表&amp;"Times New Roman,常规"3-1-1
&amp;"宋体,常规"共&amp;"Times New Roman,常规"&amp;N&amp;"宋体,常规"页第&amp;"Times New Roman,常规"&amp;P&amp;"宋体,常规"页</oddHeader>
  </headerFooter>
  <legacyDrawing r:id="rId2"/>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workbookViewId="0">
      <selection activeCell="A2" sqref="A2:S2"/>
    </sheetView>
  </sheetViews>
  <sheetFormatPr defaultColWidth="11" defaultRowHeight="15.75" customHeight="1"/>
  <cols>
    <col min="1" max="1" width="4.9" style="4" customWidth="1"/>
    <col min="2" max="2" width="12.4" style="4" customWidth="1"/>
    <col min="3" max="3" width="19.1" style="4" customWidth="1"/>
    <col min="4" max="4" width="10.5" style="4" customWidth="1"/>
    <col min="5" max="6" width="9.1" style="4" customWidth="1"/>
    <col min="7" max="9" width="4.6" style="4" customWidth="1"/>
    <col min="10" max="10" width="7.1" style="4" customWidth="1"/>
    <col min="11" max="11" width="8" style="5" customWidth="1"/>
    <col min="12" max="12" width="11.1" style="5" customWidth="1"/>
    <col min="13" max="13" width="11.1" style="5" customWidth="1" outlineLevel="1"/>
    <col min="14" max="14" width="13" style="5" customWidth="1" outlineLevel="1"/>
    <col min="15" max="15" width="11.5" style="5" customWidth="1"/>
    <col min="16" max="16" width="11.1" style="5" customWidth="1"/>
    <col min="17" max="17" width="9.1" style="5" customWidth="1"/>
    <col min="18" max="18" width="8.4" style="5" customWidth="1"/>
    <col min="19" max="19" width="7.6" style="5" customWidth="1"/>
    <col min="20" max="20" width="16.1" style="5" customWidth="1" outlineLevel="1"/>
    <col min="21" max="34" width="9" style="5" customWidth="1"/>
    <col min="35" max="16384" width="11" style="5"/>
  </cols>
  <sheetData>
    <row r="1" s="1" customFormat="1" ht="12" customHeight="1" spans="1:19">
      <c r="A1" s="6" t="s">
        <v>135</v>
      </c>
      <c r="B1" s="38" t="s">
        <v>429</v>
      </c>
      <c r="C1" s="8"/>
      <c r="D1" s="8"/>
      <c r="E1" s="8"/>
      <c r="F1" s="8"/>
      <c r="G1" s="8"/>
      <c r="H1" s="8"/>
      <c r="I1" s="8"/>
      <c r="J1" s="8"/>
      <c r="K1" s="9"/>
      <c r="L1" s="9"/>
      <c r="M1" s="9"/>
      <c r="N1" s="9"/>
      <c r="O1" s="9"/>
      <c r="P1" s="9"/>
      <c r="Q1" s="9"/>
      <c r="R1" s="9"/>
      <c r="S1" s="9"/>
    </row>
    <row r="2" s="2" customFormat="1" ht="29.4" customHeight="1" spans="1:19">
      <c r="A2" s="10" t="s">
        <v>1110</v>
      </c>
      <c r="B2" s="11"/>
      <c r="C2" s="11"/>
      <c r="D2" s="11"/>
      <c r="E2" s="11"/>
      <c r="F2" s="11"/>
      <c r="G2" s="11"/>
      <c r="H2" s="11"/>
      <c r="I2" s="11"/>
      <c r="J2" s="11"/>
      <c r="K2" s="11"/>
      <c r="L2" s="11"/>
      <c r="M2" s="11"/>
      <c r="N2" s="11"/>
      <c r="O2" s="11"/>
      <c r="P2" s="11"/>
      <c r="Q2" s="11"/>
      <c r="R2" s="11"/>
      <c r="S2" s="11"/>
    </row>
    <row r="3" ht="14.25" customHeight="1" spans="1:19">
      <c r="A3" s="12" t="str">
        <f>CONCATENATE(封面!D7,封面!F7,封面!G7,封面!H7,封面!I7,封面!J7,封面!K7)</f>
        <v>评估基准日：2024年8月31日</v>
      </c>
      <c r="B3" s="12"/>
      <c r="C3" s="12"/>
      <c r="D3" s="12"/>
      <c r="E3" s="12"/>
      <c r="F3" s="12"/>
      <c r="G3" s="12"/>
      <c r="H3" s="12"/>
      <c r="I3" s="12"/>
      <c r="J3" s="12"/>
      <c r="K3" s="13"/>
      <c r="L3" s="13"/>
      <c r="M3" s="13"/>
      <c r="N3" s="13"/>
      <c r="O3" s="13"/>
      <c r="P3" s="13"/>
      <c r="Q3" s="13"/>
      <c r="R3" s="13"/>
      <c r="S3" s="13"/>
    </row>
    <row r="4" customHeight="1" spans="1:19">
      <c r="A4" s="14" t="str">
        <f>封面!D5&amp;封面!F5</f>
        <v>产权持有人：中石油昆仑燃气有限公司开封分公司</v>
      </c>
      <c r="S4" s="15" t="e">
        <f>#REF!</f>
        <v>#REF!</v>
      </c>
    </row>
    <row r="5" s="109" customFormat="1" ht="27.75" customHeight="1" spans="1:20">
      <c r="A5" s="110" t="s">
        <v>462</v>
      </c>
      <c r="B5" s="110" t="s">
        <v>776</v>
      </c>
      <c r="C5" s="110" t="s">
        <v>777</v>
      </c>
      <c r="D5" s="110" t="s">
        <v>778</v>
      </c>
      <c r="E5" s="110" t="s">
        <v>696</v>
      </c>
      <c r="F5" s="110" t="s">
        <v>779</v>
      </c>
      <c r="G5" s="110" t="s">
        <v>1111</v>
      </c>
      <c r="H5" s="110" t="s">
        <v>635</v>
      </c>
      <c r="I5" s="110" t="s">
        <v>780</v>
      </c>
      <c r="J5" s="110" t="s">
        <v>781</v>
      </c>
      <c r="K5" s="111" t="s">
        <v>782</v>
      </c>
      <c r="L5" s="111" t="s">
        <v>625</v>
      </c>
      <c r="M5" s="111" t="s">
        <v>783</v>
      </c>
      <c r="N5" s="112" t="s">
        <v>433</v>
      </c>
      <c r="O5" s="18" t="s">
        <v>434</v>
      </c>
      <c r="P5" s="111" t="s">
        <v>435</v>
      </c>
      <c r="Q5" s="111" t="s">
        <v>436</v>
      </c>
      <c r="R5" s="111" t="s">
        <v>467</v>
      </c>
      <c r="S5" s="111" t="s">
        <v>476</v>
      </c>
      <c r="T5" s="19" t="s">
        <v>761</v>
      </c>
    </row>
    <row r="6" customHeight="1" spans="1:20">
      <c r="A6" s="20"/>
      <c r="B6" s="20"/>
      <c r="C6" s="21"/>
      <c r="D6" s="21"/>
      <c r="E6" s="29"/>
      <c r="F6" s="29"/>
      <c r="G6" s="20"/>
      <c r="H6" s="20"/>
      <c r="I6" s="20"/>
      <c r="J6" s="20"/>
      <c r="K6" s="84"/>
      <c r="L6" s="24"/>
      <c r="M6" s="122"/>
      <c r="N6" s="23"/>
      <c r="O6" s="26"/>
      <c r="P6" s="24"/>
      <c r="Q6" s="24" t="str">
        <f t="shared" ref="Q6:Q25" si="0">IF(P6-O6=0,"",(P6-O6))</f>
        <v/>
      </c>
      <c r="R6" s="24" t="str">
        <f t="shared" ref="R6:R25" si="1">IF(O6=0,"",(P6-O6)/O6*100)</f>
        <v/>
      </c>
      <c r="S6" s="25"/>
      <c r="T6" s="25"/>
    </row>
    <row r="7" customHeight="1" spans="1:20">
      <c r="A7" s="20"/>
      <c r="B7" s="20"/>
      <c r="C7" s="21"/>
      <c r="D7" s="21"/>
      <c r="E7" s="29"/>
      <c r="F7" s="29"/>
      <c r="G7" s="20"/>
      <c r="H7" s="20"/>
      <c r="I7" s="20"/>
      <c r="J7" s="20"/>
      <c r="K7" s="84"/>
      <c r="L7" s="24"/>
      <c r="M7" s="122"/>
      <c r="N7" s="23"/>
      <c r="O7" s="26"/>
      <c r="P7" s="24"/>
      <c r="Q7" s="24" t="str">
        <f t="shared" si="0"/>
        <v/>
      </c>
      <c r="R7" s="24" t="str">
        <f t="shared" si="1"/>
        <v/>
      </c>
      <c r="S7" s="25"/>
      <c r="T7" s="25"/>
    </row>
    <row r="8" customHeight="1" spans="1:20">
      <c r="A8" s="20"/>
      <c r="B8" s="20"/>
      <c r="C8" s="21"/>
      <c r="D8" s="21"/>
      <c r="E8" s="29"/>
      <c r="F8" s="29"/>
      <c r="G8" s="20"/>
      <c r="H8" s="20"/>
      <c r="I8" s="20"/>
      <c r="J8" s="20"/>
      <c r="K8" s="84"/>
      <c r="L8" s="24"/>
      <c r="M8" s="122"/>
      <c r="N8" s="23"/>
      <c r="O8" s="26"/>
      <c r="P8" s="24"/>
      <c r="Q8" s="24" t="str">
        <f t="shared" si="0"/>
        <v/>
      </c>
      <c r="R8" s="24" t="str">
        <f t="shared" si="1"/>
        <v/>
      </c>
      <c r="S8" s="25"/>
      <c r="T8" s="25"/>
    </row>
    <row r="9" customHeight="1" spans="1:20">
      <c r="A9" s="20"/>
      <c r="B9" s="20"/>
      <c r="C9" s="21"/>
      <c r="D9" s="21"/>
      <c r="E9" s="29"/>
      <c r="F9" s="29"/>
      <c r="G9" s="20"/>
      <c r="H9" s="20"/>
      <c r="I9" s="20"/>
      <c r="J9" s="20"/>
      <c r="K9" s="84"/>
      <c r="L9" s="24"/>
      <c r="M9" s="122"/>
      <c r="N9" s="23"/>
      <c r="O9" s="26"/>
      <c r="P9" s="24"/>
      <c r="Q9" s="24" t="str">
        <f t="shared" si="0"/>
        <v/>
      </c>
      <c r="R9" s="24" t="str">
        <f t="shared" si="1"/>
        <v/>
      </c>
      <c r="S9" s="25"/>
      <c r="T9" s="25"/>
    </row>
    <row r="10" customHeight="1" spans="1:20">
      <c r="A10" s="20"/>
      <c r="B10" s="20"/>
      <c r="C10" s="21"/>
      <c r="D10" s="21"/>
      <c r="E10" s="29"/>
      <c r="F10" s="29"/>
      <c r="G10" s="20"/>
      <c r="H10" s="20"/>
      <c r="I10" s="20"/>
      <c r="J10" s="20"/>
      <c r="K10" s="84"/>
      <c r="L10" s="24"/>
      <c r="M10" s="122"/>
      <c r="N10" s="23"/>
      <c r="O10" s="26"/>
      <c r="P10" s="24"/>
      <c r="Q10" s="24" t="str">
        <f t="shared" si="0"/>
        <v/>
      </c>
      <c r="R10" s="24" t="str">
        <f t="shared" si="1"/>
        <v/>
      </c>
      <c r="S10" s="25"/>
      <c r="T10" s="25"/>
    </row>
    <row r="11" customHeight="1" spans="1:20">
      <c r="A11" s="20"/>
      <c r="B11" s="20"/>
      <c r="C11" s="21"/>
      <c r="D11" s="21"/>
      <c r="E11" s="29"/>
      <c r="F11" s="29"/>
      <c r="G11" s="20"/>
      <c r="H11" s="20"/>
      <c r="I11" s="20"/>
      <c r="J11" s="20"/>
      <c r="K11" s="84"/>
      <c r="L11" s="24"/>
      <c r="M11" s="122"/>
      <c r="N11" s="23"/>
      <c r="O11" s="26"/>
      <c r="P11" s="24"/>
      <c r="Q11" s="24" t="str">
        <f t="shared" si="0"/>
        <v/>
      </c>
      <c r="R11" s="24" t="str">
        <f t="shared" si="1"/>
        <v/>
      </c>
      <c r="S11" s="25"/>
      <c r="T11" s="25"/>
    </row>
    <row r="12" customHeight="1" spans="1:20">
      <c r="A12" s="20"/>
      <c r="B12" s="20"/>
      <c r="C12" s="21"/>
      <c r="D12" s="21"/>
      <c r="E12" s="29"/>
      <c r="F12" s="29"/>
      <c r="G12" s="20"/>
      <c r="H12" s="20"/>
      <c r="I12" s="20"/>
      <c r="J12" s="20"/>
      <c r="K12" s="84"/>
      <c r="L12" s="24"/>
      <c r="M12" s="122"/>
      <c r="N12" s="23"/>
      <c r="O12" s="26"/>
      <c r="P12" s="24"/>
      <c r="Q12" s="24" t="str">
        <f t="shared" si="0"/>
        <v/>
      </c>
      <c r="R12" s="24" t="str">
        <f t="shared" si="1"/>
        <v/>
      </c>
      <c r="S12" s="25"/>
      <c r="T12" s="25"/>
    </row>
    <row r="13" customHeight="1" spans="1:20">
      <c r="A13" s="20"/>
      <c r="B13" s="20"/>
      <c r="C13" s="21"/>
      <c r="D13" s="21"/>
      <c r="E13" s="29"/>
      <c r="F13" s="29"/>
      <c r="G13" s="20"/>
      <c r="H13" s="20"/>
      <c r="I13" s="20"/>
      <c r="J13" s="20"/>
      <c r="K13" s="84"/>
      <c r="L13" s="24"/>
      <c r="M13" s="122"/>
      <c r="N13" s="23"/>
      <c r="O13" s="26"/>
      <c r="P13" s="24"/>
      <c r="Q13" s="24" t="str">
        <f t="shared" si="0"/>
        <v/>
      </c>
      <c r="R13" s="24" t="str">
        <f t="shared" si="1"/>
        <v/>
      </c>
      <c r="S13" s="25"/>
      <c r="T13" s="25"/>
    </row>
    <row r="14" customHeight="1" spans="1:20">
      <c r="A14" s="20"/>
      <c r="B14" s="20"/>
      <c r="C14" s="21"/>
      <c r="D14" s="21"/>
      <c r="E14" s="29"/>
      <c r="F14" s="29"/>
      <c r="G14" s="20"/>
      <c r="H14" s="20"/>
      <c r="I14" s="20"/>
      <c r="J14" s="20"/>
      <c r="K14" s="84"/>
      <c r="L14" s="24"/>
      <c r="M14" s="122"/>
      <c r="N14" s="23"/>
      <c r="O14" s="26"/>
      <c r="P14" s="24"/>
      <c r="Q14" s="24" t="str">
        <f t="shared" si="0"/>
        <v/>
      </c>
      <c r="R14" s="24" t="str">
        <f t="shared" si="1"/>
        <v/>
      </c>
      <c r="S14" s="25"/>
      <c r="T14" s="25"/>
    </row>
    <row r="15" customHeight="1" spans="1:20">
      <c r="A15" s="20"/>
      <c r="B15" s="20"/>
      <c r="C15" s="21"/>
      <c r="D15" s="21"/>
      <c r="E15" s="29"/>
      <c r="F15" s="29"/>
      <c r="G15" s="20"/>
      <c r="H15" s="20"/>
      <c r="I15" s="20"/>
      <c r="J15" s="20"/>
      <c r="K15" s="84"/>
      <c r="L15" s="24"/>
      <c r="M15" s="122"/>
      <c r="N15" s="23"/>
      <c r="O15" s="26"/>
      <c r="P15" s="24"/>
      <c r="Q15" s="24" t="str">
        <f t="shared" si="0"/>
        <v/>
      </c>
      <c r="R15" s="24" t="str">
        <f t="shared" si="1"/>
        <v/>
      </c>
      <c r="S15" s="25"/>
      <c r="T15" s="25"/>
    </row>
    <row r="16" customHeight="1" spans="1:20">
      <c r="A16" s="20"/>
      <c r="B16" s="20"/>
      <c r="C16" s="21"/>
      <c r="D16" s="21"/>
      <c r="E16" s="29"/>
      <c r="F16" s="29"/>
      <c r="G16" s="20"/>
      <c r="H16" s="20"/>
      <c r="I16" s="20"/>
      <c r="J16" s="20"/>
      <c r="K16" s="84"/>
      <c r="L16" s="24"/>
      <c r="M16" s="122"/>
      <c r="N16" s="23"/>
      <c r="O16" s="26"/>
      <c r="P16" s="24"/>
      <c r="Q16" s="24" t="str">
        <f t="shared" si="0"/>
        <v/>
      </c>
      <c r="R16" s="24" t="str">
        <f t="shared" si="1"/>
        <v/>
      </c>
      <c r="S16" s="25"/>
      <c r="T16" s="25"/>
    </row>
    <row r="17" customHeight="1" spans="1:20">
      <c r="A17" s="20"/>
      <c r="B17" s="20"/>
      <c r="C17" s="21"/>
      <c r="D17" s="21"/>
      <c r="E17" s="29"/>
      <c r="F17" s="29"/>
      <c r="G17" s="20"/>
      <c r="H17" s="20"/>
      <c r="I17" s="20"/>
      <c r="J17" s="20"/>
      <c r="K17" s="84"/>
      <c r="L17" s="24"/>
      <c r="M17" s="122"/>
      <c r="N17" s="23"/>
      <c r="O17" s="26"/>
      <c r="P17" s="24"/>
      <c r="Q17" s="24" t="str">
        <f t="shared" si="0"/>
        <v/>
      </c>
      <c r="R17" s="24" t="str">
        <f t="shared" si="1"/>
        <v/>
      </c>
      <c r="S17" s="25"/>
      <c r="T17" s="25"/>
    </row>
    <row r="18" customHeight="1" spans="1:20">
      <c r="A18" s="20"/>
      <c r="B18" s="20"/>
      <c r="C18" s="21"/>
      <c r="D18" s="21"/>
      <c r="E18" s="29"/>
      <c r="F18" s="29"/>
      <c r="G18" s="20"/>
      <c r="H18" s="20"/>
      <c r="I18" s="20"/>
      <c r="J18" s="20"/>
      <c r="K18" s="84"/>
      <c r="L18" s="24"/>
      <c r="M18" s="122"/>
      <c r="N18" s="23"/>
      <c r="O18" s="26"/>
      <c r="P18" s="24"/>
      <c r="Q18" s="24" t="str">
        <f t="shared" si="0"/>
        <v/>
      </c>
      <c r="R18" s="24" t="str">
        <f t="shared" si="1"/>
        <v/>
      </c>
      <c r="S18" s="25"/>
      <c r="T18" s="25"/>
    </row>
    <row r="19" customHeight="1" spans="1:20">
      <c r="A19" s="20"/>
      <c r="B19" s="20"/>
      <c r="C19" s="21"/>
      <c r="D19" s="21"/>
      <c r="E19" s="29"/>
      <c r="F19" s="29"/>
      <c r="G19" s="20"/>
      <c r="H19" s="20"/>
      <c r="I19" s="20"/>
      <c r="J19" s="20"/>
      <c r="K19" s="84"/>
      <c r="L19" s="24"/>
      <c r="M19" s="122"/>
      <c r="N19" s="23"/>
      <c r="O19" s="26"/>
      <c r="P19" s="24"/>
      <c r="Q19" s="24" t="str">
        <f t="shared" si="0"/>
        <v/>
      </c>
      <c r="R19" s="24" t="str">
        <f t="shared" si="1"/>
        <v/>
      </c>
      <c r="S19" s="25"/>
      <c r="T19" s="25"/>
    </row>
    <row r="20" customHeight="1" spans="1:20">
      <c r="A20" s="20"/>
      <c r="B20" s="20"/>
      <c r="C20" s="21"/>
      <c r="D20" s="21"/>
      <c r="E20" s="29"/>
      <c r="F20" s="29"/>
      <c r="G20" s="20"/>
      <c r="H20" s="20"/>
      <c r="I20" s="20"/>
      <c r="J20" s="20"/>
      <c r="K20" s="84"/>
      <c r="L20" s="24"/>
      <c r="M20" s="122"/>
      <c r="N20" s="23"/>
      <c r="O20" s="26"/>
      <c r="P20" s="24"/>
      <c r="Q20" s="24" t="str">
        <f t="shared" si="0"/>
        <v/>
      </c>
      <c r="R20" s="24" t="str">
        <f t="shared" si="1"/>
        <v/>
      </c>
      <c r="S20" s="25"/>
      <c r="T20" s="25"/>
    </row>
    <row r="21" customHeight="1" spans="1:20">
      <c r="A21" s="20"/>
      <c r="B21" s="20"/>
      <c r="C21" s="21"/>
      <c r="D21" s="21"/>
      <c r="E21" s="29"/>
      <c r="F21" s="29"/>
      <c r="G21" s="20"/>
      <c r="H21" s="20"/>
      <c r="I21" s="20"/>
      <c r="J21" s="20"/>
      <c r="K21" s="84"/>
      <c r="L21" s="24"/>
      <c r="M21" s="122"/>
      <c r="N21" s="23"/>
      <c r="O21" s="26"/>
      <c r="P21" s="24"/>
      <c r="Q21" s="24" t="str">
        <f t="shared" si="0"/>
        <v/>
      </c>
      <c r="R21" s="24" t="str">
        <f t="shared" si="1"/>
        <v/>
      </c>
      <c r="S21" s="25"/>
      <c r="T21" s="25"/>
    </row>
    <row r="22" customHeight="1" spans="1:20">
      <c r="A22" s="20"/>
      <c r="B22" s="20"/>
      <c r="C22" s="21"/>
      <c r="D22" s="21"/>
      <c r="E22" s="29"/>
      <c r="F22" s="29"/>
      <c r="G22" s="20"/>
      <c r="H22" s="20"/>
      <c r="I22" s="20"/>
      <c r="J22" s="20"/>
      <c r="K22" s="84"/>
      <c r="L22" s="24"/>
      <c r="M22" s="122"/>
      <c r="N22" s="23"/>
      <c r="O22" s="26"/>
      <c r="P22" s="24"/>
      <c r="Q22" s="24" t="str">
        <f t="shared" si="0"/>
        <v/>
      </c>
      <c r="R22" s="24" t="str">
        <f t="shared" si="1"/>
        <v/>
      </c>
      <c r="S22" s="25"/>
      <c r="T22" s="25"/>
    </row>
    <row r="23" customHeight="1" spans="1:20">
      <c r="A23" s="20"/>
      <c r="B23" s="20"/>
      <c r="C23" s="21"/>
      <c r="D23" s="21"/>
      <c r="E23" s="29"/>
      <c r="F23" s="29"/>
      <c r="G23" s="20"/>
      <c r="H23" s="20"/>
      <c r="I23" s="20"/>
      <c r="J23" s="20"/>
      <c r="K23" s="84"/>
      <c r="L23" s="24"/>
      <c r="M23" s="122"/>
      <c r="N23" s="23"/>
      <c r="O23" s="26"/>
      <c r="P23" s="24"/>
      <c r="Q23" s="24" t="str">
        <f t="shared" si="0"/>
        <v/>
      </c>
      <c r="R23" s="24" t="str">
        <f t="shared" si="1"/>
        <v/>
      </c>
      <c r="S23" s="25"/>
      <c r="T23" s="25"/>
    </row>
    <row r="24" customHeight="1" spans="1:20">
      <c r="A24" s="20"/>
      <c r="B24" s="20"/>
      <c r="C24" s="21"/>
      <c r="D24" s="21"/>
      <c r="E24" s="29"/>
      <c r="F24" s="29"/>
      <c r="G24" s="20"/>
      <c r="H24" s="20"/>
      <c r="I24" s="20"/>
      <c r="J24" s="20"/>
      <c r="K24" s="84"/>
      <c r="L24" s="24"/>
      <c r="M24" s="122"/>
      <c r="N24" s="23"/>
      <c r="O24" s="26"/>
      <c r="P24" s="24"/>
      <c r="Q24" s="24" t="str">
        <f t="shared" si="0"/>
        <v/>
      </c>
      <c r="R24" s="24" t="str">
        <f t="shared" si="1"/>
        <v/>
      </c>
      <c r="S24" s="25"/>
      <c r="T24" s="25"/>
    </row>
    <row r="25" customHeight="1" spans="1:20">
      <c r="A25" s="27" t="s">
        <v>598</v>
      </c>
      <c r="B25" s="129"/>
      <c r="C25" s="129"/>
      <c r="D25" s="28"/>
      <c r="E25" s="29"/>
      <c r="F25" s="29"/>
      <c r="G25" s="20"/>
      <c r="H25" s="20"/>
      <c r="I25" s="20"/>
      <c r="J25" s="20"/>
      <c r="K25" s="84"/>
      <c r="L25" s="24">
        <f>SUM(L6:L24)</f>
        <v>0</v>
      </c>
      <c r="M25" s="122"/>
      <c r="N25" s="23">
        <f>SUM(N6:N24)</f>
        <v>0</v>
      </c>
      <c r="O25" s="24">
        <f>SUM(O6:O24)</f>
        <v>0</v>
      </c>
      <c r="P25" s="24">
        <f>SUM(P6:P24)</f>
        <v>0</v>
      </c>
      <c r="Q25" s="24" t="str">
        <f t="shared" si="0"/>
        <v/>
      </c>
      <c r="R25" s="24" t="str">
        <f t="shared" si="1"/>
        <v/>
      </c>
      <c r="S25" s="25"/>
      <c r="T25" s="25"/>
    </row>
    <row r="26" customHeight="1" spans="1:20">
      <c r="A26" s="27" t="s">
        <v>1112</v>
      </c>
      <c r="B26" s="129"/>
      <c r="C26" s="129"/>
      <c r="D26" s="28"/>
      <c r="E26" s="29"/>
      <c r="F26" s="29"/>
      <c r="G26" s="20"/>
      <c r="H26" s="20"/>
      <c r="I26" s="20"/>
      <c r="J26" s="20"/>
      <c r="K26" s="84"/>
      <c r="L26" s="24"/>
      <c r="M26" s="122"/>
      <c r="N26" s="23"/>
      <c r="O26" s="26"/>
      <c r="P26" s="24"/>
      <c r="Q26" s="24"/>
      <c r="R26" s="24"/>
      <c r="S26" s="25"/>
      <c r="T26" s="25"/>
    </row>
    <row r="27" customHeight="1" spans="1:20">
      <c r="A27" s="27" t="s">
        <v>468</v>
      </c>
      <c r="B27" s="121"/>
      <c r="C27" s="121"/>
      <c r="D27" s="57"/>
      <c r="E27" s="29"/>
      <c r="F27" s="29"/>
      <c r="G27" s="20"/>
      <c r="H27" s="20"/>
      <c r="I27" s="20"/>
      <c r="J27" s="20"/>
      <c r="K27" s="84"/>
      <c r="L27" s="24">
        <f>L25-L26</f>
        <v>0</v>
      </c>
      <c r="M27" s="122"/>
      <c r="N27" s="23">
        <f>N25-N26</f>
        <v>0</v>
      </c>
      <c r="O27" s="24">
        <f>O25-O26</f>
        <v>0</v>
      </c>
      <c r="P27" s="24">
        <f>P25-P26</f>
        <v>0</v>
      </c>
      <c r="Q27" s="24" t="str">
        <f>IF(P27-O27=0,"",(P27-O27))</f>
        <v/>
      </c>
      <c r="R27" s="24" t="str">
        <f>IF(O27=0,"",(P27-O27)/O27*100)</f>
        <v/>
      </c>
      <c r="S27" s="25"/>
      <c r="T27" s="25"/>
    </row>
    <row r="28" customHeight="1" spans="1:16">
      <c r="A28" s="30" t="str">
        <f>封面!D9&amp;封面!F9</f>
        <v>产权持有人填表人：刘砚岷</v>
      </c>
      <c r="I28" s="14"/>
      <c r="P28" s="5" t="str">
        <f>"评估人员："&amp;封面!F31</f>
        <v>评估人员：</v>
      </c>
    </row>
    <row r="29" customHeight="1" spans="1:1">
      <c r="A29" s="30" t="str">
        <f>CONCATENATE(封面!D13,封面!F13,封面!G13,封面!H13,封面!I13,封面!J13,封面!K13)</f>
        <v>填表日期：2024年9月20日</v>
      </c>
    </row>
  </sheetData>
  <mergeCells count="5">
    <mergeCell ref="A2:S2"/>
    <mergeCell ref="A3:S3"/>
    <mergeCell ref="A25:D25"/>
    <mergeCell ref="A26:D26"/>
    <mergeCell ref="A27:D27"/>
  </mergeCells>
  <hyperlinks>
    <hyperlink ref="B1" location="无形资产汇总!B6" display="返回"/>
    <hyperlink ref="A1" location="索引目录!E57" display="返回索引页"/>
  </hyperlinks>
  <printOptions horizontalCentered="1"/>
  <pageMargins left="0.354330708661417" right="0.354330708661417" top="0.78740157480315" bottom="0.78740157480315" header="1.02362204724409" footer="0.511811023622047"/>
  <pageSetup paperSize="9" scale="83" fitToHeight="0" orientation="landscape"/>
  <headerFooter alignWithMargins="0">
    <oddHeader>&amp;R&amp;"宋体,常规"&amp;9表&amp;"Times New Roman,常规"4-15-1
&amp;"宋体,常规"共&amp;"Times New Roman,常规"&amp;N&amp;"宋体,常规"页第&amp;"Times New Roman,常规"&amp;P&amp;"宋体,常规"页</oddHeader>
  </headerFooter>
  <legacyDrawing r:id="rId2"/>
</worksheet>
</file>

<file path=xl/worksheets/sheet9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9"/>
  <sheetViews>
    <sheetView workbookViewId="0">
      <selection activeCell="A2" sqref="A2:Q2"/>
    </sheetView>
  </sheetViews>
  <sheetFormatPr defaultColWidth="11" defaultRowHeight="15.75" customHeight="1"/>
  <cols>
    <col min="1" max="1" width="4.5" style="4" customWidth="1"/>
    <col min="2" max="2" width="12.1" style="4" customWidth="1"/>
    <col min="3" max="3" width="10.6" style="4" customWidth="1"/>
    <col min="4" max="4" width="7.5" style="4" customWidth="1"/>
    <col min="5" max="6" width="7.9" style="4" customWidth="1"/>
    <col min="7" max="7" width="5.5" style="4" customWidth="1"/>
    <col min="8" max="8" width="6.5" style="4" customWidth="1"/>
    <col min="9" max="10" width="10.5" style="5" customWidth="1"/>
    <col min="11" max="11" width="11.1" style="5" customWidth="1"/>
    <col min="12" max="12" width="13" style="5" customWidth="1" outlineLevel="1"/>
    <col min="13" max="13" width="11.5" style="5" customWidth="1"/>
    <col min="14" max="14" width="11.1" style="5" customWidth="1"/>
    <col min="15" max="15" width="9.1" style="5" customWidth="1"/>
    <col min="16" max="16" width="5.6" style="5" customWidth="1"/>
    <col min="17" max="17" width="7.6" style="5" customWidth="1"/>
    <col min="18" max="34" width="9" style="5" customWidth="1"/>
    <col min="35" max="16384" width="11" style="5"/>
  </cols>
  <sheetData>
    <row r="1" s="1" customFormat="1" ht="12" customHeight="1" spans="1:17">
      <c r="A1" s="6" t="s">
        <v>135</v>
      </c>
      <c r="B1" s="38" t="s">
        <v>429</v>
      </c>
      <c r="C1" s="8"/>
      <c r="D1" s="8"/>
      <c r="E1" s="8"/>
      <c r="F1" s="8"/>
      <c r="G1" s="8"/>
      <c r="H1" s="8"/>
      <c r="I1" s="9"/>
      <c r="J1" s="9"/>
      <c r="K1" s="9"/>
      <c r="L1" s="9"/>
      <c r="M1" s="9"/>
      <c r="N1" s="9"/>
      <c r="O1" s="9"/>
      <c r="P1" s="9"/>
      <c r="Q1" s="9"/>
    </row>
    <row r="2" s="2" customFormat="1" ht="29.4" customHeight="1" spans="1:17">
      <c r="A2" s="10" t="s">
        <v>1113</v>
      </c>
      <c r="B2" s="11"/>
      <c r="C2" s="11"/>
      <c r="D2" s="11"/>
      <c r="E2" s="11"/>
      <c r="F2" s="11"/>
      <c r="G2" s="11"/>
      <c r="H2" s="11"/>
      <c r="I2" s="11"/>
      <c r="J2" s="11"/>
      <c r="K2" s="11"/>
      <c r="L2" s="11"/>
      <c r="M2" s="11"/>
      <c r="N2" s="11"/>
      <c r="O2" s="11"/>
      <c r="P2" s="11"/>
      <c r="Q2" s="11"/>
    </row>
    <row r="3" ht="14.25" customHeight="1" spans="1:17">
      <c r="A3" s="12" t="str">
        <f>CONCATENATE(封面!D7,封面!F7,封面!G7,封面!H7,封面!I7,封面!J7,封面!K7)</f>
        <v>评估基准日：2024年8月31日</v>
      </c>
      <c r="B3" s="12"/>
      <c r="C3" s="12"/>
      <c r="D3" s="12"/>
      <c r="E3" s="12"/>
      <c r="F3" s="12"/>
      <c r="G3" s="12"/>
      <c r="H3" s="12"/>
      <c r="I3" s="12"/>
      <c r="J3" s="12"/>
      <c r="K3" s="13"/>
      <c r="L3" s="13"/>
      <c r="M3" s="13"/>
      <c r="N3" s="13"/>
      <c r="O3" s="13"/>
      <c r="P3" s="13"/>
      <c r="Q3" s="13"/>
    </row>
    <row r="4" customHeight="1" spans="1:17">
      <c r="A4" s="14" t="str">
        <f>封面!D5&amp;封面!F5</f>
        <v>产权持有人：中石油昆仑燃气有限公司开封分公司</v>
      </c>
      <c r="Q4" s="15" t="e">
        <f>#REF!</f>
        <v>#REF!</v>
      </c>
    </row>
    <row r="5" s="109" customFormat="1" ht="27.75" customHeight="1" spans="1:18">
      <c r="A5" s="110" t="s">
        <v>462</v>
      </c>
      <c r="B5" s="110" t="s">
        <v>1114</v>
      </c>
      <c r="C5" s="110" t="s">
        <v>1115</v>
      </c>
      <c r="D5" s="110" t="s">
        <v>1116</v>
      </c>
      <c r="E5" s="110" t="s">
        <v>696</v>
      </c>
      <c r="F5" s="128" t="s">
        <v>1117</v>
      </c>
      <c r="G5" s="128" t="s">
        <v>1118</v>
      </c>
      <c r="H5" s="110" t="s">
        <v>1119</v>
      </c>
      <c r="I5" s="111" t="s">
        <v>1120</v>
      </c>
      <c r="J5" s="111" t="s">
        <v>783</v>
      </c>
      <c r="K5" s="111" t="s">
        <v>625</v>
      </c>
      <c r="L5" s="112" t="s">
        <v>433</v>
      </c>
      <c r="M5" s="18" t="s">
        <v>434</v>
      </c>
      <c r="N5" s="111" t="s">
        <v>435</v>
      </c>
      <c r="O5" s="111" t="s">
        <v>436</v>
      </c>
      <c r="P5" s="111" t="s">
        <v>467</v>
      </c>
      <c r="Q5" s="111" t="s">
        <v>476</v>
      </c>
      <c r="R5" s="19" t="s">
        <v>761</v>
      </c>
    </row>
    <row r="6" customHeight="1" spans="1:18">
      <c r="A6" s="20"/>
      <c r="B6" s="20"/>
      <c r="C6" s="21"/>
      <c r="D6" s="29"/>
      <c r="E6" s="20"/>
      <c r="F6" s="20"/>
      <c r="G6" s="20"/>
      <c r="H6" s="20"/>
      <c r="I6" s="59"/>
      <c r="J6" s="48"/>
      <c r="K6" s="24"/>
      <c r="L6" s="23"/>
      <c r="M6" s="26"/>
      <c r="N6" s="24"/>
      <c r="O6" s="24" t="str">
        <f t="shared" ref="O6:O27" si="0">IF(N6-M6=0,"",(N6-M6))</f>
        <v/>
      </c>
      <c r="P6" s="24" t="str">
        <f t="shared" ref="P6:P27" si="1">IF(M6=0,"",(N6-M6)/M6*100)</f>
        <v/>
      </c>
      <c r="Q6" s="25"/>
      <c r="R6" s="25"/>
    </row>
    <row r="7" customHeight="1" spans="1:18">
      <c r="A7" s="20"/>
      <c r="B7" s="20"/>
      <c r="C7" s="21"/>
      <c r="D7" s="29"/>
      <c r="E7" s="20"/>
      <c r="F7" s="20"/>
      <c r="G7" s="20"/>
      <c r="H7" s="20"/>
      <c r="I7" s="59"/>
      <c r="J7" s="48"/>
      <c r="K7" s="24"/>
      <c r="L7" s="23"/>
      <c r="M7" s="26"/>
      <c r="N7" s="24"/>
      <c r="O7" s="24" t="str">
        <f t="shared" si="0"/>
        <v/>
      </c>
      <c r="P7" s="24" t="str">
        <f t="shared" si="1"/>
        <v/>
      </c>
      <c r="Q7" s="25"/>
      <c r="R7" s="25"/>
    </row>
    <row r="8" customHeight="1" spans="1:18">
      <c r="A8" s="20"/>
      <c r="B8" s="20"/>
      <c r="C8" s="21"/>
      <c r="D8" s="29"/>
      <c r="E8" s="20"/>
      <c r="F8" s="20"/>
      <c r="G8" s="20"/>
      <c r="H8" s="20"/>
      <c r="I8" s="59"/>
      <c r="J8" s="48"/>
      <c r="K8" s="24"/>
      <c r="L8" s="23"/>
      <c r="M8" s="26"/>
      <c r="N8" s="24"/>
      <c r="O8" s="24" t="str">
        <f t="shared" si="0"/>
        <v/>
      </c>
      <c r="P8" s="24" t="str">
        <f t="shared" si="1"/>
        <v/>
      </c>
      <c r="Q8" s="25"/>
      <c r="R8" s="25"/>
    </row>
    <row r="9" customHeight="1" spans="1:18">
      <c r="A9" s="20"/>
      <c r="B9" s="20"/>
      <c r="C9" s="21"/>
      <c r="D9" s="29"/>
      <c r="E9" s="20"/>
      <c r="F9" s="20"/>
      <c r="G9" s="20"/>
      <c r="H9" s="20"/>
      <c r="I9" s="59"/>
      <c r="J9" s="48"/>
      <c r="K9" s="24"/>
      <c r="L9" s="23"/>
      <c r="M9" s="26"/>
      <c r="N9" s="24"/>
      <c r="O9" s="24" t="str">
        <f t="shared" si="0"/>
        <v/>
      </c>
      <c r="P9" s="24" t="str">
        <f t="shared" si="1"/>
        <v/>
      </c>
      <c r="Q9" s="25"/>
      <c r="R9" s="25"/>
    </row>
    <row r="10" customHeight="1" spans="1:18">
      <c r="A10" s="20"/>
      <c r="B10" s="20"/>
      <c r="C10" s="21"/>
      <c r="D10" s="29"/>
      <c r="E10" s="20"/>
      <c r="F10" s="20"/>
      <c r="G10" s="20"/>
      <c r="H10" s="20"/>
      <c r="I10" s="59"/>
      <c r="J10" s="48"/>
      <c r="K10" s="24"/>
      <c r="L10" s="23"/>
      <c r="M10" s="26"/>
      <c r="N10" s="24"/>
      <c r="O10" s="24" t="str">
        <f t="shared" si="0"/>
        <v/>
      </c>
      <c r="P10" s="24" t="str">
        <f t="shared" si="1"/>
        <v/>
      </c>
      <c r="Q10" s="25"/>
      <c r="R10" s="25"/>
    </row>
    <row r="11" customHeight="1" spans="1:18">
      <c r="A11" s="20"/>
      <c r="B11" s="20"/>
      <c r="C11" s="21"/>
      <c r="D11" s="29"/>
      <c r="E11" s="20"/>
      <c r="F11" s="20"/>
      <c r="G11" s="20"/>
      <c r="H11" s="20"/>
      <c r="I11" s="59"/>
      <c r="J11" s="48"/>
      <c r="K11" s="24"/>
      <c r="L11" s="23"/>
      <c r="M11" s="26"/>
      <c r="N11" s="24"/>
      <c r="O11" s="24" t="str">
        <f t="shared" si="0"/>
        <v/>
      </c>
      <c r="P11" s="24" t="str">
        <f t="shared" si="1"/>
        <v/>
      </c>
      <c r="Q11" s="25"/>
      <c r="R11" s="25"/>
    </row>
    <row r="12" customHeight="1" spans="1:18">
      <c r="A12" s="20"/>
      <c r="B12" s="20"/>
      <c r="C12" s="21"/>
      <c r="D12" s="29"/>
      <c r="E12" s="20"/>
      <c r="F12" s="20"/>
      <c r="G12" s="20"/>
      <c r="H12" s="20"/>
      <c r="I12" s="59"/>
      <c r="J12" s="48"/>
      <c r="K12" s="24"/>
      <c r="L12" s="23"/>
      <c r="M12" s="26"/>
      <c r="N12" s="24"/>
      <c r="O12" s="24" t="str">
        <f t="shared" si="0"/>
        <v/>
      </c>
      <c r="P12" s="24" t="str">
        <f t="shared" si="1"/>
        <v/>
      </c>
      <c r="Q12" s="25"/>
      <c r="R12" s="25"/>
    </row>
    <row r="13" customHeight="1" spans="1:18">
      <c r="A13" s="20"/>
      <c r="B13" s="20"/>
      <c r="C13" s="21"/>
      <c r="D13" s="29"/>
      <c r="E13" s="20"/>
      <c r="F13" s="20"/>
      <c r="G13" s="20"/>
      <c r="H13" s="20"/>
      <c r="I13" s="59"/>
      <c r="J13" s="48"/>
      <c r="K13" s="24"/>
      <c r="L13" s="23"/>
      <c r="M13" s="26"/>
      <c r="N13" s="24"/>
      <c r="O13" s="24" t="str">
        <f t="shared" si="0"/>
        <v/>
      </c>
      <c r="P13" s="24" t="str">
        <f t="shared" si="1"/>
        <v/>
      </c>
      <c r="Q13" s="25"/>
      <c r="R13" s="25"/>
    </row>
    <row r="14" customHeight="1" spans="1:18">
      <c r="A14" s="20"/>
      <c r="B14" s="20"/>
      <c r="C14" s="21"/>
      <c r="D14" s="29"/>
      <c r="E14" s="20"/>
      <c r="F14" s="20"/>
      <c r="G14" s="20"/>
      <c r="H14" s="20"/>
      <c r="I14" s="59"/>
      <c r="J14" s="48"/>
      <c r="K14" s="24"/>
      <c r="L14" s="23"/>
      <c r="M14" s="26"/>
      <c r="N14" s="24"/>
      <c r="O14" s="24" t="str">
        <f t="shared" si="0"/>
        <v/>
      </c>
      <c r="P14" s="24" t="str">
        <f t="shared" si="1"/>
        <v/>
      </c>
      <c r="Q14" s="25"/>
      <c r="R14" s="25"/>
    </row>
    <row r="15" customHeight="1" spans="1:18">
      <c r="A15" s="20"/>
      <c r="B15" s="20"/>
      <c r="C15" s="21"/>
      <c r="D15" s="29"/>
      <c r="E15" s="20"/>
      <c r="F15" s="20"/>
      <c r="G15" s="20"/>
      <c r="H15" s="20"/>
      <c r="I15" s="59"/>
      <c r="J15" s="48"/>
      <c r="K15" s="24"/>
      <c r="L15" s="23"/>
      <c r="M15" s="26"/>
      <c r="N15" s="24"/>
      <c r="O15" s="24" t="str">
        <f t="shared" si="0"/>
        <v/>
      </c>
      <c r="P15" s="24" t="str">
        <f t="shared" si="1"/>
        <v/>
      </c>
      <c r="Q15" s="25"/>
      <c r="R15" s="25"/>
    </row>
    <row r="16" customHeight="1" spans="1:18">
      <c r="A16" s="20"/>
      <c r="B16" s="20"/>
      <c r="C16" s="21"/>
      <c r="D16" s="29"/>
      <c r="E16" s="20"/>
      <c r="F16" s="20"/>
      <c r="G16" s="20"/>
      <c r="H16" s="20"/>
      <c r="I16" s="59"/>
      <c r="J16" s="48"/>
      <c r="K16" s="24"/>
      <c r="L16" s="23"/>
      <c r="M16" s="26"/>
      <c r="N16" s="24"/>
      <c r="O16" s="24" t="str">
        <f t="shared" si="0"/>
        <v/>
      </c>
      <c r="P16" s="24" t="str">
        <f t="shared" si="1"/>
        <v/>
      </c>
      <c r="Q16" s="25"/>
      <c r="R16" s="25"/>
    </row>
    <row r="17" customHeight="1" spans="1:18">
      <c r="A17" s="20"/>
      <c r="B17" s="20"/>
      <c r="C17" s="21"/>
      <c r="D17" s="29"/>
      <c r="E17" s="20"/>
      <c r="F17" s="20"/>
      <c r="G17" s="20"/>
      <c r="H17" s="20"/>
      <c r="I17" s="59"/>
      <c r="J17" s="48"/>
      <c r="K17" s="24"/>
      <c r="L17" s="23"/>
      <c r="M17" s="26"/>
      <c r="N17" s="24"/>
      <c r="O17" s="24" t="str">
        <f t="shared" si="0"/>
        <v/>
      </c>
      <c r="P17" s="24" t="str">
        <f t="shared" si="1"/>
        <v/>
      </c>
      <c r="Q17" s="25"/>
      <c r="R17" s="25"/>
    </row>
    <row r="18" customHeight="1" spans="1:18">
      <c r="A18" s="20"/>
      <c r="B18" s="20"/>
      <c r="C18" s="21"/>
      <c r="D18" s="29"/>
      <c r="E18" s="20"/>
      <c r="F18" s="20"/>
      <c r="G18" s="20"/>
      <c r="H18" s="20"/>
      <c r="I18" s="59"/>
      <c r="J18" s="48"/>
      <c r="K18" s="24"/>
      <c r="L18" s="23"/>
      <c r="M18" s="26"/>
      <c r="N18" s="24"/>
      <c r="O18" s="24" t="str">
        <f t="shared" si="0"/>
        <v/>
      </c>
      <c r="P18" s="24" t="str">
        <f t="shared" si="1"/>
        <v/>
      </c>
      <c r="Q18" s="25"/>
      <c r="R18" s="25"/>
    </row>
    <row r="19" customHeight="1" spans="1:18">
      <c r="A19" s="20"/>
      <c r="B19" s="20"/>
      <c r="C19" s="21"/>
      <c r="D19" s="29"/>
      <c r="E19" s="20"/>
      <c r="F19" s="20"/>
      <c r="G19" s="20"/>
      <c r="H19" s="20"/>
      <c r="I19" s="59"/>
      <c r="J19" s="48"/>
      <c r="K19" s="24"/>
      <c r="L19" s="23"/>
      <c r="M19" s="26"/>
      <c r="N19" s="24"/>
      <c r="O19" s="24" t="str">
        <f t="shared" si="0"/>
        <v/>
      </c>
      <c r="P19" s="24" t="str">
        <f t="shared" si="1"/>
        <v/>
      </c>
      <c r="Q19" s="25"/>
      <c r="R19" s="25"/>
    </row>
    <row r="20" customHeight="1" spans="1:18">
      <c r="A20" s="20"/>
      <c r="B20" s="20"/>
      <c r="C20" s="21"/>
      <c r="D20" s="29"/>
      <c r="E20" s="20"/>
      <c r="F20" s="20"/>
      <c r="G20" s="20"/>
      <c r="H20" s="20"/>
      <c r="I20" s="59"/>
      <c r="J20" s="48"/>
      <c r="K20" s="24"/>
      <c r="L20" s="23"/>
      <c r="M20" s="26"/>
      <c r="N20" s="24"/>
      <c r="O20" s="24" t="str">
        <f t="shared" si="0"/>
        <v/>
      </c>
      <c r="P20" s="24" t="str">
        <f t="shared" si="1"/>
        <v/>
      </c>
      <c r="Q20" s="25"/>
      <c r="R20" s="25"/>
    </row>
    <row r="21" customHeight="1" spans="1:18">
      <c r="A21" s="20"/>
      <c r="B21" s="20"/>
      <c r="C21" s="21"/>
      <c r="D21" s="29"/>
      <c r="E21" s="20"/>
      <c r="F21" s="20"/>
      <c r="G21" s="20"/>
      <c r="H21" s="20"/>
      <c r="I21" s="59"/>
      <c r="J21" s="48"/>
      <c r="K21" s="24"/>
      <c r="L21" s="23"/>
      <c r="M21" s="26"/>
      <c r="N21" s="24"/>
      <c r="O21" s="24" t="str">
        <f t="shared" si="0"/>
        <v/>
      </c>
      <c r="P21" s="24" t="str">
        <f t="shared" si="1"/>
        <v/>
      </c>
      <c r="Q21" s="25"/>
      <c r="R21" s="25"/>
    </row>
    <row r="22" customHeight="1" spans="1:18">
      <c r="A22" s="20"/>
      <c r="B22" s="20"/>
      <c r="C22" s="21"/>
      <c r="D22" s="29"/>
      <c r="E22" s="20"/>
      <c r="F22" s="20"/>
      <c r="G22" s="20"/>
      <c r="H22" s="20"/>
      <c r="I22" s="59"/>
      <c r="J22" s="48"/>
      <c r="K22" s="24"/>
      <c r="L22" s="23"/>
      <c r="M22" s="26"/>
      <c r="N22" s="24"/>
      <c r="O22" s="24" t="str">
        <f t="shared" si="0"/>
        <v/>
      </c>
      <c r="P22" s="24" t="str">
        <f t="shared" si="1"/>
        <v/>
      </c>
      <c r="Q22" s="25"/>
      <c r="R22" s="25"/>
    </row>
    <row r="23" customHeight="1" spans="1:18">
      <c r="A23" s="20"/>
      <c r="B23" s="20"/>
      <c r="C23" s="21"/>
      <c r="D23" s="29"/>
      <c r="E23" s="20"/>
      <c r="F23" s="20"/>
      <c r="G23" s="20"/>
      <c r="H23" s="20"/>
      <c r="I23" s="59"/>
      <c r="J23" s="48"/>
      <c r="K23" s="24"/>
      <c r="L23" s="23"/>
      <c r="M23" s="26"/>
      <c r="N23" s="24"/>
      <c r="O23" s="24" t="str">
        <f t="shared" si="0"/>
        <v/>
      </c>
      <c r="P23" s="24" t="str">
        <f t="shared" si="1"/>
        <v/>
      </c>
      <c r="Q23" s="25"/>
      <c r="R23" s="25"/>
    </row>
    <row r="24" customHeight="1" spans="1:18">
      <c r="A24" s="20"/>
      <c r="B24" s="20"/>
      <c r="C24" s="21"/>
      <c r="D24" s="29"/>
      <c r="E24" s="20"/>
      <c r="F24" s="20"/>
      <c r="G24" s="20"/>
      <c r="H24" s="20"/>
      <c r="I24" s="59"/>
      <c r="J24" s="48"/>
      <c r="K24" s="24"/>
      <c r="L24" s="23"/>
      <c r="M24" s="26"/>
      <c r="N24" s="24"/>
      <c r="O24" s="24" t="str">
        <f t="shared" si="0"/>
        <v/>
      </c>
      <c r="P24" s="24" t="str">
        <f t="shared" si="1"/>
        <v/>
      </c>
      <c r="Q24" s="25"/>
      <c r="R24" s="25"/>
    </row>
    <row r="25" customHeight="1" spans="1:18">
      <c r="A25" s="27" t="s">
        <v>598</v>
      </c>
      <c r="B25" s="129"/>
      <c r="C25" s="129"/>
      <c r="D25" s="28"/>
      <c r="E25" s="20"/>
      <c r="F25" s="20"/>
      <c r="G25" s="20"/>
      <c r="H25" s="20"/>
      <c r="I25" s="59"/>
      <c r="J25" s="48"/>
      <c r="K25" s="24">
        <f>SUM(K6:K24)</f>
        <v>0</v>
      </c>
      <c r="L25" s="23">
        <f>SUM(L6:L24)</f>
        <v>0</v>
      </c>
      <c r="M25" s="24">
        <f>SUM(M6:M24)</f>
        <v>0</v>
      </c>
      <c r="N25" s="24">
        <f>SUM(N6:N24)</f>
        <v>0</v>
      </c>
      <c r="O25" s="24" t="str">
        <f t="shared" si="0"/>
        <v/>
      </c>
      <c r="P25" s="24" t="str">
        <f t="shared" si="1"/>
        <v/>
      </c>
      <c r="Q25" s="25"/>
      <c r="R25" s="25"/>
    </row>
    <row r="26" customHeight="1" spans="1:18">
      <c r="A26" s="27" t="s">
        <v>1121</v>
      </c>
      <c r="B26" s="129"/>
      <c r="C26" s="129"/>
      <c r="D26" s="28"/>
      <c r="E26" s="20"/>
      <c r="F26" s="20"/>
      <c r="G26" s="20"/>
      <c r="H26" s="20"/>
      <c r="I26" s="59"/>
      <c r="J26" s="48"/>
      <c r="K26" s="24"/>
      <c r="L26" s="23"/>
      <c r="M26" s="26"/>
      <c r="N26" s="24"/>
      <c r="O26" s="24" t="str">
        <f t="shared" si="0"/>
        <v/>
      </c>
      <c r="P26" s="24" t="str">
        <f t="shared" si="1"/>
        <v/>
      </c>
      <c r="Q26" s="25"/>
      <c r="R26" s="25"/>
    </row>
    <row r="27" customHeight="1" spans="1:18">
      <c r="A27" s="27" t="s">
        <v>468</v>
      </c>
      <c r="B27" s="121"/>
      <c r="C27" s="121"/>
      <c r="D27" s="57"/>
      <c r="E27" s="20"/>
      <c r="F27" s="20"/>
      <c r="G27" s="20"/>
      <c r="H27" s="20"/>
      <c r="I27" s="59"/>
      <c r="J27" s="48"/>
      <c r="K27" s="24">
        <f>K25-K26</f>
        <v>0</v>
      </c>
      <c r="L27" s="23">
        <f>L25-L26</f>
        <v>0</v>
      </c>
      <c r="M27" s="24">
        <f>M25-M26</f>
        <v>0</v>
      </c>
      <c r="N27" s="24">
        <f>N25-N26</f>
        <v>0</v>
      </c>
      <c r="O27" s="24" t="str">
        <f t="shared" si="0"/>
        <v/>
      </c>
      <c r="P27" s="24" t="str">
        <f t="shared" si="1"/>
        <v/>
      </c>
      <c r="Q27" s="25"/>
      <c r="R27" s="25"/>
    </row>
    <row r="28" customHeight="1" spans="1:14">
      <c r="A28" s="30" t="str">
        <f>封面!D9&amp;封面!F9</f>
        <v>产权持有人填表人：刘砚岷</v>
      </c>
      <c r="H28" s="14"/>
      <c r="N28" s="5" t="str">
        <f>"评估人员："&amp;封面!F31</f>
        <v>评估人员：</v>
      </c>
    </row>
    <row r="29" customHeight="1" spans="1:1">
      <c r="A29" s="30" t="str">
        <f>CONCATENATE(封面!D13,封面!F13,封面!G13,封面!H13,封面!I13,封面!J13,封面!K13)</f>
        <v>填表日期：2024年9月20日</v>
      </c>
    </row>
  </sheetData>
  <mergeCells count="5">
    <mergeCell ref="A2:Q2"/>
    <mergeCell ref="A3:Q3"/>
    <mergeCell ref="A25:D25"/>
    <mergeCell ref="A26:D26"/>
    <mergeCell ref="A27:D27"/>
  </mergeCells>
  <hyperlinks>
    <hyperlink ref="B1" location="无形资产汇总!B7" display="返回"/>
    <hyperlink ref="A1" location="索引目录!E58" display="返回索引页"/>
  </hyperlinks>
  <printOptions horizontalCentered="1"/>
  <pageMargins left="0.354330708661417" right="0.354330708661417" top="0.78740157480315" bottom="0.78740157480315" header="1.02362204724409" footer="0.511811023622047"/>
  <pageSetup paperSize="9" scale="86" fitToHeight="0" orientation="landscape"/>
  <headerFooter alignWithMargins="0">
    <oddHeader>&amp;R&amp;"宋体,常规"&amp;9表&amp;"Times New Roman,常规"4-15-2
&amp;"宋体,常规"共&amp;"Times New Roman,常规"&amp;N&amp;"宋体,常规"页第&amp;"Times New Roman,常规"&amp;P&amp;"宋体,常规"页</oddHeader>
  </headerFooter>
  <legacyDrawing r:id="rId2"/>
</worksheet>
</file>

<file path=xl/worksheets/sheet9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9"/>
  <sheetViews>
    <sheetView workbookViewId="0">
      <selection activeCell="A2" sqref="A2:N2"/>
    </sheetView>
  </sheetViews>
  <sheetFormatPr defaultColWidth="11" defaultRowHeight="15.75" customHeight="1"/>
  <cols>
    <col min="1" max="1" width="5.6" style="4" customWidth="1"/>
    <col min="2" max="2" width="14.1" style="4" customWidth="1"/>
    <col min="3" max="3" width="17.6" style="4" customWidth="1"/>
    <col min="4" max="4" width="13.5" style="4" customWidth="1"/>
    <col min="5" max="5" width="12.4" style="4" customWidth="1"/>
    <col min="6" max="6" width="9.9" style="4" customWidth="1"/>
    <col min="7" max="7" width="10.6" style="4" customWidth="1"/>
    <col min="8" max="8" width="13.4" style="5" customWidth="1"/>
    <col min="9" max="9" width="11.9" style="5" customWidth="1" outlineLevel="1"/>
    <col min="10" max="12" width="10.5" style="5" customWidth="1"/>
    <col min="13" max="13" width="8" style="5" customWidth="1"/>
    <col min="14" max="14" width="11.9" style="5" customWidth="1"/>
    <col min="15" max="15" width="18.1" style="5" customWidth="1"/>
    <col min="16" max="34" width="9" style="5" customWidth="1"/>
    <col min="35" max="16384" width="11" style="5"/>
  </cols>
  <sheetData>
    <row r="1" s="1" customFormat="1" ht="12" customHeight="1" spans="1:14">
      <c r="A1" s="6" t="s">
        <v>135</v>
      </c>
      <c r="B1" s="7" t="s">
        <v>429</v>
      </c>
      <c r="C1" s="124"/>
      <c r="D1" s="8"/>
      <c r="E1" s="8"/>
      <c r="F1" s="8"/>
      <c r="G1" s="8"/>
      <c r="H1" s="9"/>
      <c r="I1" s="9"/>
      <c r="J1" s="9"/>
      <c r="K1" s="9"/>
      <c r="L1" s="9"/>
      <c r="M1" s="9"/>
      <c r="N1" s="9"/>
    </row>
    <row r="2" s="2" customFormat="1" ht="29.4" customHeight="1" spans="1:14">
      <c r="A2" s="10" t="s">
        <v>1122</v>
      </c>
      <c r="B2" s="10"/>
      <c r="C2" s="11"/>
      <c r="D2" s="11"/>
      <c r="E2" s="11"/>
      <c r="F2" s="11"/>
      <c r="G2" s="11"/>
      <c r="H2" s="11"/>
      <c r="I2" s="11"/>
      <c r="J2" s="11"/>
      <c r="K2" s="11"/>
      <c r="L2" s="11"/>
      <c r="M2" s="11"/>
      <c r="N2" s="11"/>
    </row>
    <row r="3" ht="14.25" customHeight="1" spans="1:14">
      <c r="A3" s="12" t="str">
        <f>CONCATENATE(封面!D7,封面!F7,封面!G7,封面!H7,封面!I7,封面!J7,封面!K7)</f>
        <v>评估基准日：2024年8月31日</v>
      </c>
      <c r="B3" s="12"/>
      <c r="C3" s="12"/>
      <c r="D3" s="12"/>
      <c r="E3" s="12"/>
      <c r="F3" s="12"/>
      <c r="G3" s="12"/>
      <c r="H3" s="12"/>
      <c r="I3" s="12"/>
      <c r="J3" s="12"/>
      <c r="K3" s="13"/>
      <c r="L3" s="13"/>
      <c r="M3" s="13"/>
      <c r="N3" s="13"/>
    </row>
    <row r="4" customHeight="1" spans="1:14">
      <c r="A4" s="14" t="str">
        <f>封面!D5&amp;封面!F5</f>
        <v>产权持有人：中石油昆仑燃气有限公司开封分公司</v>
      </c>
      <c r="B4" s="14"/>
      <c r="N4" s="15" t="e">
        <f>#REF!</f>
        <v>#REF!</v>
      </c>
    </row>
    <row r="5" s="109" customFormat="1" ht="27.75" customHeight="1" spans="1:15">
      <c r="A5" s="110" t="s">
        <v>462</v>
      </c>
      <c r="B5" s="110" t="s">
        <v>1123</v>
      </c>
      <c r="C5" s="110" t="s">
        <v>1124</v>
      </c>
      <c r="D5" s="110" t="s">
        <v>1125</v>
      </c>
      <c r="E5" s="110" t="s">
        <v>1126</v>
      </c>
      <c r="F5" s="110" t="s">
        <v>1127</v>
      </c>
      <c r="G5" s="110" t="s">
        <v>1128</v>
      </c>
      <c r="H5" s="111" t="s">
        <v>625</v>
      </c>
      <c r="I5" s="112" t="s">
        <v>433</v>
      </c>
      <c r="J5" s="18" t="s">
        <v>434</v>
      </c>
      <c r="K5" s="111" t="s">
        <v>435</v>
      </c>
      <c r="L5" s="111" t="s">
        <v>436</v>
      </c>
      <c r="M5" s="111" t="s">
        <v>467</v>
      </c>
      <c r="N5" s="111" t="s">
        <v>476</v>
      </c>
      <c r="O5" s="111" t="s">
        <v>761</v>
      </c>
    </row>
    <row r="6" customHeight="1" spans="1:15">
      <c r="A6" s="20"/>
      <c r="B6" s="20"/>
      <c r="C6" s="21"/>
      <c r="D6" s="29"/>
      <c r="E6" s="20"/>
      <c r="F6" s="20"/>
      <c r="G6" s="125"/>
      <c r="H6" s="24"/>
      <c r="I6" s="23"/>
      <c r="J6" s="26"/>
      <c r="K6" s="24"/>
      <c r="L6" s="24" t="str">
        <f t="shared" ref="L6:L27" si="0">IF(K6-J6=0,"",(K6-J6))</f>
        <v/>
      </c>
      <c r="M6" s="24" t="str">
        <f t="shared" ref="M6:M27" si="1">IF(J6=0,"",(K6-J6)/J6*100)</f>
        <v/>
      </c>
      <c r="N6" s="25"/>
      <c r="O6" s="127"/>
    </row>
    <row r="7" customHeight="1" spans="1:15">
      <c r="A7" s="20"/>
      <c r="B7" s="20"/>
      <c r="C7" s="21"/>
      <c r="D7" s="29"/>
      <c r="E7" s="20"/>
      <c r="F7" s="20"/>
      <c r="G7" s="20"/>
      <c r="H7" s="24"/>
      <c r="I7" s="23"/>
      <c r="J7" s="26"/>
      <c r="K7" s="24"/>
      <c r="L7" s="24" t="str">
        <f t="shared" si="0"/>
        <v/>
      </c>
      <c r="M7" s="24" t="str">
        <f t="shared" si="1"/>
        <v/>
      </c>
      <c r="N7" s="25"/>
      <c r="O7" s="59"/>
    </row>
    <row r="8" customHeight="1" spans="1:15">
      <c r="A8" s="20"/>
      <c r="B8" s="20"/>
      <c r="C8" s="21"/>
      <c r="D8" s="29"/>
      <c r="E8" s="20"/>
      <c r="F8" s="20"/>
      <c r="G8" s="20"/>
      <c r="H8" s="24"/>
      <c r="I8" s="23"/>
      <c r="J8" s="26"/>
      <c r="K8" s="24"/>
      <c r="L8" s="24" t="str">
        <f t="shared" si="0"/>
        <v/>
      </c>
      <c r="M8" s="24" t="str">
        <f t="shared" si="1"/>
        <v/>
      </c>
      <c r="N8" s="25"/>
      <c r="O8" s="59"/>
    </row>
    <row r="9" customHeight="1" spans="1:15">
      <c r="A9" s="20"/>
      <c r="B9" s="20"/>
      <c r="C9" s="21"/>
      <c r="D9" s="29"/>
      <c r="E9" s="20"/>
      <c r="F9" s="20"/>
      <c r="G9" s="20"/>
      <c r="H9" s="24"/>
      <c r="I9" s="23"/>
      <c r="J9" s="26"/>
      <c r="K9" s="24"/>
      <c r="L9" s="24" t="str">
        <f t="shared" si="0"/>
        <v/>
      </c>
      <c r="M9" s="24" t="str">
        <f t="shared" si="1"/>
        <v/>
      </c>
      <c r="N9" s="25"/>
      <c r="O9" s="59"/>
    </row>
    <row r="10" customHeight="1" spans="1:15">
      <c r="A10" s="20"/>
      <c r="B10" s="20"/>
      <c r="C10" s="21"/>
      <c r="D10" s="29"/>
      <c r="E10" s="20"/>
      <c r="F10" s="20"/>
      <c r="G10" s="20"/>
      <c r="H10" s="24"/>
      <c r="I10" s="23"/>
      <c r="J10" s="26"/>
      <c r="K10" s="24"/>
      <c r="L10" s="24" t="str">
        <f t="shared" si="0"/>
        <v/>
      </c>
      <c r="M10" s="24" t="str">
        <f t="shared" si="1"/>
        <v/>
      </c>
      <c r="N10" s="25"/>
      <c r="O10" s="59"/>
    </row>
    <row r="11" customHeight="1" spans="1:15">
      <c r="A11" s="20"/>
      <c r="B11" s="20"/>
      <c r="C11" s="21"/>
      <c r="D11" s="29"/>
      <c r="E11" s="20"/>
      <c r="F11" s="20"/>
      <c r="G11" s="20"/>
      <c r="H11" s="24"/>
      <c r="I11" s="23"/>
      <c r="J11" s="26"/>
      <c r="K11" s="24"/>
      <c r="L11" s="24" t="str">
        <f t="shared" si="0"/>
        <v/>
      </c>
      <c r="M11" s="24" t="str">
        <f t="shared" si="1"/>
        <v/>
      </c>
      <c r="N11" s="25"/>
      <c r="O11" s="59"/>
    </row>
    <row r="12" customHeight="1" spans="1:15">
      <c r="A12" s="20"/>
      <c r="B12" s="20"/>
      <c r="C12" s="21"/>
      <c r="D12" s="29"/>
      <c r="E12" s="20"/>
      <c r="F12" s="20"/>
      <c r="G12" s="126"/>
      <c r="H12" s="24"/>
      <c r="I12" s="23"/>
      <c r="J12" s="26"/>
      <c r="K12" s="24"/>
      <c r="L12" s="24" t="str">
        <f t="shared" si="0"/>
        <v/>
      </c>
      <c r="M12" s="24" t="str">
        <f t="shared" si="1"/>
        <v/>
      </c>
      <c r="N12" s="25"/>
      <c r="O12" s="59"/>
    </row>
    <row r="13" customHeight="1" spans="1:15">
      <c r="A13" s="20"/>
      <c r="B13" s="20"/>
      <c r="C13" s="21"/>
      <c r="D13" s="29"/>
      <c r="E13" s="20"/>
      <c r="F13" s="20"/>
      <c r="G13" s="20"/>
      <c r="H13" s="24"/>
      <c r="I13" s="23"/>
      <c r="J13" s="26"/>
      <c r="K13" s="24"/>
      <c r="L13" s="24" t="str">
        <f t="shared" si="0"/>
        <v/>
      </c>
      <c r="M13" s="24" t="str">
        <f t="shared" si="1"/>
        <v/>
      </c>
      <c r="N13" s="25"/>
      <c r="O13" s="59"/>
    </row>
    <row r="14" customHeight="1" spans="1:15">
      <c r="A14" s="20"/>
      <c r="B14" s="20"/>
      <c r="C14" s="21"/>
      <c r="D14" s="29"/>
      <c r="E14" s="20"/>
      <c r="F14" s="20"/>
      <c r="G14" s="20"/>
      <c r="H14" s="24"/>
      <c r="I14" s="23"/>
      <c r="J14" s="26"/>
      <c r="K14" s="24"/>
      <c r="L14" s="24" t="str">
        <f t="shared" si="0"/>
        <v/>
      </c>
      <c r="M14" s="24" t="str">
        <f t="shared" si="1"/>
        <v/>
      </c>
      <c r="N14" s="25"/>
      <c r="O14" s="59"/>
    </row>
    <row r="15" customHeight="1" spans="1:15">
      <c r="A15" s="20"/>
      <c r="B15" s="20"/>
      <c r="C15" s="21"/>
      <c r="D15" s="29"/>
      <c r="E15" s="20"/>
      <c r="F15" s="20"/>
      <c r="G15" s="20"/>
      <c r="H15" s="24"/>
      <c r="I15" s="23"/>
      <c r="J15" s="26"/>
      <c r="K15" s="24"/>
      <c r="L15" s="24" t="str">
        <f t="shared" si="0"/>
        <v/>
      </c>
      <c r="M15" s="24" t="str">
        <f t="shared" si="1"/>
        <v/>
      </c>
      <c r="N15" s="25"/>
      <c r="O15" s="59"/>
    </row>
    <row r="16" customHeight="1" spans="1:15">
      <c r="A16" s="20"/>
      <c r="B16" s="20"/>
      <c r="C16" s="21"/>
      <c r="D16" s="29"/>
      <c r="E16" s="20"/>
      <c r="F16" s="20"/>
      <c r="G16" s="20"/>
      <c r="H16" s="24"/>
      <c r="I16" s="23"/>
      <c r="J16" s="26"/>
      <c r="K16" s="24"/>
      <c r="L16" s="24" t="str">
        <f t="shared" si="0"/>
        <v/>
      </c>
      <c r="M16" s="24" t="str">
        <f t="shared" si="1"/>
        <v/>
      </c>
      <c r="N16" s="25"/>
      <c r="O16" s="59"/>
    </row>
    <row r="17" customHeight="1" spans="1:15">
      <c r="A17" s="20"/>
      <c r="B17" s="20"/>
      <c r="C17" s="21"/>
      <c r="D17" s="29"/>
      <c r="E17" s="20"/>
      <c r="F17" s="20"/>
      <c r="G17" s="20"/>
      <c r="H17" s="24"/>
      <c r="I17" s="23"/>
      <c r="J17" s="26"/>
      <c r="K17" s="24"/>
      <c r="L17" s="24" t="str">
        <f t="shared" si="0"/>
        <v/>
      </c>
      <c r="M17" s="24" t="str">
        <f t="shared" si="1"/>
        <v/>
      </c>
      <c r="N17" s="25"/>
      <c r="O17" s="59"/>
    </row>
    <row r="18" customHeight="1" spans="1:15">
      <c r="A18" s="20"/>
      <c r="B18" s="20"/>
      <c r="C18" s="21"/>
      <c r="D18" s="29"/>
      <c r="E18" s="20"/>
      <c r="F18" s="20"/>
      <c r="G18" s="20"/>
      <c r="H18" s="24"/>
      <c r="I18" s="23"/>
      <c r="J18" s="26"/>
      <c r="K18" s="24"/>
      <c r="L18" s="24" t="str">
        <f t="shared" si="0"/>
        <v/>
      </c>
      <c r="M18" s="24" t="str">
        <f t="shared" si="1"/>
        <v/>
      </c>
      <c r="N18" s="25"/>
      <c r="O18" s="59"/>
    </row>
    <row r="19" customHeight="1" spans="1:15">
      <c r="A19" s="20"/>
      <c r="B19" s="20"/>
      <c r="C19" s="21"/>
      <c r="D19" s="29"/>
      <c r="E19" s="20"/>
      <c r="F19" s="20"/>
      <c r="G19" s="20"/>
      <c r="H19" s="24"/>
      <c r="I19" s="23"/>
      <c r="J19" s="26"/>
      <c r="K19" s="24"/>
      <c r="L19" s="24" t="str">
        <f t="shared" si="0"/>
        <v/>
      </c>
      <c r="M19" s="24" t="str">
        <f t="shared" si="1"/>
        <v/>
      </c>
      <c r="N19" s="25"/>
      <c r="O19" s="59"/>
    </row>
    <row r="20" customHeight="1" spans="1:15">
      <c r="A20" s="20"/>
      <c r="B20" s="20"/>
      <c r="C20" s="21"/>
      <c r="D20" s="29"/>
      <c r="E20" s="20"/>
      <c r="F20" s="20"/>
      <c r="G20" s="20"/>
      <c r="H20" s="24"/>
      <c r="I20" s="23"/>
      <c r="J20" s="26"/>
      <c r="K20" s="24"/>
      <c r="L20" s="24" t="str">
        <f t="shared" si="0"/>
        <v/>
      </c>
      <c r="M20" s="24" t="str">
        <f t="shared" si="1"/>
        <v/>
      </c>
      <c r="N20" s="25"/>
      <c r="O20" s="59"/>
    </row>
    <row r="21" customHeight="1" spans="1:15">
      <c r="A21" s="20"/>
      <c r="B21" s="20"/>
      <c r="C21" s="21"/>
      <c r="D21" s="29"/>
      <c r="E21" s="20"/>
      <c r="F21" s="20"/>
      <c r="G21" s="20"/>
      <c r="H21" s="24"/>
      <c r="I21" s="23"/>
      <c r="J21" s="26"/>
      <c r="K21" s="24"/>
      <c r="L21" s="24" t="str">
        <f t="shared" si="0"/>
        <v/>
      </c>
      <c r="M21" s="24" t="str">
        <f t="shared" si="1"/>
        <v/>
      </c>
      <c r="N21" s="25"/>
      <c r="O21" s="59"/>
    </row>
    <row r="22" customHeight="1" spans="1:15">
      <c r="A22" s="20"/>
      <c r="B22" s="20"/>
      <c r="C22" s="21"/>
      <c r="D22" s="29"/>
      <c r="E22" s="20"/>
      <c r="F22" s="20"/>
      <c r="G22" s="20"/>
      <c r="H22" s="24"/>
      <c r="I22" s="23"/>
      <c r="J22" s="26"/>
      <c r="K22" s="24"/>
      <c r="L22" s="24" t="str">
        <f t="shared" si="0"/>
        <v/>
      </c>
      <c r="M22" s="24" t="str">
        <f t="shared" si="1"/>
        <v/>
      </c>
      <c r="N22" s="25"/>
      <c r="O22" s="59"/>
    </row>
    <row r="23" customHeight="1" spans="1:15">
      <c r="A23" s="20"/>
      <c r="B23" s="20"/>
      <c r="C23" s="21"/>
      <c r="D23" s="29"/>
      <c r="E23" s="20"/>
      <c r="F23" s="20"/>
      <c r="G23" s="20"/>
      <c r="H23" s="24"/>
      <c r="I23" s="23"/>
      <c r="J23" s="26"/>
      <c r="K23" s="24"/>
      <c r="L23" s="24" t="str">
        <f t="shared" si="0"/>
        <v/>
      </c>
      <c r="M23" s="24" t="str">
        <f t="shared" si="1"/>
        <v/>
      </c>
      <c r="N23" s="25"/>
      <c r="O23" s="59"/>
    </row>
    <row r="24" customHeight="1" spans="1:15">
      <c r="A24" s="20"/>
      <c r="B24" s="20"/>
      <c r="C24" s="21"/>
      <c r="D24" s="29"/>
      <c r="E24" s="20"/>
      <c r="F24" s="20"/>
      <c r="G24" s="20"/>
      <c r="H24" s="24"/>
      <c r="I24" s="23"/>
      <c r="J24" s="26"/>
      <c r="K24" s="24"/>
      <c r="L24" s="24" t="str">
        <f t="shared" si="0"/>
        <v/>
      </c>
      <c r="M24" s="24" t="str">
        <f t="shared" si="1"/>
        <v/>
      </c>
      <c r="N24" s="25"/>
      <c r="O24" s="59"/>
    </row>
    <row r="25" customHeight="1" spans="1:15">
      <c r="A25" s="27" t="s">
        <v>598</v>
      </c>
      <c r="B25" s="121"/>
      <c r="C25" s="121"/>
      <c r="D25" s="125"/>
      <c r="E25" s="60"/>
      <c r="F25" s="20"/>
      <c r="G25" s="20"/>
      <c r="H25" s="24"/>
      <c r="I25" s="23">
        <f>SUM(I6:I24)</f>
        <v>0</v>
      </c>
      <c r="J25" s="122">
        <f>SUM(J6:J24)</f>
        <v>0</v>
      </c>
      <c r="K25" s="24">
        <f>SUM(K6:K24)</f>
        <v>0</v>
      </c>
      <c r="L25" s="24" t="str">
        <f t="shared" si="0"/>
        <v/>
      </c>
      <c r="M25" s="24" t="str">
        <f t="shared" si="1"/>
        <v/>
      </c>
      <c r="N25" s="25"/>
      <c r="O25" s="59"/>
    </row>
    <row r="26" customHeight="1" spans="1:15">
      <c r="A26" s="27" t="s">
        <v>1129</v>
      </c>
      <c r="B26" s="121"/>
      <c r="C26" s="121"/>
      <c r="D26" s="125"/>
      <c r="E26" s="60"/>
      <c r="F26" s="20"/>
      <c r="G26" s="20"/>
      <c r="H26" s="24"/>
      <c r="I26" s="23"/>
      <c r="J26" s="26"/>
      <c r="K26" s="24"/>
      <c r="L26" s="24" t="str">
        <f t="shared" si="0"/>
        <v/>
      </c>
      <c r="M26" s="24" t="str">
        <f t="shared" si="1"/>
        <v/>
      </c>
      <c r="N26" s="25"/>
      <c r="O26" s="59"/>
    </row>
    <row r="27" customHeight="1" spans="1:15">
      <c r="A27" s="27" t="s">
        <v>1130</v>
      </c>
      <c r="B27" s="121"/>
      <c r="C27" s="121"/>
      <c r="D27" s="125"/>
      <c r="E27" s="60"/>
      <c r="F27" s="20"/>
      <c r="G27" s="20"/>
      <c r="H27" s="24"/>
      <c r="I27" s="23">
        <f>I25-I26</f>
        <v>0</v>
      </c>
      <c r="J27" s="122">
        <f>J25-J26</f>
        <v>0</v>
      </c>
      <c r="K27" s="24">
        <f>K25-K26</f>
        <v>0</v>
      </c>
      <c r="L27" s="24" t="str">
        <f t="shared" si="0"/>
        <v/>
      </c>
      <c r="M27" s="24" t="str">
        <f t="shared" si="1"/>
        <v/>
      </c>
      <c r="N27" s="25"/>
      <c r="O27" s="59"/>
    </row>
    <row r="28" customHeight="1" spans="1:11">
      <c r="A28" s="30" t="str">
        <f>封面!D9&amp;封面!F9</f>
        <v>产权持有人填表人：刘砚岷</v>
      </c>
      <c r="B28" s="30"/>
      <c r="K28" s="5" t="str">
        <f>"评估人员："&amp;封面!F37</f>
        <v>评估人员：</v>
      </c>
    </row>
    <row r="29" customHeight="1" spans="1:2">
      <c r="A29" s="30" t="str">
        <f>CONCATENATE(封面!D13,封面!F13,封面!G13,封面!H13,封面!I13,封面!J13,封面!K13)</f>
        <v>填表日期：2024年9月20日</v>
      </c>
      <c r="B29" s="30"/>
    </row>
  </sheetData>
  <mergeCells count="5">
    <mergeCell ref="A2:N2"/>
    <mergeCell ref="A3:N3"/>
    <mergeCell ref="A25:C25"/>
    <mergeCell ref="A26:C26"/>
    <mergeCell ref="A27:C27"/>
  </mergeCells>
  <hyperlinks>
    <hyperlink ref="A1" location="索引目录!E59" display="返回索引页"/>
    <hyperlink ref="B1" location="无形资产汇总!B8" display="返回"/>
  </hyperlinks>
  <pageMargins left="0.62992125984252" right="0.511811023622047" top="0.708661417322835" bottom="0.984251968503937" header="0.94488188976378" footer="0.511811023622047"/>
  <pageSetup paperSize="9" scale="78" fitToHeight="0" orientation="landscape"/>
  <headerFooter>
    <oddHeader>&amp;R&amp;"宋体,常规"&amp;9表&amp;"Times New Roman,常规"4-15-3
&amp;"宋体,常规"共&amp;"Times New Roman,常规"&amp;N&amp;"宋体,常规"页第&amp;"Times New Roman,常规"&amp;P&amp;"宋体,常规"页</oddHeader>
  </headerFooter>
  <legacyDrawing r:id="rId2"/>
</worksheet>
</file>

<file path=xl/worksheets/sheet9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2" sqref="A2:N2"/>
    </sheetView>
  </sheetViews>
  <sheetFormatPr defaultColWidth="11" defaultRowHeight="15.75" customHeight="1"/>
  <cols>
    <col min="1" max="1" width="5.6" style="4" customWidth="1"/>
    <col min="2" max="2" width="21.6" style="4" customWidth="1"/>
    <col min="3" max="3" width="10.1" style="4" customWidth="1"/>
    <col min="4" max="4" width="8" style="4" customWidth="1" outlineLevel="1"/>
    <col min="5" max="5" width="8" style="4" customWidth="1"/>
    <col min="6" max="6" width="8.1" style="114" customWidth="1"/>
    <col min="7" max="7" width="13.4" style="5" customWidth="1"/>
    <col min="8" max="8" width="13.4" style="5" customWidth="1" outlineLevel="1"/>
    <col min="9" max="9" width="14.5" style="5" customWidth="1"/>
    <col min="10" max="10" width="9.1" style="5" customWidth="1"/>
    <col min="11" max="11" width="14.1" style="5" customWidth="1"/>
    <col min="12" max="12" width="11.4" style="5" customWidth="1"/>
    <col min="13" max="13" width="7.9" style="5" customWidth="1"/>
    <col min="14" max="14" width="11.9" style="5" customWidth="1"/>
    <col min="15" max="34" width="9" style="5" customWidth="1"/>
    <col min="35" max="16384" width="11" style="5"/>
  </cols>
  <sheetData>
    <row r="1" s="1" customFormat="1" ht="12" customHeight="1" spans="1:14">
      <c r="A1" s="6" t="s">
        <v>135</v>
      </c>
      <c r="B1" s="38" t="s">
        <v>429</v>
      </c>
      <c r="C1" s="8"/>
      <c r="D1" s="8"/>
      <c r="E1" s="8"/>
      <c r="F1" s="115"/>
      <c r="G1" s="9"/>
      <c r="H1" s="9"/>
      <c r="I1" s="9"/>
      <c r="J1" s="9"/>
      <c r="K1" s="9"/>
      <c r="L1" s="9"/>
      <c r="M1" s="9"/>
      <c r="N1" s="9"/>
    </row>
    <row r="2" s="2" customFormat="1" ht="29.4" customHeight="1" spans="1:14">
      <c r="A2" s="10" t="s">
        <v>1131</v>
      </c>
      <c r="B2" s="11"/>
      <c r="C2" s="11"/>
      <c r="D2" s="11"/>
      <c r="E2" s="11"/>
      <c r="F2" s="11"/>
      <c r="G2" s="11"/>
      <c r="H2" s="11"/>
      <c r="I2" s="11"/>
      <c r="J2" s="11"/>
      <c r="K2" s="11"/>
      <c r="L2" s="11"/>
      <c r="M2" s="11"/>
      <c r="N2" s="11"/>
    </row>
    <row r="3" ht="14.25" customHeight="1" spans="1:14">
      <c r="A3" s="12" t="str">
        <f>CONCATENATE(封面!D7,封面!F7,封面!G7,封面!H7,封面!I7,封面!J7,封面!K7)</f>
        <v>评估基准日：2024年8月31日</v>
      </c>
      <c r="B3" s="12"/>
      <c r="C3" s="12"/>
      <c r="D3" s="12"/>
      <c r="E3" s="12"/>
      <c r="F3" s="12"/>
      <c r="G3" s="12"/>
      <c r="H3" s="12"/>
      <c r="I3" s="12"/>
      <c r="J3" s="13"/>
      <c r="K3" s="13"/>
      <c r="L3" s="13"/>
      <c r="M3" s="13"/>
      <c r="N3" s="13"/>
    </row>
    <row r="4" customHeight="1" spans="1:14">
      <c r="A4" s="14" t="str">
        <f>封面!D5&amp;封面!F5</f>
        <v>产权持有人：中石油昆仑燃气有限公司开封分公司</v>
      </c>
      <c r="N4" s="15" t="e">
        <f>#REF!</f>
        <v>#REF!</v>
      </c>
    </row>
    <row r="5" s="109" customFormat="1" ht="27.75" customHeight="1" spans="1:14">
      <c r="A5" s="110" t="s">
        <v>462</v>
      </c>
      <c r="B5" s="110" t="s">
        <v>1124</v>
      </c>
      <c r="C5" s="110" t="s">
        <v>696</v>
      </c>
      <c r="D5" s="116" t="s">
        <v>1132</v>
      </c>
      <c r="E5" s="110" t="s">
        <v>1133</v>
      </c>
      <c r="F5" s="117" t="s">
        <v>1134</v>
      </c>
      <c r="G5" s="111" t="s">
        <v>625</v>
      </c>
      <c r="H5" s="112" t="s">
        <v>433</v>
      </c>
      <c r="I5" s="18" t="s">
        <v>434</v>
      </c>
      <c r="J5" s="111" t="s">
        <v>1135</v>
      </c>
      <c r="K5" s="111" t="s">
        <v>435</v>
      </c>
      <c r="L5" s="111" t="s">
        <v>436</v>
      </c>
      <c r="M5" s="111" t="s">
        <v>467</v>
      </c>
      <c r="N5" s="111" t="s">
        <v>476</v>
      </c>
    </row>
    <row r="6" customHeight="1" spans="1:14">
      <c r="A6" s="20"/>
      <c r="B6" s="21"/>
      <c r="C6" s="29"/>
      <c r="D6" s="118"/>
      <c r="E6" s="29"/>
      <c r="F6" s="119"/>
      <c r="G6" s="24"/>
      <c r="H6" s="23"/>
      <c r="I6" s="26"/>
      <c r="J6" s="48"/>
      <c r="K6" s="24"/>
      <c r="L6" s="24" t="str">
        <f t="shared" ref="L6:L27" si="0">IF(K6-I6=0,"",(K6-I6))</f>
        <v/>
      </c>
      <c r="M6" s="24" t="str">
        <f t="shared" ref="M6:M27" si="1">IF(I6=0,"",(K6-I6)/I6*100)</f>
        <v/>
      </c>
      <c r="N6" s="25"/>
    </row>
    <row r="7" customHeight="1" spans="1:14">
      <c r="A7" s="20"/>
      <c r="B7" s="21"/>
      <c r="C7" s="29"/>
      <c r="D7" s="120"/>
      <c r="E7" s="29"/>
      <c r="F7" s="119"/>
      <c r="G7" s="24"/>
      <c r="H7" s="23"/>
      <c r="I7" s="26"/>
      <c r="J7" s="48"/>
      <c r="K7" s="24"/>
      <c r="L7" s="24" t="str">
        <f t="shared" si="0"/>
        <v/>
      </c>
      <c r="M7" s="24" t="str">
        <f t="shared" si="1"/>
        <v/>
      </c>
      <c r="N7" s="25"/>
    </row>
    <row r="8" customHeight="1" spans="1:14">
      <c r="A8" s="20"/>
      <c r="B8" s="21"/>
      <c r="C8" s="29"/>
      <c r="D8" s="120"/>
      <c r="E8" s="29"/>
      <c r="F8" s="119"/>
      <c r="G8" s="24"/>
      <c r="H8" s="23"/>
      <c r="I8" s="26"/>
      <c r="J8" s="48"/>
      <c r="K8" s="24"/>
      <c r="L8" s="24" t="str">
        <f t="shared" si="0"/>
        <v/>
      </c>
      <c r="M8" s="24" t="str">
        <f t="shared" si="1"/>
        <v/>
      </c>
      <c r="N8" s="25"/>
    </row>
    <row r="9" customHeight="1" spans="1:14">
      <c r="A9" s="20"/>
      <c r="B9" s="21"/>
      <c r="C9" s="29"/>
      <c r="D9" s="120"/>
      <c r="E9" s="29"/>
      <c r="F9" s="119"/>
      <c r="G9" s="24"/>
      <c r="H9" s="23"/>
      <c r="I9" s="26"/>
      <c r="J9" s="48"/>
      <c r="K9" s="24"/>
      <c r="L9" s="24" t="str">
        <f t="shared" si="0"/>
        <v/>
      </c>
      <c r="M9" s="24" t="str">
        <f t="shared" si="1"/>
        <v/>
      </c>
      <c r="N9" s="25"/>
    </row>
    <row r="10" customHeight="1" spans="1:14">
      <c r="A10" s="20"/>
      <c r="B10" s="21"/>
      <c r="C10" s="29"/>
      <c r="D10" s="120"/>
      <c r="E10" s="29"/>
      <c r="F10" s="119"/>
      <c r="G10" s="24"/>
      <c r="H10" s="23"/>
      <c r="I10" s="26"/>
      <c r="J10" s="48"/>
      <c r="K10" s="24"/>
      <c r="L10" s="24" t="str">
        <f t="shared" si="0"/>
        <v/>
      </c>
      <c r="M10" s="24" t="str">
        <f t="shared" si="1"/>
        <v/>
      </c>
      <c r="N10" s="25"/>
    </row>
    <row r="11" customHeight="1" spans="1:14">
      <c r="A11" s="20"/>
      <c r="B11" s="21"/>
      <c r="C11" s="29"/>
      <c r="D11" s="120"/>
      <c r="E11" s="29"/>
      <c r="F11" s="119"/>
      <c r="G11" s="24"/>
      <c r="H11" s="23"/>
      <c r="I11" s="26"/>
      <c r="J11" s="48"/>
      <c r="K11" s="24"/>
      <c r="L11" s="24" t="str">
        <f t="shared" si="0"/>
        <v/>
      </c>
      <c r="M11" s="24" t="str">
        <f t="shared" si="1"/>
        <v/>
      </c>
      <c r="N11" s="25"/>
    </row>
    <row r="12" customHeight="1" spans="1:14">
      <c r="A12" s="20"/>
      <c r="B12" s="21"/>
      <c r="C12" s="29"/>
      <c r="D12" s="120"/>
      <c r="E12" s="29"/>
      <c r="F12" s="119"/>
      <c r="G12" s="24"/>
      <c r="H12" s="23"/>
      <c r="I12" s="26"/>
      <c r="J12" s="48"/>
      <c r="K12" s="24"/>
      <c r="L12" s="24" t="str">
        <f t="shared" si="0"/>
        <v/>
      </c>
      <c r="M12" s="24" t="str">
        <f t="shared" si="1"/>
        <v/>
      </c>
      <c r="N12" s="25"/>
    </row>
    <row r="13" customHeight="1" spans="1:14">
      <c r="A13" s="20"/>
      <c r="B13" s="21"/>
      <c r="C13" s="29"/>
      <c r="D13" s="120"/>
      <c r="E13" s="29"/>
      <c r="F13" s="119"/>
      <c r="G13" s="24"/>
      <c r="H13" s="23"/>
      <c r="I13" s="26"/>
      <c r="J13" s="48"/>
      <c r="K13" s="24"/>
      <c r="L13" s="24" t="str">
        <f t="shared" si="0"/>
        <v/>
      </c>
      <c r="M13" s="24" t="str">
        <f t="shared" si="1"/>
        <v/>
      </c>
      <c r="N13" s="25"/>
    </row>
    <row r="14" customHeight="1" spans="1:14">
      <c r="A14" s="20"/>
      <c r="B14" s="21"/>
      <c r="C14" s="29"/>
      <c r="D14" s="120"/>
      <c r="E14" s="29"/>
      <c r="F14" s="119"/>
      <c r="G14" s="24"/>
      <c r="H14" s="23"/>
      <c r="I14" s="26"/>
      <c r="J14" s="48"/>
      <c r="K14" s="24"/>
      <c r="L14" s="24" t="str">
        <f t="shared" si="0"/>
        <v/>
      </c>
      <c r="M14" s="24" t="str">
        <f t="shared" si="1"/>
        <v/>
      </c>
      <c r="N14" s="25"/>
    </row>
    <row r="15" customHeight="1" spans="1:14">
      <c r="A15" s="20"/>
      <c r="B15" s="21"/>
      <c r="C15" s="29"/>
      <c r="D15" s="120"/>
      <c r="E15" s="29"/>
      <c r="F15" s="119"/>
      <c r="G15" s="24"/>
      <c r="H15" s="23"/>
      <c r="I15" s="26"/>
      <c r="J15" s="48"/>
      <c r="K15" s="24"/>
      <c r="L15" s="24" t="str">
        <f t="shared" si="0"/>
        <v/>
      </c>
      <c r="M15" s="24" t="str">
        <f t="shared" si="1"/>
        <v/>
      </c>
      <c r="N15" s="25"/>
    </row>
    <row r="16" customHeight="1" spans="1:14">
      <c r="A16" s="20"/>
      <c r="B16" s="21"/>
      <c r="C16" s="29"/>
      <c r="D16" s="120"/>
      <c r="E16" s="29"/>
      <c r="F16" s="119"/>
      <c r="G16" s="24"/>
      <c r="H16" s="23"/>
      <c r="I16" s="26"/>
      <c r="J16" s="48"/>
      <c r="K16" s="24"/>
      <c r="L16" s="24" t="str">
        <f t="shared" si="0"/>
        <v/>
      </c>
      <c r="M16" s="24" t="str">
        <f t="shared" si="1"/>
        <v/>
      </c>
      <c r="N16" s="25"/>
    </row>
    <row r="17" customHeight="1" spans="1:14">
      <c r="A17" s="20"/>
      <c r="B17" s="21"/>
      <c r="C17" s="29"/>
      <c r="D17" s="120"/>
      <c r="E17" s="29"/>
      <c r="F17" s="119"/>
      <c r="G17" s="24"/>
      <c r="H17" s="23"/>
      <c r="I17" s="26"/>
      <c r="J17" s="48"/>
      <c r="K17" s="24"/>
      <c r="L17" s="24" t="str">
        <f t="shared" si="0"/>
        <v/>
      </c>
      <c r="M17" s="24" t="str">
        <f t="shared" si="1"/>
        <v/>
      </c>
      <c r="N17" s="25"/>
    </row>
    <row r="18" customHeight="1" spans="1:14">
      <c r="A18" s="20"/>
      <c r="B18" s="21"/>
      <c r="C18" s="29"/>
      <c r="D18" s="120"/>
      <c r="E18" s="29"/>
      <c r="F18" s="119"/>
      <c r="G18" s="24"/>
      <c r="H18" s="23"/>
      <c r="I18" s="26"/>
      <c r="J18" s="48"/>
      <c r="K18" s="24"/>
      <c r="L18" s="24" t="str">
        <f t="shared" si="0"/>
        <v/>
      </c>
      <c r="M18" s="24" t="str">
        <f t="shared" si="1"/>
        <v/>
      </c>
      <c r="N18" s="25"/>
    </row>
    <row r="19" customHeight="1" spans="1:14">
      <c r="A19" s="20"/>
      <c r="B19" s="21"/>
      <c r="C19" s="29"/>
      <c r="D19" s="120"/>
      <c r="E19" s="29"/>
      <c r="F19" s="119"/>
      <c r="G19" s="24"/>
      <c r="H19" s="23"/>
      <c r="I19" s="26"/>
      <c r="J19" s="48"/>
      <c r="K19" s="24"/>
      <c r="L19" s="24" t="str">
        <f t="shared" si="0"/>
        <v/>
      </c>
      <c r="M19" s="24" t="str">
        <f t="shared" si="1"/>
        <v/>
      </c>
      <c r="N19" s="25"/>
    </row>
    <row r="20" customHeight="1" spans="1:14">
      <c r="A20" s="20"/>
      <c r="B20" s="21"/>
      <c r="C20" s="29"/>
      <c r="D20" s="120"/>
      <c r="E20" s="29"/>
      <c r="F20" s="119"/>
      <c r="G20" s="24"/>
      <c r="H20" s="23"/>
      <c r="I20" s="26"/>
      <c r="J20" s="48"/>
      <c r="K20" s="24"/>
      <c r="L20" s="24" t="str">
        <f t="shared" si="0"/>
        <v/>
      </c>
      <c r="M20" s="24" t="str">
        <f t="shared" si="1"/>
        <v/>
      </c>
      <c r="N20" s="25"/>
    </row>
    <row r="21" customHeight="1" spans="1:14">
      <c r="A21" s="20"/>
      <c r="B21" s="21"/>
      <c r="C21" s="29"/>
      <c r="D21" s="120"/>
      <c r="E21" s="29"/>
      <c r="F21" s="119"/>
      <c r="G21" s="24"/>
      <c r="H21" s="23"/>
      <c r="I21" s="26"/>
      <c r="J21" s="48"/>
      <c r="K21" s="24"/>
      <c r="L21" s="24" t="str">
        <f t="shared" si="0"/>
        <v/>
      </c>
      <c r="M21" s="24" t="str">
        <f t="shared" si="1"/>
        <v/>
      </c>
      <c r="N21" s="25"/>
    </row>
    <row r="22" customHeight="1" spans="1:14">
      <c r="A22" s="20"/>
      <c r="B22" s="21"/>
      <c r="C22" s="29"/>
      <c r="D22" s="120"/>
      <c r="E22" s="29"/>
      <c r="F22" s="119"/>
      <c r="G22" s="24"/>
      <c r="H22" s="23"/>
      <c r="I22" s="26"/>
      <c r="J22" s="48"/>
      <c r="K22" s="24"/>
      <c r="L22" s="24" t="str">
        <f t="shared" si="0"/>
        <v/>
      </c>
      <c r="M22" s="24" t="str">
        <f t="shared" si="1"/>
        <v/>
      </c>
      <c r="N22" s="25"/>
    </row>
    <row r="23" customHeight="1" spans="1:14">
      <c r="A23" s="20"/>
      <c r="B23" s="21"/>
      <c r="C23" s="29"/>
      <c r="D23" s="120"/>
      <c r="E23" s="29"/>
      <c r="F23" s="119"/>
      <c r="G23" s="24"/>
      <c r="H23" s="23"/>
      <c r="I23" s="26"/>
      <c r="J23" s="48"/>
      <c r="K23" s="24"/>
      <c r="L23" s="24" t="str">
        <f t="shared" si="0"/>
        <v/>
      </c>
      <c r="M23" s="24" t="str">
        <f t="shared" si="1"/>
        <v/>
      </c>
      <c r="N23" s="25"/>
    </row>
    <row r="24" customHeight="1" spans="1:14">
      <c r="A24" s="20"/>
      <c r="B24" s="21"/>
      <c r="C24" s="29"/>
      <c r="D24" s="120"/>
      <c r="E24" s="29"/>
      <c r="F24" s="119"/>
      <c r="G24" s="24"/>
      <c r="H24" s="23"/>
      <c r="I24" s="26"/>
      <c r="J24" s="48"/>
      <c r="K24" s="24"/>
      <c r="L24" s="24" t="str">
        <f t="shared" si="0"/>
        <v/>
      </c>
      <c r="M24" s="24" t="str">
        <f t="shared" si="1"/>
        <v/>
      </c>
      <c r="N24" s="25"/>
    </row>
    <row r="25" customHeight="1" spans="1:14">
      <c r="A25" s="27" t="s">
        <v>598</v>
      </c>
      <c r="B25" s="121"/>
      <c r="C25" s="29"/>
      <c r="D25" s="120"/>
      <c r="E25" s="29"/>
      <c r="F25" s="119"/>
      <c r="G25" s="24"/>
      <c r="H25" s="23">
        <f>SUM(H6:H24)</f>
        <v>0</v>
      </c>
      <c r="I25" s="122">
        <f>SUM(I6:I24)</f>
        <v>0</v>
      </c>
      <c r="J25" s="24"/>
      <c r="K25" s="24">
        <f>SUM(K6:K24)</f>
        <v>0</v>
      </c>
      <c r="L25" s="24" t="str">
        <f t="shared" si="0"/>
        <v/>
      </c>
      <c r="M25" s="24" t="str">
        <f t="shared" si="1"/>
        <v/>
      </c>
      <c r="N25" s="25"/>
    </row>
    <row r="26" customHeight="1" spans="1:14">
      <c r="A26" s="27" t="s">
        <v>1108</v>
      </c>
      <c r="B26" s="121"/>
      <c r="C26" s="29"/>
      <c r="D26" s="120"/>
      <c r="E26" s="29"/>
      <c r="F26" s="119"/>
      <c r="G26" s="24"/>
      <c r="H26" s="23"/>
      <c r="I26" s="123"/>
      <c r="J26" s="48"/>
      <c r="K26" s="24"/>
      <c r="L26" s="24" t="str">
        <f t="shared" si="0"/>
        <v/>
      </c>
      <c r="M26" s="24" t="str">
        <f t="shared" si="1"/>
        <v/>
      </c>
      <c r="N26" s="25"/>
    </row>
    <row r="27" customHeight="1" spans="1:14">
      <c r="A27" s="27" t="s">
        <v>1130</v>
      </c>
      <c r="B27" s="121"/>
      <c r="C27" s="29"/>
      <c r="D27" s="120"/>
      <c r="E27" s="29"/>
      <c r="F27" s="119"/>
      <c r="G27" s="24"/>
      <c r="H27" s="23">
        <f>H25-H26</f>
        <v>0</v>
      </c>
      <c r="I27" s="122">
        <f>I25-I26</f>
        <v>0</v>
      </c>
      <c r="J27" s="24"/>
      <c r="K27" s="122">
        <f>K25-K26</f>
        <v>0</v>
      </c>
      <c r="L27" s="24" t="str">
        <f t="shared" si="0"/>
        <v/>
      </c>
      <c r="M27" s="24" t="str">
        <f t="shared" si="1"/>
        <v/>
      </c>
      <c r="N27" s="25"/>
    </row>
    <row r="28" customHeight="1" spans="1:11">
      <c r="A28" s="30" t="str">
        <f>封面!D9&amp;封面!F9</f>
        <v>产权持有人填表人：刘砚岷</v>
      </c>
      <c r="K28" s="5" t="str">
        <f>"评估人员："&amp;封面!F37</f>
        <v>评估人员：</v>
      </c>
    </row>
    <row r="29" customHeight="1" spans="1:1">
      <c r="A29" s="30" t="str">
        <f>CONCATENATE(封面!D13,封面!F13,封面!G13,封面!H13,封面!I13,封面!J13,封面!K13)</f>
        <v>填表日期：2024年9月20日</v>
      </c>
    </row>
  </sheetData>
  <mergeCells count="5">
    <mergeCell ref="A2:N2"/>
    <mergeCell ref="A3:N3"/>
    <mergeCell ref="A25:B25"/>
    <mergeCell ref="A26:B26"/>
    <mergeCell ref="A27:B27"/>
  </mergeCells>
  <hyperlinks>
    <hyperlink ref="A1" location="索引目录!E60" display="返回索引页"/>
    <hyperlink ref="B1" location="无形资产汇总!B9" display="返回"/>
  </hyperlinks>
  <printOptions horizontalCentered="1"/>
  <pageMargins left="0.354330708661417" right="0.354330708661417" top="0.78740157480315" bottom="0.78740157480315" header="1.06299212598425" footer="0.511811023622047"/>
  <pageSetup paperSize="9" scale="83" fitToHeight="0" orientation="landscape"/>
  <headerFooter alignWithMargins="0">
    <oddHeader>&amp;R&amp;"宋体,常规"&amp;9表&amp;"Times New Roman,常规"4-15-4
&amp;"宋体,常规"共&amp;"Times New Roman,常规"&amp;N&amp;"宋体,常规"页第&amp;"Times New Roman,常规"&amp;P&amp;"宋体,常规"页</oddHeader>
  </headerFooter>
  <legacyDrawing r:id="rId2"/>
</worksheet>
</file>

<file path=xl/worksheets/sheet9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workbookViewId="0">
      <selection activeCell="A2" sqref="A2:N2"/>
    </sheetView>
  </sheetViews>
  <sheetFormatPr defaultColWidth="11" defaultRowHeight="15.75" customHeight="1"/>
  <cols>
    <col min="1" max="1" width="5.6" style="4" customWidth="1"/>
    <col min="2" max="2" width="19" style="4" customWidth="1"/>
    <col min="3" max="4" width="11.4" style="4" customWidth="1"/>
    <col min="5" max="5" width="16" style="4" customWidth="1"/>
    <col min="6" max="7" width="11.4" style="4" customWidth="1"/>
    <col min="8" max="8" width="14.1" style="5" customWidth="1"/>
    <col min="9" max="9" width="14.1" style="5" customWidth="1" outlineLevel="1"/>
    <col min="10" max="12" width="14.1" style="5" customWidth="1"/>
    <col min="13" max="13" width="8.4" style="5" customWidth="1"/>
    <col min="14" max="14" width="16.9" style="5" customWidth="1"/>
    <col min="15" max="37" width="9" style="5" customWidth="1"/>
    <col min="38" max="16384" width="11" style="5"/>
  </cols>
  <sheetData>
    <row r="1" s="1" customFormat="1" ht="12" customHeight="1" spans="1:14">
      <c r="A1" s="6" t="s">
        <v>135</v>
      </c>
      <c r="B1" s="107" t="s">
        <v>429</v>
      </c>
      <c r="C1" s="38"/>
      <c r="D1" s="38"/>
      <c r="E1" s="38"/>
      <c r="F1" s="38"/>
      <c r="G1" s="38"/>
      <c r="H1" s="9"/>
      <c r="I1" s="9"/>
      <c r="J1" s="9"/>
      <c r="K1" s="9"/>
      <c r="L1" s="9"/>
      <c r="M1" s="9"/>
      <c r="N1" s="9"/>
    </row>
    <row r="2" s="2" customFormat="1" ht="29.4" customHeight="1" spans="1:14">
      <c r="A2" s="10" t="s">
        <v>1136</v>
      </c>
      <c r="B2" s="11"/>
      <c r="C2" s="11"/>
      <c r="D2" s="11"/>
      <c r="E2" s="11"/>
      <c r="F2" s="11"/>
      <c r="G2" s="11"/>
      <c r="H2" s="113"/>
      <c r="I2" s="113"/>
      <c r="J2" s="113"/>
      <c r="K2" s="113"/>
      <c r="L2" s="113"/>
      <c r="M2" s="113"/>
      <c r="N2" s="113"/>
    </row>
    <row r="3" ht="14.25" customHeight="1" spans="1:14">
      <c r="A3" s="12" t="str">
        <f>CONCATENATE(封面!D7,封面!F7,封面!G7,封面!H7,封面!I7,封面!J7,封面!K7)</f>
        <v>评估基准日：2024年8月31日</v>
      </c>
      <c r="B3" s="12"/>
      <c r="C3" s="12"/>
      <c r="D3" s="12"/>
      <c r="E3" s="12"/>
      <c r="F3" s="12"/>
      <c r="G3" s="12"/>
      <c r="H3" s="3"/>
      <c r="I3" s="3"/>
      <c r="J3" s="3"/>
      <c r="K3" s="3"/>
      <c r="L3" s="3"/>
      <c r="M3" s="3"/>
      <c r="N3" s="3"/>
    </row>
    <row r="4" customHeight="1" spans="1:14">
      <c r="A4" s="14" t="str">
        <f>封面!D5&amp;封面!F5</f>
        <v>产权持有人：中石油昆仑燃气有限公司开封分公司</v>
      </c>
      <c r="N4" s="15" t="e">
        <f>#REF!</f>
        <v>#REF!</v>
      </c>
    </row>
    <row r="5" s="109" customFormat="1" ht="27.75" customHeight="1" spans="1:14">
      <c r="A5" s="110" t="s">
        <v>462</v>
      </c>
      <c r="B5" s="110" t="s">
        <v>1137</v>
      </c>
      <c r="C5" s="110" t="s">
        <v>1138</v>
      </c>
      <c r="D5" s="110" t="s">
        <v>1139</v>
      </c>
      <c r="E5" s="110" t="s">
        <v>1140</v>
      </c>
      <c r="F5" s="110" t="s">
        <v>1141</v>
      </c>
      <c r="G5" s="110" t="s">
        <v>1142</v>
      </c>
      <c r="H5" s="111" t="s">
        <v>1143</v>
      </c>
      <c r="I5" s="112" t="s">
        <v>433</v>
      </c>
      <c r="J5" s="18" t="s">
        <v>434</v>
      </c>
      <c r="K5" s="111" t="s">
        <v>435</v>
      </c>
      <c r="L5" s="111" t="s">
        <v>436</v>
      </c>
      <c r="M5" s="111" t="s">
        <v>467</v>
      </c>
      <c r="N5" s="111" t="s">
        <v>476</v>
      </c>
    </row>
    <row r="6" customHeight="1" spans="1:14">
      <c r="A6" s="20"/>
      <c r="B6" s="21"/>
      <c r="C6" s="29"/>
      <c r="D6" s="29"/>
      <c r="E6" s="21"/>
      <c r="F6" s="21"/>
      <c r="G6" s="21"/>
      <c r="H6" s="24"/>
      <c r="I6" s="23"/>
      <c r="J6" s="26"/>
      <c r="K6" s="24"/>
      <c r="L6" s="24" t="str">
        <f t="shared" ref="L6:L27" si="0">IF(K6-J6=0,"",(K6-J6))</f>
        <v/>
      </c>
      <c r="M6" s="24" t="str">
        <f t="shared" ref="M6:M27" si="1">IF(J6=0,"",(K6-J6)/J6*100)</f>
        <v/>
      </c>
      <c r="N6" s="25"/>
    </row>
    <row r="7" customHeight="1" spans="1:14">
      <c r="A7" s="20"/>
      <c r="B7" s="21"/>
      <c r="C7" s="29"/>
      <c r="D7" s="29"/>
      <c r="E7" s="21"/>
      <c r="F7" s="21"/>
      <c r="G7" s="21"/>
      <c r="H7" s="24"/>
      <c r="I7" s="23"/>
      <c r="J7" s="26"/>
      <c r="K7" s="24"/>
      <c r="L7" s="24" t="str">
        <f t="shared" si="0"/>
        <v/>
      </c>
      <c r="M7" s="24" t="str">
        <f t="shared" si="1"/>
        <v/>
      </c>
      <c r="N7" s="25"/>
    </row>
    <row r="8" customHeight="1" spans="1:14">
      <c r="A8" s="20"/>
      <c r="B8" s="21"/>
      <c r="C8" s="29"/>
      <c r="D8" s="29"/>
      <c r="E8" s="21"/>
      <c r="F8" s="21"/>
      <c r="G8" s="21"/>
      <c r="H8" s="24"/>
      <c r="I8" s="23"/>
      <c r="J8" s="26"/>
      <c r="K8" s="24"/>
      <c r="L8" s="24" t="str">
        <f t="shared" si="0"/>
        <v/>
      </c>
      <c r="M8" s="24" t="str">
        <f t="shared" si="1"/>
        <v/>
      </c>
      <c r="N8" s="25"/>
    </row>
    <row r="9" customHeight="1" spans="1:14">
      <c r="A9" s="20"/>
      <c r="B9" s="21"/>
      <c r="C9" s="29"/>
      <c r="D9" s="29"/>
      <c r="E9" s="21"/>
      <c r="F9" s="21"/>
      <c r="G9" s="21"/>
      <c r="H9" s="24"/>
      <c r="I9" s="23"/>
      <c r="J9" s="26"/>
      <c r="K9" s="24"/>
      <c r="L9" s="24" t="str">
        <f t="shared" si="0"/>
        <v/>
      </c>
      <c r="M9" s="24" t="str">
        <f t="shared" si="1"/>
        <v/>
      </c>
      <c r="N9" s="25"/>
    </row>
    <row r="10" customHeight="1" spans="1:14">
      <c r="A10" s="20"/>
      <c r="B10" s="21"/>
      <c r="C10" s="29"/>
      <c r="D10" s="29"/>
      <c r="E10" s="21"/>
      <c r="F10" s="21"/>
      <c r="G10" s="21"/>
      <c r="H10" s="24"/>
      <c r="I10" s="23"/>
      <c r="J10" s="26"/>
      <c r="K10" s="24"/>
      <c r="L10" s="24" t="str">
        <f t="shared" si="0"/>
        <v/>
      </c>
      <c r="M10" s="24" t="str">
        <f t="shared" si="1"/>
        <v/>
      </c>
      <c r="N10" s="25"/>
    </row>
    <row r="11" customHeight="1" spans="1:14">
      <c r="A11" s="20"/>
      <c r="B11" s="21"/>
      <c r="C11" s="29"/>
      <c r="D11" s="29"/>
      <c r="E11" s="21"/>
      <c r="F11" s="21"/>
      <c r="G11" s="21"/>
      <c r="H11" s="24"/>
      <c r="I11" s="23"/>
      <c r="J11" s="26"/>
      <c r="K11" s="24"/>
      <c r="L11" s="24" t="str">
        <f t="shared" si="0"/>
        <v/>
      </c>
      <c r="M11" s="24" t="str">
        <f t="shared" si="1"/>
        <v/>
      </c>
      <c r="N11" s="25"/>
    </row>
    <row r="12" customHeight="1" spans="1:14">
      <c r="A12" s="20"/>
      <c r="B12" s="21"/>
      <c r="C12" s="29"/>
      <c r="D12" s="29"/>
      <c r="E12" s="21"/>
      <c r="F12" s="21"/>
      <c r="G12" s="21"/>
      <c r="H12" s="24"/>
      <c r="I12" s="23"/>
      <c r="J12" s="26"/>
      <c r="K12" s="24"/>
      <c r="L12" s="24" t="str">
        <f t="shared" si="0"/>
        <v/>
      </c>
      <c r="M12" s="24" t="str">
        <f t="shared" si="1"/>
        <v/>
      </c>
      <c r="N12" s="25"/>
    </row>
    <row r="13" customHeight="1" spans="1:14">
      <c r="A13" s="20"/>
      <c r="B13" s="21"/>
      <c r="C13" s="29"/>
      <c r="D13" s="29"/>
      <c r="E13" s="21"/>
      <c r="F13" s="21"/>
      <c r="G13" s="21"/>
      <c r="H13" s="24"/>
      <c r="I13" s="23"/>
      <c r="J13" s="26"/>
      <c r="K13" s="24"/>
      <c r="L13" s="24" t="str">
        <f t="shared" si="0"/>
        <v/>
      </c>
      <c r="M13" s="24" t="str">
        <f t="shared" si="1"/>
        <v/>
      </c>
      <c r="N13" s="25"/>
    </row>
    <row r="14" customHeight="1" spans="1:14">
      <c r="A14" s="20"/>
      <c r="B14" s="21"/>
      <c r="C14" s="29"/>
      <c r="D14" s="29"/>
      <c r="E14" s="21"/>
      <c r="F14" s="21"/>
      <c r="G14" s="21"/>
      <c r="H14" s="24"/>
      <c r="I14" s="23"/>
      <c r="J14" s="26"/>
      <c r="K14" s="24"/>
      <c r="L14" s="24" t="str">
        <f t="shared" si="0"/>
        <v/>
      </c>
      <c r="M14" s="24" t="str">
        <f t="shared" si="1"/>
        <v/>
      </c>
      <c r="N14" s="25"/>
    </row>
    <row r="15" customHeight="1" spans="1:14">
      <c r="A15" s="20"/>
      <c r="B15" s="21"/>
      <c r="C15" s="29"/>
      <c r="D15" s="29"/>
      <c r="E15" s="21"/>
      <c r="F15" s="21"/>
      <c r="G15" s="21"/>
      <c r="H15" s="24"/>
      <c r="I15" s="23"/>
      <c r="J15" s="26"/>
      <c r="K15" s="24"/>
      <c r="L15" s="24" t="str">
        <f t="shared" si="0"/>
        <v/>
      </c>
      <c r="M15" s="24" t="str">
        <f t="shared" si="1"/>
        <v/>
      </c>
      <c r="N15" s="25"/>
    </row>
    <row r="16" customHeight="1" spans="1:14">
      <c r="A16" s="20"/>
      <c r="B16" s="21"/>
      <c r="C16" s="29"/>
      <c r="D16" s="29"/>
      <c r="E16" s="21"/>
      <c r="F16" s="21"/>
      <c r="G16" s="21"/>
      <c r="H16" s="24"/>
      <c r="I16" s="23"/>
      <c r="J16" s="26"/>
      <c r="K16" s="24"/>
      <c r="L16" s="24" t="str">
        <f t="shared" si="0"/>
        <v/>
      </c>
      <c r="M16" s="24" t="str">
        <f t="shared" si="1"/>
        <v/>
      </c>
      <c r="N16" s="25"/>
    </row>
    <row r="17" customHeight="1" spans="1:14">
      <c r="A17" s="20"/>
      <c r="B17" s="21"/>
      <c r="C17" s="29"/>
      <c r="D17" s="29"/>
      <c r="E17" s="21"/>
      <c r="F17" s="21"/>
      <c r="G17" s="21"/>
      <c r="H17" s="24"/>
      <c r="I17" s="23"/>
      <c r="J17" s="26"/>
      <c r="K17" s="24"/>
      <c r="L17" s="24" t="str">
        <f t="shared" si="0"/>
        <v/>
      </c>
      <c r="M17" s="24" t="str">
        <f t="shared" si="1"/>
        <v/>
      </c>
      <c r="N17" s="25"/>
    </row>
    <row r="18" customHeight="1" spans="1:14">
      <c r="A18" s="20"/>
      <c r="B18" s="21"/>
      <c r="C18" s="29"/>
      <c r="D18" s="29"/>
      <c r="E18" s="21"/>
      <c r="F18" s="21"/>
      <c r="G18" s="21"/>
      <c r="H18" s="24"/>
      <c r="I18" s="23"/>
      <c r="J18" s="26"/>
      <c r="K18" s="24"/>
      <c r="L18" s="24" t="str">
        <f t="shared" si="0"/>
        <v/>
      </c>
      <c r="M18" s="24" t="str">
        <f t="shared" si="1"/>
        <v/>
      </c>
      <c r="N18" s="25"/>
    </row>
    <row r="19" customHeight="1" spans="1:14">
      <c r="A19" s="20"/>
      <c r="B19" s="21"/>
      <c r="C19" s="29"/>
      <c r="D19" s="29"/>
      <c r="E19" s="21"/>
      <c r="F19" s="21"/>
      <c r="G19" s="21"/>
      <c r="H19" s="24"/>
      <c r="I19" s="23"/>
      <c r="J19" s="26"/>
      <c r="K19" s="24"/>
      <c r="L19" s="24" t="str">
        <f t="shared" si="0"/>
        <v/>
      </c>
      <c r="M19" s="24" t="str">
        <f t="shared" si="1"/>
        <v/>
      </c>
      <c r="N19" s="25"/>
    </row>
    <row r="20" customHeight="1" spans="1:14">
      <c r="A20" s="20"/>
      <c r="B20" s="21"/>
      <c r="C20" s="29"/>
      <c r="D20" s="29"/>
      <c r="E20" s="21"/>
      <c r="F20" s="21"/>
      <c r="G20" s="21"/>
      <c r="H20" s="24"/>
      <c r="I20" s="23"/>
      <c r="J20" s="26"/>
      <c r="K20" s="24"/>
      <c r="L20" s="24" t="str">
        <f t="shared" si="0"/>
        <v/>
      </c>
      <c r="M20" s="24" t="str">
        <f t="shared" si="1"/>
        <v/>
      </c>
      <c r="N20" s="25"/>
    </row>
    <row r="21" customHeight="1" spans="1:14">
      <c r="A21" s="20"/>
      <c r="B21" s="21"/>
      <c r="C21" s="29"/>
      <c r="D21" s="29"/>
      <c r="E21" s="21"/>
      <c r="F21" s="21"/>
      <c r="G21" s="21"/>
      <c r="H21" s="24"/>
      <c r="I21" s="23"/>
      <c r="J21" s="26"/>
      <c r="K21" s="24"/>
      <c r="L21" s="24" t="str">
        <f t="shared" si="0"/>
        <v/>
      </c>
      <c r="M21" s="24" t="str">
        <f t="shared" si="1"/>
        <v/>
      </c>
      <c r="N21" s="25"/>
    </row>
    <row r="22" customHeight="1" spans="1:14">
      <c r="A22" s="20"/>
      <c r="B22" s="21"/>
      <c r="C22" s="29"/>
      <c r="D22" s="29"/>
      <c r="E22" s="21"/>
      <c r="F22" s="21"/>
      <c r="G22" s="21"/>
      <c r="H22" s="24"/>
      <c r="I22" s="23"/>
      <c r="J22" s="26"/>
      <c r="K22" s="24"/>
      <c r="L22" s="24" t="str">
        <f t="shared" si="0"/>
        <v/>
      </c>
      <c r="M22" s="24" t="str">
        <f t="shared" si="1"/>
        <v/>
      </c>
      <c r="N22" s="25"/>
    </row>
    <row r="23" customHeight="1" spans="1:14">
      <c r="A23" s="20"/>
      <c r="B23" s="21"/>
      <c r="C23" s="29"/>
      <c r="D23" s="29"/>
      <c r="E23" s="21"/>
      <c r="F23" s="21"/>
      <c r="G23" s="21"/>
      <c r="H23" s="24"/>
      <c r="I23" s="23"/>
      <c r="J23" s="26"/>
      <c r="K23" s="24"/>
      <c r="L23" s="24" t="str">
        <f t="shared" si="0"/>
        <v/>
      </c>
      <c r="M23" s="24" t="str">
        <f t="shared" si="1"/>
        <v/>
      </c>
      <c r="N23" s="25"/>
    </row>
    <row r="24" customHeight="1" spans="1:14">
      <c r="A24" s="20"/>
      <c r="B24" s="21"/>
      <c r="C24" s="29"/>
      <c r="D24" s="29"/>
      <c r="E24" s="21"/>
      <c r="F24" s="21"/>
      <c r="G24" s="21"/>
      <c r="H24" s="24"/>
      <c r="I24" s="23"/>
      <c r="J24" s="26"/>
      <c r="K24" s="24"/>
      <c r="L24" s="24" t="str">
        <f t="shared" si="0"/>
        <v/>
      </c>
      <c r="M24" s="24" t="str">
        <f t="shared" si="1"/>
        <v/>
      </c>
      <c r="N24" s="25"/>
    </row>
    <row r="25" customHeight="1" spans="1:14">
      <c r="A25" s="20"/>
      <c r="B25" s="21"/>
      <c r="C25" s="29"/>
      <c r="D25" s="29"/>
      <c r="E25" s="21"/>
      <c r="F25" s="21"/>
      <c r="G25" s="21"/>
      <c r="H25" s="24"/>
      <c r="I25" s="23"/>
      <c r="J25" s="26"/>
      <c r="K25" s="24"/>
      <c r="L25" s="24" t="str">
        <f t="shared" si="0"/>
        <v/>
      </c>
      <c r="M25" s="24" t="str">
        <f t="shared" si="1"/>
        <v/>
      </c>
      <c r="N25" s="25"/>
    </row>
    <row r="26" customHeight="1" spans="1:14">
      <c r="A26" s="20"/>
      <c r="B26" s="21"/>
      <c r="C26" s="29"/>
      <c r="D26" s="29"/>
      <c r="E26" s="21"/>
      <c r="F26" s="21"/>
      <c r="G26" s="21"/>
      <c r="H26" s="24"/>
      <c r="I26" s="23"/>
      <c r="J26" s="26"/>
      <c r="K26" s="24"/>
      <c r="L26" s="24" t="str">
        <f t="shared" si="0"/>
        <v/>
      </c>
      <c r="M26" s="24" t="str">
        <f t="shared" si="1"/>
        <v/>
      </c>
      <c r="N26" s="25"/>
    </row>
    <row r="27" customHeight="1" spans="1:14">
      <c r="A27" s="27" t="s">
        <v>468</v>
      </c>
      <c r="B27" s="57"/>
      <c r="C27" s="29"/>
      <c r="D27" s="29"/>
      <c r="E27" s="57"/>
      <c r="F27" s="57"/>
      <c r="G27" s="57"/>
      <c r="H27" s="24"/>
      <c r="I27" s="23">
        <f>SUM(I6:I26)</f>
        <v>0</v>
      </c>
      <c r="J27" s="26">
        <f>SUM(J6:J26)</f>
        <v>0</v>
      </c>
      <c r="K27" s="24">
        <f>SUM(K6:K26)</f>
        <v>0</v>
      </c>
      <c r="L27" s="24" t="str">
        <f t="shared" si="0"/>
        <v/>
      </c>
      <c r="M27" s="24" t="str">
        <f t="shared" si="1"/>
        <v/>
      </c>
      <c r="N27" s="25"/>
    </row>
    <row r="28" customHeight="1" spans="1:12">
      <c r="A28" s="30" t="str">
        <f>封面!D9&amp;封面!F9</f>
        <v>产权持有人填表人：刘砚岷</v>
      </c>
      <c r="L28" s="5" t="str">
        <f>"评估人员："&amp;封面!F37</f>
        <v>评估人员：</v>
      </c>
    </row>
    <row r="29" customHeight="1" spans="1:1">
      <c r="A29" s="30" t="str">
        <f>CONCATENATE(封面!D13,封面!F13,封面!G13,封面!H13,封面!I13,封面!J13,封面!K13)</f>
        <v>填表日期：2024年9月20日</v>
      </c>
    </row>
  </sheetData>
  <mergeCells count="3">
    <mergeCell ref="A2:N2"/>
    <mergeCell ref="A3:N3"/>
    <mergeCell ref="A27:B27"/>
  </mergeCells>
  <hyperlinks>
    <hyperlink ref="A1" location="索引目录!D59" display="返回索引页"/>
    <hyperlink ref="B1" location="非流动资产汇总!B21" display="返回"/>
  </hyperlinks>
  <printOptions horizontalCentered="1"/>
  <pageMargins left="0.354330708661417" right="0.354330708661417" top="0.78740157480315" bottom="0.78740157480315" header="1.06299212598425" footer="0.511811023622047"/>
  <pageSetup paperSize="9" scale="95" fitToHeight="0" orientation="landscape"/>
  <headerFooter alignWithMargins="0">
    <oddHeader>&amp;R&amp;"宋体,常规"&amp;9表&amp;"Times New Roman,常规"4-16
&amp;"宋体,常规"共&amp;"Times New Roman,常规"&amp;N&amp;"宋体,常规"页第&amp;"Times New Roman,常规"&amp;P&amp;"宋体,常规"页</oddHeader>
  </headerFooter>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2" sqref="A2:I2"/>
    </sheetView>
  </sheetViews>
  <sheetFormatPr defaultColWidth="11" defaultRowHeight="15.75" customHeight="1"/>
  <cols>
    <col min="1" max="1" width="5.6" style="4" customWidth="1"/>
    <col min="2" max="2" width="26.6" style="4" customWidth="1"/>
    <col min="3" max="3" width="12" style="4" customWidth="1"/>
    <col min="4" max="4" width="17.6" style="5" customWidth="1" outlineLevel="1"/>
    <col min="5" max="6" width="18.6" style="5" customWidth="1"/>
    <col min="7" max="7" width="16" style="5" customWidth="1"/>
    <col min="8" max="8" width="8.9" style="5" customWidth="1"/>
    <col min="9" max="9" width="16" style="5" customWidth="1"/>
    <col min="10" max="32" width="9" style="5" customWidth="1"/>
    <col min="33" max="16384" width="11" style="5"/>
  </cols>
  <sheetData>
    <row r="1" s="1" customFormat="1" ht="12" customHeight="1" spans="1:9">
      <c r="A1" s="6" t="s">
        <v>135</v>
      </c>
      <c r="B1" s="107" t="s">
        <v>429</v>
      </c>
      <c r="C1" s="8"/>
      <c r="D1" s="9"/>
      <c r="E1" s="9"/>
      <c r="F1" s="9"/>
      <c r="G1" s="9"/>
      <c r="H1" s="9"/>
      <c r="I1" s="9"/>
    </row>
    <row r="2" s="2" customFormat="1" ht="29.4" customHeight="1" spans="1:9">
      <c r="A2" s="10" t="s">
        <v>1144</v>
      </c>
      <c r="B2" s="11"/>
      <c r="C2" s="11"/>
      <c r="D2" s="11"/>
      <c r="E2" s="11"/>
      <c r="F2" s="11"/>
      <c r="G2" s="11"/>
      <c r="H2" s="11"/>
      <c r="I2" s="11"/>
    </row>
    <row r="3" ht="14.25" customHeight="1" spans="1:9">
      <c r="A3" s="12" t="str">
        <f>CONCATENATE(封面!D7,封面!F7,封面!G7,封面!H7,封面!I7,封面!J7,封面!K7)</f>
        <v>评估基准日：2024年8月31日</v>
      </c>
      <c r="B3" s="12"/>
      <c r="C3" s="12"/>
      <c r="D3" s="12"/>
      <c r="E3" s="12"/>
      <c r="F3" s="13"/>
      <c r="G3" s="13"/>
      <c r="H3" s="13"/>
      <c r="I3" s="13"/>
    </row>
    <row r="4" customHeight="1" spans="1:9">
      <c r="A4" s="14" t="str">
        <f>封面!D5&amp;封面!F5</f>
        <v>产权持有人：中石油昆仑燃气有限公司开封分公司</v>
      </c>
      <c r="I4" s="15" t="e">
        <f>#REF!</f>
        <v>#REF!</v>
      </c>
    </row>
    <row r="5" s="109" customFormat="1" ht="27.75" customHeight="1" spans="1:9">
      <c r="A5" s="110" t="s">
        <v>462</v>
      </c>
      <c r="B5" s="110" t="s">
        <v>1137</v>
      </c>
      <c r="C5" s="16" t="s">
        <v>696</v>
      </c>
      <c r="D5" s="112" t="s">
        <v>433</v>
      </c>
      <c r="E5" s="18" t="s">
        <v>434</v>
      </c>
      <c r="F5" s="111" t="s">
        <v>435</v>
      </c>
      <c r="G5" s="111" t="s">
        <v>436</v>
      </c>
      <c r="H5" s="111" t="s">
        <v>467</v>
      </c>
      <c r="I5" s="111" t="s">
        <v>476</v>
      </c>
    </row>
    <row r="6" customHeight="1" spans="1:9">
      <c r="A6" s="20"/>
      <c r="B6" s="21"/>
      <c r="C6" s="29"/>
      <c r="D6" s="23"/>
      <c r="E6" s="26"/>
      <c r="F6" s="24"/>
      <c r="G6" s="24" t="str">
        <f>IF(F6-E6=0,"",(F6-E6))</f>
        <v/>
      </c>
      <c r="H6" s="24" t="str">
        <f>IF(E6=0,"",(F6-E6)/E6*100)</f>
        <v/>
      </c>
      <c r="I6" s="25"/>
    </row>
    <row r="7" customHeight="1" spans="1:9">
      <c r="A7" s="20"/>
      <c r="B7" s="21"/>
      <c r="C7" s="29"/>
      <c r="D7" s="23"/>
      <c r="E7" s="26"/>
      <c r="F7" s="24"/>
      <c r="G7" s="24" t="str">
        <f t="shared" ref="G7:G27" si="0">IF(F7-E7=0,"",(F7-E7))</f>
        <v/>
      </c>
      <c r="H7" s="24" t="str">
        <f t="shared" ref="H7:H27" si="1">IF(E7=0,"",(F7-E7)/E7*100)</f>
        <v/>
      </c>
      <c r="I7" s="25"/>
    </row>
    <row r="8" customHeight="1" spans="1:9">
      <c r="A8" s="20"/>
      <c r="B8" s="21"/>
      <c r="C8" s="29"/>
      <c r="D8" s="23"/>
      <c r="E8" s="26"/>
      <c r="F8" s="24"/>
      <c r="G8" s="24" t="str">
        <f t="shared" si="0"/>
        <v/>
      </c>
      <c r="H8" s="24" t="str">
        <f t="shared" si="1"/>
        <v/>
      </c>
      <c r="I8" s="25"/>
    </row>
    <row r="9" customHeight="1" spans="1:9">
      <c r="A9" s="20"/>
      <c r="B9" s="21"/>
      <c r="C9" s="29"/>
      <c r="D9" s="23"/>
      <c r="E9" s="26"/>
      <c r="F9" s="24"/>
      <c r="G9" s="24" t="str">
        <f t="shared" si="0"/>
        <v/>
      </c>
      <c r="H9" s="24" t="str">
        <f t="shared" si="1"/>
        <v/>
      </c>
      <c r="I9" s="25"/>
    </row>
    <row r="10" customHeight="1" spans="1:9">
      <c r="A10" s="20"/>
      <c r="B10" s="21"/>
      <c r="C10" s="29"/>
      <c r="D10" s="23"/>
      <c r="E10" s="26"/>
      <c r="F10" s="24"/>
      <c r="G10" s="24" t="str">
        <f t="shared" si="0"/>
        <v/>
      </c>
      <c r="H10" s="24" t="str">
        <f t="shared" si="1"/>
        <v/>
      </c>
      <c r="I10" s="25"/>
    </row>
    <row r="11" customHeight="1" spans="1:9">
      <c r="A11" s="20"/>
      <c r="B11" s="21"/>
      <c r="C11" s="29"/>
      <c r="D11" s="23"/>
      <c r="E11" s="26"/>
      <c r="F11" s="24"/>
      <c r="G11" s="24" t="str">
        <f t="shared" si="0"/>
        <v/>
      </c>
      <c r="H11" s="24" t="str">
        <f t="shared" si="1"/>
        <v/>
      </c>
      <c r="I11" s="25"/>
    </row>
    <row r="12" customHeight="1" spans="1:9">
      <c r="A12" s="20"/>
      <c r="B12" s="21"/>
      <c r="C12" s="29"/>
      <c r="D12" s="23"/>
      <c r="E12" s="26"/>
      <c r="F12" s="24"/>
      <c r="G12" s="24" t="str">
        <f t="shared" si="0"/>
        <v/>
      </c>
      <c r="H12" s="24" t="str">
        <f t="shared" si="1"/>
        <v/>
      </c>
      <c r="I12" s="25"/>
    </row>
    <row r="13" customHeight="1" spans="1:9">
      <c r="A13" s="20"/>
      <c r="B13" s="21"/>
      <c r="C13" s="29"/>
      <c r="D13" s="23"/>
      <c r="E13" s="26"/>
      <c r="F13" s="24"/>
      <c r="G13" s="24" t="str">
        <f t="shared" si="0"/>
        <v/>
      </c>
      <c r="H13" s="24" t="str">
        <f t="shared" si="1"/>
        <v/>
      </c>
      <c r="I13" s="25"/>
    </row>
    <row r="14" customHeight="1" spans="1:9">
      <c r="A14" s="20"/>
      <c r="B14" s="21"/>
      <c r="C14" s="29"/>
      <c r="D14" s="23"/>
      <c r="E14" s="26"/>
      <c r="F14" s="24"/>
      <c r="G14" s="24" t="str">
        <f t="shared" si="0"/>
        <v/>
      </c>
      <c r="H14" s="24" t="str">
        <f t="shared" si="1"/>
        <v/>
      </c>
      <c r="I14" s="25"/>
    </row>
    <row r="15" customHeight="1" spans="1:9">
      <c r="A15" s="20"/>
      <c r="B15" s="21"/>
      <c r="C15" s="29"/>
      <c r="D15" s="23"/>
      <c r="E15" s="26"/>
      <c r="F15" s="24"/>
      <c r="G15" s="24" t="str">
        <f t="shared" si="0"/>
        <v/>
      </c>
      <c r="H15" s="24" t="str">
        <f t="shared" si="1"/>
        <v/>
      </c>
      <c r="I15" s="25"/>
    </row>
    <row r="16" customHeight="1" spans="1:9">
      <c r="A16" s="20"/>
      <c r="B16" s="21"/>
      <c r="C16" s="29"/>
      <c r="D16" s="23"/>
      <c r="E16" s="26"/>
      <c r="F16" s="24"/>
      <c r="G16" s="24" t="str">
        <f t="shared" si="0"/>
        <v/>
      </c>
      <c r="H16" s="24" t="str">
        <f t="shared" si="1"/>
        <v/>
      </c>
      <c r="I16" s="25"/>
    </row>
    <row r="17" customHeight="1" spans="1:9">
      <c r="A17" s="20"/>
      <c r="B17" s="21"/>
      <c r="C17" s="29"/>
      <c r="D17" s="23"/>
      <c r="E17" s="26"/>
      <c r="F17" s="24"/>
      <c r="G17" s="24" t="str">
        <f t="shared" si="0"/>
        <v/>
      </c>
      <c r="H17" s="24" t="str">
        <f t="shared" si="1"/>
        <v/>
      </c>
      <c r="I17" s="25"/>
    </row>
    <row r="18" customHeight="1" spans="1:9">
      <c r="A18" s="20"/>
      <c r="B18" s="21"/>
      <c r="C18" s="29"/>
      <c r="D18" s="23"/>
      <c r="E18" s="26"/>
      <c r="F18" s="24"/>
      <c r="G18" s="24" t="str">
        <f t="shared" si="0"/>
        <v/>
      </c>
      <c r="H18" s="24" t="str">
        <f t="shared" si="1"/>
        <v/>
      </c>
      <c r="I18" s="25"/>
    </row>
    <row r="19" customHeight="1" spans="1:9">
      <c r="A19" s="20"/>
      <c r="B19" s="21"/>
      <c r="C19" s="29"/>
      <c r="D19" s="23"/>
      <c r="E19" s="26"/>
      <c r="F19" s="24"/>
      <c r="G19" s="24" t="str">
        <f t="shared" si="0"/>
        <v/>
      </c>
      <c r="H19" s="24" t="str">
        <f t="shared" si="1"/>
        <v/>
      </c>
      <c r="I19" s="25"/>
    </row>
    <row r="20" customHeight="1" spans="1:9">
      <c r="A20" s="20"/>
      <c r="B20" s="21"/>
      <c r="C20" s="29"/>
      <c r="D20" s="23"/>
      <c r="E20" s="26"/>
      <c r="F20" s="24"/>
      <c r="G20" s="24" t="str">
        <f t="shared" si="0"/>
        <v/>
      </c>
      <c r="H20" s="24" t="str">
        <f t="shared" si="1"/>
        <v/>
      </c>
      <c r="I20" s="25"/>
    </row>
    <row r="21" customHeight="1" spans="1:9">
      <c r="A21" s="20"/>
      <c r="B21" s="21"/>
      <c r="C21" s="29"/>
      <c r="D21" s="23"/>
      <c r="E21" s="26"/>
      <c r="F21" s="24"/>
      <c r="G21" s="24" t="str">
        <f t="shared" si="0"/>
        <v/>
      </c>
      <c r="H21" s="24" t="str">
        <f t="shared" si="1"/>
        <v/>
      </c>
      <c r="I21" s="25"/>
    </row>
    <row r="22" customHeight="1" spans="1:9">
      <c r="A22" s="20"/>
      <c r="B22" s="21"/>
      <c r="C22" s="29"/>
      <c r="D22" s="23"/>
      <c r="E22" s="26"/>
      <c r="F22" s="24"/>
      <c r="G22" s="24" t="str">
        <f t="shared" si="0"/>
        <v/>
      </c>
      <c r="H22" s="24" t="str">
        <f t="shared" si="1"/>
        <v/>
      </c>
      <c r="I22" s="25"/>
    </row>
    <row r="23" customHeight="1" spans="1:9">
      <c r="A23" s="20"/>
      <c r="B23" s="21"/>
      <c r="C23" s="29"/>
      <c r="D23" s="23"/>
      <c r="E23" s="26"/>
      <c r="F23" s="24"/>
      <c r="G23" s="24" t="str">
        <f t="shared" si="0"/>
        <v/>
      </c>
      <c r="H23" s="24" t="str">
        <f t="shared" si="1"/>
        <v/>
      </c>
      <c r="I23" s="25"/>
    </row>
    <row r="24" customHeight="1" spans="1:9">
      <c r="A24" s="20"/>
      <c r="B24" s="21"/>
      <c r="C24" s="29"/>
      <c r="D24" s="23"/>
      <c r="E24" s="26"/>
      <c r="F24" s="24"/>
      <c r="G24" s="24" t="str">
        <f t="shared" si="0"/>
        <v/>
      </c>
      <c r="H24" s="24" t="str">
        <f t="shared" si="1"/>
        <v/>
      </c>
      <c r="I24" s="25"/>
    </row>
    <row r="25" customHeight="1" spans="1:9">
      <c r="A25" s="27" t="s">
        <v>530</v>
      </c>
      <c r="B25" s="57"/>
      <c r="C25" s="29"/>
      <c r="D25" s="23">
        <f>SUM(D6:D24)</f>
        <v>0</v>
      </c>
      <c r="E25" s="26">
        <f>SUM(E6:E24)</f>
        <v>0</v>
      </c>
      <c r="F25" s="24">
        <f>SUM(F6:F24)</f>
        <v>0</v>
      </c>
      <c r="G25" s="24" t="str">
        <f t="shared" si="0"/>
        <v/>
      </c>
      <c r="H25" s="24" t="str">
        <f t="shared" si="1"/>
        <v/>
      </c>
      <c r="I25" s="25"/>
    </row>
    <row r="26" customHeight="1" spans="1:9">
      <c r="A26" s="27" t="s">
        <v>1145</v>
      </c>
      <c r="B26" s="28"/>
      <c r="C26" s="29"/>
      <c r="D26" s="23"/>
      <c r="E26" s="26"/>
      <c r="F26" s="24">
        <v>0</v>
      </c>
      <c r="G26" s="24" t="str">
        <f t="shared" si="0"/>
        <v/>
      </c>
      <c r="H26" s="24" t="str">
        <f t="shared" si="1"/>
        <v/>
      </c>
      <c r="I26" s="25"/>
    </row>
    <row r="27" customHeight="1" spans="1:9">
      <c r="A27" s="27" t="s">
        <v>548</v>
      </c>
      <c r="B27" s="57"/>
      <c r="C27" s="29"/>
      <c r="D27" s="23">
        <f>D25-D26</f>
        <v>0</v>
      </c>
      <c r="E27" s="26">
        <f>E25-E26</f>
        <v>0</v>
      </c>
      <c r="F27" s="24">
        <f>F25-F26</f>
        <v>0</v>
      </c>
      <c r="G27" s="24" t="str">
        <f t="shared" si="0"/>
        <v/>
      </c>
      <c r="H27" s="24" t="str">
        <f t="shared" si="1"/>
        <v/>
      </c>
      <c r="I27" s="25"/>
    </row>
    <row r="28" customHeight="1" spans="1:7">
      <c r="A28" s="30" t="str">
        <f>封面!D9&amp;封面!F9</f>
        <v>产权持有人填表人：刘砚岷</v>
      </c>
      <c r="G28" s="5" t="str">
        <f>"评估人员："&amp;封面!F37</f>
        <v>评估人员：</v>
      </c>
    </row>
    <row r="29" customHeight="1" spans="1:1">
      <c r="A29" s="30" t="str">
        <f>CONCATENATE(封面!D13,封面!F13,封面!G13,封面!H13,封面!I13,封面!J13,封面!K13)</f>
        <v>填表日期：2024年9月20日</v>
      </c>
    </row>
  </sheetData>
  <mergeCells count="5">
    <mergeCell ref="A2:I2"/>
    <mergeCell ref="A3:I3"/>
    <mergeCell ref="A25:B25"/>
    <mergeCell ref="A26:B26"/>
    <mergeCell ref="A27:B27"/>
  </mergeCells>
  <hyperlinks>
    <hyperlink ref="A1" location="索引目录!D60" display="返回索引页"/>
    <hyperlink ref="B1" location="非流动资产汇总!B22" display="返回"/>
  </hyperlinks>
  <printOptions horizontalCentered="1"/>
  <pageMargins left="0.354330708661417" right="0.354330708661417" top="0.78740157480315" bottom="0.78740157480315" header="1.06299212598425" footer="0.511811023622047"/>
  <pageSetup paperSize="9" scale="94" fitToHeight="0" orientation="landscape"/>
  <headerFooter alignWithMargins="0">
    <oddHeader>&amp;R&amp;"宋体,常规"&amp;9表&amp;"Times New Roman,常规"4-17
&amp;"宋体,常规"共&amp;"Times New Roman,常规"&amp;N&amp;"宋体,常规"页第&amp;"Times New Roman,常规"&amp;P&amp;"宋体,常规"页</oddHeader>
  </headerFooter>
  <legacyDrawing r:id="rId2"/>
</worksheet>
</file>

<file path=xl/worksheets/sheet9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workbookViewId="0">
      <selection activeCell="A2" sqref="A2:L2"/>
    </sheetView>
  </sheetViews>
  <sheetFormatPr defaultColWidth="11" defaultRowHeight="15.75" customHeight="1"/>
  <cols>
    <col min="1" max="1" width="5.1" style="4" customWidth="1"/>
    <col min="2" max="2" width="24.1" style="4" customWidth="1"/>
    <col min="3" max="3" width="7.9" style="4" customWidth="1"/>
    <col min="4" max="4" width="11.1" style="5" customWidth="1"/>
    <col min="5" max="5" width="10.6" style="5" customWidth="1"/>
    <col min="6" max="6" width="14.4" style="5" customWidth="1" outlineLevel="1"/>
    <col min="7" max="7" width="14.4" style="5" customWidth="1"/>
    <col min="8" max="8" width="7" style="5" customWidth="1"/>
    <col min="9" max="9" width="14.4" style="5" customWidth="1"/>
    <col min="10" max="10" width="12.1" style="5" customWidth="1"/>
    <col min="11" max="11" width="8.1" style="5" customWidth="1"/>
    <col min="12" max="12" width="10" style="5" customWidth="1"/>
    <col min="13" max="32" width="9" style="5" customWidth="1"/>
    <col min="33" max="16384" width="11" style="5"/>
  </cols>
  <sheetData>
    <row r="1" s="1" customFormat="1" ht="12" customHeight="1" spans="1:12">
      <c r="A1" s="6" t="s">
        <v>135</v>
      </c>
      <c r="B1" s="107" t="s">
        <v>429</v>
      </c>
      <c r="C1" s="8"/>
      <c r="D1" s="9"/>
      <c r="E1" s="9"/>
      <c r="F1" s="9"/>
      <c r="G1" s="9"/>
      <c r="H1" s="9"/>
      <c r="I1" s="9"/>
      <c r="J1" s="9"/>
      <c r="K1" s="9"/>
      <c r="L1" s="9"/>
    </row>
    <row r="2" s="2" customFormat="1" ht="29.4" customHeight="1" spans="1:12">
      <c r="A2" s="10" t="s">
        <v>1146</v>
      </c>
      <c r="B2" s="11"/>
      <c r="C2" s="11"/>
      <c r="D2" s="11"/>
      <c r="E2" s="11"/>
      <c r="F2" s="11"/>
      <c r="G2" s="11"/>
      <c r="H2" s="11"/>
      <c r="I2" s="11"/>
      <c r="J2" s="11"/>
      <c r="K2" s="11"/>
      <c r="L2" s="11"/>
    </row>
    <row r="3" ht="14.25" customHeight="1" spans="1:12">
      <c r="A3" s="12" t="str">
        <f>CONCATENATE(封面!D7,封面!F7,封面!G7,封面!H7,封面!I7,封面!J7,封面!K7)</f>
        <v>评估基准日：2024年8月31日</v>
      </c>
      <c r="B3" s="12"/>
      <c r="C3" s="12"/>
      <c r="D3" s="12"/>
      <c r="E3" s="12"/>
      <c r="F3" s="12"/>
      <c r="G3" s="12"/>
      <c r="H3" s="13"/>
      <c r="I3" s="13"/>
      <c r="J3" s="13"/>
      <c r="K3" s="13"/>
      <c r="L3" s="13"/>
    </row>
    <row r="4" customHeight="1" spans="1:12">
      <c r="A4" s="14" t="str">
        <f>封面!D5&amp;封面!F5</f>
        <v>产权持有人：中石油昆仑燃气有限公司开封分公司</v>
      </c>
      <c r="L4" s="15" t="e">
        <f>#REF!</f>
        <v>#REF!</v>
      </c>
    </row>
    <row r="5" s="109" customFormat="1" ht="27.75" customHeight="1" spans="1:12">
      <c r="A5" s="110" t="s">
        <v>462</v>
      </c>
      <c r="B5" s="110" t="s">
        <v>1089</v>
      </c>
      <c r="C5" s="110" t="s">
        <v>1085</v>
      </c>
      <c r="D5" s="111" t="s">
        <v>1094</v>
      </c>
      <c r="E5" s="111" t="s">
        <v>1147</v>
      </c>
      <c r="F5" s="112" t="s">
        <v>433</v>
      </c>
      <c r="G5" s="18" t="s">
        <v>434</v>
      </c>
      <c r="H5" s="111" t="s">
        <v>1148</v>
      </c>
      <c r="I5" s="111" t="s">
        <v>435</v>
      </c>
      <c r="J5" s="111" t="s">
        <v>436</v>
      </c>
      <c r="K5" s="111" t="s">
        <v>467</v>
      </c>
      <c r="L5" s="111" t="s">
        <v>476</v>
      </c>
    </row>
    <row r="6" customHeight="1" spans="1:12">
      <c r="A6" s="20"/>
      <c r="B6" s="74"/>
      <c r="C6" s="22"/>
      <c r="D6" s="84"/>
      <c r="E6" s="59"/>
      <c r="F6" s="23"/>
      <c r="G6" s="26"/>
      <c r="H6" s="48"/>
      <c r="I6" s="24"/>
      <c r="J6" s="24" t="str">
        <f t="shared" ref="J6:J10" si="0">IF(I6-G6=0,"",(I6-G6))</f>
        <v/>
      </c>
      <c r="K6" s="24" t="str">
        <f t="shared" ref="K6:K10" si="1">IF(G6=0,"",(I6-G6)/G6*100)</f>
        <v/>
      </c>
      <c r="L6" s="25"/>
    </row>
    <row r="7" customHeight="1" spans="1:12">
      <c r="A7" s="20"/>
      <c r="B7" s="74"/>
      <c r="C7" s="22"/>
      <c r="D7" s="84"/>
      <c r="E7" s="59"/>
      <c r="F7" s="23"/>
      <c r="G7" s="26"/>
      <c r="H7" s="48"/>
      <c r="I7" s="24"/>
      <c r="J7" s="24" t="str">
        <f t="shared" si="0"/>
        <v/>
      </c>
      <c r="K7" s="24" t="str">
        <f t="shared" si="1"/>
        <v/>
      </c>
      <c r="L7" s="25"/>
    </row>
    <row r="8" customHeight="1" spans="1:12">
      <c r="A8" s="20"/>
      <c r="B8" s="74"/>
      <c r="C8" s="22"/>
      <c r="D8" s="84"/>
      <c r="E8" s="59"/>
      <c r="F8" s="23"/>
      <c r="G8" s="26"/>
      <c r="H8" s="48"/>
      <c r="I8" s="24"/>
      <c r="J8" s="24" t="str">
        <f t="shared" si="0"/>
        <v/>
      </c>
      <c r="K8" s="24" t="str">
        <f t="shared" si="1"/>
        <v/>
      </c>
      <c r="L8" s="25"/>
    </row>
    <row r="9" customHeight="1" spans="1:12">
      <c r="A9" s="20"/>
      <c r="B9" s="74"/>
      <c r="C9" s="22"/>
      <c r="D9" s="84"/>
      <c r="E9" s="59"/>
      <c r="F9" s="23"/>
      <c r="G9" s="26"/>
      <c r="H9" s="48"/>
      <c r="I9" s="24"/>
      <c r="J9" s="24" t="str">
        <f t="shared" si="0"/>
        <v/>
      </c>
      <c r="K9" s="24" t="str">
        <f t="shared" si="1"/>
        <v/>
      </c>
      <c r="L9" s="25"/>
    </row>
    <row r="10" customHeight="1" spans="1:12">
      <c r="A10" s="20"/>
      <c r="B10" s="74"/>
      <c r="C10" s="22"/>
      <c r="D10" s="84"/>
      <c r="E10" s="59"/>
      <c r="F10" s="23"/>
      <c r="G10" s="26"/>
      <c r="H10" s="48"/>
      <c r="I10" s="24"/>
      <c r="J10" s="24" t="str">
        <f t="shared" si="0"/>
        <v/>
      </c>
      <c r="K10" s="24" t="str">
        <f t="shared" si="1"/>
        <v/>
      </c>
      <c r="L10" s="25"/>
    </row>
    <row r="11" customHeight="1" spans="1:12">
      <c r="A11" s="20"/>
      <c r="B11" s="74"/>
      <c r="C11" s="22"/>
      <c r="D11" s="84"/>
      <c r="E11" s="59"/>
      <c r="F11" s="23"/>
      <c r="G11" s="26"/>
      <c r="H11" s="48"/>
      <c r="I11" s="24"/>
      <c r="J11" s="24" t="str">
        <f t="shared" ref="J11:J27" si="2">IF(I11-G11=0,"",(I11-G11))</f>
        <v/>
      </c>
      <c r="K11" s="24" t="str">
        <f t="shared" ref="K11:K27" si="3">IF(G11=0,"",(I11-G11)/G11*100)</f>
        <v/>
      </c>
      <c r="L11" s="25"/>
    </row>
    <row r="12" customHeight="1" spans="1:12">
      <c r="A12" s="20"/>
      <c r="B12" s="74"/>
      <c r="C12" s="22"/>
      <c r="D12" s="84"/>
      <c r="E12" s="59"/>
      <c r="F12" s="23"/>
      <c r="G12" s="26"/>
      <c r="H12" s="48"/>
      <c r="I12" s="24"/>
      <c r="J12" s="24" t="str">
        <f t="shared" si="2"/>
        <v/>
      </c>
      <c r="K12" s="24" t="str">
        <f t="shared" si="3"/>
        <v/>
      </c>
      <c r="L12" s="25"/>
    </row>
    <row r="13" customHeight="1" spans="1:12">
      <c r="A13" s="20"/>
      <c r="B13" s="21"/>
      <c r="C13" s="22"/>
      <c r="D13" s="84"/>
      <c r="E13" s="59"/>
      <c r="F13" s="23"/>
      <c r="G13" s="26"/>
      <c r="H13" s="48"/>
      <c r="I13" s="24"/>
      <c r="J13" s="24" t="str">
        <f t="shared" si="2"/>
        <v/>
      </c>
      <c r="K13" s="24" t="str">
        <f t="shared" si="3"/>
        <v/>
      </c>
      <c r="L13" s="25"/>
    </row>
    <row r="14" customHeight="1" spans="1:12">
      <c r="A14" s="20"/>
      <c r="B14" s="21"/>
      <c r="C14" s="22"/>
      <c r="D14" s="84"/>
      <c r="E14" s="59"/>
      <c r="F14" s="23"/>
      <c r="G14" s="26"/>
      <c r="H14" s="48"/>
      <c r="I14" s="24"/>
      <c r="J14" s="24" t="str">
        <f t="shared" si="2"/>
        <v/>
      </c>
      <c r="K14" s="24" t="str">
        <f t="shared" si="3"/>
        <v/>
      </c>
      <c r="L14" s="25"/>
    </row>
    <row r="15" customHeight="1" spans="1:12">
      <c r="A15" s="20"/>
      <c r="B15" s="21"/>
      <c r="C15" s="22"/>
      <c r="D15" s="84"/>
      <c r="E15" s="59"/>
      <c r="F15" s="23"/>
      <c r="G15" s="26"/>
      <c r="H15" s="48"/>
      <c r="I15" s="24"/>
      <c r="J15" s="24" t="str">
        <f t="shared" si="2"/>
        <v/>
      </c>
      <c r="K15" s="24" t="str">
        <f t="shared" si="3"/>
        <v/>
      </c>
      <c r="L15" s="25"/>
    </row>
    <row r="16" customHeight="1" spans="1:12">
      <c r="A16" s="20"/>
      <c r="B16" s="21"/>
      <c r="C16" s="22"/>
      <c r="D16" s="84"/>
      <c r="E16" s="59"/>
      <c r="F16" s="23"/>
      <c r="G16" s="26"/>
      <c r="H16" s="48"/>
      <c r="I16" s="24"/>
      <c r="J16" s="24" t="str">
        <f t="shared" si="2"/>
        <v/>
      </c>
      <c r="K16" s="24" t="str">
        <f t="shared" si="3"/>
        <v/>
      </c>
      <c r="L16" s="25"/>
    </row>
    <row r="17" customHeight="1" spans="1:12">
      <c r="A17" s="20"/>
      <c r="B17" s="21"/>
      <c r="C17" s="22"/>
      <c r="D17" s="84"/>
      <c r="E17" s="59"/>
      <c r="F17" s="23"/>
      <c r="G17" s="26"/>
      <c r="H17" s="48"/>
      <c r="I17" s="24"/>
      <c r="J17" s="24" t="str">
        <f t="shared" si="2"/>
        <v/>
      </c>
      <c r="K17" s="24" t="str">
        <f t="shared" si="3"/>
        <v/>
      </c>
      <c r="L17" s="25"/>
    </row>
    <row r="18" customHeight="1" spans="1:12">
      <c r="A18" s="20"/>
      <c r="B18" s="21"/>
      <c r="C18" s="22"/>
      <c r="D18" s="84"/>
      <c r="E18" s="59"/>
      <c r="F18" s="23"/>
      <c r="G18" s="26"/>
      <c r="H18" s="48"/>
      <c r="I18" s="24"/>
      <c r="J18" s="24" t="str">
        <f t="shared" si="2"/>
        <v/>
      </c>
      <c r="K18" s="24" t="str">
        <f t="shared" si="3"/>
        <v/>
      </c>
      <c r="L18" s="25"/>
    </row>
    <row r="19" customHeight="1" spans="1:12">
      <c r="A19" s="20"/>
      <c r="B19" s="21"/>
      <c r="C19" s="22"/>
      <c r="D19" s="84"/>
      <c r="E19" s="59"/>
      <c r="F19" s="23"/>
      <c r="G19" s="26"/>
      <c r="H19" s="48"/>
      <c r="I19" s="24"/>
      <c r="J19" s="24" t="str">
        <f t="shared" si="2"/>
        <v/>
      </c>
      <c r="K19" s="24" t="str">
        <f t="shared" si="3"/>
        <v/>
      </c>
      <c r="L19" s="25"/>
    </row>
    <row r="20" customHeight="1" spans="1:12">
      <c r="A20" s="20"/>
      <c r="B20" s="21"/>
      <c r="C20" s="22"/>
      <c r="D20" s="84"/>
      <c r="E20" s="59"/>
      <c r="F20" s="23"/>
      <c r="G20" s="26"/>
      <c r="H20" s="48"/>
      <c r="I20" s="24"/>
      <c r="J20" s="24" t="str">
        <f t="shared" si="2"/>
        <v/>
      </c>
      <c r="K20" s="24" t="str">
        <f t="shared" si="3"/>
        <v/>
      </c>
      <c r="L20" s="25"/>
    </row>
    <row r="21" customHeight="1" spans="1:12">
      <c r="A21" s="20"/>
      <c r="B21" s="21"/>
      <c r="C21" s="22"/>
      <c r="D21" s="84"/>
      <c r="E21" s="59"/>
      <c r="F21" s="23"/>
      <c r="G21" s="26"/>
      <c r="H21" s="48"/>
      <c r="I21" s="24"/>
      <c r="J21" s="24" t="str">
        <f t="shared" si="2"/>
        <v/>
      </c>
      <c r="K21" s="24" t="str">
        <f t="shared" si="3"/>
        <v/>
      </c>
      <c r="L21" s="25"/>
    </row>
    <row r="22" customHeight="1" spans="1:12">
      <c r="A22" s="20"/>
      <c r="B22" s="21"/>
      <c r="C22" s="22"/>
      <c r="D22" s="84"/>
      <c r="E22" s="59"/>
      <c r="F22" s="23"/>
      <c r="G22" s="26"/>
      <c r="H22" s="48"/>
      <c r="I22" s="24"/>
      <c r="J22" s="24" t="str">
        <f t="shared" si="2"/>
        <v/>
      </c>
      <c r="K22" s="24" t="str">
        <f t="shared" si="3"/>
        <v/>
      </c>
      <c r="L22" s="25"/>
    </row>
    <row r="23" customHeight="1" spans="1:12">
      <c r="A23" s="20"/>
      <c r="B23" s="21"/>
      <c r="C23" s="22"/>
      <c r="D23" s="84"/>
      <c r="E23" s="59"/>
      <c r="F23" s="23"/>
      <c r="G23" s="26"/>
      <c r="H23" s="48"/>
      <c r="I23" s="24"/>
      <c r="J23" s="24" t="str">
        <f t="shared" si="2"/>
        <v/>
      </c>
      <c r="K23" s="24" t="str">
        <f t="shared" si="3"/>
        <v/>
      </c>
      <c r="L23" s="25"/>
    </row>
    <row r="24" customHeight="1" spans="1:12">
      <c r="A24" s="20"/>
      <c r="B24" s="21"/>
      <c r="C24" s="22"/>
      <c r="D24" s="84"/>
      <c r="E24" s="59"/>
      <c r="F24" s="23"/>
      <c r="G24" s="26"/>
      <c r="H24" s="48"/>
      <c r="I24" s="24"/>
      <c r="J24" s="24" t="str">
        <f t="shared" si="2"/>
        <v/>
      </c>
      <c r="K24" s="24" t="str">
        <f t="shared" si="3"/>
        <v/>
      </c>
      <c r="L24" s="25"/>
    </row>
    <row r="25" customHeight="1" spans="1:12">
      <c r="A25" s="20"/>
      <c r="B25" s="21"/>
      <c r="C25" s="22"/>
      <c r="D25" s="84"/>
      <c r="E25" s="59"/>
      <c r="F25" s="23"/>
      <c r="G25" s="26"/>
      <c r="H25" s="48"/>
      <c r="I25" s="24"/>
      <c r="J25" s="24" t="str">
        <f t="shared" si="2"/>
        <v/>
      </c>
      <c r="K25" s="24" t="str">
        <f t="shared" si="3"/>
        <v/>
      </c>
      <c r="L25" s="25"/>
    </row>
    <row r="26" customHeight="1" spans="1:12">
      <c r="A26" s="20"/>
      <c r="B26" s="21"/>
      <c r="C26" s="22"/>
      <c r="D26" s="84"/>
      <c r="E26" s="59"/>
      <c r="F26" s="23"/>
      <c r="G26" s="26"/>
      <c r="H26" s="48"/>
      <c r="I26" s="24"/>
      <c r="J26" s="24" t="str">
        <f t="shared" si="2"/>
        <v/>
      </c>
      <c r="K26" s="24" t="str">
        <f t="shared" si="3"/>
        <v/>
      </c>
      <c r="L26" s="25"/>
    </row>
    <row r="27" customHeight="1" spans="1:12">
      <c r="A27" s="27" t="s">
        <v>1097</v>
      </c>
      <c r="B27" s="57"/>
      <c r="C27" s="29"/>
      <c r="D27" s="84"/>
      <c r="E27" s="59"/>
      <c r="F27" s="23">
        <f>SUM(F6:F26)</f>
        <v>0</v>
      </c>
      <c r="G27" s="26">
        <f>SUM(G6:G26)</f>
        <v>0</v>
      </c>
      <c r="H27" s="48"/>
      <c r="I27" s="24">
        <f>SUM(I6:I26)</f>
        <v>0</v>
      </c>
      <c r="J27" s="24" t="str">
        <f t="shared" si="2"/>
        <v/>
      </c>
      <c r="K27" s="24" t="str">
        <f t="shared" si="3"/>
        <v/>
      </c>
      <c r="L27" s="25"/>
    </row>
    <row r="28" customHeight="1" spans="1:9">
      <c r="A28" s="30" t="str">
        <f>封面!D9&amp;封面!F9</f>
        <v>产权持有人填表人：刘砚岷</v>
      </c>
      <c r="I28" s="5" t="str">
        <f>"评估人员："&amp;封面!F39</f>
        <v>评估人员：</v>
      </c>
    </row>
    <row r="29" customHeight="1" spans="1:1">
      <c r="A29" s="30" t="str">
        <f>CONCATENATE(封面!D13,封面!F13,封面!G13,封面!H13,封面!I13,封面!J13,封面!K13)</f>
        <v>填表日期：2024年9月20日</v>
      </c>
    </row>
  </sheetData>
  <mergeCells count="3">
    <mergeCell ref="A2:L2"/>
    <mergeCell ref="A3:L3"/>
    <mergeCell ref="A27:B27"/>
  </mergeCells>
  <hyperlinks>
    <hyperlink ref="A1" location="索引目录!D61" display="返回索引页"/>
    <hyperlink ref="B1" location="非流动资产汇总!B23" display="返回"/>
  </hyperlinks>
  <printOptions horizontalCentered="1"/>
  <pageMargins left="0.354330708661417" right="0.354330708661417" top="0.78740157480315" bottom="0.78740157480315" header="1.06299212598425" footer="0.511811023622047"/>
  <pageSetup paperSize="9" scale="94" fitToHeight="0" orientation="landscape"/>
  <headerFooter alignWithMargins="0">
    <oddHeader>&amp;R&amp;"宋体,常规"&amp;9表&amp;"Times New Roman,常规"4-18
&amp;"宋体,常规"共&amp;"Times New Roman,常规"&amp;N&amp;"宋体,常规"页第&amp;"Times New Roman,常规"&amp;P&amp;"宋体,常规"页</oddHeader>
  </headerFooter>
  <legacyDrawing r:id="rId2"/>
</worksheet>
</file>

<file path=xl/worksheets/sheet9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selection activeCell="A2" sqref="A2:I2"/>
    </sheetView>
  </sheetViews>
  <sheetFormatPr defaultColWidth="11" defaultRowHeight="15.75" customHeight="1"/>
  <cols>
    <col min="1" max="1" width="10" style="4" customWidth="1"/>
    <col min="2" max="2" width="28" style="4" customWidth="1"/>
    <col min="3" max="3" width="13.9" style="4" customWidth="1"/>
    <col min="4" max="4" width="15.9" style="5" customWidth="1" outlineLevel="1"/>
    <col min="5" max="6" width="17.6" style="5" customWidth="1"/>
    <col min="7" max="8" width="11.1" style="5" customWidth="1"/>
    <col min="9" max="9" width="17.6" style="5" customWidth="1"/>
    <col min="10" max="34" width="9" style="5" customWidth="1"/>
    <col min="35" max="16384" width="11" style="5"/>
  </cols>
  <sheetData>
    <row r="1" s="1" customFormat="1" ht="12" customHeight="1" spans="1:9">
      <c r="A1" s="6" t="s">
        <v>135</v>
      </c>
      <c r="B1" s="108" t="s">
        <v>429</v>
      </c>
      <c r="C1" s="32"/>
      <c r="D1" s="33"/>
      <c r="E1" s="33"/>
      <c r="F1" s="33"/>
      <c r="G1" s="33"/>
      <c r="H1" s="33"/>
      <c r="I1" s="33"/>
    </row>
    <row r="2" s="2" customFormat="1" ht="29.4" customHeight="1" spans="1:9">
      <c r="A2" s="10" t="s">
        <v>1149</v>
      </c>
      <c r="B2" s="34"/>
      <c r="C2" s="34"/>
      <c r="D2" s="34"/>
      <c r="E2" s="34"/>
      <c r="F2" s="34"/>
      <c r="G2" s="34"/>
      <c r="H2" s="34"/>
      <c r="I2" s="34"/>
    </row>
    <row r="3" ht="14.25" customHeight="1" spans="1:9">
      <c r="A3" s="12" t="str">
        <f>CONCATENATE(封面!D7,封面!F7,封面!G7,封面!H7,封面!I7,封面!J7,封面!K7)</f>
        <v>评估基准日：2024年8月31日</v>
      </c>
      <c r="B3" s="12"/>
      <c r="C3" s="12"/>
      <c r="D3" s="12"/>
      <c r="E3" s="12"/>
      <c r="F3" s="12"/>
      <c r="G3" s="12"/>
      <c r="H3" s="12"/>
      <c r="I3" s="12"/>
    </row>
    <row r="4" customHeight="1" spans="1:9">
      <c r="A4" s="14" t="str">
        <f>封面!D5&amp;封面!F5</f>
        <v>产权持有人：中石油昆仑燃气有限公司开封分公司</v>
      </c>
      <c r="I4" s="15" t="e">
        <f>#REF!</f>
        <v>#REF!</v>
      </c>
    </row>
    <row r="5" s="3" customFormat="1" customHeight="1" spans="1:9">
      <c r="A5" s="16" t="s">
        <v>462</v>
      </c>
      <c r="B5" s="16" t="s">
        <v>1137</v>
      </c>
      <c r="C5" s="16" t="s">
        <v>538</v>
      </c>
      <c r="D5" s="17" t="s">
        <v>433</v>
      </c>
      <c r="E5" s="18" t="s">
        <v>434</v>
      </c>
      <c r="F5" s="19" t="s">
        <v>435</v>
      </c>
      <c r="G5" s="19" t="s">
        <v>436</v>
      </c>
      <c r="H5" s="19" t="s">
        <v>467</v>
      </c>
      <c r="I5" s="19" t="s">
        <v>476</v>
      </c>
    </row>
    <row r="6" customHeight="1" spans="1:9">
      <c r="A6" s="20">
        <v>1</v>
      </c>
      <c r="B6" s="21" t="s">
        <v>1150</v>
      </c>
      <c r="C6" s="22"/>
      <c r="D6" s="35"/>
      <c r="E6" s="36"/>
      <c r="F6" s="37"/>
      <c r="G6" s="24" t="str">
        <f>IF(F6-E6=0,"",(F6-E6))</f>
        <v/>
      </c>
      <c r="H6" s="24" t="str">
        <f>IF(E6=0,"",(F6-E6)/E6*100)</f>
        <v/>
      </c>
      <c r="I6" s="25"/>
    </row>
    <row r="7" customHeight="1" spans="1:9">
      <c r="A7" s="20">
        <v>2</v>
      </c>
      <c r="B7" s="21" t="s">
        <v>1151</v>
      </c>
      <c r="C7" s="22"/>
      <c r="D7" s="35"/>
      <c r="E7" s="36"/>
      <c r="F7" s="37"/>
      <c r="G7" s="24" t="str">
        <f t="shared" ref="G7" si="0">IF(F7-E7=0,"",(F7-E7))</f>
        <v/>
      </c>
      <c r="H7" s="24" t="str">
        <f t="shared" ref="H7" si="1">IF(E7=0,"",(F7-E7)/E7*100)</f>
        <v/>
      </c>
      <c r="I7" s="25"/>
    </row>
    <row r="8" customHeight="1" spans="1:9">
      <c r="A8" s="20">
        <v>3</v>
      </c>
      <c r="B8" s="21" t="s">
        <v>1152</v>
      </c>
      <c r="C8" s="22"/>
      <c r="D8" s="35"/>
      <c r="E8" s="36"/>
      <c r="F8" s="37"/>
      <c r="G8" s="24" t="str">
        <f t="shared" ref="G8:G33" si="2">IF(F8-E8=0,"",(F8-E8))</f>
        <v/>
      </c>
      <c r="H8" s="24" t="str">
        <f t="shared" ref="H8:H33" si="3">IF(E8=0,"",(F8-E8)/E8*100)</f>
        <v/>
      </c>
      <c r="I8" s="25"/>
    </row>
    <row r="9" customHeight="1" spans="1:9">
      <c r="A9" s="20">
        <v>4</v>
      </c>
      <c r="B9" s="21" t="s">
        <v>1153</v>
      </c>
      <c r="C9" s="22"/>
      <c r="D9" s="35"/>
      <c r="E9" s="36"/>
      <c r="F9" s="37"/>
      <c r="G9" s="24" t="str">
        <f t="shared" si="2"/>
        <v/>
      </c>
      <c r="H9" s="24" t="str">
        <f t="shared" si="3"/>
        <v/>
      </c>
      <c r="I9" s="25"/>
    </row>
    <row r="10" customHeight="1" spans="1:9">
      <c r="A10" s="20">
        <v>5</v>
      </c>
      <c r="B10" s="21" t="s">
        <v>1154</v>
      </c>
      <c r="C10" s="22"/>
      <c r="D10" s="35"/>
      <c r="E10" s="36"/>
      <c r="F10" s="37"/>
      <c r="G10" s="24" t="str">
        <f t="shared" si="2"/>
        <v/>
      </c>
      <c r="H10" s="24" t="str">
        <f t="shared" si="3"/>
        <v/>
      </c>
      <c r="I10" s="25"/>
    </row>
    <row r="11" customHeight="1" spans="1:9">
      <c r="A11" s="20">
        <v>6</v>
      </c>
      <c r="B11" s="21" t="s">
        <v>1155</v>
      </c>
      <c r="C11" s="22"/>
      <c r="D11" s="35"/>
      <c r="E11" s="36"/>
      <c r="F11" s="37"/>
      <c r="G11" s="24" t="str">
        <f t="shared" si="2"/>
        <v/>
      </c>
      <c r="H11" s="24" t="str">
        <f t="shared" si="3"/>
        <v/>
      </c>
      <c r="I11" s="25"/>
    </row>
    <row r="12" customHeight="1" spans="1:9">
      <c r="A12" s="20">
        <v>7</v>
      </c>
      <c r="B12" s="21" t="s">
        <v>1156</v>
      </c>
      <c r="C12" s="22"/>
      <c r="D12" s="35"/>
      <c r="E12" s="36"/>
      <c r="F12" s="37"/>
      <c r="G12" s="24" t="str">
        <f t="shared" si="2"/>
        <v/>
      </c>
      <c r="H12" s="24" t="str">
        <f t="shared" si="3"/>
        <v/>
      </c>
      <c r="I12" s="25"/>
    </row>
    <row r="13" customHeight="1" spans="1:9">
      <c r="A13" s="20">
        <v>8</v>
      </c>
      <c r="B13" s="21" t="s">
        <v>1157</v>
      </c>
      <c r="C13" s="22"/>
      <c r="D13" s="35"/>
      <c r="E13" s="36"/>
      <c r="F13" s="37"/>
      <c r="G13" s="24" t="str">
        <f t="shared" si="2"/>
        <v/>
      </c>
      <c r="H13" s="24" t="str">
        <f t="shared" si="3"/>
        <v/>
      </c>
      <c r="I13" s="25"/>
    </row>
    <row r="14" customHeight="1" spans="1:9">
      <c r="A14" s="20">
        <v>9</v>
      </c>
      <c r="B14" s="21" t="s">
        <v>1158</v>
      </c>
      <c r="C14" s="22"/>
      <c r="D14" s="35"/>
      <c r="E14" s="36"/>
      <c r="F14" s="37"/>
      <c r="G14" s="24" t="str">
        <f t="shared" si="2"/>
        <v/>
      </c>
      <c r="H14" s="24" t="str">
        <f t="shared" si="3"/>
        <v/>
      </c>
      <c r="I14" s="25"/>
    </row>
    <row r="15" customHeight="1" spans="1:9">
      <c r="A15" s="20">
        <v>10</v>
      </c>
      <c r="B15" s="21" t="s">
        <v>1159</v>
      </c>
      <c r="C15" s="22"/>
      <c r="D15" s="35"/>
      <c r="E15" s="36"/>
      <c r="F15" s="37"/>
      <c r="G15" s="24" t="str">
        <f t="shared" si="2"/>
        <v/>
      </c>
      <c r="H15" s="24" t="str">
        <f t="shared" si="3"/>
        <v/>
      </c>
      <c r="I15" s="25"/>
    </row>
    <row r="16" customHeight="1" spans="1:9">
      <c r="A16" s="20">
        <v>11</v>
      </c>
      <c r="B16" s="21" t="s">
        <v>1160</v>
      </c>
      <c r="C16" s="22"/>
      <c r="D16" s="35"/>
      <c r="E16" s="36"/>
      <c r="F16" s="37"/>
      <c r="G16" s="24" t="str">
        <f t="shared" si="2"/>
        <v/>
      </c>
      <c r="H16" s="24" t="str">
        <f t="shared" si="3"/>
        <v/>
      </c>
      <c r="I16" s="25"/>
    </row>
    <row r="17" customHeight="1" spans="1:9">
      <c r="A17" s="20">
        <v>12</v>
      </c>
      <c r="B17" s="21" t="s">
        <v>1161</v>
      </c>
      <c r="C17" s="22"/>
      <c r="D17" s="35"/>
      <c r="E17" s="36"/>
      <c r="F17" s="37"/>
      <c r="G17" s="24" t="str">
        <f t="shared" si="2"/>
        <v/>
      </c>
      <c r="H17" s="24" t="str">
        <f t="shared" si="3"/>
        <v/>
      </c>
      <c r="I17" s="25"/>
    </row>
    <row r="18" customHeight="1" spans="1:9">
      <c r="A18" s="20">
        <v>13</v>
      </c>
      <c r="B18" s="21" t="s">
        <v>1162</v>
      </c>
      <c r="C18" s="22"/>
      <c r="D18" s="35"/>
      <c r="E18" s="36"/>
      <c r="F18" s="37"/>
      <c r="G18" s="24" t="str">
        <f t="shared" si="2"/>
        <v/>
      </c>
      <c r="H18" s="24" t="str">
        <f t="shared" si="3"/>
        <v/>
      </c>
      <c r="I18" s="25"/>
    </row>
    <row r="19" customHeight="1" spans="1:9">
      <c r="A19" s="20">
        <v>14</v>
      </c>
      <c r="B19" s="21" t="s">
        <v>1163</v>
      </c>
      <c r="C19" s="22"/>
      <c r="D19" s="35"/>
      <c r="E19" s="36"/>
      <c r="F19" s="37"/>
      <c r="G19" s="24" t="str">
        <f t="shared" si="2"/>
        <v/>
      </c>
      <c r="H19" s="24" t="str">
        <f t="shared" si="3"/>
        <v/>
      </c>
      <c r="I19" s="25"/>
    </row>
    <row r="20" customHeight="1" spans="1:9">
      <c r="A20" s="20">
        <v>15</v>
      </c>
      <c r="B20" s="21" t="s">
        <v>1164</v>
      </c>
      <c r="C20" s="22"/>
      <c r="D20" s="35"/>
      <c r="E20" s="36"/>
      <c r="F20" s="37"/>
      <c r="G20" s="24" t="str">
        <f t="shared" si="2"/>
        <v/>
      </c>
      <c r="H20" s="24" t="str">
        <f t="shared" si="3"/>
        <v/>
      </c>
      <c r="I20" s="25"/>
    </row>
    <row r="21" customHeight="1" spans="1:9">
      <c r="A21" s="20">
        <v>16</v>
      </c>
      <c r="B21" s="21" t="s">
        <v>1165</v>
      </c>
      <c r="C21" s="22"/>
      <c r="D21" s="35"/>
      <c r="E21" s="36"/>
      <c r="F21" s="37"/>
      <c r="G21" s="24" t="str">
        <f t="shared" si="2"/>
        <v/>
      </c>
      <c r="H21" s="24"/>
      <c r="I21" s="25"/>
    </row>
    <row r="22" customHeight="1" spans="1:9">
      <c r="A22" s="20">
        <v>17</v>
      </c>
      <c r="B22" s="21" t="s">
        <v>1166</v>
      </c>
      <c r="C22" s="22"/>
      <c r="D22" s="35"/>
      <c r="E22" s="36"/>
      <c r="F22" s="37"/>
      <c r="G22" s="24" t="str">
        <f t="shared" si="2"/>
        <v/>
      </c>
      <c r="H22" s="24"/>
      <c r="I22" s="25"/>
    </row>
    <row r="23" customHeight="1" spans="1:9">
      <c r="A23" s="20">
        <v>18</v>
      </c>
      <c r="B23" s="21" t="s">
        <v>1167</v>
      </c>
      <c r="C23" s="22"/>
      <c r="D23" s="35"/>
      <c r="E23" s="36"/>
      <c r="F23" s="37"/>
      <c r="G23" s="24" t="str">
        <f t="shared" si="2"/>
        <v/>
      </c>
      <c r="H23" s="24"/>
      <c r="I23" s="25"/>
    </row>
    <row r="24" customHeight="1" spans="1:9">
      <c r="A24" s="20">
        <v>19</v>
      </c>
      <c r="B24" s="21" t="s">
        <v>1168</v>
      </c>
      <c r="C24" s="22"/>
      <c r="D24" s="35"/>
      <c r="E24" s="36"/>
      <c r="F24" s="37"/>
      <c r="G24" s="24" t="str">
        <f t="shared" si="2"/>
        <v/>
      </c>
      <c r="H24" s="24"/>
      <c r="I24" s="25"/>
    </row>
    <row r="25" customHeight="1" spans="1:9">
      <c r="A25" s="20">
        <v>20</v>
      </c>
      <c r="B25" s="21" t="s">
        <v>1169</v>
      </c>
      <c r="C25" s="22"/>
      <c r="D25" s="35"/>
      <c r="E25" s="36"/>
      <c r="F25" s="37"/>
      <c r="G25" s="24" t="str">
        <f t="shared" si="2"/>
        <v/>
      </c>
      <c r="H25" s="24"/>
      <c r="I25" s="25"/>
    </row>
    <row r="26" customHeight="1" spans="1:9">
      <c r="A26" s="20">
        <v>21</v>
      </c>
      <c r="B26" s="21" t="s">
        <v>1170</v>
      </c>
      <c r="C26" s="22"/>
      <c r="D26" s="35"/>
      <c r="E26" s="36"/>
      <c r="F26" s="37"/>
      <c r="G26" s="24" t="str">
        <f t="shared" si="2"/>
        <v/>
      </c>
      <c r="H26" s="24"/>
      <c r="I26" s="25"/>
    </row>
    <row r="27" customHeight="1" spans="1:9">
      <c r="A27" s="20">
        <v>22</v>
      </c>
      <c r="B27" s="21" t="s">
        <v>1171</v>
      </c>
      <c r="C27" s="22"/>
      <c r="D27" s="35"/>
      <c r="E27" s="36"/>
      <c r="F27" s="37"/>
      <c r="G27" s="24" t="str">
        <f t="shared" si="2"/>
        <v/>
      </c>
      <c r="H27" s="24" t="str">
        <f t="shared" si="3"/>
        <v/>
      </c>
      <c r="I27" s="25"/>
    </row>
    <row r="28" customHeight="1" spans="1:9">
      <c r="A28" s="20">
        <v>23</v>
      </c>
      <c r="B28" s="21" t="s">
        <v>1172</v>
      </c>
      <c r="C28" s="22"/>
      <c r="D28" s="35"/>
      <c r="E28" s="36"/>
      <c r="F28" s="37"/>
      <c r="G28" s="24" t="str">
        <f t="shared" si="2"/>
        <v/>
      </c>
      <c r="H28" s="24" t="str">
        <f t="shared" si="3"/>
        <v/>
      </c>
      <c r="I28" s="25"/>
    </row>
    <row r="29" customHeight="1" spans="1:9">
      <c r="A29" s="20">
        <v>24</v>
      </c>
      <c r="B29" s="21" t="s">
        <v>1173</v>
      </c>
      <c r="C29" s="22"/>
      <c r="D29" s="35"/>
      <c r="E29" s="36"/>
      <c r="F29" s="37"/>
      <c r="G29" s="24" t="str">
        <f t="shared" si="2"/>
        <v/>
      </c>
      <c r="H29" s="24" t="str">
        <f t="shared" si="3"/>
        <v/>
      </c>
      <c r="I29" s="25"/>
    </row>
    <row r="30" customHeight="1" spans="1:9">
      <c r="A30" s="20">
        <v>25</v>
      </c>
      <c r="B30" s="21" t="s">
        <v>1174</v>
      </c>
      <c r="C30" s="22"/>
      <c r="D30" s="35"/>
      <c r="E30" s="36"/>
      <c r="F30" s="37"/>
      <c r="G30" s="24" t="str">
        <f t="shared" si="2"/>
        <v/>
      </c>
      <c r="H30" s="24" t="str">
        <f t="shared" si="3"/>
        <v/>
      </c>
      <c r="I30" s="25"/>
    </row>
    <row r="31" customHeight="1" spans="1:9">
      <c r="A31" s="20">
        <v>26</v>
      </c>
      <c r="B31" s="21" t="s">
        <v>1175</v>
      </c>
      <c r="C31" s="22"/>
      <c r="D31" s="35"/>
      <c r="E31" s="36"/>
      <c r="F31" s="37"/>
      <c r="G31" s="24" t="str">
        <f t="shared" si="2"/>
        <v/>
      </c>
      <c r="H31" s="24" t="str">
        <f t="shared" si="3"/>
        <v/>
      </c>
      <c r="I31" s="25"/>
    </row>
    <row r="32" customHeight="1" spans="1:9">
      <c r="A32" s="20">
        <v>27</v>
      </c>
      <c r="B32" s="21" t="s">
        <v>650</v>
      </c>
      <c r="C32" s="22"/>
      <c r="D32" s="35"/>
      <c r="E32" s="36"/>
      <c r="F32" s="37"/>
      <c r="G32" s="24" t="str">
        <f t="shared" si="2"/>
        <v/>
      </c>
      <c r="H32" s="24" t="str">
        <f t="shared" si="3"/>
        <v/>
      </c>
      <c r="I32" s="25"/>
    </row>
    <row r="33" customHeight="1" spans="1:9">
      <c r="A33" s="27" t="s">
        <v>1097</v>
      </c>
      <c r="B33" s="57"/>
      <c r="C33" s="29"/>
      <c r="D33" s="35">
        <f>SUM(D6:D32)</f>
        <v>0</v>
      </c>
      <c r="E33" s="36">
        <f>SUM(E6:E32)</f>
        <v>0</v>
      </c>
      <c r="F33" s="37">
        <f>SUM(F6:F32)</f>
        <v>0</v>
      </c>
      <c r="G33" s="24" t="str">
        <f t="shared" si="2"/>
        <v/>
      </c>
      <c r="H33" s="24" t="str">
        <f t="shared" si="3"/>
        <v/>
      </c>
      <c r="I33" s="25"/>
    </row>
    <row r="34" customHeight="1" spans="1:6">
      <c r="A34" s="30" t="str">
        <f>封面!D9&amp;封面!F9</f>
        <v>产权持有人填表人：刘砚岷</v>
      </c>
      <c r="F34" s="5" t="str">
        <f>"评估人员："&amp;封面!F39</f>
        <v>评估人员：</v>
      </c>
    </row>
    <row r="35" customHeight="1" spans="1:1">
      <c r="A35" s="30" t="str">
        <f>CONCATENATE(封面!D13,封面!F13,封面!G13,封面!H13,封面!I13,封面!J13,封面!K13)</f>
        <v>填表日期：2024年9月20日</v>
      </c>
    </row>
  </sheetData>
  <mergeCells count="3">
    <mergeCell ref="A2:I2"/>
    <mergeCell ref="A3:I3"/>
    <mergeCell ref="A33:B33"/>
  </mergeCells>
  <hyperlinks>
    <hyperlink ref="A1" location="索引目录!D62" display="返回索引页"/>
    <hyperlink ref="B1" location="非流动资产汇总!B24" display="返回"/>
  </hyperlinks>
  <printOptions horizontalCentered="1"/>
  <pageMargins left="0.354330708661417" right="0.354330708661417" top="0.78740157480315" bottom="0.78740157480315" header="1.06299212598425" footer="0.511811023622047"/>
  <pageSetup paperSize="9" scale="83" orientation="landscape"/>
  <headerFooter alignWithMargins="0">
    <oddHeader>&amp;R&amp;"宋体,常规"&amp;9表&amp;"Times New Roman,常规"4-19
&amp;"宋体,常规"共&amp;"Times New Roman,常规"&amp;N&amp;"宋体,常规"页第&amp;"Times New Roman,常规"&amp;P&amp;"宋体,常规"页</oddHeader>
  </headerFooter>
</worksheet>
</file>

<file path=xl/worksheets/sheet9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9"/>
  <sheetViews>
    <sheetView workbookViewId="0">
      <selection activeCell="A2" sqref="A2:I2"/>
    </sheetView>
  </sheetViews>
  <sheetFormatPr defaultColWidth="11" defaultRowHeight="15.75" customHeight="1"/>
  <cols>
    <col min="1" max="1" width="6.1" style="4" customWidth="1"/>
    <col min="2" max="2" width="29.4" style="4" customWidth="1"/>
    <col min="3" max="3" width="10.9" style="4" customWidth="1"/>
    <col min="4" max="4" width="15.6" style="5" customWidth="1" outlineLevel="1"/>
    <col min="5" max="6" width="15.6" style="5" customWidth="1"/>
    <col min="7" max="7" width="14.5" style="5" customWidth="1"/>
    <col min="8" max="8" width="9.6" style="5" customWidth="1"/>
    <col min="9" max="9" width="21" style="5" customWidth="1"/>
    <col min="10" max="32" width="9" style="5" customWidth="1"/>
    <col min="33" max="16384" width="11" style="5"/>
  </cols>
  <sheetData>
    <row r="1" s="1" customFormat="1" ht="12" customHeight="1" spans="1:9">
      <c r="A1" s="6" t="s">
        <v>135</v>
      </c>
      <c r="B1" s="107" t="s">
        <v>429</v>
      </c>
      <c r="C1" s="8"/>
      <c r="D1" s="9"/>
      <c r="E1" s="9"/>
      <c r="F1" s="9"/>
      <c r="G1" s="9"/>
      <c r="H1" s="9"/>
      <c r="I1" s="9"/>
    </row>
    <row r="2" s="2" customFormat="1" ht="29.4" customHeight="1" spans="1:9">
      <c r="A2" s="10" t="s">
        <v>1176</v>
      </c>
      <c r="B2" s="11"/>
      <c r="C2" s="11"/>
      <c r="D2" s="11"/>
      <c r="E2" s="11"/>
      <c r="F2" s="11"/>
      <c r="G2" s="11"/>
      <c r="H2" s="11"/>
      <c r="I2" s="11"/>
    </row>
    <row r="3" ht="14.25" customHeight="1" spans="1:9">
      <c r="A3" s="12" t="str">
        <f>CONCATENATE(封面!D7,封面!F7,封面!G7,封面!H7,封面!I7,封面!J7,封面!K7)</f>
        <v>评估基准日：2024年8月31日</v>
      </c>
      <c r="B3" s="12"/>
      <c r="C3" s="12"/>
      <c r="D3" s="12"/>
      <c r="E3" s="12"/>
      <c r="F3" s="12"/>
      <c r="G3" s="12"/>
      <c r="H3" s="12"/>
      <c r="I3" s="13"/>
    </row>
    <row r="4" customHeight="1" spans="1:9">
      <c r="A4" s="14" t="str">
        <f>封面!D5&amp;封面!F5</f>
        <v>产权持有人：中石油昆仑燃气有限公司开封分公司</v>
      </c>
      <c r="I4" s="15" t="e">
        <f>#REF!</f>
        <v>#REF!</v>
      </c>
    </row>
    <row r="5" s="3" customFormat="1" customHeight="1" spans="1:9">
      <c r="A5" s="16" t="s">
        <v>462</v>
      </c>
      <c r="B5" s="16" t="s">
        <v>1137</v>
      </c>
      <c r="C5" s="16" t="s">
        <v>696</v>
      </c>
      <c r="D5" s="17" t="s">
        <v>433</v>
      </c>
      <c r="E5" s="18" t="s">
        <v>434</v>
      </c>
      <c r="F5" s="19" t="s">
        <v>435</v>
      </c>
      <c r="G5" s="19" t="s">
        <v>436</v>
      </c>
      <c r="H5" s="19" t="s">
        <v>467</v>
      </c>
      <c r="I5" s="19" t="s">
        <v>476</v>
      </c>
    </row>
    <row r="6" customHeight="1" spans="1:9">
      <c r="A6" s="20"/>
      <c r="B6" s="21"/>
      <c r="C6" s="22"/>
      <c r="D6" s="23"/>
      <c r="E6" s="26"/>
      <c r="F6" s="24"/>
      <c r="G6" s="24" t="str">
        <f t="shared" ref="G6:G27" si="0">IF(F6-E6=0,"",(F6-E6))</f>
        <v/>
      </c>
      <c r="H6" s="24" t="str">
        <f t="shared" ref="H6:H27" si="1">IF(E6=0,"",(F6-E6)/E6*100)</f>
        <v/>
      </c>
      <c r="I6" s="25"/>
    </row>
    <row r="7" customHeight="1" spans="1:9">
      <c r="A7" s="20"/>
      <c r="B7" s="21"/>
      <c r="C7" s="22"/>
      <c r="D7" s="23"/>
      <c r="E7" s="26"/>
      <c r="F7" s="24"/>
      <c r="G7" s="24" t="str">
        <f t="shared" si="0"/>
        <v/>
      </c>
      <c r="H7" s="24" t="str">
        <f t="shared" si="1"/>
        <v/>
      </c>
      <c r="I7" s="25"/>
    </row>
    <row r="8" customHeight="1" spans="1:9">
      <c r="A8" s="20"/>
      <c r="B8" s="21"/>
      <c r="C8" s="22"/>
      <c r="D8" s="23"/>
      <c r="E8" s="26"/>
      <c r="F8" s="24"/>
      <c r="G8" s="24" t="str">
        <f t="shared" si="0"/>
        <v/>
      </c>
      <c r="H8" s="24" t="str">
        <f t="shared" si="1"/>
        <v/>
      </c>
      <c r="I8" s="25"/>
    </row>
    <row r="9" customHeight="1" spans="1:9">
      <c r="A9" s="20"/>
      <c r="B9" s="21"/>
      <c r="C9" s="22"/>
      <c r="D9" s="23"/>
      <c r="E9" s="26"/>
      <c r="F9" s="24"/>
      <c r="G9" s="24" t="str">
        <f t="shared" si="0"/>
        <v/>
      </c>
      <c r="H9" s="24" t="str">
        <f t="shared" si="1"/>
        <v/>
      </c>
      <c r="I9" s="25"/>
    </row>
    <row r="10" customHeight="1" spans="1:9">
      <c r="A10" s="20"/>
      <c r="B10" s="21"/>
      <c r="C10" s="22"/>
      <c r="D10" s="23"/>
      <c r="E10" s="26"/>
      <c r="F10" s="24"/>
      <c r="G10" s="24" t="str">
        <f t="shared" si="0"/>
        <v/>
      </c>
      <c r="H10" s="24" t="str">
        <f t="shared" si="1"/>
        <v/>
      </c>
      <c r="I10" s="25"/>
    </row>
    <row r="11" customHeight="1" spans="1:9">
      <c r="A11" s="20"/>
      <c r="B11" s="21"/>
      <c r="C11" s="22"/>
      <c r="D11" s="23"/>
      <c r="E11" s="26"/>
      <c r="F11" s="24"/>
      <c r="G11" s="24" t="str">
        <f t="shared" si="0"/>
        <v/>
      </c>
      <c r="H11" s="24" t="str">
        <f t="shared" si="1"/>
        <v/>
      </c>
      <c r="I11" s="25"/>
    </row>
    <row r="12" customHeight="1" spans="1:9">
      <c r="A12" s="20"/>
      <c r="B12" s="21"/>
      <c r="C12" s="22"/>
      <c r="D12" s="23"/>
      <c r="E12" s="26"/>
      <c r="F12" s="24"/>
      <c r="G12" s="24" t="str">
        <f t="shared" si="0"/>
        <v/>
      </c>
      <c r="H12" s="24" t="str">
        <f t="shared" si="1"/>
        <v/>
      </c>
      <c r="I12" s="25"/>
    </row>
    <row r="13" customHeight="1" spans="1:9">
      <c r="A13" s="20"/>
      <c r="B13" s="21"/>
      <c r="C13" s="22"/>
      <c r="D13" s="23"/>
      <c r="E13" s="26"/>
      <c r="F13" s="24"/>
      <c r="G13" s="24" t="str">
        <f t="shared" si="0"/>
        <v/>
      </c>
      <c r="H13" s="24" t="str">
        <f t="shared" si="1"/>
        <v/>
      </c>
      <c r="I13" s="25"/>
    </row>
    <row r="14" customHeight="1" spans="1:9">
      <c r="A14" s="20"/>
      <c r="B14" s="21"/>
      <c r="C14" s="22"/>
      <c r="D14" s="23"/>
      <c r="E14" s="26"/>
      <c r="F14" s="24"/>
      <c r="G14" s="24" t="str">
        <f t="shared" si="0"/>
        <v/>
      </c>
      <c r="H14" s="24" t="str">
        <f t="shared" si="1"/>
        <v/>
      </c>
      <c r="I14" s="25"/>
    </row>
    <row r="15" customHeight="1" spans="1:9">
      <c r="A15" s="20"/>
      <c r="B15" s="21"/>
      <c r="C15" s="22"/>
      <c r="D15" s="23"/>
      <c r="E15" s="26"/>
      <c r="F15" s="24"/>
      <c r="G15" s="24" t="str">
        <f t="shared" si="0"/>
        <v/>
      </c>
      <c r="H15" s="24" t="str">
        <f t="shared" si="1"/>
        <v/>
      </c>
      <c r="I15" s="25"/>
    </row>
    <row r="16" customHeight="1" spans="1:9">
      <c r="A16" s="20"/>
      <c r="B16" s="21"/>
      <c r="C16" s="22"/>
      <c r="D16" s="23"/>
      <c r="E16" s="26"/>
      <c r="F16" s="24"/>
      <c r="G16" s="24" t="str">
        <f t="shared" si="0"/>
        <v/>
      </c>
      <c r="H16" s="24" t="str">
        <f t="shared" si="1"/>
        <v/>
      </c>
      <c r="I16" s="25"/>
    </row>
    <row r="17" customHeight="1" spans="1:9">
      <c r="A17" s="20"/>
      <c r="B17" s="21"/>
      <c r="C17" s="22"/>
      <c r="D17" s="23"/>
      <c r="E17" s="26"/>
      <c r="F17" s="24"/>
      <c r="G17" s="24" t="str">
        <f t="shared" si="0"/>
        <v/>
      </c>
      <c r="H17" s="24" t="str">
        <f t="shared" si="1"/>
        <v/>
      </c>
      <c r="I17" s="25"/>
    </row>
    <row r="18" customHeight="1" spans="1:9">
      <c r="A18" s="20"/>
      <c r="B18" s="21"/>
      <c r="C18" s="22"/>
      <c r="D18" s="23"/>
      <c r="E18" s="26"/>
      <c r="F18" s="24"/>
      <c r="G18" s="24" t="str">
        <f t="shared" si="0"/>
        <v/>
      </c>
      <c r="H18" s="24" t="str">
        <f t="shared" si="1"/>
        <v/>
      </c>
      <c r="I18" s="25"/>
    </row>
    <row r="19" customHeight="1" spans="1:9">
      <c r="A19" s="20"/>
      <c r="B19" s="21"/>
      <c r="C19" s="22"/>
      <c r="D19" s="23"/>
      <c r="E19" s="26"/>
      <c r="F19" s="24"/>
      <c r="G19" s="24" t="str">
        <f t="shared" si="0"/>
        <v/>
      </c>
      <c r="H19" s="24" t="str">
        <f t="shared" si="1"/>
        <v/>
      </c>
      <c r="I19" s="25"/>
    </row>
    <row r="20" customHeight="1" spans="1:9">
      <c r="A20" s="20"/>
      <c r="B20" s="21"/>
      <c r="C20" s="22"/>
      <c r="D20" s="23"/>
      <c r="E20" s="26"/>
      <c r="F20" s="24"/>
      <c r="G20" s="24" t="str">
        <f t="shared" si="0"/>
        <v/>
      </c>
      <c r="H20" s="24" t="str">
        <f t="shared" si="1"/>
        <v/>
      </c>
      <c r="I20" s="25"/>
    </row>
    <row r="21" customHeight="1" spans="1:9">
      <c r="A21" s="20"/>
      <c r="B21" s="21"/>
      <c r="C21" s="22"/>
      <c r="D21" s="23"/>
      <c r="E21" s="26"/>
      <c r="F21" s="24"/>
      <c r="G21" s="24" t="str">
        <f t="shared" si="0"/>
        <v/>
      </c>
      <c r="H21" s="24" t="str">
        <f t="shared" si="1"/>
        <v/>
      </c>
      <c r="I21" s="25"/>
    </row>
    <row r="22" customHeight="1" spans="1:9">
      <c r="A22" s="20"/>
      <c r="B22" s="21"/>
      <c r="C22" s="22"/>
      <c r="D22" s="23"/>
      <c r="E22" s="26"/>
      <c r="F22" s="24"/>
      <c r="G22" s="24" t="str">
        <f t="shared" si="0"/>
        <v/>
      </c>
      <c r="H22" s="24" t="str">
        <f t="shared" si="1"/>
        <v/>
      </c>
      <c r="I22" s="25"/>
    </row>
    <row r="23" customHeight="1" spans="1:9">
      <c r="A23" s="20"/>
      <c r="B23" s="21"/>
      <c r="C23" s="22"/>
      <c r="D23" s="23"/>
      <c r="E23" s="26"/>
      <c r="F23" s="24"/>
      <c r="G23" s="24" t="str">
        <f t="shared" si="0"/>
        <v/>
      </c>
      <c r="H23" s="24" t="str">
        <f t="shared" si="1"/>
        <v/>
      </c>
      <c r="I23" s="25"/>
    </row>
    <row r="24" customHeight="1" spans="1:9">
      <c r="A24" s="20"/>
      <c r="B24" s="21"/>
      <c r="C24" s="22"/>
      <c r="D24" s="23"/>
      <c r="E24" s="26"/>
      <c r="F24" s="24"/>
      <c r="G24" s="24" t="str">
        <f t="shared" si="0"/>
        <v/>
      </c>
      <c r="H24" s="24" t="str">
        <f t="shared" si="1"/>
        <v/>
      </c>
      <c r="I24" s="25"/>
    </row>
    <row r="25" customHeight="1" spans="1:9">
      <c r="A25" s="20"/>
      <c r="B25" s="21"/>
      <c r="C25" s="22"/>
      <c r="D25" s="23"/>
      <c r="E25" s="26"/>
      <c r="F25" s="24"/>
      <c r="G25" s="24" t="str">
        <f t="shared" si="0"/>
        <v/>
      </c>
      <c r="H25" s="24" t="str">
        <f t="shared" si="1"/>
        <v/>
      </c>
      <c r="I25" s="25"/>
    </row>
    <row r="26" customHeight="1" spans="1:9">
      <c r="A26" s="20"/>
      <c r="B26" s="21"/>
      <c r="C26" s="22"/>
      <c r="D26" s="23"/>
      <c r="E26" s="26"/>
      <c r="F26" s="24"/>
      <c r="G26" s="24" t="str">
        <f t="shared" si="0"/>
        <v/>
      </c>
      <c r="H26" s="24" t="str">
        <f t="shared" si="1"/>
        <v/>
      </c>
      <c r="I26" s="25"/>
    </row>
    <row r="27" customHeight="1" spans="1:9">
      <c r="A27" s="27" t="s">
        <v>1097</v>
      </c>
      <c r="B27" s="57"/>
      <c r="C27" s="29"/>
      <c r="D27" s="23">
        <f>SUM(D6:D26)</f>
        <v>0</v>
      </c>
      <c r="E27" s="26">
        <f>SUM(E6:E26)</f>
        <v>0</v>
      </c>
      <c r="F27" s="24">
        <f>SUM(F6:F26)</f>
        <v>0</v>
      </c>
      <c r="G27" s="24" t="str">
        <f t="shared" si="0"/>
        <v/>
      </c>
      <c r="H27" s="24" t="str">
        <f t="shared" si="1"/>
        <v/>
      </c>
      <c r="I27" s="25"/>
    </row>
    <row r="28" customHeight="1" spans="1:7">
      <c r="A28" s="30" t="str">
        <f>封面!D9&amp;封面!F9</f>
        <v>产权持有人填表人：刘砚岷</v>
      </c>
      <c r="G28" s="5" t="str">
        <f>"评估人员："&amp;封面!F39</f>
        <v>评估人员：</v>
      </c>
    </row>
    <row r="29" customHeight="1" spans="1:1">
      <c r="A29" s="30" t="str">
        <f>CONCATENATE(封面!D13,封面!F13,封面!G13,封面!H13,封面!I13,封面!J13,封面!K13)</f>
        <v>填表日期：2024年9月20日</v>
      </c>
    </row>
  </sheetData>
  <mergeCells count="3">
    <mergeCell ref="A2:I2"/>
    <mergeCell ref="A3:I3"/>
    <mergeCell ref="A27:B27"/>
  </mergeCells>
  <hyperlinks>
    <hyperlink ref="A1" location="索引目录!D63" display="返回索引页"/>
    <hyperlink ref="B1" location="非流动资产汇总!B25" display="返回"/>
  </hyperlinks>
  <printOptions horizontalCentered="1"/>
  <pageMargins left="0.354330708661417" right="0.354330708661417" top="0.78740157480315" bottom="0.78740157480315" header="1.02362204724409" footer="0.511811023622047"/>
  <pageSetup paperSize="9" scale="95" fitToHeight="0" orientation="landscape"/>
  <headerFooter alignWithMargins="0">
    <oddHeader>&amp;R&amp;"宋体,常规"&amp;9表&amp;"Times New Roman,常规"4-20
&amp;"宋体,常规"共&amp;"Times New Roman,常规"&amp;N&amp;"宋体,常规"页第&amp;"Times New Roman,常规"&amp;P&amp;"宋体,常规"页</oddHeader>
  </headerFooter>
  <legacyDrawing r:id="rId2"/>
</worksheet>
</file>

<file path=xl/worksheets/sheet9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53"/>
    <pageSetUpPr fitToPage="1"/>
  </sheetPr>
  <dimension ref="A1:G30"/>
  <sheetViews>
    <sheetView workbookViewId="0">
      <selection activeCell="A2" sqref="A2:G2"/>
    </sheetView>
  </sheetViews>
  <sheetFormatPr defaultColWidth="11" defaultRowHeight="15.75" customHeight="1" outlineLevelCol="6"/>
  <cols>
    <col min="1" max="1" width="10.6" style="4" customWidth="1"/>
    <col min="2" max="2" width="22.6" style="4" customWidth="1"/>
    <col min="3" max="3" width="19.1" style="5" customWidth="1" outlineLevel="1"/>
    <col min="4" max="6" width="20.6" style="5" customWidth="1"/>
    <col min="7" max="7" width="15.6" style="5" customWidth="1"/>
    <col min="8" max="32" width="9" style="5" customWidth="1"/>
    <col min="33" max="16384" width="11" style="5"/>
  </cols>
  <sheetData>
    <row r="1" s="1" customFormat="1" ht="12" customHeight="1" spans="1:7">
      <c r="A1" s="76" t="s">
        <v>135</v>
      </c>
      <c r="B1" s="38" t="s">
        <v>429</v>
      </c>
      <c r="C1" s="9"/>
      <c r="D1" s="9"/>
      <c r="E1" s="9"/>
      <c r="F1" s="9"/>
      <c r="G1" s="9"/>
    </row>
    <row r="2" s="2" customFormat="1" ht="29.4" customHeight="1" spans="1:7">
      <c r="A2" s="10" t="s">
        <v>1177</v>
      </c>
      <c r="B2" s="11"/>
      <c r="C2" s="11"/>
      <c r="D2" s="11"/>
      <c r="E2" s="11"/>
      <c r="F2" s="11"/>
      <c r="G2" s="11"/>
    </row>
    <row r="3" ht="14.25" customHeight="1" spans="1:7">
      <c r="A3" s="12" t="str">
        <f>CONCATENATE(封面!D7,封面!F7,封面!G7,封面!H7,封面!I7,封面!J7,封面!K7)</f>
        <v>评估基准日：2024年8月31日</v>
      </c>
      <c r="B3" s="12"/>
      <c r="C3" s="12"/>
      <c r="D3" s="12"/>
      <c r="E3" s="12"/>
      <c r="F3" s="12"/>
      <c r="G3" s="12"/>
    </row>
    <row r="4" customHeight="1" spans="1:7">
      <c r="A4" s="14" t="str">
        <f>封面!D5&amp;封面!F5</f>
        <v>产权持有人：中石油昆仑燃气有限公司开封分公司</v>
      </c>
      <c r="G4" s="15" t="e">
        <f>#REF!</f>
        <v>#REF!</v>
      </c>
    </row>
    <row r="5" s="64" customFormat="1" customHeight="1" spans="1:7">
      <c r="A5" s="65" t="s">
        <v>431</v>
      </c>
      <c r="B5" s="65" t="s">
        <v>432</v>
      </c>
      <c r="C5" s="52" t="s">
        <v>433</v>
      </c>
      <c r="D5" s="46" t="s">
        <v>434</v>
      </c>
      <c r="E5" s="46" t="s">
        <v>435</v>
      </c>
      <c r="F5" s="66" t="s">
        <v>987</v>
      </c>
      <c r="G5" s="46" t="s">
        <v>478</v>
      </c>
    </row>
    <row r="6" customHeight="1" spans="1:7">
      <c r="A6" s="65" t="s">
        <v>1178</v>
      </c>
      <c r="B6" s="106" t="s">
        <v>42</v>
      </c>
      <c r="C6" s="23">
        <f>短期借款!J27</f>
        <v>0</v>
      </c>
      <c r="D6" s="26">
        <f>短期借款!K27</f>
        <v>0</v>
      </c>
      <c r="E6" s="24">
        <f>短期借款!M27</f>
        <v>0</v>
      </c>
      <c r="F6" s="24">
        <f t="shared" ref="F6:F20" si="0">E6-D6</f>
        <v>0</v>
      </c>
      <c r="G6" s="68" t="str">
        <f t="shared" ref="G6:G28" si="1">IF(D6=0,"",F6/D6*100)</f>
        <v/>
      </c>
    </row>
    <row r="7" customHeight="1" spans="1:7">
      <c r="A7" s="65" t="s">
        <v>1179</v>
      </c>
      <c r="B7" s="106" t="s">
        <v>44</v>
      </c>
      <c r="C7" s="23">
        <f>交易性金融负债!G27</f>
        <v>0</v>
      </c>
      <c r="D7" s="26">
        <f>交易性金融负债!H27</f>
        <v>0</v>
      </c>
      <c r="E7" s="24">
        <f>交易性金融负债!I27</f>
        <v>0</v>
      </c>
      <c r="F7" s="24">
        <f t="shared" si="0"/>
        <v>0</v>
      </c>
      <c r="G7" s="68" t="str">
        <f t="shared" si="1"/>
        <v/>
      </c>
    </row>
    <row r="8" customHeight="1" spans="1:7">
      <c r="A8" s="65" t="s">
        <v>1180</v>
      </c>
      <c r="B8" s="106" t="s">
        <v>46</v>
      </c>
      <c r="C8" s="23">
        <f>衍生金融负债!O27</f>
        <v>0</v>
      </c>
      <c r="D8" s="26">
        <f>衍生金融负债!P27</f>
        <v>0</v>
      </c>
      <c r="E8" s="24">
        <f>衍生金融负债!Q27</f>
        <v>0</v>
      </c>
      <c r="F8" s="24">
        <f t="shared" si="0"/>
        <v>0</v>
      </c>
      <c r="G8" s="68" t="str">
        <f t="shared" si="1"/>
        <v/>
      </c>
    </row>
    <row r="9" customHeight="1" spans="1:7">
      <c r="A9" s="65" t="s">
        <v>1181</v>
      </c>
      <c r="B9" s="106" t="s">
        <v>49</v>
      </c>
      <c r="C9" s="23">
        <f>应付票据!G27</f>
        <v>0</v>
      </c>
      <c r="D9" s="26">
        <f>应付票据!H27</f>
        <v>0</v>
      </c>
      <c r="E9" s="24">
        <f>应付票据!I27</f>
        <v>0</v>
      </c>
      <c r="F9" s="24">
        <f t="shared" si="0"/>
        <v>0</v>
      </c>
      <c r="G9" s="68" t="str">
        <f t="shared" si="1"/>
        <v/>
      </c>
    </row>
    <row r="10" customHeight="1" spans="1:7">
      <c r="A10" s="65" t="s">
        <v>1182</v>
      </c>
      <c r="B10" s="106" t="s">
        <v>51</v>
      </c>
      <c r="C10" s="23">
        <f>应付账款!E27</f>
        <v>0</v>
      </c>
      <c r="D10" s="26">
        <f>应付账款!F27</f>
        <v>0</v>
      </c>
      <c r="E10" s="24">
        <f>应付账款!G27</f>
        <v>0</v>
      </c>
      <c r="F10" s="24">
        <f t="shared" si="0"/>
        <v>0</v>
      </c>
      <c r="G10" s="68" t="str">
        <f t="shared" si="1"/>
        <v/>
      </c>
    </row>
    <row r="11" customHeight="1" spans="1:7">
      <c r="A11" s="65" t="s">
        <v>1183</v>
      </c>
      <c r="B11" s="106" t="s">
        <v>53</v>
      </c>
      <c r="C11" s="23">
        <f>预收款项!E27</f>
        <v>0</v>
      </c>
      <c r="D11" s="26">
        <f>预收款项!F27</f>
        <v>0</v>
      </c>
      <c r="E11" s="24">
        <f>预收款项!G27</f>
        <v>0</v>
      </c>
      <c r="F11" s="24">
        <f t="shared" si="0"/>
        <v>0</v>
      </c>
      <c r="G11" s="68" t="str">
        <f t="shared" si="1"/>
        <v/>
      </c>
    </row>
    <row r="12" customHeight="1" spans="1:7">
      <c r="A12" s="65" t="s">
        <v>1184</v>
      </c>
      <c r="B12" s="106" t="s">
        <v>56</v>
      </c>
      <c r="C12" s="23">
        <f>合同负债!E27</f>
        <v>0</v>
      </c>
      <c r="D12" s="26">
        <f>合同负债!F27</f>
        <v>0</v>
      </c>
      <c r="E12" s="24">
        <f>合同负债!G27</f>
        <v>0</v>
      </c>
      <c r="F12" s="24">
        <f t="shared" ref="F12:F13" si="2">E12-D12</f>
        <v>0</v>
      </c>
      <c r="G12" s="68" t="str">
        <f t="shared" ref="G12:G13" si="3">IF(D12=0,"",F12/D12*100)</f>
        <v/>
      </c>
    </row>
    <row r="13" customHeight="1" spans="1:7">
      <c r="A13" s="65" t="s">
        <v>1185</v>
      </c>
      <c r="B13" s="106" t="s">
        <v>58</v>
      </c>
      <c r="C13" s="23">
        <f>职工薪酬!D27</f>
        <v>0</v>
      </c>
      <c r="D13" s="26">
        <f>职工薪酬!E27</f>
        <v>0</v>
      </c>
      <c r="E13" s="24">
        <f>职工薪酬!F27</f>
        <v>0</v>
      </c>
      <c r="F13" s="24">
        <f t="shared" si="2"/>
        <v>0</v>
      </c>
      <c r="G13" s="68" t="str">
        <f t="shared" si="3"/>
        <v/>
      </c>
    </row>
    <row r="14" customHeight="1" spans="1:7">
      <c r="A14" s="65" t="s">
        <v>1186</v>
      </c>
      <c r="B14" s="106" t="s">
        <v>60</v>
      </c>
      <c r="C14" s="23">
        <f>应交税费!E27</f>
        <v>0</v>
      </c>
      <c r="D14" s="26">
        <f>应交税费!F27</f>
        <v>0</v>
      </c>
      <c r="E14" s="24">
        <f>应交税费!G27</f>
        <v>0</v>
      </c>
      <c r="F14" s="24">
        <f t="shared" si="0"/>
        <v>0</v>
      </c>
      <c r="G14" s="68" t="str">
        <f t="shared" si="1"/>
        <v/>
      </c>
    </row>
    <row r="15" customHeight="1" spans="1:7">
      <c r="A15" s="65" t="s">
        <v>1187</v>
      </c>
      <c r="B15" s="106" t="s">
        <v>62</v>
      </c>
      <c r="C15" s="23">
        <f>应付利息!G27</f>
        <v>0</v>
      </c>
      <c r="D15" s="26">
        <f>应付利息!H27</f>
        <v>0</v>
      </c>
      <c r="E15" s="24">
        <f>应付利息!I27</f>
        <v>0</v>
      </c>
      <c r="F15" s="24">
        <f t="shared" ref="F15:F16" si="4">E15-D15</f>
        <v>0</v>
      </c>
      <c r="G15" s="68" t="str">
        <f t="shared" ref="G15:G16" si="5">IF(D15=0,"",F15/D15*100)</f>
        <v/>
      </c>
    </row>
    <row r="16" customHeight="1" spans="1:7">
      <c r="A16" s="65" t="s">
        <v>1188</v>
      </c>
      <c r="B16" s="106" t="s">
        <v>64</v>
      </c>
      <c r="C16" s="23">
        <f>应付股利!E27</f>
        <v>0</v>
      </c>
      <c r="D16" s="26">
        <f>应付股利!F27</f>
        <v>0</v>
      </c>
      <c r="E16" s="24">
        <f>应付股利!G27</f>
        <v>0</v>
      </c>
      <c r="F16" s="24">
        <f t="shared" si="4"/>
        <v>0</v>
      </c>
      <c r="G16" s="68" t="str">
        <f t="shared" si="5"/>
        <v/>
      </c>
    </row>
    <row r="17" customHeight="1" spans="1:7">
      <c r="A17" s="65" t="s">
        <v>1189</v>
      </c>
      <c r="B17" s="106" t="s">
        <v>66</v>
      </c>
      <c r="C17" s="23">
        <f>其他应付款!E27</f>
        <v>0</v>
      </c>
      <c r="D17" s="26">
        <f>其他应付款!F27</f>
        <v>0</v>
      </c>
      <c r="E17" s="24">
        <f>其他应付款!G27</f>
        <v>0</v>
      </c>
      <c r="F17" s="24">
        <f t="shared" si="0"/>
        <v>0</v>
      </c>
      <c r="G17" s="68" t="str">
        <f t="shared" si="1"/>
        <v/>
      </c>
    </row>
    <row r="18" customHeight="1" spans="1:7">
      <c r="A18" s="65" t="s">
        <v>1190</v>
      </c>
      <c r="B18" s="106" t="s">
        <v>68</v>
      </c>
      <c r="C18" s="23">
        <f>持有待售负债!E27</f>
        <v>0</v>
      </c>
      <c r="D18" s="26">
        <f>持有待售负债!F27</f>
        <v>0</v>
      </c>
      <c r="E18" s="24">
        <f>持有待售负债!G27</f>
        <v>0</v>
      </c>
      <c r="F18" s="24">
        <f t="shared" si="0"/>
        <v>0</v>
      </c>
      <c r="G18" s="68" t="str">
        <f t="shared" si="1"/>
        <v/>
      </c>
    </row>
    <row r="19" customHeight="1" spans="1:7">
      <c r="A19" s="65" t="s">
        <v>1191</v>
      </c>
      <c r="B19" s="106" t="s">
        <v>70</v>
      </c>
      <c r="C19" s="23">
        <f>一年到期非流动负债!F27</f>
        <v>0</v>
      </c>
      <c r="D19" s="26">
        <f>一年到期非流动负债!G27</f>
        <v>0</v>
      </c>
      <c r="E19" s="24">
        <f>一年到期非流动负债!H27</f>
        <v>0</v>
      </c>
      <c r="F19" s="24">
        <f t="shared" si="0"/>
        <v>0</v>
      </c>
      <c r="G19" s="68" t="str">
        <f t="shared" si="1"/>
        <v/>
      </c>
    </row>
    <row r="20" customHeight="1" spans="1:7">
      <c r="A20" s="65" t="s">
        <v>1192</v>
      </c>
      <c r="B20" s="106" t="s">
        <v>73</v>
      </c>
      <c r="C20" s="23">
        <f>其他流动负债!E27</f>
        <v>0</v>
      </c>
      <c r="D20" s="26">
        <f>其他流动负债!F27</f>
        <v>0</v>
      </c>
      <c r="E20" s="24">
        <f>其他流动负债!G27</f>
        <v>0</v>
      </c>
      <c r="F20" s="24">
        <f t="shared" si="0"/>
        <v>0</v>
      </c>
      <c r="G20" s="68" t="str">
        <f t="shared" si="1"/>
        <v/>
      </c>
    </row>
    <row r="21" customHeight="1" spans="1:7">
      <c r="A21" s="43"/>
      <c r="B21" s="67"/>
      <c r="C21" s="23"/>
      <c r="D21" s="26"/>
      <c r="E21" s="24"/>
      <c r="F21" s="24"/>
      <c r="G21" s="68" t="str">
        <f t="shared" si="1"/>
        <v/>
      </c>
    </row>
    <row r="22" customHeight="1" spans="1:7">
      <c r="A22" s="43"/>
      <c r="B22" s="67"/>
      <c r="C22" s="23"/>
      <c r="D22" s="26"/>
      <c r="E22" s="24"/>
      <c r="F22" s="24"/>
      <c r="G22" s="68" t="str">
        <f t="shared" si="1"/>
        <v/>
      </c>
    </row>
    <row r="23" customHeight="1" spans="1:7">
      <c r="A23" s="43"/>
      <c r="B23" s="67"/>
      <c r="C23" s="23"/>
      <c r="D23" s="26"/>
      <c r="E23" s="24"/>
      <c r="F23" s="24"/>
      <c r="G23" s="68" t="str">
        <f t="shared" si="1"/>
        <v/>
      </c>
    </row>
    <row r="24" customHeight="1" spans="1:7">
      <c r="A24" s="43"/>
      <c r="B24" s="67"/>
      <c r="C24" s="23"/>
      <c r="D24" s="26"/>
      <c r="E24" s="24"/>
      <c r="F24" s="24"/>
      <c r="G24" s="68" t="str">
        <f t="shared" si="1"/>
        <v/>
      </c>
    </row>
    <row r="25" customHeight="1" spans="1:7">
      <c r="A25" s="43"/>
      <c r="B25" s="67"/>
      <c r="C25" s="23"/>
      <c r="D25" s="26"/>
      <c r="E25" s="24"/>
      <c r="F25" s="24"/>
      <c r="G25" s="68" t="str">
        <f t="shared" si="1"/>
        <v/>
      </c>
    </row>
    <row r="26" customHeight="1" spans="1:7">
      <c r="A26" s="65"/>
      <c r="B26" s="69"/>
      <c r="C26" s="23"/>
      <c r="D26" s="26"/>
      <c r="E26" s="24"/>
      <c r="F26" s="24"/>
      <c r="G26" s="68" t="str">
        <f t="shared" si="1"/>
        <v/>
      </c>
    </row>
    <row r="27" customHeight="1" spans="1:7">
      <c r="A27" s="65"/>
      <c r="B27" s="69"/>
      <c r="C27" s="23"/>
      <c r="D27" s="26"/>
      <c r="E27" s="24"/>
      <c r="F27" s="24"/>
      <c r="G27" s="68" t="str">
        <f t="shared" si="1"/>
        <v/>
      </c>
    </row>
    <row r="28" customHeight="1" spans="1:7">
      <c r="A28" s="65" t="s">
        <v>1193</v>
      </c>
      <c r="B28" s="65" t="s">
        <v>1194</v>
      </c>
      <c r="C28" s="23">
        <f>SUM(C6:C27)</f>
        <v>0</v>
      </c>
      <c r="D28" s="26">
        <f>SUM(D6:D27)</f>
        <v>0</v>
      </c>
      <c r="E28" s="24">
        <f>SUM(E6:E27)</f>
        <v>0</v>
      </c>
      <c r="F28" s="24">
        <f>E28-D28</f>
        <v>0</v>
      </c>
      <c r="G28" s="68" t="str">
        <f t="shared" si="1"/>
        <v/>
      </c>
    </row>
    <row r="29" customHeight="1" spans="1:6">
      <c r="A29" s="30"/>
      <c r="F29" s="5" t="str">
        <f>"评估人员："&amp;封面!F41</f>
        <v>评估人员：</v>
      </c>
    </row>
    <row r="30" customHeight="1" spans="1:1">
      <c r="A30" s="30"/>
    </row>
  </sheetData>
  <sheetProtection sheet="1" objects="1" scenarios="1"/>
  <mergeCells count="2">
    <mergeCell ref="A2:G2"/>
    <mergeCell ref="A3:G3"/>
  </mergeCells>
  <hyperlinks>
    <hyperlink ref="A1" location="索引目录!G6" display="返回索引页"/>
    <hyperlink ref="B1" location="分类汇总!B49" display="返回"/>
    <hyperlink ref="B15" location="应付利息!B1" display="应付利息"/>
    <hyperlink ref="B6" location="短期借款!B1" display="短期借款"/>
    <hyperlink ref="B7" location="交易性金融负债!B1" display="交易性金融负债"/>
    <hyperlink ref="B8" location="衍生金融负债!B1" display="衍生金融负债"/>
    <hyperlink ref="B9" location="应付票据!B1" display="应付票据"/>
    <hyperlink ref="B10" location="应付账款!B1" display="应付账款"/>
    <hyperlink ref="B11" location="预收款项!B1" display="预收款项"/>
    <hyperlink ref="B13" location="职工薪酬!B1" display="应付职工薪酬"/>
    <hyperlink ref="B14" location="应交税费!B1" display="应交税费"/>
    <hyperlink ref="B16" location="应付股利!B1" display="应付股利"/>
    <hyperlink ref="B17" location="其他应付款!B1" display="其他应付款"/>
    <hyperlink ref="B18" location="持有待售负债!B1" display="持有待售负债"/>
    <hyperlink ref="B19" location="一年到期非流动负债!B1" display="一年内到期的非流动负债"/>
    <hyperlink ref="B20" location="其他流动负债!B1" display="其他流动负债"/>
    <hyperlink ref="B12" location="合同负债!B1" display="合同负债"/>
  </hyperlinks>
  <printOptions horizontalCentered="1"/>
  <pageMargins left="0.354330708661417" right="0.354330708661417" top="0.78740157480315" bottom="0.78740157480315" header="1.06299212598425" footer="0.511811023622047"/>
  <pageSetup paperSize="9" orientation="landscape"/>
  <headerFooter alignWithMargins="0">
    <oddHeader>&amp;R&amp;"宋体,常规"&amp;10表&amp;"Times New Roman,常规"5
&amp;"宋体,常规"共&amp;"Times New Roman,常规"&amp;N&amp;"宋体,常规"页第&amp;"Times New Roman,常规"&amp;P&amp;"宋体,常规"页</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38" master="" otherUserPermission="visible"/>
  <rangeList sheetStid="106" master="" otherUserPermission="visible"/>
  <rangeList sheetStid="137" master="" otherUserPermission="visible"/>
  <rangeList sheetStid="108" master="" otherUserPermission="visible"/>
  <rangeList sheetStid="208" master="" otherUserPermission="visible"/>
  <rangeList sheetStid="158" master="" otherUserPermission="visible"/>
  <rangeList sheetStid="3" master="" otherUserPermission="visible"/>
  <rangeList sheetStid="140" master="" otherUserPermission="visible"/>
  <rangeList sheetStid="4" master="" otherUserPermission="visible"/>
  <rangeList sheetStid="5" master="" otherUserPermission="visible"/>
  <rangeList sheetStid="6" master="" otherUserPermission="visible"/>
  <rangeList sheetStid="151" master="" otherUserPermission="visible"/>
  <rangeList sheetStid="8" master="" otherUserPermission="visible"/>
  <rangeList sheetStid="9" master="" otherUserPermission="visible"/>
  <rangeList sheetStid="121" master="" otherUserPermission="visible"/>
  <rangeList sheetStid="181" master="" otherUserPermission="visible"/>
  <rangeList sheetStid="145" master="" otherUserPermission="visible"/>
  <rangeList sheetStid="98" master="" otherUserPermission="visible"/>
  <rangeList sheetStid="11" master="" otherUserPermission="visible"/>
  <rangeList sheetStid="164" master="" otherUserPermission="visible"/>
  <rangeList sheetStid="14" master="" otherUserPermission="visible"/>
  <rangeList sheetStid="13" master="" otherUserPermission="visible"/>
  <rangeList sheetStid="12" master="" otherUserPermission="visible"/>
  <rangeList sheetStid="16" master="" otherUserPermission="visible"/>
  <rangeList sheetStid="17" master="" otherUserPermission="visible"/>
  <rangeList sheetStid="19" master="" otherUserPermission="visible"/>
  <rangeList sheetStid="18" master="" otherUserPermission="visible"/>
  <rangeList sheetStid="20" master="" otherUserPermission="visible"/>
  <rangeList sheetStid="100" master="" otherUserPermission="visible"/>
  <rangeList sheetStid="23" master="" otherUserPermission="visible"/>
  <rangeList sheetStid="99" master="" otherUserPermission="visible"/>
  <rangeList sheetStid="116" master="" otherUserPermission="visible"/>
  <rangeList sheetStid="26" master="" otherUserPermission="visible"/>
  <rangeList sheetStid="173" master="" otherUserPermission="visible"/>
  <rangeList sheetStid="174" master="" otherUserPermission="visible"/>
  <rangeList sheetStid="176" master="" otherUserPermission="visible"/>
  <rangeList sheetStid="177" master="" otherUserPermission="visible"/>
  <rangeList sheetStid="165" master="" otherUserPermission="visible"/>
  <rangeList sheetStid="146" master="" otherUserPermission="visible"/>
  <rangeList sheetStid="31" master="" otherUserPermission="visible"/>
  <rangeList sheetStid="32" master="" otherUserPermission="visible"/>
  <rangeList sheetStid="34" master="" otherUserPermission="visible"/>
  <rangeList sheetStid="124" master="" otherUserPermission="visible"/>
  <rangeList sheetStid="127" master="" otherUserPermission="visible"/>
  <rangeList sheetStid="36" master="" otherUserPermission="visible"/>
  <rangeList sheetStid="166" master="" otherUserPermission="visible"/>
  <rangeList sheetStid="167" master="" otherUserPermission="visible"/>
  <rangeList sheetStid="178" master="" otherUserPermission="visible"/>
  <rangeList sheetStid="179" master="" otherUserPermission="visible"/>
  <rangeList sheetStid="180" master="" otherUserPermission="visible"/>
  <rangeList sheetStid="142" master="" otherUserPermission="visible"/>
  <rangeList sheetStid="143" master="" otherUserPermission="visible"/>
  <rangeList sheetStid="38" master="" otherUserPermission="visible"/>
  <rangeList sheetStid="39" master="" otherUserPermission="visible"/>
  <rangeList sheetStid="40" master="" otherUserPermission="visible"/>
  <rangeList sheetStid="185" master="" otherUserPermission="visible"/>
  <rangeList sheetStid="186" master="" otherUserPermission="visible"/>
  <rangeList sheetStid="188" master="" otherUserPermission="visible"/>
  <rangeList sheetStid="189" master="" otherUserPermission="visible"/>
  <rangeList sheetStid="190" master="" otherUserPermission="visible"/>
  <rangeList sheetStid="191" master="" otherUserPermission="visible"/>
  <rangeList sheetStid="192" master="" otherUserPermission="visible"/>
  <rangeList sheetStid="193" master="" otherUserPermission="visible"/>
  <rangeList sheetStid="206" master="" otherUserPermission="visible"/>
  <rangeList sheetStid="207" master="" otherUserPermission="visible"/>
  <rangeList sheetStid="194" master="" otherUserPermission="visible"/>
  <rangeList sheetStid="195" master="" otherUserPermission="visible"/>
  <rangeList sheetStid="196" master="" otherUserPermission="visible"/>
  <rangeList sheetStid="197" master="" otherUserPermission="visible"/>
  <rangeList sheetStid="198" master="" otherUserPermission="visible"/>
  <rangeList sheetStid="199" master="" otherUserPermission="visible"/>
  <rangeList sheetStid="200" master="" otherUserPermission="visible"/>
  <rangeList sheetStid="201" master="" otherUserPermission="visible"/>
  <rangeList sheetStid="202" master="" otherUserPermission="visible"/>
  <rangeList sheetStid="203" master="" otherUserPermission="visible"/>
  <rangeList sheetStid="41" master="" otherUserPermission="visible"/>
  <rangeList sheetStid="42" master="" otherUserPermission="visible"/>
  <rangeList sheetStid="43" master="" otherUserPermission="visible"/>
  <rangeList sheetStid="120" master="" otherUserPermission="visible"/>
  <rangeList sheetStid="47" master="" otherUserPermission="visible"/>
  <rangeList sheetStid="128" master="" otherUserPermission="visible"/>
  <rangeList sheetStid="45" master="" otherUserPermission="visible"/>
  <rangeList sheetStid="46" master="" otherUserPermission="visible"/>
  <rangeList sheetStid="162" master="" otherUserPermission="visible"/>
  <rangeList sheetStid="44" master="" otherUserPermission="visible"/>
  <rangeList sheetStid="129" master="" otherUserPermission="visible"/>
  <rangeList sheetStid="130" master="" otherUserPermission="visible"/>
  <rangeList sheetStid="168" master="" otherUserPermission="visible"/>
  <rangeList sheetStid="131" master="" otherUserPermission="visible"/>
  <rangeList sheetStid="49" master="" otherUserPermission="visible"/>
  <rangeList sheetStid="144" master="" otherUserPermission="visible"/>
  <rangeList sheetStid="153" master="" otherUserPermission="visible"/>
  <rangeList sheetStid="50" master="" otherUserPermission="visible"/>
  <rangeList sheetStid="132" master="" otherUserPermission="visible"/>
  <rangeList sheetStid="133" master="" otherUserPermission="visible"/>
  <rangeList sheetStid="52" master="" otherUserPermission="visible"/>
  <rangeList sheetStid="54" master="" otherUserPermission="visible"/>
  <rangeList sheetStid="53" master="" otherUserPermission="visible"/>
  <rangeList sheetStid="55" master="" otherUserPermission="visible"/>
  <rangeList sheetStid="56" master="" otherUserPermission="visible"/>
  <rangeList sheetStid="134" master="" otherUserPermission="visible"/>
  <rangeList sheetStid="147" master="" otherUserPermission="visible"/>
  <rangeList sheetStid="57" master="" otherUserPermission="visible"/>
  <rangeList sheetStid="58" master="" otherUserPermission="visible"/>
  <rangeList sheetStid="59" master="" otherUserPermission="visible"/>
  <rangeList sheetStid="169" master="" otherUserPermission="visible"/>
  <rangeList sheetStid="62" master="" otherUserPermission="visible"/>
  <rangeList sheetStid="64" master="" otherUserPermission="visible"/>
  <rangeList sheetStid="135" master="" otherUserPermission="visible"/>
  <rangeList sheetStid="65" master="" otherUserPermission="visible"/>
  <rangeList sheetStid="61" master="" otherUserPermission="visible"/>
  <rangeList sheetStid="148" master="" otherUserPermission="visible"/>
  <rangeList sheetStid="68" master="" otherUserPermission="visible"/>
  <rangeList sheetStid="69" master="" otherUserPermission="visible"/>
  <rangeList sheetStid="70" master="" otherUserPermission="visible"/>
  <rangeList sheetStid="71" master="" otherUserPermission="visible"/>
  <rangeList sheetStid="110" master="" otherUserPermission="visible"/>
  <rangeList sheetStid="170" master="" otherUserPermission="visible"/>
  <rangeList sheetStid="73" master="" otherUserPermission="visible"/>
  <rangeList sheetStid="111" master="" otherUserPermission="visible"/>
  <rangeList sheetStid="136" master="" otherUserPermission="visible"/>
  <rangeList sheetStid="150" master="" otherUserPermission="visible"/>
  <rangeList sheetStid="76" master="" otherUserPermission="visible"/>
  <rangeList sheetStid="96"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conqueror</Company>
  <Application>Microsoft Excel</Application>
  <HeadingPairs>
    <vt:vector size="2" baseType="variant">
      <vt:variant>
        <vt:lpstr>工作表</vt:lpstr>
      </vt:variant>
      <vt:variant>
        <vt:i4>124</vt:i4>
      </vt:variant>
    </vt:vector>
  </HeadingPairs>
  <TitlesOfParts>
    <vt:vector size="124" baseType="lpstr">
      <vt:lpstr>封面</vt:lpstr>
      <vt:lpstr>索引目录</vt:lpstr>
      <vt:lpstr>填表说明</vt:lpstr>
      <vt:lpstr>基本情况</vt:lpstr>
      <vt:lpstr>基本情况 (2)</vt:lpstr>
      <vt:lpstr>资产负债表</vt:lpstr>
      <vt:lpstr>流动资产汇总</vt:lpstr>
      <vt:lpstr>货币汇总</vt:lpstr>
      <vt:lpstr>现金</vt:lpstr>
      <vt:lpstr>银行存款</vt:lpstr>
      <vt:lpstr>其他货币资金</vt:lpstr>
      <vt:lpstr>交易性金融资产汇总 </vt:lpstr>
      <vt:lpstr>交易性（股票）</vt:lpstr>
      <vt:lpstr>交易性（债券）</vt:lpstr>
      <vt:lpstr>交易性（基金）</vt:lpstr>
      <vt:lpstr>交易性（其他）</vt:lpstr>
      <vt:lpstr>衍生金融资产</vt:lpstr>
      <vt:lpstr>应收票据</vt:lpstr>
      <vt:lpstr>应收账款</vt:lpstr>
      <vt:lpstr>应收款项融资</vt:lpstr>
      <vt:lpstr>预付款项</vt:lpstr>
      <vt:lpstr>应收利息</vt:lpstr>
      <vt:lpstr>应收股利</vt:lpstr>
      <vt:lpstr>其他应收款</vt:lpstr>
      <vt:lpstr>存货汇总</vt:lpstr>
      <vt:lpstr>材料采购（在途物资）</vt:lpstr>
      <vt:lpstr>原材料</vt:lpstr>
      <vt:lpstr>在库周转材料</vt:lpstr>
      <vt:lpstr>委托加工物资</vt:lpstr>
      <vt:lpstr>产成品（库存商品）</vt:lpstr>
      <vt:lpstr>在产品（自制半成品）</vt:lpstr>
      <vt:lpstr>发出商品</vt:lpstr>
      <vt:lpstr>在用周转材料</vt:lpstr>
      <vt:lpstr>开发产品</vt:lpstr>
      <vt:lpstr>开发成本</vt:lpstr>
      <vt:lpstr>消耗性生物资产</vt:lpstr>
      <vt:lpstr>工程施工</vt:lpstr>
      <vt:lpstr>合同资产</vt:lpstr>
      <vt:lpstr>持有待售资产</vt:lpstr>
      <vt:lpstr>一年到期非流动资产</vt:lpstr>
      <vt:lpstr>其他流动资产</vt:lpstr>
      <vt:lpstr>债权投资</vt:lpstr>
      <vt:lpstr>其他债权投资</vt:lpstr>
      <vt:lpstr>长期应收款</vt:lpstr>
      <vt:lpstr>长期股权投资</vt:lpstr>
      <vt:lpstr>其他权益工具投资</vt:lpstr>
      <vt:lpstr>其他非流动金融资产</vt:lpstr>
      <vt:lpstr>投资性房地产汇总 </vt:lpstr>
      <vt:lpstr>投资性房地产（成本）</vt:lpstr>
      <vt:lpstr>投资性房地产（公允）</vt:lpstr>
      <vt:lpstr>投资性地产（成本）</vt:lpstr>
      <vt:lpstr>投资性地产（公允）</vt:lpstr>
      <vt:lpstr>房屋建筑物</vt:lpstr>
      <vt:lpstr>构筑物</vt:lpstr>
      <vt:lpstr>资产清单</vt:lpstr>
      <vt:lpstr>1土建工程-十里铺</vt:lpstr>
      <vt:lpstr>1重置全价计算表-十里铺</vt:lpstr>
      <vt:lpstr>2土建工程-后台</vt:lpstr>
      <vt:lpstr>2重置全价计算表-后台</vt:lpstr>
      <vt:lpstr>3土建工程-前台</vt:lpstr>
      <vt:lpstr>3重置全价计算表-前台</vt:lpstr>
      <vt:lpstr>4土建工程-汴东</vt:lpstr>
      <vt:lpstr>4重置全价计算表-汴东</vt:lpstr>
      <vt:lpstr>5土建工程-天祥</vt:lpstr>
      <vt:lpstr>5重置全价计算表-天祥</vt:lpstr>
      <vt:lpstr>4土建工程-汴东1</vt:lpstr>
      <vt:lpstr>4重置全价计算表-汴东1</vt:lpstr>
      <vt:lpstr>4土建工程-汴东2</vt:lpstr>
      <vt:lpstr>4重置全价计算表-汴东2</vt:lpstr>
      <vt:lpstr>4土建工程-汴东3</vt:lpstr>
      <vt:lpstr>4重置全价计算表-汴东3</vt:lpstr>
      <vt:lpstr>4土建工程-汴东4</vt:lpstr>
      <vt:lpstr>4重置全价计算表-汴东4</vt:lpstr>
      <vt:lpstr>4土建工程-汴东5</vt:lpstr>
      <vt:lpstr>4重置全价计算表-汴东5</vt:lpstr>
      <vt:lpstr>机器设备</vt:lpstr>
      <vt:lpstr>车辆</vt:lpstr>
      <vt:lpstr>电子设备</vt:lpstr>
      <vt:lpstr>土地</vt:lpstr>
      <vt:lpstr>固定资产清理</vt:lpstr>
      <vt:lpstr>在建工程汇总</vt:lpstr>
      <vt:lpstr>在建（土建）</vt:lpstr>
      <vt:lpstr>在建（设备）</vt:lpstr>
      <vt:lpstr>在建（管道）</vt:lpstr>
      <vt:lpstr>工程物资</vt:lpstr>
      <vt:lpstr>生产性生物资产</vt:lpstr>
      <vt:lpstr>油气资产</vt:lpstr>
      <vt:lpstr>使用权资产</vt:lpstr>
      <vt:lpstr>无形资产汇总</vt:lpstr>
      <vt:lpstr>无形（土地）</vt:lpstr>
      <vt:lpstr>无形（矿业权）</vt:lpstr>
      <vt:lpstr>无形（专利软著）</vt:lpstr>
      <vt:lpstr>无形（其他）</vt:lpstr>
      <vt:lpstr>开发支出</vt:lpstr>
      <vt:lpstr>商誉</vt:lpstr>
      <vt:lpstr>长期待摊费用</vt:lpstr>
      <vt:lpstr>递延所得税资产</vt:lpstr>
      <vt:lpstr>其他非流动资产</vt:lpstr>
      <vt:lpstr>流动负债汇总</vt:lpstr>
      <vt:lpstr>短期借款</vt:lpstr>
      <vt:lpstr>交易性金融负债</vt:lpstr>
      <vt:lpstr>衍生金融负债</vt:lpstr>
      <vt:lpstr>应付票据</vt:lpstr>
      <vt:lpstr>应付账款</vt:lpstr>
      <vt:lpstr>预收款项</vt:lpstr>
      <vt:lpstr>合同负债</vt:lpstr>
      <vt:lpstr>职工薪酬</vt:lpstr>
      <vt:lpstr>应交税费</vt:lpstr>
      <vt:lpstr>应付利息</vt:lpstr>
      <vt:lpstr>应付股利</vt:lpstr>
      <vt:lpstr>其他应付款</vt:lpstr>
      <vt:lpstr>持有待售负债</vt:lpstr>
      <vt:lpstr>一年到期非流动负债</vt:lpstr>
      <vt:lpstr>其他流动负债</vt:lpstr>
      <vt:lpstr>非流动负债汇总 </vt:lpstr>
      <vt:lpstr>长期借款</vt:lpstr>
      <vt:lpstr>应付债券</vt:lpstr>
      <vt:lpstr>租赁负债</vt:lpstr>
      <vt:lpstr>长期应付款</vt:lpstr>
      <vt:lpstr>专项应付款</vt:lpstr>
      <vt:lpstr>预计负债</vt:lpstr>
      <vt:lpstr>递延收益</vt:lpstr>
      <vt:lpstr>递延所得税负债</vt:lpstr>
      <vt:lpstr>其他非流动负债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新版通用申报表</dc:title>
  <cp:lastModifiedBy>13988</cp:lastModifiedBy>
  <cp:revision>1</cp:revision>
  <dcterms:created xsi:type="dcterms:W3CDTF">1999-04-07T08:44:00Z</dcterms:created>
  <cp:lastPrinted>2023-09-21T06:57:00Z</cp:lastPrinted>
  <dcterms:modified xsi:type="dcterms:W3CDTF">2025-05-12T06:37:01Z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KSOReadingLayout">
    <vt:bool>false</vt:bool>
  </property>
  <property fmtid="{D5CDD505-2E9C-101B-9397-08002B2CF9AE}" pid="4" name="ICV">
    <vt:lpwstr>D9429D434B3342E1851622B350ADB7C5_12</vt:lpwstr>
  </property>
</Properties>
</file>